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eylormelo/Desktop/Tabelas city/Tabelas 2023/Julho 2023/"/>
    </mc:Choice>
  </mc:AlternateContent>
  <xr:revisionPtr revIDLastSave="4" documentId="13_ncr:1_{21C77D4B-C30F-034B-8788-548F488E9302}" xr6:coauthVersionLast="47" xr6:coauthVersionMax="47" xr10:uidLastSave="{DC21CD58-2617-411D-A93B-AEFF37543D15}"/>
  <bookViews>
    <workbookView xWindow="0" yWindow="500" windowWidth="38400" windowHeight="21100" firstSheet="1" xr2:uid="{00000000-000D-0000-FFFF-FFFF00000000}"/>
  </bookViews>
  <sheets>
    <sheet name="Piloto" sheetId="5" r:id="rId1"/>
    <sheet name="Tabelas" sheetId="11" r:id="rId2"/>
    <sheet name="Carta Proposta" sheetId="8" state="hidden" r:id="rId3"/>
    <sheet name="Tabela" sheetId="2" state="hidden" r:id="rId4"/>
    <sheet name="Proposta1" sheetId="3" state="hidden" r:id="rId5"/>
    <sheet name="Proposta2" sheetId="4" state="hidden" r:id="rId6"/>
    <sheet name="Controle Receita PV" sheetId="10" state="hidden" r:id="rId7"/>
  </sheets>
  <definedNames>
    <definedName name="_xlnm._FilterDatabase" localSheetId="0" hidden="1">Piloto!$B$71:$P$139</definedName>
    <definedName name="_xlnm._FilterDatabase" localSheetId="1" hidden="1">Tabelas!$A$14:$Z$89</definedName>
    <definedName name="_xlnm.Print_Area" localSheetId="1">Tabelas!$A$1:$S$85</definedName>
    <definedName name="Duplex">Piloto!#REF!</definedName>
    <definedName name="_xlnm.Print_Titles" localSheetId="1">Tabelas!$1:$18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0" i="5" l="1"/>
  <c r="N14" i="11" l="1"/>
  <c r="B59" i="5"/>
  <c r="J98" i="5" l="1"/>
  <c r="B63" i="5"/>
  <c r="B64" i="5" l="1"/>
  <c r="F200" i="5"/>
  <c r="H200" i="5"/>
  <c r="J200" i="5"/>
  <c r="L200" i="5"/>
  <c r="N200" i="5"/>
  <c r="P200" i="5"/>
  <c r="R200" i="5"/>
  <c r="T200" i="5"/>
  <c r="V200" i="5"/>
  <c r="X200" i="5"/>
  <c r="Z200" i="5"/>
  <c r="O14" i="11"/>
  <c r="M14" i="11"/>
  <c r="B85" i="11"/>
  <c r="A85" i="11"/>
  <c r="B84" i="11"/>
  <c r="A84" i="11"/>
  <c r="B83" i="11"/>
  <c r="A83" i="11"/>
  <c r="Y83" i="11" s="1"/>
  <c r="B82" i="11"/>
  <c r="A82" i="11"/>
  <c r="Y82" i="11" s="1"/>
  <c r="B81" i="11"/>
  <c r="A81" i="11"/>
  <c r="Y81" i="11" s="1"/>
  <c r="B80" i="11"/>
  <c r="A80" i="11"/>
  <c r="Y80" i="11" s="1"/>
  <c r="B79" i="11"/>
  <c r="A79" i="11"/>
  <c r="Y79" i="11" s="1"/>
  <c r="B78" i="11"/>
  <c r="A78" i="11"/>
  <c r="Y78" i="11" s="1"/>
  <c r="B77" i="11"/>
  <c r="A77" i="11"/>
  <c r="Y77" i="11" s="1"/>
  <c r="B76" i="11"/>
  <c r="A76" i="11"/>
  <c r="Y76" i="11" s="1"/>
  <c r="B75" i="11"/>
  <c r="A75" i="11"/>
  <c r="Y75" i="11" s="1"/>
  <c r="B74" i="11"/>
  <c r="A74" i="11"/>
  <c r="Y74" i="11" s="1"/>
  <c r="B73" i="11"/>
  <c r="A73" i="11"/>
  <c r="Y73" i="11" s="1"/>
  <c r="B72" i="11"/>
  <c r="A72" i="11"/>
  <c r="Y72" i="11" s="1"/>
  <c r="B71" i="11"/>
  <c r="A71" i="11"/>
  <c r="Y71" i="11" s="1"/>
  <c r="B70" i="11"/>
  <c r="A70" i="11"/>
  <c r="Y70" i="11" s="1"/>
  <c r="B69" i="11"/>
  <c r="A69" i="11"/>
  <c r="Y69" i="11" s="1"/>
  <c r="B68" i="11"/>
  <c r="A68" i="11"/>
  <c r="Y68" i="11" s="1"/>
  <c r="B67" i="11"/>
  <c r="A67" i="11"/>
  <c r="Y67" i="11" s="1"/>
  <c r="B66" i="11"/>
  <c r="A66" i="11"/>
  <c r="Y66" i="11" s="1"/>
  <c r="B65" i="11"/>
  <c r="A65" i="11"/>
  <c r="Y65" i="11" s="1"/>
  <c r="B64" i="11"/>
  <c r="A64" i="11"/>
  <c r="Y64" i="11" s="1"/>
  <c r="B63" i="11"/>
  <c r="A63" i="11"/>
  <c r="Y63" i="11" s="1"/>
  <c r="B62" i="11"/>
  <c r="A62" i="11"/>
  <c r="Y62" i="11" s="1"/>
  <c r="B61" i="11"/>
  <c r="A61" i="11"/>
  <c r="Y61" i="11" s="1"/>
  <c r="B60" i="11"/>
  <c r="A60" i="11"/>
  <c r="Y60" i="11" s="1"/>
  <c r="B59" i="11"/>
  <c r="A59" i="11"/>
  <c r="Y59" i="11" s="1"/>
  <c r="B58" i="11"/>
  <c r="A58" i="11"/>
  <c r="Y58" i="11" s="1"/>
  <c r="B57" i="11"/>
  <c r="A57" i="11"/>
  <c r="Y57" i="11" s="1"/>
  <c r="B56" i="11"/>
  <c r="A56" i="11"/>
  <c r="Y56" i="11" s="1"/>
  <c r="B55" i="11"/>
  <c r="A55" i="11"/>
  <c r="Y55" i="11" s="1"/>
  <c r="B54" i="11"/>
  <c r="A54" i="11"/>
  <c r="Y54" i="11" s="1"/>
  <c r="B53" i="11"/>
  <c r="A53" i="11"/>
  <c r="Y53" i="11" s="1"/>
  <c r="B52" i="11"/>
  <c r="A52" i="11"/>
  <c r="Y52" i="11" s="1"/>
  <c r="B51" i="11"/>
  <c r="A51" i="11"/>
  <c r="Y51" i="11" s="1"/>
  <c r="B50" i="11"/>
  <c r="A50" i="11"/>
  <c r="B49" i="11"/>
  <c r="A49" i="11"/>
  <c r="B48" i="11"/>
  <c r="A48" i="11"/>
  <c r="B47" i="11"/>
  <c r="A47" i="11"/>
  <c r="B46" i="11"/>
  <c r="A46" i="11"/>
  <c r="B45" i="11"/>
  <c r="A45" i="11"/>
  <c r="B44" i="11"/>
  <c r="A44" i="11"/>
  <c r="B43" i="11"/>
  <c r="A43" i="11"/>
  <c r="B42" i="11"/>
  <c r="A42" i="11"/>
  <c r="B41" i="11"/>
  <c r="A41" i="11"/>
  <c r="B40" i="11"/>
  <c r="A40" i="11"/>
  <c r="B39" i="11"/>
  <c r="A39" i="11"/>
  <c r="B38" i="11"/>
  <c r="A38" i="11"/>
  <c r="B37" i="11"/>
  <c r="A37" i="11"/>
  <c r="B36" i="11"/>
  <c r="A36" i="11"/>
  <c r="B35" i="11"/>
  <c r="A35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W18" i="11"/>
  <c r="U18" i="11"/>
  <c r="R18" i="11"/>
  <c r="O18" i="11"/>
  <c r="N18" i="11"/>
  <c r="M18" i="11"/>
  <c r="L18" i="11"/>
  <c r="K18" i="11"/>
  <c r="W15" i="11"/>
  <c r="U15" i="11"/>
  <c r="O15" i="11"/>
  <c r="N15" i="11"/>
  <c r="M15" i="11"/>
  <c r="L15" i="11"/>
  <c r="K15" i="11"/>
  <c r="W14" i="11"/>
  <c r="U14" i="11"/>
  <c r="T15" i="11" s="1"/>
  <c r="A158" i="5"/>
  <c r="C158" i="5" s="1"/>
  <c r="A153" i="5"/>
  <c r="A154" i="5"/>
  <c r="A155" i="5"/>
  <c r="A156" i="5"/>
  <c r="A157" i="5"/>
  <c r="C52" i="5"/>
  <c r="V69" i="11" l="1"/>
  <c r="W69" i="11" s="1"/>
  <c r="V76" i="11"/>
  <c r="W76" i="11" s="1"/>
  <c r="V48" i="11"/>
  <c r="W48" i="11" s="1"/>
  <c r="Y85" i="11"/>
  <c r="V57" i="11"/>
  <c r="W57" i="11" s="1"/>
  <c r="V47" i="11"/>
  <c r="W47" i="11" s="1"/>
  <c r="V65" i="11"/>
  <c r="W65" i="11" s="1"/>
  <c r="V73" i="11"/>
  <c r="W73" i="11" s="1"/>
  <c r="V53" i="11"/>
  <c r="W53" i="11" s="1"/>
  <c r="Y84" i="11"/>
  <c r="V61" i="11"/>
  <c r="W61" i="11" s="1"/>
  <c r="V49" i="11"/>
  <c r="W49" i="11" s="1"/>
  <c r="T85" i="11"/>
  <c r="U85" i="11" s="1"/>
  <c r="T83" i="11"/>
  <c r="U83" i="11" s="1"/>
  <c r="T81" i="11"/>
  <c r="U81" i="11" s="1"/>
  <c r="T80" i="11"/>
  <c r="U80" i="11" s="1"/>
  <c r="T79" i="11"/>
  <c r="U79" i="11" s="1"/>
  <c r="T76" i="11"/>
  <c r="U76" i="11" s="1"/>
  <c r="T75" i="11"/>
  <c r="U75" i="11" s="1"/>
  <c r="T74" i="11"/>
  <c r="U74" i="11" s="1"/>
  <c r="T73" i="11"/>
  <c r="U73" i="11" s="1"/>
  <c r="T72" i="11"/>
  <c r="U72" i="11" s="1"/>
  <c r="T71" i="11"/>
  <c r="U71" i="11" s="1"/>
  <c r="T70" i="11"/>
  <c r="U70" i="11" s="1"/>
  <c r="T69" i="11"/>
  <c r="U69" i="11" s="1"/>
  <c r="T68" i="11"/>
  <c r="U68" i="11" s="1"/>
  <c r="T67" i="11"/>
  <c r="U67" i="11" s="1"/>
  <c r="T66" i="11"/>
  <c r="U66" i="11" s="1"/>
  <c r="T65" i="11"/>
  <c r="U65" i="11" s="1"/>
  <c r="T64" i="11"/>
  <c r="U64" i="11" s="1"/>
  <c r="T63" i="11"/>
  <c r="U63" i="11" s="1"/>
  <c r="T62" i="11"/>
  <c r="U62" i="11" s="1"/>
  <c r="T61" i="11"/>
  <c r="U61" i="11" s="1"/>
  <c r="T60" i="11"/>
  <c r="U60" i="11" s="1"/>
  <c r="T59" i="11"/>
  <c r="U59" i="11" s="1"/>
  <c r="T58" i="11"/>
  <c r="U58" i="11" s="1"/>
  <c r="T57" i="11"/>
  <c r="U57" i="11" s="1"/>
  <c r="T56" i="11"/>
  <c r="U56" i="11" s="1"/>
  <c r="T55" i="11"/>
  <c r="U55" i="11" s="1"/>
  <c r="T54" i="11"/>
  <c r="U54" i="11" s="1"/>
  <c r="T53" i="11"/>
  <c r="U53" i="11" s="1"/>
  <c r="T52" i="11"/>
  <c r="U52" i="11" s="1"/>
  <c r="T51" i="11"/>
  <c r="U51" i="11" s="1"/>
  <c r="T50" i="11"/>
  <c r="U50" i="11" s="1"/>
  <c r="T49" i="11"/>
  <c r="U49" i="11" s="1"/>
  <c r="T48" i="11"/>
  <c r="U48" i="11" s="1"/>
  <c r="T47" i="11"/>
  <c r="U47" i="11" s="1"/>
  <c r="T46" i="11"/>
  <c r="U46" i="11" s="1"/>
  <c r="T45" i="11"/>
  <c r="U45" i="11" s="1"/>
  <c r="T44" i="11"/>
  <c r="U44" i="11" s="1"/>
  <c r="T43" i="11"/>
  <c r="U43" i="11" s="1"/>
  <c r="T42" i="11"/>
  <c r="U42" i="11" s="1"/>
  <c r="T41" i="11"/>
  <c r="U41" i="11" s="1"/>
  <c r="T40" i="11"/>
  <c r="U40" i="11" s="1"/>
  <c r="T39" i="11"/>
  <c r="U39" i="11" s="1"/>
  <c r="T38" i="11"/>
  <c r="U38" i="11" s="1"/>
  <c r="T37" i="11"/>
  <c r="U37" i="11" s="1"/>
  <c r="T36" i="11"/>
  <c r="U36" i="11" s="1"/>
  <c r="T35" i="11"/>
  <c r="U35" i="11" s="1"/>
  <c r="T34" i="11"/>
  <c r="U34" i="11" s="1"/>
  <c r="T33" i="11"/>
  <c r="U33" i="11" s="1"/>
  <c r="T32" i="11"/>
  <c r="U32" i="11" s="1"/>
  <c r="T31" i="11"/>
  <c r="U31" i="11" s="1"/>
  <c r="T30" i="11"/>
  <c r="U30" i="11" s="1"/>
  <c r="T29" i="11"/>
  <c r="U29" i="11" s="1"/>
  <c r="T28" i="11"/>
  <c r="U28" i="11" s="1"/>
  <c r="T27" i="11"/>
  <c r="U27" i="11" s="1"/>
  <c r="T26" i="11"/>
  <c r="U26" i="11" s="1"/>
  <c r="T25" i="11"/>
  <c r="U25" i="11" s="1"/>
  <c r="T24" i="11"/>
  <c r="U24" i="11" s="1"/>
  <c r="T23" i="11"/>
  <c r="U23" i="11" s="1"/>
  <c r="T22" i="11"/>
  <c r="U22" i="11" s="1"/>
  <c r="T21" i="11"/>
  <c r="U21" i="11" s="1"/>
  <c r="T20" i="11"/>
  <c r="U20" i="11" s="1"/>
  <c r="T19" i="11"/>
  <c r="U19" i="11" s="1"/>
  <c r="T84" i="11"/>
  <c r="U84" i="11" s="1"/>
  <c r="T82" i="11"/>
  <c r="U82" i="11" s="1"/>
  <c r="T78" i="11"/>
  <c r="U78" i="11" s="1"/>
  <c r="V19" i="11"/>
  <c r="W19" i="11" s="1"/>
  <c r="V20" i="11"/>
  <c r="W20" i="11" s="1"/>
  <c r="V21" i="11"/>
  <c r="W21" i="11" s="1"/>
  <c r="V22" i="11"/>
  <c r="W22" i="11" s="1"/>
  <c r="V23" i="11"/>
  <c r="W23" i="11" s="1"/>
  <c r="V24" i="11"/>
  <c r="W24" i="11" s="1"/>
  <c r="V25" i="11"/>
  <c r="W25" i="11" s="1"/>
  <c r="V26" i="11"/>
  <c r="W26" i="11" s="1"/>
  <c r="V27" i="11"/>
  <c r="W27" i="11" s="1"/>
  <c r="V28" i="11"/>
  <c r="W28" i="11" s="1"/>
  <c r="V29" i="11"/>
  <c r="W29" i="11" s="1"/>
  <c r="V30" i="11"/>
  <c r="W30" i="11" s="1"/>
  <c r="V31" i="11"/>
  <c r="W31" i="11" s="1"/>
  <c r="V32" i="11"/>
  <c r="W32" i="11" s="1"/>
  <c r="V33" i="11"/>
  <c r="W33" i="11" s="1"/>
  <c r="V34" i="11"/>
  <c r="W34" i="11" s="1"/>
  <c r="V35" i="11"/>
  <c r="W35" i="11" s="1"/>
  <c r="V36" i="11"/>
  <c r="W36" i="11" s="1"/>
  <c r="V37" i="11"/>
  <c r="W37" i="11" s="1"/>
  <c r="V38" i="11"/>
  <c r="W38" i="11" s="1"/>
  <c r="V39" i="11"/>
  <c r="W39" i="11" s="1"/>
  <c r="V40" i="11"/>
  <c r="W40" i="11" s="1"/>
  <c r="V41" i="11"/>
  <c r="W41" i="11" s="1"/>
  <c r="V42" i="11"/>
  <c r="W42" i="11" s="1"/>
  <c r="V43" i="11"/>
  <c r="W43" i="11" s="1"/>
  <c r="V44" i="11"/>
  <c r="W44" i="11" s="1"/>
  <c r="V45" i="11"/>
  <c r="W45" i="11" s="1"/>
  <c r="V46" i="11"/>
  <c r="W46" i="11" s="1"/>
  <c r="Y48" i="11"/>
  <c r="Y49" i="11"/>
  <c r="Y50" i="11"/>
  <c r="V50" i="11"/>
  <c r="W50" i="11" s="1"/>
  <c r="V54" i="11"/>
  <c r="W54" i="11" s="1"/>
  <c r="V58" i="11"/>
  <c r="W58" i="11" s="1"/>
  <c r="V62" i="11"/>
  <c r="W62" i="11" s="1"/>
  <c r="V66" i="11"/>
  <c r="W66" i="11" s="1"/>
  <c r="V70" i="11"/>
  <c r="W70" i="11" s="1"/>
  <c r="V74" i="11"/>
  <c r="W74" i="11" s="1"/>
  <c r="V80" i="11"/>
  <c r="W80" i="11" s="1"/>
  <c r="V77" i="11"/>
  <c r="W77" i="11" s="1"/>
  <c r="V51" i="11"/>
  <c r="W51" i="11" s="1"/>
  <c r="V55" i="11"/>
  <c r="W55" i="11" s="1"/>
  <c r="V59" i="11"/>
  <c r="W59" i="11" s="1"/>
  <c r="V63" i="11"/>
  <c r="W63" i="11" s="1"/>
  <c r="V67" i="11"/>
  <c r="W67" i="11" s="1"/>
  <c r="V71" i="11"/>
  <c r="W71" i="11" s="1"/>
  <c r="V75" i="11"/>
  <c r="W75" i="11" s="1"/>
  <c r="V15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V52" i="11"/>
  <c r="W52" i="11" s="1"/>
  <c r="V56" i="11"/>
  <c r="W56" i="11" s="1"/>
  <c r="V60" i="11"/>
  <c r="W60" i="11" s="1"/>
  <c r="V64" i="11"/>
  <c r="W64" i="11" s="1"/>
  <c r="V68" i="11"/>
  <c r="W68" i="11" s="1"/>
  <c r="V72" i="11"/>
  <c r="W72" i="11" s="1"/>
  <c r="T77" i="11"/>
  <c r="U77" i="11" s="1"/>
  <c r="V85" i="11"/>
  <c r="W85" i="11" s="1"/>
  <c r="V84" i="11"/>
  <c r="W84" i="11" s="1"/>
  <c r="V83" i="11"/>
  <c r="W83" i="11" s="1"/>
  <c r="V82" i="11"/>
  <c r="W82" i="11" s="1"/>
  <c r="V81" i="11"/>
  <c r="W81" i="11" s="1"/>
  <c r="V78" i="11"/>
  <c r="W78" i="11" s="1"/>
  <c r="V79" i="11"/>
  <c r="W79" i="11" s="1"/>
  <c r="B158" i="5"/>
  <c r="Z166" i="5" l="1"/>
  <c r="L88" i="5"/>
  <c r="C88" i="5" s="1"/>
  <c r="N88" i="5"/>
  <c r="L89" i="5"/>
  <c r="C89" i="5" s="1"/>
  <c r="N89" i="5"/>
  <c r="L90" i="5"/>
  <c r="C90" i="5" s="1"/>
  <c r="N90" i="5"/>
  <c r="L91" i="5"/>
  <c r="C91" i="5" s="1"/>
  <c r="N91" i="5"/>
  <c r="L92" i="5"/>
  <c r="C92" i="5" s="1"/>
  <c r="N92" i="5"/>
  <c r="L93" i="5"/>
  <c r="C93" i="5" s="1"/>
  <c r="N93" i="5"/>
  <c r="L94" i="5"/>
  <c r="C94" i="5" s="1"/>
  <c r="N94" i="5"/>
  <c r="L95" i="5"/>
  <c r="C95" i="5" s="1"/>
  <c r="N95" i="5"/>
  <c r="L96" i="5"/>
  <c r="C96" i="5" s="1"/>
  <c r="N96" i="5"/>
  <c r="L97" i="5"/>
  <c r="C97" i="5" s="1"/>
  <c r="N97" i="5"/>
  <c r="L98" i="5"/>
  <c r="C98" i="5" s="1"/>
  <c r="N98" i="5"/>
  <c r="L99" i="5"/>
  <c r="C99" i="5" s="1"/>
  <c r="N99" i="5"/>
  <c r="L100" i="5"/>
  <c r="C100" i="5" s="1"/>
  <c r="N100" i="5"/>
  <c r="L101" i="5"/>
  <c r="C101" i="5" s="1"/>
  <c r="N101" i="5"/>
  <c r="L102" i="5"/>
  <c r="C102" i="5" s="1"/>
  <c r="N102" i="5"/>
  <c r="L103" i="5"/>
  <c r="C103" i="5" s="1"/>
  <c r="N103" i="5"/>
  <c r="L104" i="5"/>
  <c r="C104" i="5" s="1"/>
  <c r="N104" i="5"/>
  <c r="L105" i="5"/>
  <c r="C105" i="5" s="1"/>
  <c r="N105" i="5"/>
  <c r="L106" i="5"/>
  <c r="C106" i="5" s="1"/>
  <c r="N106" i="5"/>
  <c r="L107" i="5"/>
  <c r="C107" i="5" s="1"/>
  <c r="N107" i="5"/>
  <c r="L108" i="5"/>
  <c r="C108" i="5" s="1"/>
  <c r="N108" i="5"/>
  <c r="L109" i="5"/>
  <c r="C109" i="5" s="1"/>
  <c r="N109" i="5"/>
  <c r="L110" i="5"/>
  <c r="C110" i="5" s="1"/>
  <c r="N110" i="5"/>
  <c r="L111" i="5"/>
  <c r="C111" i="5" s="1"/>
  <c r="N111" i="5"/>
  <c r="L112" i="5"/>
  <c r="C112" i="5" s="1"/>
  <c r="N112" i="5"/>
  <c r="L113" i="5"/>
  <c r="C113" i="5" s="1"/>
  <c r="N113" i="5"/>
  <c r="L114" i="5"/>
  <c r="C114" i="5" s="1"/>
  <c r="N114" i="5"/>
  <c r="L115" i="5"/>
  <c r="C115" i="5" s="1"/>
  <c r="N115" i="5"/>
  <c r="L116" i="5"/>
  <c r="C116" i="5" s="1"/>
  <c r="N116" i="5"/>
  <c r="L117" i="5"/>
  <c r="C117" i="5" s="1"/>
  <c r="N117" i="5"/>
  <c r="L118" i="5"/>
  <c r="C118" i="5" s="1"/>
  <c r="N118" i="5"/>
  <c r="L119" i="5"/>
  <c r="C119" i="5" s="1"/>
  <c r="N119" i="5"/>
  <c r="L120" i="5"/>
  <c r="C120" i="5" s="1"/>
  <c r="N120" i="5"/>
  <c r="L121" i="5"/>
  <c r="C121" i="5" s="1"/>
  <c r="N121" i="5"/>
  <c r="L122" i="5"/>
  <c r="C122" i="5" s="1"/>
  <c r="N122" i="5"/>
  <c r="L123" i="5"/>
  <c r="C123" i="5" s="1"/>
  <c r="N123" i="5"/>
  <c r="L124" i="5"/>
  <c r="C124" i="5" s="1"/>
  <c r="N124" i="5"/>
  <c r="L125" i="5"/>
  <c r="C125" i="5" s="1"/>
  <c r="N125" i="5"/>
  <c r="L126" i="5"/>
  <c r="C126" i="5" s="1"/>
  <c r="N126" i="5"/>
  <c r="L127" i="5"/>
  <c r="C127" i="5" s="1"/>
  <c r="N127" i="5"/>
  <c r="L128" i="5"/>
  <c r="C128" i="5" s="1"/>
  <c r="N128" i="5"/>
  <c r="L129" i="5"/>
  <c r="C129" i="5" s="1"/>
  <c r="N129" i="5"/>
  <c r="L130" i="5"/>
  <c r="C130" i="5" s="1"/>
  <c r="N130" i="5"/>
  <c r="L131" i="5"/>
  <c r="C131" i="5" s="1"/>
  <c r="N131" i="5"/>
  <c r="L132" i="5"/>
  <c r="C132" i="5" s="1"/>
  <c r="N132" i="5"/>
  <c r="L133" i="5"/>
  <c r="C133" i="5" s="1"/>
  <c r="N133" i="5"/>
  <c r="L134" i="5"/>
  <c r="C134" i="5" s="1"/>
  <c r="N134" i="5"/>
  <c r="L135" i="5"/>
  <c r="C135" i="5" s="1"/>
  <c r="N135" i="5"/>
  <c r="L136" i="5"/>
  <c r="C136" i="5" s="1"/>
  <c r="N136" i="5"/>
  <c r="L137" i="5"/>
  <c r="C137" i="5" s="1"/>
  <c r="N137" i="5"/>
  <c r="L138" i="5"/>
  <c r="C138" i="5" s="1"/>
  <c r="N138" i="5"/>
  <c r="L139" i="5"/>
  <c r="C139" i="5" s="1"/>
  <c r="N139" i="5"/>
  <c r="C42" i="5" l="1"/>
  <c r="B148" i="5" s="1"/>
  <c r="C43" i="5"/>
  <c r="B149" i="5" s="1"/>
  <c r="C44" i="5"/>
  <c r="B150" i="5" s="1"/>
  <c r="C45" i="5"/>
  <c r="B151" i="5" s="1"/>
  <c r="C46" i="5"/>
  <c r="B152" i="5" s="1"/>
  <c r="C47" i="5"/>
  <c r="B153" i="5" s="1"/>
  <c r="C48" i="5"/>
  <c r="B154" i="5" s="1"/>
  <c r="C49" i="5"/>
  <c r="B155" i="5" s="1"/>
  <c r="C50" i="5"/>
  <c r="B156" i="5" s="1"/>
  <c r="C51" i="5"/>
  <c r="B157" i="5" s="1"/>
  <c r="C41" i="5"/>
  <c r="A152" i="5"/>
  <c r="B60" i="5"/>
  <c r="B61" i="5"/>
  <c r="B62" i="5"/>
  <c r="J9" i="5"/>
  <c r="H9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73" i="5"/>
  <c r="C155" i="5" l="1"/>
  <c r="C154" i="5"/>
  <c r="C157" i="5"/>
  <c r="C153" i="5"/>
  <c r="C156" i="5"/>
  <c r="C152" i="5"/>
  <c r="K9" i="5"/>
  <c r="E169" i="5" l="1"/>
  <c r="A169" i="5"/>
  <c r="A170" i="5" s="1"/>
  <c r="A171" i="5" s="1"/>
  <c r="A172" i="5" s="1"/>
  <c r="M169" i="5"/>
  <c r="Y169" i="5"/>
  <c r="Y170" i="5" s="1"/>
  <c r="Y171" i="5" s="1"/>
  <c r="Y172" i="5" s="1"/>
  <c r="Y173" i="5" s="1"/>
  <c r="Y174" i="5" s="1"/>
  <c r="Y175" i="5" s="1"/>
  <c r="Y176" i="5" s="1"/>
  <c r="Y177" i="5" s="1"/>
  <c r="Y178" i="5" s="1"/>
  <c r="Y179" i="5" s="1"/>
  <c r="Y180" i="5" s="1"/>
  <c r="Y181" i="5" s="1"/>
  <c r="Y182" i="5" s="1"/>
  <c r="Y183" i="5" s="1"/>
  <c r="Y184" i="5" s="1"/>
  <c r="Y185" i="5" s="1"/>
  <c r="Y186" i="5" s="1"/>
  <c r="Y187" i="5" s="1"/>
  <c r="Y188" i="5" s="1"/>
  <c r="Y189" i="5" s="1"/>
  <c r="Y190" i="5" s="1"/>
  <c r="Y191" i="5" s="1"/>
  <c r="Y192" i="5" s="1"/>
  <c r="Y193" i="5" s="1"/>
  <c r="Y194" i="5" s="1"/>
  <c r="Y195" i="5" s="1"/>
  <c r="Y196" i="5" s="1"/>
  <c r="Y197" i="5" s="1"/>
  <c r="Y198" i="5" s="1"/>
  <c r="Y199" i="5" s="1"/>
  <c r="W169" i="5"/>
  <c r="W170" i="5" s="1"/>
  <c r="W171" i="5" s="1"/>
  <c r="W172" i="5" s="1"/>
  <c r="W173" i="5" s="1"/>
  <c r="W174" i="5" s="1"/>
  <c r="W175" i="5" s="1"/>
  <c r="W176" i="5" s="1"/>
  <c r="W177" i="5" s="1"/>
  <c r="W178" i="5" s="1"/>
  <c r="W179" i="5" s="1"/>
  <c r="W180" i="5" s="1"/>
  <c r="W181" i="5" s="1"/>
  <c r="W182" i="5" s="1"/>
  <c r="W183" i="5" s="1"/>
  <c r="W184" i="5" s="1"/>
  <c r="W185" i="5" s="1"/>
  <c r="W186" i="5" s="1"/>
  <c r="W187" i="5" s="1"/>
  <c r="W188" i="5" s="1"/>
  <c r="W189" i="5" s="1"/>
  <c r="W190" i="5" s="1"/>
  <c r="W191" i="5" s="1"/>
  <c r="W192" i="5" s="1"/>
  <c r="W193" i="5" s="1"/>
  <c r="W194" i="5" s="1"/>
  <c r="W195" i="5" s="1"/>
  <c r="W196" i="5" s="1"/>
  <c r="W197" i="5" s="1"/>
  <c r="W198" i="5" s="1"/>
  <c r="W199" i="5" s="1"/>
  <c r="U169" i="5"/>
  <c r="U170" i="5" s="1"/>
  <c r="U171" i="5" s="1"/>
  <c r="U172" i="5" s="1"/>
  <c r="U173" i="5" s="1"/>
  <c r="U174" i="5" s="1"/>
  <c r="U175" i="5" s="1"/>
  <c r="U176" i="5" s="1"/>
  <c r="U177" i="5" s="1"/>
  <c r="U178" i="5" s="1"/>
  <c r="U179" i="5" s="1"/>
  <c r="U180" i="5" s="1"/>
  <c r="U181" i="5" s="1"/>
  <c r="U182" i="5" s="1"/>
  <c r="U183" i="5" s="1"/>
  <c r="U184" i="5" s="1"/>
  <c r="U185" i="5" s="1"/>
  <c r="U186" i="5" s="1"/>
  <c r="U187" i="5" s="1"/>
  <c r="U188" i="5" s="1"/>
  <c r="U189" i="5" s="1"/>
  <c r="U190" i="5" s="1"/>
  <c r="U191" i="5" s="1"/>
  <c r="U192" i="5" s="1"/>
  <c r="U193" i="5" s="1"/>
  <c r="U194" i="5" s="1"/>
  <c r="U195" i="5" s="1"/>
  <c r="U196" i="5" s="1"/>
  <c r="U197" i="5" s="1"/>
  <c r="U198" i="5" s="1"/>
  <c r="U199" i="5" s="1"/>
  <c r="S169" i="5"/>
  <c r="S170" i="5" s="1"/>
  <c r="S171" i="5" s="1"/>
  <c r="S172" i="5" s="1"/>
  <c r="S173" i="5" s="1"/>
  <c r="S174" i="5" s="1"/>
  <c r="S175" i="5" s="1"/>
  <c r="S176" i="5" s="1"/>
  <c r="S177" i="5" s="1"/>
  <c r="S178" i="5" s="1"/>
  <c r="S179" i="5" s="1"/>
  <c r="S180" i="5" s="1"/>
  <c r="S181" i="5" s="1"/>
  <c r="S182" i="5" s="1"/>
  <c r="S183" i="5" s="1"/>
  <c r="S184" i="5" s="1"/>
  <c r="S185" i="5" s="1"/>
  <c r="S186" i="5" s="1"/>
  <c r="S187" i="5" s="1"/>
  <c r="S188" i="5" s="1"/>
  <c r="S189" i="5" s="1"/>
  <c r="S190" i="5" s="1"/>
  <c r="S191" i="5" s="1"/>
  <c r="S192" i="5" s="1"/>
  <c r="S193" i="5" s="1"/>
  <c r="S194" i="5" s="1"/>
  <c r="S195" i="5" s="1"/>
  <c r="S196" i="5" s="1"/>
  <c r="S197" i="5" s="1"/>
  <c r="S198" i="5" s="1"/>
  <c r="S199" i="5" s="1"/>
  <c r="Q169" i="5"/>
  <c r="Q170" i="5" s="1"/>
  <c r="Q171" i="5" s="1"/>
  <c r="Q172" i="5" s="1"/>
  <c r="Q173" i="5" s="1"/>
  <c r="Q174" i="5" s="1"/>
  <c r="Q175" i="5" s="1"/>
  <c r="Q176" i="5" s="1"/>
  <c r="Q177" i="5" s="1"/>
  <c r="Q178" i="5" s="1"/>
  <c r="Q179" i="5" s="1"/>
  <c r="Q180" i="5" s="1"/>
  <c r="Q181" i="5" s="1"/>
  <c r="Q182" i="5" s="1"/>
  <c r="Q183" i="5" s="1"/>
  <c r="Q184" i="5" s="1"/>
  <c r="Q185" i="5" s="1"/>
  <c r="Q186" i="5" s="1"/>
  <c r="Q187" i="5" s="1"/>
  <c r="Q188" i="5" s="1"/>
  <c r="Q189" i="5" s="1"/>
  <c r="Q190" i="5" s="1"/>
  <c r="Q191" i="5" s="1"/>
  <c r="Q192" i="5" s="1"/>
  <c r="Q193" i="5" s="1"/>
  <c r="Q194" i="5" s="1"/>
  <c r="Q195" i="5" s="1"/>
  <c r="Q196" i="5" s="1"/>
  <c r="Q197" i="5" s="1"/>
  <c r="Q198" i="5" s="1"/>
  <c r="Q199" i="5" s="1"/>
  <c r="O169" i="5"/>
  <c r="O170" i="5" s="1"/>
  <c r="O171" i="5" s="1"/>
  <c r="O172" i="5" s="1"/>
  <c r="O173" i="5" s="1"/>
  <c r="O174" i="5" s="1"/>
  <c r="O175" i="5" s="1"/>
  <c r="O176" i="5" s="1"/>
  <c r="O177" i="5" s="1"/>
  <c r="O178" i="5" s="1"/>
  <c r="O179" i="5" s="1"/>
  <c r="O180" i="5" s="1"/>
  <c r="O181" i="5" s="1"/>
  <c r="O182" i="5" s="1"/>
  <c r="O183" i="5" s="1"/>
  <c r="O184" i="5" s="1"/>
  <c r="O185" i="5" s="1"/>
  <c r="O186" i="5" s="1"/>
  <c r="O187" i="5" s="1"/>
  <c r="O188" i="5" s="1"/>
  <c r="O189" i="5" s="1"/>
  <c r="O190" i="5" s="1"/>
  <c r="O191" i="5" s="1"/>
  <c r="O192" i="5" s="1"/>
  <c r="O193" i="5" s="1"/>
  <c r="O194" i="5" s="1"/>
  <c r="O195" i="5" s="1"/>
  <c r="O196" i="5" s="1"/>
  <c r="O197" i="5" s="1"/>
  <c r="O198" i="5" s="1"/>
  <c r="O199" i="5" s="1"/>
  <c r="X166" i="5"/>
  <c r="V166" i="5"/>
  <c r="T166" i="5"/>
  <c r="R166" i="5"/>
  <c r="P166" i="5"/>
  <c r="N166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73" i="5"/>
  <c r="D46" i="5" l="1"/>
  <c r="E46" i="5" s="1"/>
  <c r="F97" i="5" s="1"/>
  <c r="D50" i="5"/>
  <c r="E50" i="5" s="1"/>
  <c r="F117" i="5" s="1"/>
  <c r="D47" i="5"/>
  <c r="E47" i="5" s="1"/>
  <c r="F109" i="5" s="1"/>
  <c r="D51" i="5"/>
  <c r="E51" i="5" s="1"/>
  <c r="F124" i="5" s="1"/>
  <c r="D48" i="5"/>
  <c r="E48" i="5" s="1"/>
  <c r="F138" i="5" s="1"/>
  <c r="D49" i="5"/>
  <c r="E49" i="5" s="1"/>
  <c r="F131" i="5" s="1"/>
  <c r="F14" i="5"/>
  <c r="F114" i="5" l="1"/>
  <c r="F126" i="5"/>
  <c r="J72" i="11" s="1"/>
  <c r="I72" i="11" s="1"/>
  <c r="F92" i="5"/>
  <c r="J38" i="11" s="1"/>
  <c r="K38" i="11" s="1"/>
  <c r="F99" i="5"/>
  <c r="H99" i="5" s="1"/>
  <c r="F121" i="5"/>
  <c r="J67" i="11" s="1"/>
  <c r="N67" i="11" s="1"/>
  <c r="F127" i="5"/>
  <c r="H127" i="5" s="1"/>
  <c r="F108" i="5"/>
  <c r="J54" i="11" s="1"/>
  <c r="R54" i="11" s="1"/>
  <c r="F98" i="5"/>
  <c r="H98" i="5" s="1"/>
  <c r="F119" i="5"/>
  <c r="J65" i="11" s="1"/>
  <c r="R65" i="11" s="1"/>
  <c r="F122" i="5"/>
  <c r="H122" i="5" s="1"/>
  <c r="F118" i="5"/>
  <c r="J64" i="11" s="1"/>
  <c r="M64" i="11" s="1"/>
  <c r="F104" i="5"/>
  <c r="J50" i="11" s="1"/>
  <c r="L50" i="11" s="1"/>
  <c r="F113" i="5"/>
  <c r="H113" i="5" s="1"/>
  <c r="F137" i="5"/>
  <c r="H137" i="5" s="1"/>
  <c r="F128" i="5"/>
  <c r="H128" i="5" s="1"/>
  <c r="F136" i="5"/>
  <c r="J82" i="11" s="1"/>
  <c r="N82" i="11" s="1"/>
  <c r="F133" i="5"/>
  <c r="J79" i="11" s="1"/>
  <c r="M79" i="11" s="1"/>
  <c r="J70" i="11"/>
  <c r="M70" i="11" s="1"/>
  <c r="J84" i="11"/>
  <c r="L84" i="11" s="1"/>
  <c r="J43" i="11"/>
  <c r="K43" i="11" s="1"/>
  <c r="J60" i="11"/>
  <c r="R60" i="11" s="1"/>
  <c r="J77" i="11"/>
  <c r="O77" i="11" s="1"/>
  <c r="J63" i="11"/>
  <c r="O63" i="11" s="1"/>
  <c r="J55" i="11"/>
  <c r="I55" i="11" s="1"/>
  <c r="H131" i="5"/>
  <c r="H97" i="5"/>
  <c r="H138" i="5"/>
  <c r="H117" i="5"/>
  <c r="H109" i="5"/>
  <c r="H124" i="5"/>
  <c r="H114" i="5"/>
  <c r="J45" i="11" l="1"/>
  <c r="M45" i="11" s="1"/>
  <c r="H126" i="5"/>
  <c r="H108" i="5"/>
  <c r="H92" i="5"/>
  <c r="H121" i="5"/>
  <c r="J44" i="11"/>
  <c r="K44" i="11" s="1"/>
  <c r="J73" i="11"/>
  <c r="K73" i="11" s="1"/>
  <c r="J68" i="11"/>
  <c r="L68" i="11" s="1"/>
  <c r="H104" i="5"/>
  <c r="H118" i="5"/>
  <c r="H136" i="5"/>
  <c r="J74" i="11"/>
  <c r="N74" i="11" s="1"/>
  <c r="J59" i="11"/>
  <c r="R59" i="11" s="1"/>
  <c r="H119" i="5"/>
  <c r="J83" i="11"/>
  <c r="O83" i="11" s="1"/>
  <c r="H133" i="5"/>
  <c r="K70" i="11"/>
  <c r="N50" i="11"/>
  <c r="M43" i="11"/>
  <c r="L43" i="11"/>
  <c r="N43" i="11"/>
  <c r="I84" i="11"/>
  <c r="R43" i="11"/>
  <c r="K50" i="11"/>
  <c r="M38" i="11"/>
  <c r="O79" i="11"/>
  <c r="R50" i="11"/>
  <c r="N77" i="11"/>
  <c r="I43" i="11"/>
  <c r="M50" i="11"/>
  <c r="N84" i="11"/>
  <c r="O50" i="11"/>
  <c r="R84" i="11"/>
  <c r="O43" i="11"/>
  <c r="I50" i="11"/>
  <c r="M54" i="11"/>
  <c r="O84" i="11"/>
  <c r="M84" i="11"/>
  <c r="I67" i="11"/>
  <c r="L70" i="11"/>
  <c r="O82" i="11"/>
  <c r="K67" i="11"/>
  <c r="I79" i="11"/>
  <c r="O38" i="11"/>
  <c r="K82" i="11"/>
  <c r="R79" i="11"/>
  <c r="I64" i="11"/>
  <c r="O70" i="11"/>
  <c r="L82" i="11"/>
  <c r="K65" i="11"/>
  <c r="O67" i="11"/>
  <c r="K79" i="11"/>
  <c r="R70" i="11"/>
  <c r="M82" i="11"/>
  <c r="M67" i="11"/>
  <c r="K55" i="11"/>
  <c r="L79" i="11"/>
  <c r="N38" i="11"/>
  <c r="N64" i="11"/>
  <c r="O55" i="11"/>
  <c r="L65" i="11"/>
  <c r="L77" i="11"/>
  <c r="I63" i="11"/>
  <c r="O64" i="11"/>
  <c r="L60" i="11"/>
  <c r="L55" i="11"/>
  <c r="N55" i="11"/>
  <c r="O65" i="11"/>
  <c r="I77" i="11"/>
  <c r="O72" i="11"/>
  <c r="N79" i="11"/>
  <c r="R55" i="11"/>
  <c r="M55" i="11"/>
  <c r="I65" i="11"/>
  <c r="M77" i="11"/>
  <c r="R77" i="11"/>
  <c r="R63" i="11"/>
  <c r="N65" i="11"/>
  <c r="K77" i="11"/>
  <c r="N60" i="11"/>
  <c r="K84" i="11"/>
  <c r="M65" i="11"/>
  <c r="K54" i="11"/>
  <c r="I60" i="11"/>
  <c r="K72" i="11"/>
  <c r="K63" i="11"/>
  <c r="L54" i="11"/>
  <c r="M60" i="11"/>
  <c r="L72" i="11"/>
  <c r="L63" i="11"/>
  <c r="I38" i="11"/>
  <c r="R38" i="11"/>
  <c r="R64" i="11"/>
  <c r="K64" i="11"/>
  <c r="I70" i="11"/>
  <c r="R82" i="11"/>
  <c r="I82" i="11"/>
  <c r="N54" i="11"/>
  <c r="O54" i="11"/>
  <c r="L67" i="11"/>
  <c r="K60" i="11"/>
  <c r="M72" i="11"/>
  <c r="N72" i="11"/>
  <c r="M63" i="11"/>
  <c r="N63" i="11"/>
  <c r="L38" i="11"/>
  <c r="L64" i="11"/>
  <c r="N70" i="11"/>
  <c r="I54" i="11"/>
  <c r="R67" i="11"/>
  <c r="O60" i="11"/>
  <c r="R72" i="11"/>
  <c r="K45" i="11" l="1"/>
  <c r="N45" i="11"/>
  <c r="R45" i="11"/>
  <c r="O45" i="11"/>
  <c r="L45" i="11"/>
  <c r="I45" i="11"/>
  <c r="R44" i="11"/>
  <c r="M44" i="11"/>
  <c r="L44" i="11"/>
  <c r="I44" i="11"/>
  <c r="N44" i="11"/>
  <c r="O44" i="11"/>
  <c r="R73" i="11"/>
  <c r="M73" i="11"/>
  <c r="N73" i="11"/>
  <c r="I73" i="11"/>
  <c r="O73" i="11"/>
  <c r="L73" i="11"/>
  <c r="M68" i="11"/>
  <c r="O68" i="11"/>
  <c r="N68" i="11"/>
  <c r="K68" i="11"/>
  <c r="I68" i="11"/>
  <c r="R68" i="11"/>
  <c r="N59" i="11"/>
  <c r="O59" i="11"/>
  <c r="I59" i="11"/>
  <c r="I74" i="11"/>
  <c r="O74" i="11"/>
  <c r="R74" i="11"/>
  <c r="M74" i="11"/>
  <c r="M59" i="11"/>
  <c r="K74" i="11"/>
  <c r="L74" i="11"/>
  <c r="K83" i="11"/>
  <c r="K59" i="11"/>
  <c r="L59" i="11"/>
  <c r="R83" i="11"/>
  <c r="L83" i="11"/>
  <c r="M83" i="11"/>
  <c r="N83" i="11"/>
  <c r="I83" i="11"/>
  <c r="P43" i="11"/>
  <c r="P50" i="11"/>
  <c r="P67" i="11"/>
  <c r="P84" i="11"/>
  <c r="P82" i="11"/>
  <c r="P79" i="11"/>
  <c r="P70" i="11"/>
  <c r="P38" i="11"/>
  <c r="P65" i="11"/>
  <c r="P55" i="11"/>
  <c r="P77" i="11"/>
  <c r="P54" i="11"/>
  <c r="P63" i="11"/>
  <c r="P60" i="11"/>
  <c r="P64" i="11"/>
  <c r="P72" i="11"/>
  <c r="F25" i="10"/>
  <c r="F26" i="10"/>
  <c r="F27" i="10"/>
  <c r="F28" i="10"/>
  <c r="F29" i="10"/>
  <c r="P45" i="11" l="1"/>
  <c r="P44" i="11"/>
  <c r="P73" i="11"/>
  <c r="P68" i="11"/>
  <c r="P74" i="11"/>
  <c r="P59" i="11"/>
  <c r="P83" i="11"/>
  <c r="F7" i="10"/>
  <c r="C169" i="5" l="1"/>
  <c r="C170" i="5" s="1"/>
  <c r="C171" i="5" s="1"/>
  <c r="C172" i="5" l="1"/>
  <c r="C174" i="5" s="1"/>
  <c r="C176" i="5" s="1"/>
  <c r="C178" i="5" s="1"/>
  <c r="C180" i="5" s="1"/>
  <c r="C182" i="5" s="1"/>
  <c r="C184" i="5" s="1"/>
  <c r="C186" i="5" s="1"/>
  <c r="C188" i="5" s="1"/>
  <c r="C190" i="5" s="1"/>
  <c r="C192" i="5" s="1"/>
  <c r="C194" i="5" s="1"/>
  <c r="C196" i="5" s="1"/>
  <c r="C198" i="5" s="1"/>
  <c r="C200" i="5" s="1"/>
  <c r="C173" i="5"/>
  <c r="C175" i="5" s="1"/>
  <c r="C177" i="5" s="1"/>
  <c r="C179" i="5" s="1"/>
  <c r="C181" i="5" s="1"/>
  <c r="C183" i="5" s="1"/>
  <c r="C185" i="5" s="1"/>
  <c r="C187" i="5" s="1"/>
  <c r="C189" i="5" s="1"/>
  <c r="C191" i="5" s="1"/>
  <c r="C193" i="5" s="1"/>
  <c r="C195" i="5" s="1"/>
  <c r="C197" i="5" s="1"/>
  <c r="C199" i="5" s="1"/>
  <c r="C74" i="5"/>
  <c r="C75" i="5"/>
  <c r="C76" i="5"/>
  <c r="C77" i="5"/>
  <c r="C78" i="5"/>
  <c r="F78" i="5" s="1"/>
  <c r="C79" i="5"/>
  <c r="C80" i="5"/>
  <c r="F80" i="5" s="1"/>
  <c r="C81" i="5"/>
  <c r="C82" i="5"/>
  <c r="C83" i="5"/>
  <c r="F83" i="5" s="1"/>
  <c r="C84" i="5"/>
  <c r="F84" i="5" s="1"/>
  <c r="C85" i="5"/>
  <c r="C86" i="5"/>
  <c r="C87" i="5"/>
  <c r="C73" i="5"/>
  <c r="A151" i="5"/>
  <c r="AA169" i="5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M170" i="5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K169" i="5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I169" i="5"/>
  <c r="I170" i="5" s="1"/>
  <c r="I171" i="5" s="1"/>
  <c r="I172" i="5" s="1"/>
  <c r="I173" i="5" s="1"/>
  <c r="I174" i="5" s="1"/>
  <c r="I175" i="5" s="1"/>
  <c r="I176" i="5" s="1"/>
  <c r="I177" i="5" s="1"/>
  <c r="I178" i="5" s="1"/>
  <c r="I179" i="5" s="1"/>
  <c r="I180" i="5" s="1"/>
  <c r="I181" i="5" s="1"/>
  <c r="I182" i="5" s="1"/>
  <c r="I183" i="5" s="1"/>
  <c r="I184" i="5" s="1"/>
  <c r="I185" i="5" s="1"/>
  <c r="I186" i="5" s="1"/>
  <c r="I187" i="5" s="1"/>
  <c r="I188" i="5" s="1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G169" i="5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E170" i="5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D41" i="5" l="1"/>
  <c r="D45" i="5"/>
  <c r="F91" i="5"/>
  <c r="J26" i="11"/>
  <c r="O26" i="11" s="1"/>
  <c r="J30" i="11"/>
  <c r="O30" i="11" s="1"/>
  <c r="J24" i="11"/>
  <c r="I24" i="11" s="1"/>
  <c r="J29" i="11"/>
  <c r="L29" i="11" s="1"/>
  <c r="F82" i="5"/>
  <c r="D157" i="5"/>
  <c r="E157" i="5" s="1"/>
  <c r="F157" i="5" s="1"/>
  <c r="C151" i="5"/>
  <c r="L166" i="5"/>
  <c r="J166" i="5"/>
  <c r="H166" i="5"/>
  <c r="F166" i="5"/>
  <c r="A150" i="5"/>
  <c r="D52" i="5" l="1"/>
  <c r="E52" i="5" s="1"/>
  <c r="F89" i="5" s="1"/>
  <c r="L26" i="11"/>
  <c r="H91" i="5"/>
  <c r="J37" i="11"/>
  <c r="O37" i="11" s="1"/>
  <c r="N26" i="11"/>
  <c r="M26" i="11"/>
  <c r="K26" i="11"/>
  <c r="R26" i="11"/>
  <c r="I26" i="11"/>
  <c r="M29" i="11"/>
  <c r="I29" i="11"/>
  <c r="N30" i="11"/>
  <c r="K30" i="11"/>
  <c r="O29" i="11"/>
  <c r="I30" i="11"/>
  <c r="N29" i="11"/>
  <c r="R29" i="11"/>
  <c r="R30" i="11"/>
  <c r="K29" i="11"/>
  <c r="M30" i="11"/>
  <c r="L30" i="11"/>
  <c r="R24" i="11"/>
  <c r="O24" i="11"/>
  <c r="N24" i="11"/>
  <c r="L24" i="11"/>
  <c r="K24" i="11"/>
  <c r="M24" i="11"/>
  <c r="J28" i="11"/>
  <c r="I28" i="11" s="1"/>
  <c r="C150" i="5"/>
  <c r="H89" i="5" l="1"/>
  <c r="J35" i="11"/>
  <c r="F139" i="5"/>
  <c r="F96" i="5"/>
  <c r="F103" i="5"/>
  <c r="F134" i="5"/>
  <c r="R37" i="11"/>
  <c r="N37" i="11"/>
  <c r="I37" i="11"/>
  <c r="M37" i="11"/>
  <c r="L37" i="11"/>
  <c r="K37" i="11"/>
  <c r="P26" i="11"/>
  <c r="P30" i="11"/>
  <c r="P29" i="11"/>
  <c r="P24" i="11"/>
  <c r="O28" i="11"/>
  <c r="K28" i="11"/>
  <c r="R28" i="11"/>
  <c r="M28" i="11"/>
  <c r="L28" i="11"/>
  <c r="N28" i="11"/>
  <c r="A149" i="5"/>
  <c r="A148" i="5"/>
  <c r="I35" i="11" l="1"/>
  <c r="N35" i="11"/>
  <c r="R35" i="11"/>
  <c r="M35" i="11"/>
  <c r="O35" i="11"/>
  <c r="L35" i="11"/>
  <c r="K35" i="11"/>
  <c r="J80" i="11"/>
  <c r="H134" i="5"/>
  <c r="J49" i="11"/>
  <c r="D158" i="5"/>
  <c r="E158" i="5" s="1"/>
  <c r="F158" i="5" s="1"/>
  <c r="H103" i="5"/>
  <c r="H96" i="5"/>
  <c r="J42" i="11"/>
  <c r="H139" i="5"/>
  <c r="J85" i="11"/>
  <c r="P37" i="11"/>
  <c r="P28" i="11"/>
  <c r="C149" i="5"/>
  <c r="C148" i="5"/>
  <c r="P35" i="11" l="1"/>
  <c r="L42" i="11"/>
  <c r="K42" i="11"/>
  <c r="M42" i="11"/>
  <c r="N42" i="11"/>
  <c r="R42" i="11"/>
  <c r="I42" i="11"/>
  <c r="O42" i="11"/>
  <c r="O49" i="11"/>
  <c r="R49" i="11"/>
  <c r="K49" i="11"/>
  <c r="N49" i="11"/>
  <c r="L49" i="11"/>
  <c r="M49" i="11"/>
  <c r="I49" i="11"/>
  <c r="I85" i="11"/>
  <c r="K85" i="11"/>
  <c r="R85" i="11"/>
  <c r="N85" i="11"/>
  <c r="L85" i="11"/>
  <c r="M85" i="11"/>
  <c r="O85" i="11"/>
  <c r="L80" i="11"/>
  <c r="M80" i="11"/>
  <c r="N80" i="11"/>
  <c r="R80" i="11"/>
  <c r="I80" i="11"/>
  <c r="O80" i="11"/>
  <c r="K80" i="11"/>
  <c r="E41" i="5"/>
  <c r="F76" i="5" s="1"/>
  <c r="P80" i="11" l="1"/>
  <c r="P85" i="11"/>
  <c r="P49" i="11"/>
  <c r="P42" i="11"/>
  <c r="J22" i="11"/>
  <c r="F116" i="5"/>
  <c r="F123" i="5"/>
  <c r="F106" i="5"/>
  <c r="F111" i="5"/>
  <c r="F94" i="5"/>
  <c r="F101" i="5"/>
  <c r="F74" i="5"/>
  <c r="H74" i="5" s="1"/>
  <c r="F86" i="5"/>
  <c r="F77" i="5"/>
  <c r="F81" i="5"/>
  <c r="F87" i="5"/>
  <c r="L22" i="11" l="1"/>
  <c r="K22" i="11"/>
  <c r="O22" i="11"/>
  <c r="R22" i="11"/>
  <c r="I22" i="11"/>
  <c r="M22" i="11"/>
  <c r="N22" i="11"/>
  <c r="H116" i="5"/>
  <c r="J62" i="11"/>
  <c r="N62" i="11" s="1"/>
  <c r="J23" i="11"/>
  <c r="O23" i="11" s="1"/>
  <c r="J40" i="11"/>
  <c r="L40" i="11" s="1"/>
  <c r="J32" i="11"/>
  <c r="L32" i="11" s="1"/>
  <c r="J27" i="11"/>
  <c r="I27" i="11" s="1"/>
  <c r="J20" i="11"/>
  <c r="K20" i="11" s="1"/>
  <c r="J52" i="11"/>
  <c r="L52" i="11" s="1"/>
  <c r="J69" i="11"/>
  <c r="H123" i="5"/>
  <c r="H106" i="5"/>
  <c r="J57" i="11"/>
  <c r="H111" i="5"/>
  <c r="H94" i="5"/>
  <c r="J47" i="11"/>
  <c r="H101" i="5"/>
  <c r="D155" i="5"/>
  <c r="E155" i="5" s="1"/>
  <c r="F155" i="5" s="1"/>
  <c r="J33" i="11"/>
  <c r="D44" i="5"/>
  <c r="D42" i="5"/>
  <c r="E42" i="5" s="1"/>
  <c r="F129" i="5" s="1"/>
  <c r="D43" i="5"/>
  <c r="H78" i="5"/>
  <c r="I62" i="11" l="1"/>
  <c r="M62" i="11"/>
  <c r="R62" i="11"/>
  <c r="L62" i="11"/>
  <c r="O62" i="11"/>
  <c r="K62" i="11"/>
  <c r="P22" i="11"/>
  <c r="L23" i="11"/>
  <c r="O32" i="11"/>
  <c r="K23" i="11"/>
  <c r="R23" i="11"/>
  <c r="N32" i="11"/>
  <c r="M23" i="11"/>
  <c r="I32" i="11"/>
  <c r="M32" i="11"/>
  <c r="R32" i="11"/>
  <c r="I23" i="11"/>
  <c r="N23" i="11"/>
  <c r="K32" i="11"/>
  <c r="R27" i="11"/>
  <c r="N27" i="11"/>
  <c r="M27" i="11"/>
  <c r="K40" i="11"/>
  <c r="L27" i="11"/>
  <c r="O52" i="11"/>
  <c r="O40" i="11"/>
  <c r="N52" i="11"/>
  <c r="I52" i="11"/>
  <c r="I20" i="11"/>
  <c r="R52" i="11"/>
  <c r="K52" i="11"/>
  <c r="J75" i="11"/>
  <c r="H129" i="5"/>
  <c r="K27" i="11"/>
  <c r="M40" i="11"/>
  <c r="R40" i="11"/>
  <c r="O20" i="11"/>
  <c r="R20" i="11"/>
  <c r="O27" i="11"/>
  <c r="I40" i="11"/>
  <c r="N40" i="11"/>
  <c r="M20" i="11"/>
  <c r="M52" i="11"/>
  <c r="L20" i="11"/>
  <c r="N20" i="11"/>
  <c r="L69" i="11"/>
  <c r="R69" i="11"/>
  <c r="I69" i="11"/>
  <c r="O69" i="11"/>
  <c r="M69" i="11"/>
  <c r="K69" i="11"/>
  <c r="N69" i="11"/>
  <c r="R57" i="11"/>
  <c r="O57" i="11"/>
  <c r="M57" i="11"/>
  <c r="I57" i="11"/>
  <c r="L57" i="11"/>
  <c r="K57" i="11"/>
  <c r="N57" i="11"/>
  <c r="O47" i="11"/>
  <c r="N47" i="11"/>
  <c r="L47" i="11"/>
  <c r="K47" i="11"/>
  <c r="M47" i="11"/>
  <c r="R47" i="11"/>
  <c r="I47" i="11"/>
  <c r="K33" i="11"/>
  <c r="N33" i="11"/>
  <c r="M33" i="11"/>
  <c r="R33" i="11"/>
  <c r="L33" i="11"/>
  <c r="O33" i="11"/>
  <c r="I33" i="11"/>
  <c r="F75" i="5"/>
  <c r="E45" i="5"/>
  <c r="F112" i="5" s="1"/>
  <c r="E43" i="5"/>
  <c r="E44" i="5"/>
  <c r="P62" i="11" l="1"/>
  <c r="P23" i="11"/>
  <c r="P32" i="11"/>
  <c r="J58" i="11"/>
  <c r="H112" i="5"/>
  <c r="F93" i="5"/>
  <c r="J39" i="11" s="1"/>
  <c r="F102" i="5"/>
  <c r="P40" i="11"/>
  <c r="P52" i="11"/>
  <c r="F107" i="5"/>
  <c r="J53" i="11" s="1"/>
  <c r="F79" i="5"/>
  <c r="P20" i="11"/>
  <c r="P27" i="11"/>
  <c r="O75" i="11"/>
  <c r="R75" i="11"/>
  <c r="K75" i="11"/>
  <c r="M75" i="11"/>
  <c r="I75" i="11"/>
  <c r="N75" i="11"/>
  <c r="L75" i="11"/>
  <c r="P69" i="11"/>
  <c r="P57" i="11"/>
  <c r="P47" i="11"/>
  <c r="P33" i="11"/>
  <c r="D148" i="5"/>
  <c r="E148" i="5" s="1"/>
  <c r="F148" i="5" s="1"/>
  <c r="J21" i="11"/>
  <c r="F73" i="5"/>
  <c r="F132" i="5"/>
  <c r="D149" i="5"/>
  <c r="E149" i="5" s="1"/>
  <c r="F149" i="5" s="1"/>
  <c r="D151" i="5"/>
  <c r="E151" i="5" s="1"/>
  <c r="F151" i="5" s="1"/>
  <c r="F130" i="5"/>
  <c r="F90" i="5"/>
  <c r="F100" i="5"/>
  <c r="F105" i="5"/>
  <c r="F115" i="5"/>
  <c r="F135" i="5"/>
  <c r="D154" i="5" s="1"/>
  <c r="E154" i="5" s="1"/>
  <c r="F154" i="5" s="1"/>
  <c r="F125" i="5"/>
  <c r="F120" i="5"/>
  <c r="F95" i="5"/>
  <c r="F110" i="5"/>
  <c r="F85" i="5"/>
  <c r="F88" i="5"/>
  <c r="D152" i="5" s="1"/>
  <c r="E152" i="5" s="1"/>
  <c r="F152" i="5" s="1"/>
  <c r="D153" i="5" l="1"/>
  <c r="E153" i="5" s="1"/>
  <c r="F153" i="5" s="1"/>
  <c r="H93" i="5"/>
  <c r="N58" i="11"/>
  <c r="I58" i="11"/>
  <c r="L58" i="11"/>
  <c r="R58" i="11"/>
  <c r="O58" i="11"/>
  <c r="K58" i="11"/>
  <c r="M58" i="11"/>
  <c r="H107" i="5"/>
  <c r="J48" i="11"/>
  <c r="H102" i="5"/>
  <c r="K39" i="11"/>
  <c r="L39" i="11"/>
  <c r="I39" i="11"/>
  <c r="R39" i="11"/>
  <c r="M39" i="11"/>
  <c r="O39" i="11"/>
  <c r="N39" i="11"/>
  <c r="L53" i="11"/>
  <c r="N53" i="11"/>
  <c r="J25" i="11"/>
  <c r="K53" i="11"/>
  <c r="I53" i="11"/>
  <c r="M53" i="11"/>
  <c r="R53" i="11"/>
  <c r="P75" i="11"/>
  <c r="O53" i="11"/>
  <c r="J56" i="11"/>
  <c r="O56" i="11" s="1"/>
  <c r="J81" i="11"/>
  <c r="I81" i="11" s="1"/>
  <c r="J36" i="11"/>
  <c r="M36" i="11" s="1"/>
  <c r="J61" i="11"/>
  <c r="M61" i="11" s="1"/>
  <c r="J76" i="11"/>
  <c r="R76" i="11" s="1"/>
  <c r="J66" i="11"/>
  <c r="M66" i="11" s="1"/>
  <c r="J51" i="11"/>
  <c r="N51" i="11" s="1"/>
  <c r="J31" i="11"/>
  <c r="K31" i="11" s="1"/>
  <c r="J71" i="11"/>
  <c r="K71" i="11" s="1"/>
  <c r="J46" i="11"/>
  <c r="K46" i="11" s="1"/>
  <c r="J78" i="11"/>
  <c r="K78" i="11" s="1"/>
  <c r="J19" i="11"/>
  <c r="R21" i="11"/>
  <c r="O21" i="11"/>
  <c r="L21" i="11"/>
  <c r="I21" i="11"/>
  <c r="K21" i="11"/>
  <c r="N21" i="11"/>
  <c r="M21" i="11"/>
  <c r="J41" i="11"/>
  <c r="J34" i="11"/>
  <c r="H132" i="5"/>
  <c r="D156" i="5"/>
  <c r="E156" i="5" s="1"/>
  <c r="F156" i="5" s="1"/>
  <c r="H125" i="5"/>
  <c r="H110" i="5"/>
  <c r="H135" i="5"/>
  <c r="H105" i="5"/>
  <c r="H120" i="5"/>
  <c r="H90" i="5"/>
  <c r="H95" i="5"/>
  <c r="H115" i="5"/>
  <c r="H100" i="5"/>
  <c r="H130" i="5"/>
  <c r="D150" i="5"/>
  <c r="E150" i="5" s="1"/>
  <c r="F150" i="5" s="1"/>
  <c r="H88" i="5"/>
  <c r="P53" i="11" l="1"/>
  <c r="P58" i="11"/>
  <c r="I48" i="11"/>
  <c r="N48" i="11"/>
  <c r="M48" i="11"/>
  <c r="R48" i="11"/>
  <c r="L48" i="11"/>
  <c r="O48" i="11"/>
  <c r="K48" i="11"/>
  <c r="P39" i="11"/>
  <c r="I25" i="11"/>
  <c r="K25" i="11"/>
  <c r="L25" i="11"/>
  <c r="N25" i="11"/>
  <c r="M25" i="11"/>
  <c r="O25" i="11"/>
  <c r="R25" i="11"/>
  <c r="N76" i="11"/>
  <c r="O51" i="11"/>
  <c r="K56" i="11"/>
  <c r="I51" i="11"/>
  <c r="O76" i="11"/>
  <c r="O31" i="11"/>
  <c r="K36" i="11"/>
  <c r="R61" i="11"/>
  <c r="O81" i="11"/>
  <c r="N71" i="11"/>
  <c r="N56" i="11"/>
  <c r="R66" i="11"/>
  <c r="I36" i="11"/>
  <c r="L81" i="11"/>
  <c r="I66" i="11"/>
  <c r="L61" i="11"/>
  <c r="R46" i="11"/>
  <c r="M71" i="11"/>
  <c r="O36" i="11"/>
  <c r="L56" i="11"/>
  <c r="M78" i="11"/>
  <c r="L51" i="11"/>
  <c r="O66" i="11"/>
  <c r="K76" i="11"/>
  <c r="O61" i="11"/>
  <c r="L46" i="11"/>
  <c r="I71" i="11"/>
  <c r="R51" i="11"/>
  <c r="K51" i="11"/>
  <c r="K66" i="11"/>
  <c r="I76" i="11"/>
  <c r="M76" i="11"/>
  <c r="K61" i="11"/>
  <c r="I46" i="11"/>
  <c r="N31" i="11"/>
  <c r="L71" i="11"/>
  <c r="O71" i="11"/>
  <c r="R36" i="11"/>
  <c r="N36" i="11"/>
  <c r="M56" i="11"/>
  <c r="I56" i="11"/>
  <c r="L78" i="11"/>
  <c r="M51" i="11"/>
  <c r="L66" i="11"/>
  <c r="L76" i="11"/>
  <c r="N61" i="11"/>
  <c r="O46" i="11"/>
  <c r="L31" i="11"/>
  <c r="R71" i="11"/>
  <c r="L36" i="11"/>
  <c r="K81" i="11"/>
  <c r="R56" i="11"/>
  <c r="I78" i="11"/>
  <c r="R78" i="11"/>
  <c r="O78" i="11"/>
  <c r="N78" i="11"/>
  <c r="M46" i="11"/>
  <c r="I31" i="11"/>
  <c r="R31" i="11"/>
  <c r="R81" i="11"/>
  <c r="M81" i="11"/>
  <c r="N66" i="11"/>
  <c r="I61" i="11"/>
  <c r="N46" i="11"/>
  <c r="M31" i="11"/>
  <c r="N81" i="11"/>
  <c r="P21" i="11"/>
  <c r="K19" i="11"/>
  <c r="L19" i="11"/>
  <c r="M19" i="11"/>
  <c r="N19" i="11"/>
  <c r="O19" i="11"/>
  <c r="R19" i="11"/>
  <c r="I19" i="11"/>
  <c r="N34" i="11"/>
  <c r="O34" i="11"/>
  <c r="R34" i="11"/>
  <c r="I34" i="11"/>
  <c r="M34" i="11"/>
  <c r="K34" i="11"/>
  <c r="L34" i="11"/>
  <c r="K41" i="11"/>
  <c r="N41" i="11"/>
  <c r="M41" i="11"/>
  <c r="O41" i="11"/>
  <c r="I41" i="11"/>
  <c r="R41" i="11"/>
  <c r="L41" i="11"/>
  <c r="P48" i="11" l="1"/>
  <c r="P46" i="11"/>
  <c r="P36" i="11"/>
  <c r="P25" i="11"/>
  <c r="P61" i="11"/>
  <c r="P56" i="11"/>
  <c r="P51" i="11"/>
  <c r="P81" i="11"/>
  <c r="P78" i="11"/>
  <c r="P31" i="11"/>
  <c r="P71" i="11"/>
  <c r="P76" i="11"/>
  <c r="P66" i="11"/>
  <c r="P34" i="11"/>
  <c r="P41" i="11"/>
  <c r="P19" i="11"/>
  <c r="F14" i="8"/>
  <c r="C14" i="8"/>
  <c r="C13" i="8"/>
  <c r="F12" i="8"/>
  <c r="C12" i="8"/>
  <c r="F11" i="8"/>
  <c r="C11" i="8"/>
  <c r="C10" i="8"/>
  <c r="B77" i="8" l="1"/>
  <c r="F5" i="2" l="1"/>
  <c r="F46" i="8"/>
  <c r="F47" i="8"/>
  <c r="F35" i="8"/>
  <c r="F36" i="8"/>
  <c r="F37" i="8"/>
  <c r="F38" i="8"/>
  <c r="F39" i="8"/>
  <c r="F40" i="8"/>
  <c r="B78" i="8"/>
  <c r="A78" i="8"/>
  <c r="F34" i="8"/>
  <c r="F33" i="8"/>
  <c r="D5" i="5"/>
  <c r="H62" i="5" s="1"/>
  <c r="I5" i="3"/>
  <c r="F5" i="3"/>
  <c r="H5" i="3"/>
  <c r="I6" i="3"/>
  <c r="F6" i="3"/>
  <c r="H6" i="3"/>
  <c r="I7" i="3"/>
  <c r="F7" i="3"/>
  <c r="H7" i="3"/>
  <c r="I8" i="3"/>
  <c r="F8" i="3"/>
  <c r="H8" i="3"/>
  <c r="I9" i="3"/>
  <c r="F9" i="3"/>
  <c r="H9" i="3"/>
  <c r="I10" i="3"/>
  <c r="F10" i="3"/>
  <c r="H10" i="3"/>
  <c r="F7" i="4"/>
  <c r="H7" i="4"/>
  <c r="I5" i="4"/>
  <c r="J5" i="4"/>
  <c r="G5" i="4"/>
  <c r="F5" i="4"/>
  <c r="H5" i="4"/>
  <c r="I6" i="4"/>
  <c r="J6" i="4"/>
  <c r="G6" i="4"/>
  <c r="F6" i="4"/>
  <c r="H6" i="4"/>
  <c r="I8" i="4"/>
  <c r="F8" i="4"/>
  <c r="H8" i="4"/>
  <c r="G8" i="4"/>
  <c r="I9" i="4"/>
  <c r="J9" i="4"/>
  <c r="G9" i="4"/>
  <c r="F9" i="4"/>
  <c r="H9" i="4"/>
  <c r="I10" i="4"/>
  <c r="J10" i="4"/>
  <c r="G10" i="4"/>
  <c r="F10" i="4"/>
  <c r="H10" i="4"/>
  <c r="I8" i="2"/>
  <c r="J8" i="2"/>
  <c r="F8" i="2"/>
  <c r="H8" i="2"/>
  <c r="I9" i="2"/>
  <c r="J9" i="2"/>
  <c r="F9" i="2"/>
  <c r="H9" i="2"/>
  <c r="J10" i="2"/>
  <c r="I10" i="2"/>
  <c r="F10" i="2"/>
  <c r="H10" i="2"/>
  <c r="H5" i="2"/>
  <c r="I5" i="2"/>
  <c r="J5" i="2"/>
  <c r="F6" i="2"/>
  <c r="H6" i="2"/>
  <c r="I6" i="2"/>
  <c r="J6" i="2"/>
  <c r="F7" i="2"/>
  <c r="H7" i="2"/>
  <c r="I7" i="2"/>
  <c r="J7" i="2"/>
  <c r="D6" i="5"/>
  <c r="L19" i="3"/>
  <c r="L19" i="4"/>
  <c r="L19" i="2"/>
  <c r="A76" i="8"/>
  <c r="A77" i="8"/>
  <c r="A75" i="8"/>
  <c r="B75" i="8"/>
  <c r="B76" i="8"/>
  <c r="F44" i="8"/>
  <c r="D45" i="8"/>
  <c r="D46" i="8"/>
  <c r="D47" i="8"/>
  <c r="C45" i="8"/>
  <c r="C46" i="8"/>
  <c r="C47" i="8"/>
  <c r="B45" i="8"/>
  <c r="B46" i="8"/>
  <c r="B47" i="8"/>
  <c r="B44" i="8"/>
  <c r="A45" i="8"/>
  <c r="A46" i="8"/>
  <c r="A47" i="8"/>
  <c r="A44" i="8"/>
  <c r="C34" i="8"/>
  <c r="C35" i="8"/>
  <c r="C36" i="8"/>
  <c r="C37" i="8"/>
  <c r="C38" i="8"/>
  <c r="C39" i="8"/>
  <c r="C40" i="8"/>
  <c r="C33" i="8"/>
  <c r="B34" i="8"/>
  <c r="B35" i="8"/>
  <c r="B36" i="8"/>
  <c r="B37" i="8"/>
  <c r="B38" i="8"/>
  <c r="B39" i="8"/>
  <c r="B40" i="8"/>
  <c r="B33" i="8"/>
  <c r="A34" i="8"/>
  <c r="A35" i="8"/>
  <c r="A36" i="8"/>
  <c r="A37" i="8"/>
  <c r="A38" i="8"/>
  <c r="A39" i="8"/>
  <c r="A40" i="8"/>
  <c r="A33" i="8"/>
  <c r="G28" i="8"/>
  <c r="E26" i="8"/>
  <c r="C22" i="8"/>
  <c r="C21" i="8"/>
  <c r="C20" i="8"/>
  <c r="C19" i="8"/>
  <c r="C18" i="8"/>
  <c r="C17" i="8"/>
  <c r="C16" i="8"/>
  <c r="F22" i="8"/>
  <c r="F20" i="8"/>
  <c r="F18" i="8"/>
  <c r="F17" i="8"/>
  <c r="B88" i="8"/>
  <c r="B19" i="2"/>
  <c r="B20" i="2" s="1"/>
  <c r="D166" i="5"/>
  <c r="B19" i="4"/>
  <c r="B20" i="4" s="1"/>
  <c r="B19" i="3"/>
  <c r="B20" i="3" s="1"/>
  <c r="B147" i="5"/>
  <c r="A147" i="5"/>
  <c r="E4" i="5"/>
  <c r="D4" i="5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" i="4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" i="3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" i="2"/>
  <c r="J8" i="4"/>
  <c r="J10" i="3"/>
  <c r="J7" i="3"/>
  <c r="J9" i="3"/>
  <c r="J6" i="3"/>
  <c r="J5" i="3"/>
  <c r="D44" i="8"/>
  <c r="G7" i="4"/>
  <c r="J8" i="3"/>
  <c r="C147" i="5" l="1"/>
  <c r="C159" i="5" s="1"/>
  <c r="D147" i="5"/>
  <c r="D159" i="5" s="1"/>
  <c r="N17" i="11"/>
  <c r="H64" i="5"/>
  <c r="R17" i="11" s="1"/>
  <c r="H63" i="5"/>
  <c r="O17" i="11" s="1"/>
  <c r="H61" i="5"/>
  <c r="H59" i="5"/>
  <c r="H60" i="5"/>
  <c r="I11" i="4"/>
  <c r="B65" i="5"/>
  <c r="C8" i="3"/>
  <c r="D8" i="3" s="1"/>
  <c r="C5" i="3"/>
  <c r="D5" i="3" s="1"/>
  <c r="C5" i="2"/>
  <c r="D5" i="2" s="1"/>
  <c r="C7" i="3"/>
  <c r="D7" i="3" s="1"/>
  <c r="E44" i="8"/>
  <c r="E45" i="8"/>
  <c r="D10" i="5"/>
  <c r="B21" i="2"/>
  <c r="B22" i="2" s="1"/>
  <c r="B23" i="2" s="1"/>
  <c r="B24" i="2" s="1"/>
  <c r="B25" i="2" s="1"/>
  <c r="F6" i="5"/>
  <c r="G6" i="5" s="1"/>
  <c r="B21" i="3"/>
  <c r="C10" i="4"/>
  <c r="D10" i="4" s="1"/>
  <c r="C6" i="4"/>
  <c r="D6" i="4" s="1"/>
  <c r="C9" i="4"/>
  <c r="D9" i="4" s="1"/>
  <c r="E47" i="8"/>
  <c r="C5" i="4"/>
  <c r="D5" i="4" s="1"/>
  <c r="C8" i="4"/>
  <c r="D8" i="4" s="1"/>
  <c r="B21" i="4"/>
  <c r="C6" i="2"/>
  <c r="D6" i="2" s="1"/>
  <c r="C6" i="3"/>
  <c r="E46" i="8"/>
  <c r="C7" i="2"/>
  <c r="M17" i="11" l="1"/>
  <c r="L17" i="11"/>
  <c r="K17" i="11"/>
  <c r="W17" i="11"/>
  <c r="U17" i="11"/>
  <c r="H76" i="5"/>
  <c r="H77" i="5"/>
  <c r="H80" i="5"/>
  <c r="H81" i="5"/>
  <c r="H84" i="5"/>
  <c r="H86" i="5"/>
  <c r="H75" i="5"/>
  <c r="H79" i="5"/>
  <c r="H82" i="5"/>
  <c r="H83" i="5"/>
  <c r="H85" i="5"/>
  <c r="H87" i="5"/>
  <c r="G2" i="2"/>
  <c r="K25" i="2" s="1"/>
  <c r="G2" i="3"/>
  <c r="L21" i="3" s="1"/>
  <c r="G2" i="4"/>
  <c r="L21" i="4" s="1"/>
  <c r="B26" i="2"/>
  <c r="B22" i="3"/>
  <c r="E48" i="8"/>
  <c r="D19" i="4"/>
  <c r="D20" i="4"/>
  <c r="G20" i="4"/>
  <c r="G19" i="4"/>
  <c r="D6" i="3"/>
  <c r="H73" i="5"/>
  <c r="B22" i="4"/>
  <c r="G21" i="4"/>
  <c r="D21" i="4"/>
  <c r="D7" i="2"/>
  <c r="E147" i="5" l="1"/>
  <c r="F147" i="5" s="1"/>
  <c r="G5" i="2"/>
  <c r="F19" i="2" s="1"/>
  <c r="G9" i="2"/>
  <c r="K21" i="4"/>
  <c r="L25" i="2"/>
  <c r="K21" i="3"/>
  <c r="C9" i="3"/>
  <c r="C10" i="3"/>
  <c r="D10" i="3" s="1"/>
  <c r="L20" i="4"/>
  <c r="K20" i="4"/>
  <c r="L20" i="3"/>
  <c r="K20" i="3"/>
  <c r="K21" i="2"/>
  <c r="L20" i="2"/>
  <c r="L21" i="2"/>
  <c r="K24" i="2"/>
  <c r="L24" i="2"/>
  <c r="C8" i="2"/>
  <c r="D8" i="2" s="1"/>
  <c r="L23" i="2"/>
  <c r="K20" i="2"/>
  <c r="K22" i="2"/>
  <c r="C9" i="2"/>
  <c r="D9" i="2" s="1"/>
  <c r="C10" i="2"/>
  <c r="D10" i="2" s="1"/>
  <c r="K23" i="2"/>
  <c r="L22" i="2"/>
  <c r="L26" i="2"/>
  <c r="B27" i="2"/>
  <c r="K26" i="2"/>
  <c r="I7" i="4"/>
  <c r="C44" i="8"/>
  <c r="B23" i="3"/>
  <c r="L22" i="3"/>
  <c r="K22" i="3"/>
  <c r="C20" i="3"/>
  <c r="C22" i="3"/>
  <c r="C21" i="3"/>
  <c r="C19" i="3"/>
  <c r="C23" i="3"/>
  <c r="B23" i="4"/>
  <c r="K22" i="4"/>
  <c r="G22" i="4"/>
  <c r="D22" i="4"/>
  <c r="L22" i="4"/>
  <c r="C22" i="2"/>
  <c r="C23" i="2"/>
  <c r="C20" i="2"/>
  <c r="C26" i="2"/>
  <c r="C21" i="2"/>
  <c r="C19" i="2"/>
  <c r="C25" i="2"/>
  <c r="C27" i="2"/>
  <c r="C24" i="2"/>
  <c r="G6" i="2" l="1"/>
  <c r="F22" i="2" s="1"/>
  <c r="G10" i="2"/>
  <c r="G7" i="2"/>
  <c r="G24" i="2"/>
  <c r="J15" i="2"/>
  <c r="G22" i="2"/>
  <c r="G26" i="2"/>
  <c r="D19" i="2"/>
  <c r="E19" i="2" s="1"/>
  <c r="G20" i="2"/>
  <c r="G19" i="2"/>
  <c r="H19" i="2" s="1"/>
  <c r="G27" i="2"/>
  <c r="D27" i="2"/>
  <c r="E27" i="2" s="1"/>
  <c r="G23" i="2"/>
  <c r="D26" i="2"/>
  <c r="E26" i="2" s="1"/>
  <c r="D23" i="2"/>
  <c r="E23" i="2" s="1"/>
  <c r="G21" i="2"/>
  <c r="D25" i="2"/>
  <c r="E25" i="2" s="1"/>
  <c r="D20" i="2"/>
  <c r="E20" i="2" s="1"/>
  <c r="G25" i="2"/>
  <c r="D22" i="2"/>
  <c r="E22" i="2" s="1"/>
  <c r="G8" i="2"/>
  <c r="D9" i="3"/>
  <c r="D22" i="3" s="1"/>
  <c r="E22" i="3" s="1"/>
  <c r="D21" i="2"/>
  <c r="E21" i="2" s="1"/>
  <c r="D24" i="2"/>
  <c r="E24" i="2" s="1"/>
  <c r="J7" i="4"/>
  <c r="C7" i="4" s="1"/>
  <c r="K27" i="2"/>
  <c r="L27" i="2"/>
  <c r="B28" i="2"/>
  <c r="K23" i="3"/>
  <c r="L23" i="3"/>
  <c r="B24" i="3"/>
  <c r="B24" i="4"/>
  <c r="K23" i="4"/>
  <c r="G23" i="4"/>
  <c r="D23" i="4"/>
  <c r="L23" i="4"/>
  <c r="F21" i="2" l="1"/>
  <c r="H21" i="2" s="1"/>
  <c r="J21" i="2" s="1"/>
  <c r="F20" i="2"/>
  <c r="H20" i="2" s="1"/>
  <c r="J20" i="2" s="1"/>
  <c r="F25" i="2"/>
  <c r="H25" i="2" s="1"/>
  <c r="J25" i="2" s="1"/>
  <c r="F27" i="2"/>
  <c r="H27" i="2" s="1"/>
  <c r="J27" i="2" s="1"/>
  <c r="F26" i="2"/>
  <c r="H26" i="2" s="1"/>
  <c r="J26" i="2" s="1"/>
  <c r="F23" i="2"/>
  <c r="H23" i="2" s="1"/>
  <c r="J23" i="2" s="1"/>
  <c r="F24" i="2"/>
  <c r="H24" i="2" s="1"/>
  <c r="J24" i="2" s="1"/>
  <c r="I11" i="2"/>
  <c r="H22" i="2"/>
  <c r="J22" i="2" s="1"/>
  <c r="D23" i="3"/>
  <c r="E23" i="3" s="1"/>
  <c r="D20" i="3"/>
  <c r="E20" i="3" s="1"/>
  <c r="D21" i="3"/>
  <c r="E21" i="3" s="1"/>
  <c r="D19" i="3"/>
  <c r="E19" i="3" s="1"/>
  <c r="J15" i="3"/>
  <c r="J19" i="2"/>
  <c r="F28" i="2"/>
  <c r="L28" i="2"/>
  <c r="B29" i="2"/>
  <c r="K28" i="2"/>
  <c r="G28" i="2"/>
  <c r="D28" i="2"/>
  <c r="C28" i="2"/>
  <c r="D7" i="4"/>
  <c r="C22" i="4" s="1"/>
  <c r="E22" i="4" s="1"/>
  <c r="L24" i="3"/>
  <c r="K24" i="3"/>
  <c r="B25" i="3"/>
  <c r="D24" i="3"/>
  <c r="C24" i="3"/>
  <c r="L24" i="4"/>
  <c r="B25" i="4"/>
  <c r="K24" i="4"/>
  <c r="G24" i="4"/>
  <c r="D24" i="4"/>
  <c r="H28" i="2" l="1"/>
  <c r="G29" i="2"/>
  <c r="F29" i="2"/>
  <c r="D29" i="2"/>
  <c r="C29" i="2"/>
  <c r="L29" i="2"/>
  <c r="B30" i="2"/>
  <c r="K29" i="2"/>
  <c r="E28" i="2"/>
  <c r="F24" i="4"/>
  <c r="H24" i="4" s="1"/>
  <c r="C24" i="4"/>
  <c r="E24" i="4" s="1"/>
  <c r="J15" i="4"/>
  <c r="F22" i="4"/>
  <c r="H22" i="4" s="1"/>
  <c r="J22" i="4" s="1"/>
  <c r="C19" i="4"/>
  <c r="E19" i="4" s="1"/>
  <c r="C20" i="4"/>
  <c r="E20" i="4" s="1"/>
  <c r="F21" i="4"/>
  <c r="H21" i="4" s="1"/>
  <c r="C23" i="4"/>
  <c r="E23" i="4" s="1"/>
  <c r="F19" i="4"/>
  <c r="H19" i="4" s="1"/>
  <c r="F20" i="4"/>
  <c r="H20" i="4" s="1"/>
  <c r="C21" i="4"/>
  <c r="E21" i="4" s="1"/>
  <c r="F23" i="4"/>
  <c r="H23" i="4" s="1"/>
  <c r="E24" i="3"/>
  <c r="K25" i="3"/>
  <c r="L25" i="3"/>
  <c r="B26" i="3"/>
  <c r="D25" i="3"/>
  <c r="C25" i="3"/>
  <c r="B26" i="4"/>
  <c r="G25" i="4"/>
  <c r="D25" i="4"/>
  <c r="F25" i="4"/>
  <c r="C25" i="4"/>
  <c r="L25" i="4"/>
  <c r="K25" i="4"/>
  <c r="J19" i="4" l="1"/>
  <c r="J28" i="2"/>
  <c r="J20" i="4"/>
  <c r="E25" i="4"/>
  <c r="E25" i="3"/>
  <c r="J23" i="4"/>
  <c r="J21" i="4"/>
  <c r="E29" i="2"/>
  <c r="H29" i="2"/>
  <c r="B31" i="2"/>
  <c r="L30" i="2"/>
  <c r="G30" i="2"/>
  <c r="C30" i="2"/>
  <c r="K30" i="2"/>
  <c r="F30" i="2"/>
  <c r="D30" i="2"/>
  <c r="J24" i="4"/>
  <c r="B27" i="3"/>
  <c r="K26" i="3"/>
  <c r="L26" i="3"/>
  <c r="D26" i="3"/>
  <c r="C26" i="3"/>
  <c r="L26" i="4"/>
  <c r="B27" i="4"/>
  <c r="D26" i="4"/>
  <c r="C26" i="4"/>
  <c r="G26" i="4"/>
  <c r="F26" i="4"/>
  <c r="K26" i="4"/>
  <c r="H25" i="4"/>
  <c r="J25" i="4" l="1"/>
  <c r="J29" i="2"/>
  <c r="H30" i="2"/>
  <c r="E30" i="2"/>
  <c r="C31" i="2"/>
  <c r="K31" i="2"/>
  <c r="G31" i="2"/>
  <c r="F31" i="2"/>
  <c r="B32" i="2"/>
  <c r="L31" i="2"/>
  <c r="D31" i="2"/>
  <c r="E26" i="3"/>
  <c r="L27" i="3"/>
  <c r="B28" i="3"/>
  <c r="K27" i="3"/>
  <c r="D27" i="3"/>
  <c r="C27" i="3"/>
  <c r="H26" i="4"/>
  <c r="E26" i="4"/>
  <c r="B28" i="4"/>
  <c r="K27" i="4"/>
  <c r="G27" i="4"/>
  <c r="D27" i="4"/>
  <c r="F27" i="4"/>
  <c r="C27" i="4"/>
  <c r="L27" i="4"/>
  <c r="E27" i="4" l="1"/>
  <c r="H31" i="2"/>
  <c r="J30" i="2"/>
  <c r="L32" i="2"/>
  <c r="C32" i="2"/>
  <c r="G32" i="2"/>
  <c r="B33" i="2"/>
  <c r="K32" i="2"/>
  <c r="F32" i="2"/>
  <c r="D32" i="2"/>
  <c r="E31" i="2"/>
  <c r="L28" i="3"/>
  <c r="B29" i="3"/>
  <c r="K28" i="3"/>
  <c r="D28" i="3"/>
  <c r="C28" i="3"/>
  <c r="E27" i="3"/>
  <c r="H27" i="4"/>
  <c r="J26" i="4"/>
  <c r="B29" i="4"/>
  <c r="D28" i="4"/>
  <c r="G28" i="4"/>
  <c r="F28" i="4"/>
  <c r="C28" i="4"/>
  <c r="K28" i="4"/>
  <c r="L28" i="4"/>
  <c r="J27" i="4" l="1"/>
  <c r="J31" i="2"/>
  <c r="H32" i="2"/>
  <c r="G33" i="2"/>
  <c r="L33" i="2"/>
  <c r="F33" i="2"/>
  <c r="D33" i="2"/>
  <c r="B34" i="2"/>
  <c r="K33" i="2"/>
  <c r="C33" i="2"/>
  <c r="E32" i="2"/>
  <c r="E28" i="3"/>
  <c r="B30" i="3"/>
  <c r="L29" i="3"/>
  <c r="K29" i="3"/>
  <c r="D29" i="3"/>
  <c r="C29" i="3"/>
  <c r="H28" i="4"/>
  <c r="B30" i="4"/>
  <c r="K29" i="4"/>
  <c r="C29" i="4"/>
  <c r="G29" i="4"/>
  <c r="D29" i="4"/>
  <c r="F29" i="4"/>
  <c r="L29" i="4"/>
  <c r="E28" i="4"/>
  <c r="E29" i="3" l="1"/>
  <c r="J32" i="2"/>
  <c r="H33" i="2"/>
  <c r="E33" i="2"/>
  <c r="L34" i="2"/>
  <c r="F34" i="2"/>
  <c r="G34" i="2"/>
  <c r="K34" i="2"/>
  <c r="B35" i="2"/>
  <c r="D34" i="2"/>
  <c r="C34" i="2"/>
  <c r="J28" i="4"/>
  <c r="K30" i="3"/>
  <c r="B31" i="3"/>
  <c r="L30" i="3"/>
  <c r="D30" i="3"/>
  <c r="C30" i="3"/>
  <c r="H29" i="4"/>
  <c r="B31" i="4"/>
  <c r="L30" i="4"/>
  <c r="D30" i="4"/>
  <c r="G30" i="4"/>
  <c r="F30" i="4"/>
  <c r="C30" i="4"/>
  <c r="K30" i="4"/>
  <c r="E29" i="4"/>
  <c r="J29" i="4" s="1"/>
  <c r="J33" i="2" l="1"/>
  <c r="E34" i="2"/>
  <c r="H34" i="2"/>
  <c r="L35" i="2"/>
  <c r="D35" i="2"/>
  <c r="B36" i="2"/>
  <c r="G35" i="2"/>
  <c r="F35" i="2"/>
  <c r="C35" i="2"/>
  <c r="K35" i="2"/>
  <c r="E30" i="3"/>
  <c r="L31" i="3"/>
  <c r="B32" i="3"/>
  <c r="K31" i="3"/>
  <c r="D31" i="3"/>
  <c r="C31" i="3"/>
  <c r="E30" i="4"/>
  <c r="H30" i="4"/>
  <c r="L31" i="4"/>
  <c r="K31" i="4"/>
  <c r="B32" i="4"/>
  <c r="G31" i="4"/>
  <c r="D31" i="4"/>
  <c r="C31" i="4"/>
  <c r="F31" i="4"/>
  <c r="E35" i="2" l="1"/>
  <c r="J34" i="2"/>
  <c r="G36" i="2"/>
  <c r="D36" i="2"/>
  <c r="C36" i="2"/>
  <c r="B37" i="2"/>
  <c r="F36" i="2"/>
  <c r="H35" i="2"/>
  <c r="J30" i="4"/>
  <c r="E31" i="3"/>
  <c r="L32" i="3"/>
  <c r="B33" i="3"/>
  <c r="K32" i="3"/>
  <c r="D32" i="3"/>
  <c r="C32" i="3"/>
  <c r="E31" i="4"/>
  <c r="L32" i="4"/>
  <c r="B33" i="4"/>
  <c r="K32" i="4"/>
  <c r="D32" i="4"/>
  <c r="G32" i="4"/>
  <c r="F32" i="4"/>
  <c r="C32" i="4"/>
  <c r="H31" i="4"/>
  <c r="J31" i="4" s="1"/>
  <c r="J35" i="2" l="1"/>
  <c r="H36" i="2"/>
  <c r="F37" i="2"/>
  <c r="B38" i="2"/>
  <c r="D37" i="2"/>
  <c r="C37" i="2"/>
  <c r="G37" i="2"/>
  <c r="E36" i="2"/>
  <c r="E32" i="3"/>
  <c r="L33" i="3"/>
  <c r="B34" i="3"/>
  <c r="K33" i="3"/>
  <c r="D33" i="3"/>
  <c r="C33" i="3"/>
  <c r="H32" i="4"/>
  <c r="E32" i="4"/>
  <c r="L33" i="4"/>
  <c r="K33" i="4"/>
  <c r="B34" i="4"/>
  <c r="G33" i="4"/>
  <c r="D33" i="4"/>
  <c r="C33" i="4"/>
  <c r="F33" i="4"/>
  <c r="L36" i="2" l="1"/>
  <c r="J36" i="2"/>
  <c r="K36" i="2" s="1"/>
  <c r="E37" i="2"/>
  <c r="H37" i="2"/>
  <c r="G38" i="2"/>
  <c r="B39" i="2"/>
  <c r="C38" i="2"/>
  <c r="D38" i="2"/>
  <c r="F38" i="2"/>
  <c r="J32" i="4"/>
  <c r="B35" i="3"/>
  <c r="K34" i="3"/>
  <c r="L34" i="3"/>
  <c r="D34" i="3"/>
  <c r="C34" i="3"/>
  <c r="E33" i="3"/>
  <c r="H33" i="4"/>
  <c r="E33" i="4"/>
  <c r="B35" i="4"/>
  <c r="L34" i="4"/>
  <c r="K34" i="4"/>
  <c r="D34" i="4"/>
  <c r="G34" i="4"/>
  <c r="F34" i="4"/>
  <c r="C34" i="4"/>
  <c r="L37" i="2" l="1"/>
  <c r="E34" i="3"/>
  <c r="E38" i="2"/>
  <c r="J37" i="2"/>
  <c r="K37" i="2" s="1"/>
  <c r="H38" i="2"/>
  <c r="G39" i="2"/>
  <c r="F39" i="2"/>
  <c r="B40" i="2"/>
  <c r="D39" i="2"/>
  <c r="C39" i="2"/>
  <c r="J33" i="4"/>
  <c r="B36" i="3"/>
  <c r="K35" i="3"/>
  <c r="L35" i="3"/>
  <c r="D35" i="3"/>
  <c r="C35" i="3"/>
  <c r="H34" i="4"/>
  <c r="L35" i="4"/>
  <c r="K35" i="4"/>
  <c r="B36" i="4"/>
  <c r="G35" i="4"/>
  <c r="D35" i="4"/>
  <c r="F35" i="4"/>
  <c r="C35" i="4"/>
  <c r="E34" i="4"/>
  <c r="L38" i="2" l="1"/>
  <c r="E35" i="4"/>
  <c r="J38" i="2"/>
  <c r="K38" i="2" s="1"/>
  <c r="H39" i="2"/>
  <c r="F40" i="2"/>
  <c r="D40" i="2"/>
  <c r="B41" i="2"/>
  <c r="G40" i="2"/>
  <c r="C40" i="2"/>
  <c r="E39" i="2"/>
  <c r="B37" i="3"/>
  <c r="D36" i="3"/>
  <c r="C36" i="3"/>
  <c r="E35" i="3"/>
  <c r="J34" i="4"/>
  <c r="H35" i="4"/>
  <c r="B37" i="4"/>
  <c r="L36" i="4"/>
  <c r="D36" i="4"/>
  <c r="G36" i="4"/>
  <c r="F36" i="4"/>
  <c r="C36" i="4"/>
  <c r="J35" i="4" l="1"/>
  <c r="L39" i="2"/>
  <c r="J39" i="2"/>
  <c r="K39" i="2" s="1"/>
  <c r="E40" i="2"/>
  <c r="H40" i="2"/>
  <c r="C41" i="2"/>
  <c r="F41" i="2"/>
  <c r="D41" i="2"/>
  <c r="B42" i="2"/>
  <c r="G41" i="2"/>
  <c r="E36" i="3"/>
  <c r="B38" i="3"/>
  <c r="D37" i="3"/>
  <c r="C37" i="3"/>
  <c r="E36" i="4"/>
  <c r="H36" i="4"/>
  <c r="B38" i="4"/>
  <c r="G37" i="4"/>
  <c r="D37" i="4"/>
  <c r="C37" i="4"/>
  <c r="F37" i="4"/>
  <c r="L40" i="2" l="1"/>
  <c r="J40" i="2"/>
  <c r="K40" i="2" s="1"/>
  <c r="B43" i="2"/>
  <c r="D42" i="2"/>
  <c r="F42" i="2"/>
  <c r="G42" i="2"/>
  <c r="C42" i="2"/>
  <c r="E41" i="2"/>
  <c r="H41" i="2"/>
  <c r="E37" i="3"/>
  <c r="J36" i="4"/>
  <c r="K36" i="4" s="1"/>
  <c r="B39" i="3"/>
  <c r="D38" i="3"/>
  <c r="C38" i="3"/>
  <c r="H37" i="4"/>
  <c r="E37" i="4"/>
  <c r="B39" i="4"/>
  <c r="D38" i="4"/>
  <c r="G38" i="4"/>
  <c r="F38" i="4"/>
  <c r="C38" i="4"/>
  <c r="L37" i="4" l="1"/>
  <c r="L41" i="2"/>
  <c r="E42" i="2"/>
  <c r="J41" i="2"/>
  <c r="K41" i="2" s="1"/>
  <c r="C43" i="2"/>
  <c r="D43" i="2"/>
  <c r="B44" i="2"/>
  <c r="F43" i="2"/>
  <c r="G43" i="2"/>
  <c r="H42" i="2"/>
  <c r="E38" i="3"/>
  <c r="J37" i="4"/>
  <c r="L38" i="4" s="1"/>
  <c r="B40" i="3"/>
  <c r="C39" i="3"/>
  <c r="D39" i="3"/>
  <c r="H38" i="4"/>
  <c r="E38" i="4"/>
  <c r="B40" i="4"/>
  <c r="G39" i="4"/>
  <c r="F39" i="4"/>
  <c r="D39" i="4"/>
  <c r="C39" i="4"/>
  <c r="K37" i="4" l="1"/>
  <c r="L42" i="2"/>
  <c r="J42" i="2"/>
  <c r="K42" i="2" s="1"/>
  <c r="E43" i="2"/>
  <c r="H43" i="2"/>
  <c r="D44" i="2"/>
  <c r="F44" i="2"/>
  <c r="B45" i="2"/>
  <c r="G44" i="2"/>
  <c r="C44" i="2"/>
  <c r="J38" i="4"/>
  <c r="K38" i="4" s="1"/>
  <c r="E39" i="3"/>
  <c r="B41" i="3"/>
  <c r="C40" i="3"/>
  <c r="D40" i="3"/>
  <c r="E39" i="4"/>
  <c r="B41" i="4"/>
  <c r="G40" i="4"/>
  <c r="F40" i="4"/>
  <c r="D40" i="4"/>
  <c r="C40" i="4"/>
  <c r="H39" i="4"/>
  <c r="L39" i="4" l="1"/>
  <c r="L43" i="2"/>
  <c r="E44" i="2"/>
  <c r="J43" i="2"/>
  <c r="K43" i="2" s="1"/>
  <c r="H44" i="2"/>
  <c r="B46" i="2"/>
  <c r="D45" i="2"/>
  <c r="G45" i="2"/>
  <c r="C45" i="2"/>
  <c r="F45" i="2"/>
  <c r="B42" i="3"/>
  <c r="D41" i="3"/>
  <c r="C41" i="3"/>
  <c r="E40" i="3"/>
  <c r="J39" i="4"/>
  <c r="K39" i="4" s="1"/>
  <c r="E40" i="4"/>
  <c r="H40" i="4"/>
  <c r="B42" i="4"/>
  <c r="D41" i="4"/>
  <c r="F41" i="4"/>
  <c r="G41" i="4"/>
  <c r="C41" i="4"/>
  <c r="J44" i="2" l="1"/>
  <c r="L40" i="4"/>
  <c r="L44" i="2"/>
  <c r="K44" i="2"/>
  <c r="L45" i="2"/>
  <c r="E41" i="3"/>
  <c r="E45" i="2"/>
  <c r="H45" i="2"/>
  <c r="D46" i="2"/>
  <c r="B47" i="2"/>
  <c r="G46" i="2"/>
  <c r="C46" i="2"/>
  <c r="F46" i="2"/>
  <c r="J40" i="4"/>
  <c r="L41" i="4" s="1"/>
  <c r="C42" i="3"/>
  <c r="D42" i="3"/>
  <c r="B43" i="3"/>
  <c r="E41" i="4"/>
  <c r="H41" i="4"/>
  <c r="B43" i="4"/>
  <c r="G42" i="4"/>
  <c r="D42" i="4"/>
  <c r="F42" i="4"/>
  <c r="C42" i="4"/>
  <c r="K40" i="4" l="1"/>
  <c r="E42" i="4"/>
  <c r="J45" i="2"/>
  <c r="K45" i="2" s="1"/>
  <c r="E46" i="2"/>
  <c r="F47" i="2"/>
  <c r="G47" i="2"/>
  <c r="B48" i="2"/>
  <c r="C47" i="2"/>
  <c r="D47" i="2"/>
  <c r="H46" i="2"/>
  <c r="E42" i="3"/>
  <c r="B44" i="3"/>
  <c r="C43" i="3"/>
  <c r="D43" i="3"/>
  <c r="J41" i="4"/>
  <c r="K41" i="4" s="1"/>
  <c r="H42" i="4"/>
  <c r="B44" i="4"/>
  <c r="D43" i="4"/>
  <c r="G43" i="4"/>
  <c r="C43" i="4"/>
  <c r="F43" i="4"/>
  <c r="J42" i="4" l="1"/>
  <c r="L42" i="4"/>
  <c r="K42" i="4"/>
  <c r="L43" i="4"/>
  <c r="L46" i="2"/>
  <c r="E43" i="4"/>
  <c r="J46" i="2"/>
  <c r="D48" i="2"/>
  <c r="C48" i="2"/>
  <c r="B49" i="2"/>
  <c r="F48" i="2"/>
  <c r="G48" i="2"/>
  <c r="E47" i="2"/>
  <c r="H47" i="2"/>
  <c r="B45" i="3"/>
  <c r="D44" i="3"/>
  <c r="C44" i="3"/>
  <c r="E43" i="3"/>
  <c r="H43" i="4"/>
  <c r="B45" i="4"/>
  <c r="G44" i="4"/>
  <c r="D44" i="4"/>
  <c r="F44" i="4"/>
  <c r="C44" i="4"/>
  <c r="K46" i="2" l="1"/>
  <c r="L47" i="2"/>
  <c r="J43" i="4"/>
  <c r="K43" i="4" s="1"/>
  <c r="H44" i="4"/>
  <c r="E44" i="3"/>
  <c r="E44" i="4"/>
  <c r="E48" i="2"/>
  <c r="H48" i="2"/>
  <c r="B50" i="2"/>
  <c r="D49" i="2"/>
  <c r="G49" i="2"/>
  <c r="C49" i="2"/>
  <c r="F49" i="2"/>
  <c r="J47" i="2"/>
  <c r="K47" i="2" s="1"/>
  <c r="B46" i="3"/>
  <c r="C45" i="3"/>
  <c r="D45" i="3"/>
  <c r="B46" i="4"/>
  <c r="D45" i="4"/>
  <c r="C45" i="4"/>
  <c r="F45" i="4"/>
  <c r="G45" i="4"/>
  <c r="L44" i="4" l="1"/>
  <c r="L48" i="2"/>
  <c r="J44" i="4"/>
  <c r="K44" i="4" s="1"/>
  <c r="E49" i="2"/>
  <c r="J48" i="2"/>
  <c r="F50" i="2"/>
  <c r="C50" i="2"/>
  <c r="G50" i="2"/>
  <c r="B51" i="2"/>
  <c r="D50" i="2"/>
  <c r="H49" i="2"/>
  <c r="B47" i="3"/>
  <c r="C46" i="3"/>
  <c r="D46" i="3"/>
  <c r="E45" i="3"/>
  <c r="H45" i="4"/>
  <c r="B47" i="4"/>
  <c r="D46" i="4"/>
  <c r="F46" i="4"/>
  <c r="G46" i="4"/>
  <c r="C46" i="4"/>
  <c r="E45" i="4"/>
  <c r="L45" i="4" l="1"/>
  <c r="K48" i="2"/>
  <c r="L49" i="2"/>
  <c r="J49" i="2"/>
  <c r="E50" i="2"/>
  <c r="H50" i="2"/>
  <c r="B52" i="2"/>
  <c r="F51" i="2"/>
  <c r="D51" i="2"/>
  <c r="C51" i="2"/>
  <c r="G51" i="2"/>
  <c r="D47" i="3"/>
  <c r="B48" i="3"/>
  <c r="C47" i="3"/>
  <c r="J45" i="4"/>
  <c r="L46" i="4" s="1"/>
  <c r="E46" i="3"/>
  <c r="E46" i="4"/>
  <c r="B48" i="4"/>
  <c r="D47" i="4"/>
  <c r="G47" i="4"/>
  <c r="C47" i="4"/>
  <c r="F47" i="4"/>
  <c r="H46" i="4"/>
  <c r="E47" i="4" l="1"/>
  <c r="K45" i="4"/>
  <c r="K49" i="2"/>
  <c r="L50" i="2"/>
  <c r="E47" i="3"/>
  <c r="J50" i="2"/>
  <c r="E51" i="2"/>
  <c r="B53" i="2"/>
  <c r="D52" i="2"/>
  <c r="G52" i="2"/>
  <c r="C52" i="2"/>
  <c r="F52" i="2"/>
  <c r="H51" i="2"/>
  <c r="J46" i="4"/>
  <c r="K46" i="4" s="1"/>
  <c r="B49" i="3"/>
  <c r="D48" i="3"/>
  <c r="C48" i="3"/>
  <c r="H47" i="4"/>
  <c r="B49" i="4"/>
  <c r="G48" i="4"/>
  <c r="C48" i="4"/>
  <c r="D48" i="4"/>
  <c r="F48" i="4"/>
  <c r="J47" i="4" l="1"/>
  <c r="J51" i="2"/>
  <c r="L47" i="4"/>
  <c r="K47" i="4"/>
  <c r="L48" i="4"/>
  <c r="K51" i="2"/>
  <c r="L51" i="2"/>
  <c r="E48" i="3"/>
  <c r="E52" i="2"/>
  <c r="K50" i="2"/>
  <c r="L52" i="2"/>
  <c r="D53" i="2"/>
  <c r="G53" i="2"/>
  <c r="B54" i="2"/>
  <c r="F53" i="2"/>
  <c r="C53" i="2"/>
  <c r="H52" i="2"/>
  <c r="C49" i="3"/>
  <c r="B50" i="3"/>
  <c r="D49" i="3"/>
  <c r="H48" i="4"/>
  <c r="B50" i="4"/>
  <c r="D49" i="4"/>
  <c r="G49" i="4"/>
  <c r="C49" i="4"/>
  <c r="F49" i="4"/>
  <c r="E48" i="4"/>
  <c r="J48" i="4" l="1"/>
  <c r="L49" i="4"/>
  <c r="K48" i="4"/>
  <c r="J52" i="2"/>
  <c r="K52" i="2" s="1"/>
  <c r="E53" i="2"/>
  <c r="E49" i="4"/>
  <c r="H53" i="2"/>
  <c r="L53" i="2"/>
  <c r="C54" i="2"/>
  <c r="B55" i="2"/>
  <c r="G54" i="2"/>
  <c r="D54" i="2"/>
  <c r="F54" i="2"/>
  <c r="E49" i="3"/>
  <c r="C50" i="3"/>
  <c r="B51" i="3"/>
  <c r="D50" i="3"/>
  <c r="H49" i="4"/>
  <c r="B51" i="4"/>
  <c r="D50" i="4"/>
  <c r="C50" i="4"/>
  <c r="G50" i="4"/>
  <c r="F50" i="4"/>
  <c r="J53" i="2" l="1"/>
  <c r="J49" i="4"/>
  <c r="K53" i="2"/>
  <c r="H54" i="2"/>
  <c r="F55" i="2"/>
  <c r="C55" i="2"/>
  <c r="G55" i="2"/>
  <c r="D55" i="2"/>
  <c r="B56" i="2"/>
  <c r="E54" i="2"/>
  <c r="B52" i="3"/>
  <c r="C51" i="3"/>
  <c r="D51" i="3"/>
  <c r="E50" i="3"/>
  <c r="H50" i="4"/>
  <c r="E50" i="4"/>
  <c r="B52" i="4"/>
  <c r="D51" i="4"/>
  <c r="G51" i="4"/>
  <c r="C51" i="4"/>
  <c r="F51" i="4"/>
  <c r="L50" i="4" l="1"/>
  <c r="K49" i="4"/>
  <c r="L54" i="2"/>
  <c r="E51" i="4"/>
  <c r="J54" i="2"/>
  <c r="C56" i="2"/>
  <c r="F56" i="2"/>
  <c r="B57" i="2"/>
  <c r="D56" i="2"/>
  <c r="G56" i="2"/>
  <c r="H55" i="2"/>
  <c r="E55" i="2"/>
  <c r="E51" i="3"/>
  <c r="B53" i="3"/>
  <c r="C52" i="3"/>
  <c r="D52" i="3"/>
  <c r="H51" i="4"/>
  <c r="J50" i="4"/>
  <c r="B53" i="4"/>
  <c r="G52" i="4"/>
  <c r="C52" i="4"/>
  <c r="D52" i="4"/>
  <c r="F52" i="4"/>
  <c r="K50" i="4" l="1"/>
  <c r="L51" i="4"/>
  <c r="J51" i="4"/>
  <c r="L52" i="4" s="1"/>
  <c r="K54" i="2"/>
  <c r="L55" i="2"/>
  <c r="J55" i="2"/>
  <c r="H56" i="2"/>
  <c r="F57" i="2"/>
  <c r="B58" i="2"/>
  <c r="C57" i="2"/>
  <c r="D57" i="2"/>
  <c r="G57" i="2"/>
  <c r="E56" i="2"/>
  <c r="E52" i="3"/>
  <c r="B54" i="3"/>
  <c r="D53" i="3"/>
  <c r="C53" i="3"/>
  <c r="H52" i="4"/>
  <c r="B54" i="4"/>
  <c r="G53" i="4"/>
  <c r="D53" i="4"/>
  <c r="C53" i="4"/>
  <c r="F53" i="4"/>
  <c r="E52" i="4"/>
  <c r="K51" i="4" l="1"/>
  <c r="L56" i="2"/>
  <c r="K55" i="2"/>
  <c r="E57" i="2"/>
  <c r="B59" i="2"/>
  <c r="G58" i="2"/>
  <c r="F58" i="2"/>
  <c r="C58" i="2"/>
  <c r="D58" i="2"/>
  <c r="J56" i="2"/>
  <c r="K56" i="2" s="1"/>
  <c r="H57" i="2"/>
  <c r="D54" i="3"/>
  <c r="B55" i="3"/>
  <c r="C54" i="3"/>
  <c r="E53" i="3"/>
  <c r="J52" i="4"/>
  <c r="K52" i="4" s="1"/>
  <c r="E53" i="4"/>
  <c r="H53" i="4"/>
  <c r="B55" i="4"/>
  <c r="G54" i="4"/>
  <c r="D54" i="4"/>
  <c r="C54" i="4"/>
  <c r="F54" i="4"/>
  <c r="J57" i="2" l="1"/>
  <c r="K57" i="2"/>
  <c r="L57" i="2"/>
  <c r="H58" i="2"/>
  <c r="F59" i="2"/>
  <c r="D59" i="2"/>
  <c r="B60" i="2"/>
  <c r="G59" i="2"/>
  <c r="C59" i="2"/>
  <c r="E58" i="2"/>
  <c r="L53" i="4"/>
  <c r="E54" i="3"/>
  <c r="B56" i="3"/>
  <c r="C55" i="3"/>
  <c r="E54" i="4"/>
  <c r="H54" i="4"/>
  <c r="J53" i="4"/>
  <c r="K53" i="4" s="1"/>
  <c r="B56" i="4"/>
  <c r="D55" i="4"/>
  <c r="C55" i="4"/>
  <c r="G55" i="4"/>
  <c r="F55" i="4"/>
  <c r="J58" i="2" l="1"/>
  <c r="L58" i="2"/>
  <c r="L59" i="2"/>
  <c r="K58" i="2"/>
  <c r="E59" i="2"/>
  <c r="H59" i="2"/>
  <c r="K60" i="2"/>
  <c r="L60" i="2"/>
  <c r="C60" i="2"/>
  <c r="B61" i="2"/>
  <c r="G60" i="2"/>
  <c r="F60" i="2"/>
  <c r="D60" i="2"/>
  <c r="L54" i="4"/>
  <c r="J54" i="4"/>
  <c r="C56" i="3"/>
  <c r="B57" i="3"/>
  <c r="E55" i="4"/>
  <c r="B57" i="4"/>
  <c r="G56" i="4"/>
  <c r="C56" i="4"/>
  <c r="D56" i="4"/>
  <c r="F56" i="4"/>
  <c r="H55" i="4"/>
  <c r="J59" i="2" l="1"/>
  <c r="H60" i="2"/>
  <c r="G61" i="2"/>
  <c r="D61" i="2"/>
  <c r="B62" i="2"/>
  <c r="K61" i="2"/>
  <c r="L61" i="2"/>
  <c r="C61" i="2"/>
  <c r="F61" i="2"/>
  <c r="E60" i="2"/>
  <c r="K54" i="4"/>
  <c r="L55" i="4"/>
  <c r="J55" i="4"/>
  <c r="B58" i="3"/>
  <c r="C57" i="3"/>
  <c r="H56" i="4"/>
  <c r="B58" i="4"/>
  <c r="D57" i="4"/>
  <c r="G57" i="4"/>
  <c r="C57" i="4"/>
  <c r="F57" i="4"/>
  <c r="E56" i="4"/>
  <c r="K59" i="2" l="1"/>
  <c r="H61" i="2"/>
  <c r="L56" i="4"/>
  <c r="J60" i="2"/>
  <c r="E61" i="2"/>
  <c r="L62" i="2"/>
  <c r="B63" i="2"/>
  <c r="D62" i="2"/>
  <c r="F62" i="2"/>
  <c r="K62" i="2"/>
  <c r="G62" i="2"/>
  <c r="C62" i="2"/>
  <c r="K55" i="4"/>
  <c r="E57" i="4"/>
  <c r="B59" i="3"/>
  <c r="C58" i="3"/>
  <c r="J56" i="4"/>
  <c r="K56" i="4" s="1"/>
  <c r="H57" i="4"/>
  <c r="B59" i="4"/>
  <c r="G58" i="4"/>
  <c r="C58" i="4"/>
  <c r="D58" i="4"/>
  <c r="F58" i="4"/>
  <c r="J61" i="2" l="1"/>
  <c r="L57" i="4"/>
  <c r="E62" i="2"/>
  <c r="G63" i="2"/>
  <c r="K63" i="2"/>
  <c r="C63" i="2"/>
  <c r="B64" i="2"/>
  <c r="L63" i="2"/>
  <c r="D63" i="2"/>
  <c r="F63" i="2"/>
  <c r="H62" i="2"/>
  <c r="J57" i="4"/>
  <c r="C59" i="3"/>
  <c r="B60" i="3"/>
  <c r="H58" i="4"/>
  <c r="E58" i="4"/>
  <c r="B60" i="4"/>
  <c r="G59" i="4"/>
  <c r="D59" i="4"/>
  <c r="C59" i="4"/>
  <c r="F59" i="4"/>
  <c r="J62" i="2" l="1"/>
  <c r="K57" i="4"/>
  <c r="L58" i="4"/>
  <c r="H63" i="2"/>
  <c r="E63" i="2"/>
  <c r="B65" i="2"/>
  <c r="C64" i="2"/>
  <c r="F64" i="2"/>
  <c r="L64" i="2"/>
  <c r="D64" i="2"/>
  <c r="K64" i="2"/>
  <c r="G64" i="2"/>
  <c r="C60" i="3"/>
  <c r="B61" i="3"/>
  <c r="L60" i="3"/>
  <c r="K60" i="3"/>
  <c r="E59" i="4"/>
  <c r="J58" i="4"/>
  <c r="L59" i="4" s="1"/>
  <c r="H59" i="4"/>
  <c r="L60" i="4"/>
  <c r="K60" i="4"/>
  <c r="B61" i="4"/>
  <c r="D60" i="4"/>
  <c r="G60" i="4"/>
  <c r="C60" i="4"/>
  <c r="F60" i="4"/>
  <c r="K58" i="4" l="1"/>
  <c r="J63" i="2"/>
  <c r="E64" i="2"/>
  <c r="F65" i="2"/>
  <c r="C65" i="2"/>
  <c r="K65" i="2"/>
  <c r="L65" i="2"/>
  <c r="D65" i="2"/>
  <c r="G65" i="2"/>
  <c r="B66" i="2"/>
  <c r="H64" i="2"/>
  <c r="H60" i="4"/>
  <c r="J59" i="4"/>
  <c r="K59" i="4" s="1"/>
  <c r="L61" i="3"/>
  <c r="B62" i="3"/>
  <c r="C61" i="3"/>
  <c r="K61" i="3"/>
  <c r="E60" i="4"/>
  <c r="B62" i="4"/>
  <c r="L61" i="4"/>
  <c r="K61" i="4"/>
  <c r="G61" i="4"/>
  <c r="C61" i="4"/>
  <c r="D61" i="4"/>
  <c r="F61" i="4"/>
  <c r="J64" i="2" l="1"/>
  <c r="H65" i="2"/>
  <c r="E65" i="2"/>
  <c r="C66" i="2"/>
  <c r="K66" i="2"/>
  <c r="L66" i="2"/>
  <c r="F66" i="2"/>
  <c r="D66" i="2"/>
  <c r="G66" i="2"/>
  <c r="B67" i="2"/>
  <c r="J60" i="4"/>
  <c r="L62" i="3"/>
  <c r="B63" i="3"/>
  <c r="C62" i="3"/>
  <c r="K62" i="3"/>
  <c r="H61" i="4"/>
  <c r="L62" i="4"/>
  <c r="B63" i="4"/>
  <c r="K62" i="4"/>
  <c r="G62" i="4"/>
  <c r="C62" i="4"/>
  <c r="D62" i="4"/>
  <c r="F62" i="4"/>
  <c r="E61" i="4"/>
  <c r="J65" i="2" l="1"/>
  <c r="G67" i="2"/>
  <c r="L67" i="2"/>
  <c r="K67" i="2"/>
  <c r="D67" i="2"/>
  <c r="F67" i="2"/>
  <c r="B68" i="2"/>
  <c r="C67" i="2"/>
  <c r="E66" i="2"/>
  <c r="H66" i="2"/>
  <c r="J61" i="4"/>
  <c r="L63" i="3"/>
  <c r="B64" i="3"/>
  <c r="C63" i="3"/>
  <c r="K63" i="3"/>
  <c r="H62" i="4"/>
  <c r="E62" i="4"/>
  <c r="B64" i="4"/>
  <c r="L63" i="4"/>
  <c r="K63" i="4"/>
  <c r="G63" i="4"/>
  <c r="D63" i="4"/>
  <c r="C63" i="4"/>
  <c r="F63" i="4"/>
  <c r="H67" i="2" l="1"/>
  <c r="J66" i="2"/>
  <c r="E67" i="2"/>
  <c r="B69" i="2"/>
  <c r="F68" i="2"/>
  <c r="C68" i="2"/>
  <c r="K68" i="2"/>
  <c r="G68" i="2"/>
  <c r="D68" i="2"/>
  <c r="L68" i="2"/>
  <c r="K64" i="3"/>
  <c r="B65" i="3"/>
  <c r="L64" i="3"/>
  <c r="C64" i="3"/>
  <c r="J62" i="4"/>
  <c r="E63" i="4"/>
  <c r="L64" i="4"/>
  <c r="K64" i="4"/>
  <c r="B65" i="4"/>
  <c r="G64" i="4"/>
  <c r="C64" i="4"/>
  <c r="D64" i="4"/>
  <c r="F64" i="4"/>
  <c r="H63" i="4"/>
  <c r="J67" i="2" l="1"/>
  <c r="H68" i="2"/>
  <c r="L69" i="2"/>
  <c r="B70" i="2"/>
  <c r="D69" i="2"/>
  <c r="F69" i="2"/>
  <c r="G69" i="2"/>
  <c r="K69" i="2"/>
  <c r="C69" i="2"/>
  <c r="E68" i="2"/>
  <c r="L65" i="3"/>
  <c r="B66" i="3"/>
  <c r="K65" i="3"/>
  <c r="C65" i="3"/>
  <c r="J63" i="4"/>
  <c r="H64" i="4"/>
  <c r="B66" i="4"/>
  <c r="L65" i="4"/>
  <c r="K65" i="4"/>
  <c r="G65" i="4"/>
  <c r="C65" i="4"/>
  <c r="D65" i="4"/>
  <c r="F65" i="4"/>
  <c r="E64" i="4"/>
  <c r="J68" i="2" l="1"/>
  <c r="E69" i="2"/>
  <c r="H69" i="2"/>
  <c r="G70" i="2"/>
  <c r="F70" i="2"/>
  <c r="L70" i="2"/>
  <c r="D70" i="2"/>
  <c r="K70" i="2"/>
  <c r="B71" i="2"/>
  <c r="C70" i="2"/>
  <c r="J64" i="4"/>
  <c r="L66" i="3"/>
  <c r="B67" i="3"/>
  <c r="C66" i="3"/>
  <c r="K66" i="3"/>
  <c r="H65" i="4"/>
  <c r="L66" i="4"/>
  <c r="B67" i="4"/>
  <c r="K66" i="4"/>
  <c r="G66" i="4"/>
  <c r="D66" i="4"/>
  <c r="C66" i="4"/>
  <c r="F66" i="4"/>
  <c r="E65" i="4"/>
  <c r="J65" i="4" l="1"/>
  <c r="J69" i="2"/>
  <c r="H70" i="2"/>
  <c r="E70" i="2"/>
  <c r="B72" i="2"/>
  <c r="L71" i="2"/>
  <c r="G71" i="2"/>
  <c r="D71" i="2"/>
  <c r="F71" i="2"/>
  <c r="C71" i="2"/>
  <c r="K71" i="2"/>
  <c r="L67" i="3"/>
  <c r="B68" i="3"/>
  <c r="C67" i="3"/>
  <c r="K67" i="3"/>
  <c r="H66" i="4"/>
  <c r="E66" i="4"/>
  <c r="L67" i="4"/>
  <c r="K67" i="4"/>
  <c r="B68" i="4"/>
  <c r="D67" i="4"/>
  <c r="G67" i="4"/>
  <c r="C67" i="4"/>
  <c r="F67" i="4"/>
  <c r="H71" i="2" l="1"/>
  <c r="J70" i="2"/>
  <c r="E71" i="2"/>
  <c r="G72" i="2"/>
  <c r="D72" i="2"/>
  <c r="B73" i="2"/>
  <c r="F72" i="2"/>
  <c r="L72" i="2"/>
  <c r="K72" i="2"/>
  <c r="C72" i="2"/>
  <c r="J66" i="4"/>
  <c r="E67" i="4"/>
  <c r="B69" i="3"/>
  <c r="L68" i="3"/>
  <c r="C68" i="3"/>
  <c r="K68" i="3"/>
  <c r="H67" i="4"/>
  <c r="L68" i="4"/>
  <c r="K68" i="4"/>
  <c r="B69" i="4"/>
  <c r="D68" i="4"/>
  <c r="C68" i="4"/>
  <c r="G68" i="4"/>
  <c r="F68" i="4"/>
  <c r="J71" i="2" l="1"/>
  <c r="H72" i="2"/>
  <c r="L73" i="2"/>
  <c r="D73" i="2"/>
  <c r="F73" i="2"/>
  <c r="C73" i="2"/>
  <c r="B74" i="2"/>
  <c r="K73" i="2"/>
  <c r="G73" i="2"/>
  <c r="E72" i="2"/>
  <c r="J67" i="4"/>
  <c r="K69" i="3"/>
  <c r="C69" i="3"/>
  <c r="L69" i="3"/>
  <c r="B70" i="3"/>
  <c r="E68" i="4"/>
  <c r="H68" i="4"/>
  <c r="L69" i="4"/>
  <c r="K69" i="4"/>
  <c r="B70" i="4"/>
  <c r="G69" i="4"/>
  <c r="D69" i="4"/>
  <c r="C69" i="4"/>
  <c r="F69" i="4"/>
  <c r="J72" i="2" l="1"/>
  <c r="E73" i="2"/>
  <c r="G74" i="2"/>
  <c r="F74" i="2"/>
  <c r="K74" i="2"/>
  <c r="B75" i="2"/>
  <c r="L74" i="2"/>
  <c r="C74" i="2"/>
  <c r="D74" i="2"/>
  <c r="H73" i="2"/>
  <c r="L70" i="3"/>
  <c r="B71" i="3"/>
  <c r="K70" i="3"/>
  <c r="C70" i="3"/>
  <c r="E69" i="4"/>
  <c r="J68" i="4"/>
  <c r="H69" i="4"/>
  <c r="K70" i="4"/>
  <c r="L70" i="4"/>
  <c r="B71" i="4"/>
  <c r="G70" i="4"/>
  <c r="C70" i="4"/>
  <c r="D70" i="4"/>
  <c r="F70" i="4"/>
  <c r="J73" i="2" l="1"/>
  <c r="E74" i="2"/>
  <c r="H74" i="2"/>
  <c r="L75" i="2"/>
  <c r="D75" i="2"/>
  <c r="F75" i="2"/>
  <c r="K75" i="2"/>
  <c r="C75" i="2"/>
  <c r="G75" i="2"/>
  <c r="B76" i="2"/>
  <c r="K71" i="3"/>
  <c r="L71" i="3"/>
  <c r="B72" i="3"/>
  <c r="C71" i="3"/>
  <c r="J69" i="4"/>
  <c r="H70" i="4"/>
  <c r="B72" i="4"/>
  <c r="L71" i="4"/>
  <c r="K71" i="4"/>
  <c r="G71" i="4"/>
  <c r="C71" i="4"/>
  <c r="D71" i="4"/>
  <c r="F71" i="4"/>
  <c r="E70" i="4"/>
  <c r="J74" i="2" l="1"/>
  <c r="C76" i="2"/>
  <c r="B77" i="2"/>
  <c r="G76" i="2"/>
  <c r="D76" i="2"/>
  <c r="L76" i="2"/>
  <c r="F76" i="2"/>
  <c r="K76" i="2"/>
  <c r="E75" i="2"/>
  <c r="H75" i="2"/>
  <c r="C72" i="3"/>
  <c r="B73" i="3"/>
  <c r="L72" i="3"/>
  <c r="K72" i="3"/>
  <c r="J70" i="4"/>
  <c r="H71" i="4"/>
  <c r="B73" i="4"/>
  <c r="L72" i="4"/>
  <c r="K72" i="4"/>
  <c r="G72" i="4"/>
  <c r="D72" i="4"/>
  <c r="C72" i="4"/>
  <c r="F72" i="4"/>
  <c r="E71" i="4"/>
  <c r="J71" i="4" s="1"/>
  <c r="H76" i="2" l="1"/>
  <c r="J75" i="2"/>
  <c r="E76" i="2"/>
  <c r="D77" i="2"/>
  <c r="F77" i="2"/>
  <c r="K77" i="2"/>
  <c r="B78" i="2"/>
  <c r="L77" i="2"/>
  <c r="C77" i="2"/>
  <c r="G77" i="2"/>
  <c r="E72" i="4"/>
  <c r="B74" i="3"/>
  <c r="K73" i="3"/>
  <c r="C73" i="3"/>
  <c r="L73" i="3"/>
  <c r="H72" i="4"/>
  <c r="B74" i="4"/>
  <c r="L73" i="4"/>
  <c r="K73" i="4"/>
  <c r="G73" i="4"/>
  <c r="D73" i="4"/>
  <c r="C73" i="4"/>
  <c r="F73" i="4"/>
  <c r="J76" i="2" l="1"/>
  <c r="E77" i="2"/>
  <c r="J72" i="4"/>
  <c r="H77" i="2"/>
  <c r="C78" i="2"/>
  <c r="F78" i="2"/>
  <c r="B79" i="2"/>
  <c r="D78" i="2"/>
  <c r="L78" i="2"/>
  <c r="G78" i="2"/>
  <c r="K78" i="2"/>
  <c r="K74" i="3"/>
  <c r="C74" i="3"/>
  <c r="L74" i="3"/>
  <c r="B75" i="3"/>
  <c r="H73" i="4"/>
  <c r="E73" i="4"/>
  <c r="L74" i="4"/>
  <c r="B75" i="4"/>
  <c r="K74" i="4"/>
  <c r="G74" i="4"/>
  <c r="C74" i="4"/>
  <c r="D74" i="4"/>
  <c r="F74" i="4"/>
  <c r="J77" i="2" l="1"/>
  <c r="E78" i="2"/>
  <c r="C79" i="2"/>
  <c r="D79" i="2"/>
  <c r="K79" i="2"/>
  <c r="F79" i="2"/>
  <c r="L79" i="2"/>
  <c r="B80" i="2"/>
  <c r="G79" i="2"/>
  <c r="H78" i="2"/>
  <c r="J73" i="4"/>
  <c r="L75" i="3"/>
  <c r="B76" i="3"/>
  <c r="K75" i="3"/>
  <c r="C75" i="3"/>
  <c r="H74" i="4"/>
  <c r="E74" i="4"/>
  <c r="L75" i="4"/>
  <c r="K75" i="4"/>
  <c r="B76" i="4"/>
  <c r="D75" i="4"/>
  <c r="G75" i="4"/>
  <c r="C75" i="4"/>
  <c r="F75" i="4"/>
  <c r="J78" i="2" l="1"/>
  <c r="H75" i="4"/>
  <c r="H79" i="2"/>
  <c r="L80" i="2"/>
  <c r="C80" i="2"/>
  <c r="F80" i="2"/>
  <c r="D80" i="2"/>
  <c r="B81" i="2"/>
  <c r="K80" i="2"/>
  <c r="G80" i="2"/>
  <c r="E79" i="2"/>
  <c r="J74" i="4"/>
  <c r="K76" i="3"/>
  <c r="B77" i="3"/>
  <c r="C76" i="3"/>
  <c r="L76" i="3"/>
  <c r="E75" i="4"/>
  <c r="L76" i="4"/>
  <c r="K76" i="4"/>
  <c r="B77" i="4"/>
  <c r="D76" i="4"/>
  <c r="C76" i="4"/>
  <c r="G76" i="4"/>
  <c r="F76" i="4"/>
  <c r="J79" i="2" l="1"/>
  <c r="J75" i="4"/>
  <c r="B82" i="2"/>
  <c r="G81" i="2"/>
  <c r="C81" i="2"/>
  <c r="F81" i="2"/>
  <c r="K81" i="2"/>
  <c r="L81" i="2"/>
  <c r="D81" i="2"/>
  <c r="H80" i="2"/>
  <c r="E80" i="2"/>
  <c r="B78" i="3"/>
  <c r="K77" i="3"/>
  <c r="L77" i="3"/>
  <c r="C77" i="3"/>
  <c r="H76" i="4"/>
  <c r="E76" i="4"/>
  <c r="B78" i="4"/>
  <c r="L77" i="4"/>
  <c r="K77" i="4"/>
  <c r="G77" i="4"/>
  <c r="D77" i="4"/>
  <c r="C77" i="4"/>
  <c r="F77" i="4"/>
  <c r="J80" i="2" l="1"/>
  <c r="H81" i="2"/>
  <c r="D82" i="2"/>
  <c r="K82" i="2"/>
  <c r="G82" i="2"/>
  <c r="B83" i="2"/>
  <c r="F82" i="2"/>
  <c r="L82" i="2"/>
  <c r="C82" i="2"/>
  <c r="E81" i="2"/>
  <c r="K78" i="3"/>
  <c r="C78" i="3"/>
  <c r="L78" i="3"/>
  <c r="B79" i="3"/>
  <c r="E77" i="4"/>
  <c r="H77" i="4"/>
  <c r="J76" i="4"/>
  <c r="L78" i="4"/>
  <c r="B79" i="4"/>
  <c r="K78" i="4"/>
  <c r="G78" i="4"/>
  <c r="C78" i="4"/>
  <c r="D78" i="4"/>
  <c r="F78" i="4"/>
  <c r="J81" i="2" l="1"/>
  <c r="E82" i="2"/>
  <c r="H82" i="2"/>
  <c r="B84" i="2"/>
  <c r="G83" i="2"/>
  <c r="C83" i="2"/>
  <c r="F83" i="2"/>
  <c r="L83" i="2"/>
  <c r="D83" i="2"/>
  <c r="K83" i="2"/>
  <c r="J77" i="4"/>
  <c r="L79" i="3"/>
  <c r="B80" i="3"/>
  <c r="C79" i="3"/>
  <c r="K79" i="3"/>
  <c r="H78" i="4"/>
  <c r="E78" i="4"/>
  <c r="L79" i="4"/>
  <c r="K79" i="4"/>
  <c r="B80" i="4"/>
  <c r="D79" i="4"/>
  <c r="G79" i="4"/>
  <c r="C79" i="4"/>
  <c r="F79" i="4"/>
  <c r="J82" i="2" l="1"/>
  <c r="H83" i="2"/>
  <c r="B85" i="2"/>
  <c r="K84" i="2"/>
  <c r="C84" i="2"/>
  <c r="L84" i="2"/>
  <c r="D84" i="2"/>
  <c r="F84" i="2"/>
  <c r="G84" i="2"/>
  <c r="E83" i="2"/>
  <c r="E79" i="4"/>
  <c r="J78" i="4"/>
  <c r="B81" i="3"/>
  <c r="L80" i="3"/>
  <c r="C80" i="3"/>
  <c r="K80" i="3"/>
  <c r="H79" i="4"/>
  <c r="B81" i="4"/>
  <c r="L80" i="4"/>
  <c r="K80" i="4"/>
  <c r="G80" i="4"/>
  <c r="C80" i="4"/>
  <c r="D80" i="4"/>
  <c r="F80" i="4"/>
  <c r="J83" i="2" l="1"/>
  <c r="H84" i="2"/>
  <c r="L85" i="2"/>
  <c r="G85" i="2"/>
  <c r="F85" i="2"/>
  <c r="B86" i="2"/>
  <c r="D85" i="2"/>
  <c r="K85" i="2"/>
  <c r="C85" i="2"/>
  <c r="E84" i="2"/>
  <c r="J79" i="4"/>
  <c r="L81" i="3"/>
  <c r="B82" i="3"/>
  <c r="K81" i="3"/>
  <c r="C81" i="3"/>
  <c r="H80" i="4"/>
  <c r="L81" i="4"/>
  <c r="K81" i="4"/>
  <c r="B82" i="4"/>
  <c r="G81" i="4"/>
  <c r="C81" i="4"/>
  <c r="D81" i="4"/>
  <c r="F81" i="4"/>
  <c r="E80" i="4"/>
  <c r="H85" i="2" l="1"/>
  <c r="E85" i="2"/>
  <c r="L86" i="2"/>
  <c r="F86" i="2"/>
  <c r="D86" i="2"/>
  <c r="B87" i="2"/>
  <c r="C86" i="2"/>
  <c r="G86" i="2"/>
  <c r="K86" i="2"/>
  <c r="J84" i="2"/>
  <c r="J80" i="4"/>
  <c r="K82" i="3"/>
  <c r="L82" i="3"/>
  <c r="B83" i="3"/>
  <c r="C82" i="3"/>
  <c r="H81" i="4"/>
  <c r="K82" i="4"/>
  <c r="L82" i="4"/>
  <c r="B83" i="4"/>
  <c r="D82" i="4"/>
  <c r="G82" i="4"/>
  <c r="C82" i="4"/>
  <c r="F82" i="4"/>
  <c r="E81" i="4"/>
  <c r="J85" i="2" l="1"/>
  <c r="E86" i="2"/>
  <c r="K87" i="2"/>
  <c r="D87" i="2"/>
  <c r="F87" i="2"/>
  <c r="C87" i="2"/>
  <c r="B88" i="2"/>
  <c r="L87" i="2"/>
  <c r="G87" i="2"/>
  <c r="H86" i="2"/>
  <c r="H82" i="4"/>
  <c r="E82" i="4"/>
  <c r="L83" i="3"/>
  <c r="B84" i="3"/>
  <c r="C83" i="3"/>
  <c r="K83" i="3"/>
  <c r="J81" i="4"/>
  <c r="B84" i="4"/>
  <c r="L83" i="4"/>
  <c r="K83" i="4"/>
  <c r="G83" i="4"/>
  <c r="C83" i="4"/>
  <c r="D83" i="4"/>
  <c r="F83" i="4"/>
  <c r="J86" i="2" l="1"/>
  <c r="E87" i="2"/>
  <c r="J82" i="4"/>
  <c r="B89" i="2"/>
  <c r="F88" i="2"/>
  <c r="G88" i="2"/>
  <c r="K88" i="2"/>
  <c r="C88" i="2"/>
  <c r="D88" i="2"/>
  <c r="L88" i="2"/>
  <c r="H87" i="2"/>
  <c r="K84" i="3"/>
  <c r="B85" i="3"/>
  <c r="L84" i="3"/>
  <c r="C84" i="3"/>
  <c r="H83" i="4"/>
  <c r="L84" i="4"/>
  <c r="K84" i="4"/>
  <c r="B85" i="4"/>
  <c r="G84" i="4"/>
  <c r="D84" i="4"/>
  <c r="C84" i="4"/>
  <c r="F84" i="4"/>
  <c r="E83" i="4"/>
  <c r="J83" i="4" l="1"/>
  <c r="J87" i="2"/>
  <c r="H88" i="2"/>
  <c r="G89" i="2"/>
  <c r="F89" i="2"/>
  <c r="L89" i="2"/>
  <c r="D89" i="2"/>
  <c r="B90" i="2"/>
  <c r="K89" i="2"/>
  <c r="C89" i="2"/>
  <c r="E88" i="2"/>
  <c r="L85" i="3"/>
  <c r="B86" i="3"/>
  <c r="C85" i="3"/>
  <c r="K85" i="3"/>
  <c r="E84" i="4"/>
  <c r="H84" i="4"/>
  <c r="B86" i="4"/>
  <c r="L85" i="4"/>
  <c r="K85" i="4"/>
  <c r="D85" i="4"/>
  <c r="C85" i="4"/>
  <c r="G85" i="4"/>
  <c r="F85" i="4"/>
  <c r="J88" i="2" l="1"/>
  <c r="E89" i="2"/>
  <c r="H89" i="2"/>
  <c r="L90" i="2"/>
  <c r="K90" i="2"/>
  <c r="G90" i="2"/>
  <c r="D90" i="2"/>
  <c r="F90" i="2"/>
  <c r="B91" i="2"/>
  <c r="C90" i="2"/>
  <c r="J84" i="4"/>
  <c r="L86" i="3"/>
  <c r="B87" i="3"/>
  <c r="K86" i="3"/>
  <c r="C86" i="3"/>
  <c r="H85" i="4"/>
  <c r="L86" i="4"/>
  <c r="B87" i="4"/>
  <c r="K86" i="4"/>
  <c r="G86" i="4"/>
  <c r="D86" i="4"/>
  <c r="C86" i="4"/>
  <c r="F86" i="4"/>
  <c r="E85" i="4"/>
  <c r="J85" i="4" l="1"/>
  <c r="H90" i="2"/>
  <c r="J89" i="2"/>
  <c r="E90" i="2"/>
  <c r="B92" i="2"/>
  <c r="L91" i="2"/>
  <c r="K91" i="2"/>
  <c r="D91" i="2"/>
  <c r="F91" i="2"/>
  <c r="G91" i="2"/>
  <c r="C91" i="2"/>
  <c r="L87" i="3"/>
  <c r="B88" i="3"/>
  <c r="K87" i="3"/>
  <c r="C87" i="3"/>
  <c r="E86" i="4"/>
  <c r="H86" i="4"/>
  <c r="B88" i="4"/>
  <c r="L87" i="4"/>
  <c r="K87" i="4"/>
  <c r="G87" i="4"/>
  <c r="D87" i="4"/>
  <c r="C87" i="4"/>
  <c r="F87" i="4"/>
  <c r="J90" i="2" l="1"/>
  <c r="E91" i="2"/>
  <c r="H91" i="2"/>
  <c r="L92" i="2"/>
  <c r="K92" i="2"/>
  <c r="G92" i="2"/>
  <c r="D92" i="2"/>
  <c r="C92" i="2"/>
  <c r="F92" i="2"/>
  <c r="B93" i="2"/>
  <c r="E87" i="4"/>
  <c r="J86" i="4"/>
  <c r="K88" i="3"/>
  <c r="B89" i="3"/>
  <c r="L88" i="3"/>
  <c r="C88" i="3"/>
  <c r="H87" i="4"/>
  <c r="L88" i="4"/>
  <c r="K88" i="4"/>
  <c r="B89" i="4"/>
  <c r="G88" i="4"/>
  <c r="C88" i="4"/>
  <c r="D88" i="4"/>
  <c r="F88" i="4"/>
  <c r="J91" i="2" l="1"/>
  <c r="H92" i="2"/>
  <c r="E92" i="2"/>
  <c r="L93" i="2"/>
  <c r="G93" i="2"/>
  <c r="K93" i="2"/>
  <c r="D93" i="2"/>
  <c r="B94" i="2"/>
  <c r="C93" i="2"/>
  <c r="F93" i="2"/>
  <c r="J87" i="4"/>
  <c r="L89" i="3"/>
  <c r="B90" i="3"/>
  <c r="C89" i="3"/>
  <c r="K89" i="3"/>
  <c r="H88" i="4"/>
  <c r="B90" i="4"/>
  <c r="L89" i="4"/>
  <c r="K89" i="4"/>
  <c r="G89" i="4"/>
  <c r="C89" i="4"/>
  <c r="D89" i="4"/>
  <c r="F89" i="4"/>
  <c r="E88" i="4"/>
  <c r="J92" i="2" l="1"/>
  <c r="E93" i="2"/>
  <c r="H93" i="2"/>
  <c r="L94" i="2"/>
  <c r="K94" i="2"/>
  <c r="C94" i="2"/>
  <c r="G94" i="2"/>
  <c r="F94" i="2"/>
  <c r="D94" i="2"/>
  <c r="B95" i="2"/>
  <c r="L90" i="3"/>
  <c r="K90" i="3"/>
  <c r="B91" i="3"/>
  <c r="C90" i="3"/>
  <c r="J88" i="4"/>
  <c r="H89" i="4"/>
  <c r="L90" i="4"/>
  <c r="B91" i="4"/>
  <c r="K90" i="4"/>
  <c r="G90" i="4"/>
  <c r="D90" i="4"/>
  <c r="C90" i="4"/>
  <c r="F90" i="4"/>
  <c r="E89" i="4"/>
  <c r="J93" i="2" l="1"/>
  <c r="F95" i="2"/>
  <c r="K95" i="2"/>
  <c r="D95" i="2"/>
  <c r="L95" i="2"/>
  <c r="G95" i="2"/>
  <c r="B96" i="2"/>
  <c r="C95" i="2"/>
  <c r="H94" i="2"/>
  <c r="E94" i="2"/>
  <c r="L91" i="3"/>
  <c r="B92" i="3"/>
  <c r="C91" i="3"/>
  <c r="K91" i="3"/>
  <c r="J89" i="4"/>
  <c r="E90" i="4"/>
  <c r="H90" i="4"/>
  <c r="B92" i="4"/>
  <c r="L91" i="4"/>
  <c r="K91" i="4"/>
  <c r="G91" i="4"/>
  <c r="C91" i="4"/>
  <c r="D91" i="4"/>
  <c r="F91" i="4"/>
  <c r="E95" i="2" l="1"/>
  <c r="L96" i="2"/>
  <c r="C96" i="2"/>
  <c r="K96" i="2"/>
  <c r="G96" i="2"/>
  <c r="D96" i="2"/>
  <c r="B97" i="2"/>
  <c r="F96" i="2"/>
  <c r="H95" i="2"/>
  <c r="J94" i="2"/>
  <c r="J90" i="4"/>
  <c r="C92" i="3"/>
  <c r="K92" i="3"/>
  <c r="B93" i="3"/>
  <c r="L92" i="3"/>
  <c r="H91" i="4"/>
  <c r="L92" i="4"/>
  <c r="K92" i="4"/>
  <c r="B93" i="4"/>
  <c r="D92" i="4"/>
  <c r="G92" i="4"/>
  <c r="C92" i="4"/>
  <c r="F92" i="4"/>
  <c r="E91" i="4"/>
  <c r="J91" i="4" l="1"/>
  <c r="J95" i="2"/>
  <c r="E92" i="4"/>
  <c r="E96" i="2"/>
  <c r="H96" i="2"/>
  <c r="K97" i="2"/>
  <c r="G97" i="2"/>
  <c r="B98" i="2"/>
  <c r="C97" i="2"/>
  <c r="F97" i="2"/>
  <c r="L97" i="2"/>
  <c r="D97" i="2"/>
  <c r="H92" i="4"/>
  <c r="L93" i="3"/>
  <c r="B94" i="3"/>
  <c r="C93" i="3"/>
  <c r="K93" i="3"/>
  <c r="B94" i="4"/>
  <c r="L93" i="4"/>
  <c r="K93" i="4"/>
  <c r="D93" i="4"/>
  <c r="C93" i="4"/>
  <c r="G93" i="4"/>
  <c r="F93" i="4"/>
  <c r="J92" i="4" l="1"/>
  <c r="J96" i="2"/>
  <c r="H97" i="2"/>
  <c r="E97" i="2"/>
  <c r="B99" i="2"/>
  <c r="L98" i="2"/>
  <c r="G98" i="2"/>
  <c r="D98" i="2"/>
  <c r="C98" i="2"/>
  <c r="F98" i="2"/>
  <c r="K98" i="2"/>
  <c r="C94" i="3"/>
  <c r="K94" i="3"/>
  <c r="L94" i="3"/>
  <c r="B95" i="3"/>
  <c r="H93" i="4"/>
  <c r="E93" i="4"/>
  <c r="L94" i="4"/>
  <c r="B95" i="4"/>
  <c r="K94" i="4"/>
  <c r="G94" i="4"/>
  <c r="D94" i="4"/>
  <c r="C94" i="4"/>
  <c r="F94" i="4"/>
  <c r="J97" i="2" l="1"/>
  <c r="E98" i="2"/>
  <c r="H98" i="2"/>
  <c r="B100" i="2"/>
  <c r="L99" i="2"/>
  <c r="D99" i="2"/>
  <c r="G99" i="2"/>
  <c r="F99" i="2"/>
  <c r="K99" i="2"/>
  <c r="C99" i="2"/>
  <c r="K95" i="3"/>
  <c r="L95" i="3"/>
  <c r="B96" i="3"/>
  <c r="C95" i="3"/>
  <c r="J93" i="4"/>
  <c r="H94" i="4"/>
  <c r="E94" i="4"/>
  <c r="L95" i="4"/>
  <c r="B96" i="4"/>
  <c r="K95" i="4"/>
  <c r="D95" i="4"/>
  <c r="C95" i="4"/>
  <c r="G95" i="4"/>
  <c r="F95" i="4"/>
  <c r="E99" i="2" l="1"/>
  <c r="J98" i="2"/>
  <c r="H99" i="2"/>
  <c r="K100" i="2"/>
  <c r="L100" i="2"/>
  <c r="D100" i="2"/>
  <c r="G100" i="2"/>
  <c r="F100" i="2"/>
  <c r="B101" i="2"/>
  <c r="C100" i="2"/>
  <c r="H95" i="4"/>
  <c r="E95" i="4"/>
  <c r="J94" i="4"/>
  <c r="K96" i="3"/>
  <c r="B97" i="3"/>
  <c r="L96" i="3"/>
  <c r="C96" i="3"/>
  <c r="L96" i="4"/>
  <c r="K96" i="4"/>
  <c r="B97" i="4"/>
  <c r="D96" i="4"/>
  <c r="G96" i="4"/>
  <c r="C96" i="4"/>
  <c r="F96" i="4"/>
  <c r="J99" i="2" l="1"/>
  <c r="E100" i="2"/>
  <c r="H100" i="2"/>
  <c r="D101" i="2"/>
  <c r="B102" i="2"/>
  <c r="G101" i="2"/>
  <c r="C101" i="2"/>
  <c r="L101" i="2"/>
  <c r="F101" i="2"/>
  <c r="K101" i="2"/>
  <c r="J95" i="4"/>
  <c r="E96" i="4"/>
  <c r="L97" i="3"/>
  <c r="B98" i="3"/>
  <c r="K97" i="3"/>
  <c r="C97" i="3"/>
  <c r="H96" i="4"/>
  <c r="B98" i="4"/>
  <c r="L97" i="4"/>
  <c r="K97" i="4"/>
  <c r="D97" i="4"/>
  <c r="G97" i="4"/>
  <c r="C97" i="4"/>
  <c r="F97" i="4"/>
  <c r="J100" i="2" l="1"/>
  <c r="D102" i="2"/>
  <c r="F102" i="2"/>
  <c r="L102" i="2"/>
  <c r="G102" i="2"/>
  <c r="K102" i="2"/>
  <c r="C102" i="2"/>
  <c r="B103" i="2"/>
  <c r="H101" i="2"/>
  <c r="E101" i="2"/>
  <c r="J96" i="4"/>
  <c r="H97" i="4"/>
  <c r="L98" i="3"/>
  <c r="B99" i="3"/>
  <c r="C98" i="3"/>
  <c r="K98" i="3"/>
  <c r="E97" i="4"/>
  <c r="L98" i="4"/>
  <c r="B99" i="4"/>
  <c r="K98" i="4"/>
  <c r="D98" i="4"/>
  <c r="C98" i="4"/>
  <c r="G98" i="4"/>
  <c r="F98" i="4"/>
  <c r="J101" i="2" l="1"/>
  <c r="E102" i="2"/>
  <c r="B104" i="2"/>
  <c r="C103" i="2"/>
  <c r="F103" i="2"/>
  <c r="K103" i="2"/>
  <c r="D103" i="2"/>
  <c r="L103" i="2"/>
  <c r="G103" i="2"/>
  <c r="H102" i="2"/>
  <c r="J97" i="4"/>
  <c r="L99" i="3"/>
  <c r="B100" i="3"/>
  <c r="C99" i="3"/>
  <c r="K99" i="3"/>
  <c r="E98" i="4"/>
  <c r="H98" i="4"/>
  <c r="B100" i="4"/>
  <c r="L99" i="4"/>
  <c r="K99" i="4"/>
  <c r="G99" i="4"/>
  <c r="D99" i="4"/>
  <c r="C99" i="4"/>
  <c r="F99" i="4"/>
  <c r="J102" i="2" l="1"/>
  <c r="E103" i="2"/>
  <c r="C104" i="2"/>
  <c r="F104" i="2"/>
  <c r="L104" i="2"/>
  <c r="D104" i="2"/>
  <c r="K104" i="2"/>
  <c r="G104" i="2"/>
  <c r="B105" i="2"/>
  <c r="H103" i="2"/>
  <c r="J98" i="4"/>
  <c r="L100" i="3"/>
  <c r="K100" i="3"/>
  <c r="C100" i="3"/>
  <c r="B101" i="3"/>
  <c r="E99" i="4"/>
  <c r="H99" i="4"/>
  <c r="L100" i="4"/>
  <c r="K100" i="4"/>
  <c r="B101" i="4"/>
  <c r="G100" i="4"/>
  <c r="C100" i="4"/>
  <c r="D100" i="4"/>
  <c r="F100" i="4"/>
  <c r="J103" i="2" l="1"/>
  <c r="B106" i="2"/>
  <c r="C105" i="2"/>
  <c r="D105" i="2"/>
  <c r="L105" i="2"/>
  <c r="F105" i="2"/>
  <c r="K105" i="2"/>
  <c r="G105" i="2"/>
  <c r="E104" i="2"/>
  <c r="H104" i="2"/>
  <c r="L101" i="3"/>
  <c r="B102" i="3"/>
  <c r="K101" i="3"/>
  <c r="C101" i="3"/>
  <c r="J99" i="4"/>
  <c r="H100" i="4"/>
  <c r="B102" i="4"/>
  <c r="L101" i="4"/>
  <c r="K101" i="4"/>
  <c r="G101" i="4"/>
  <c r="C101" i="4"/>
  <c r="D101" i="4"/>
  <c r="F101" i="4"/>
  <c r="E100" i="4"/>
  <c r="E105" i="2" l="1"/>
  <c r="J104" i="2"/>
  <c r="B107" i="2"/>
  <c r="D106" i="2"/>
  <c r="L106" i="2"/>
  <c r="F106" i="2"/>
  <c r="K106" i="2"/>
  <c r="C106" i="2"/>
  <c r="G106" i="2"/>
  <c r="H105" i="2"/>
  <c r="J100" i="4"/>
  <c r="L102" i="3"/>
  <c r="B103" i="3"/>
  <c r="K102" i="3"/>
  <c r="C102" i="3"/>
  <c r="H101" i="4"/>
  <c r="E101" i="4"/>
  <c r="L102" i="4"/>
  <c r="B103" i="4"/>
  <c r="K102" i="4"/>
  <c r="G102" i="4"/>
  <c r="D102" i="4"/>
  <c r="C102" i="4"/>
  <c r="F102" i="4"/>
  <c r="J105" i="2" l="1"/>
  <c r="E106" i="2"/>
  <c r="H106" i="2"/>
  <c r="B108" i="2"/>
  <c r="L107" i="2"/>
  <c r="G107" i="2"/>
  <c r="F107" i="2"/>
  <c r="K107" i="2"/>
  <c r="C107" i="2"/>
  <c r="D107" i="2"/>
  <c r="L103" i="3"/>
  <c r="C103" i="3"/>
  <c r="B104" i="3"/>
  <c r="K103" i="3"/>
  <c r="E102" i="4"/>
  <c r="J101" i="4"/>
  <c r="H102" i="4"/>
  <c r="B104" i="4"/>
  <c r="L103" i="4"/>
  <c r="K103" i="4"/>
  <c r="G103" i="4"/>
  <c r="C103" i="4"/>
  <c r="D103" i="4"/>
  <c r="F103" i="4"/>
  <c r="J106" i="2" l="1"/>
  <c r="E107" i="2"/>
  <c r="H107" i="2"/>
  <c r="B109" i="2"/>
  <c r="C108" i="2"/>
  <c r="F108" i="2"/>
  <c r="L108" i="2"/>
  <c r="D108" i="2"/>
  <c r="K108" i="2"/>
  <c r="G108" i="2"/>
  <c r="J102" i="4"/>
  <c r="K104" i="3"/>
  <c r="B105" i="3"/>
  <c r="C104" i="3"/>
  <c r="L104" i="3"/>
  <c r="H103" i="4"/>
  <c r="E103" i="4"/>
  <c r="B105" i="4"/>
  <c r="L104" i="4"/>
  <c r="K104" i="4"/>
  <c r="G104" i="4"/>
  <c r="D104" i="4"/>
  <c r="C104" i="4"/>
  <c r="F104" i="4"/>
  <c r="J107" i="2" l="1"/>
  <c r="G109" i="2"/>
  <c r="B110" i="2"/>
  <c r="C109" i="2"/>
  <c r="K109" i="2"/>
  <c r="L109" i="2"/>
  <c r="D109" i="2"/>
  <c r="F109" i="2"/>
  <c r="H108" i="2"/>
  <c r="E108" i="2"/>
  <c r="L105" i="3"/>
  <c r="B106" i="3"/>
  <c r="K105" i="3"/>
  <c r="C105" i="3"/>
  <c r="J103" i="4"/>
  <c r="H104" i="4"/>
  <c r="B106" i="4"/>
  <c r="L105" i="4"/>
  <c r="K105" i="4"/>
  <c r="D105" i="4"/>
  <c r="C105" i="4"/>
  <c r="G105" i="4"/>
  <c r="F105" i="4"/>
  <c r="E104" i="4"/>
  <c r="H109" i="2" l="1"/>
  <c r="J108" i="2"/>
  <c r="E109" i="2"/>
  <c r="K110" i="2"/>
  <c r="L110" i="2"/>
  <c r="G110" i="2"/>
  <c r="B111" i="2"/>
  <c r="F110" i="2"/>
  <c r="D110" i="2"/>
  <c r="C110" i="2"/>
  <c r="J104" i="4"/>
  <c r="K106" i="3"/>
  <c r="L106" i="3"/>
  <c r="B107" i="3"/>
  <c r="C106" i="3"/>
  <c r="H105" i="4"/>
  <c r="E105" i="4"/>
  <c r="K106" i="4"/>
  <c r="L106" i="4"/>
  <c r="B107" i="4"/>
  <c r="G106" i="4"/>
  <c r="D106" i="4"/>
  <c r="C106" i="4"/>
  <c r="F106" i="4"/>
  <c r="J109" i="2" l="1"/>
  <c r="H110" i="2"/>
  <c r="E110" i="2"/>
  <c r="C111" i="2"/>
  <c r="F111" i="2"/>
  <c r="L111" i="2"/>
  <c r="B112" i="2"/>
  <c r="G111" i="2"/>
  <c r="D111" i="2"/>
  <c r="K111" i="2"/>
  <c r="E106" i="4"/>
  <c r="C107" i="3"/>
  <c r="L107" i="3"/>
  <c r="B108" i="3"/>
  <c r="K107" i="3"/>
  <c r="J105" i="4"/>
  <c r="H106" i="4"/>
  <c r="B108" i="4"/>
  <c r="L107" i="4"/>
  <c r="K107" i="4"/>
  <c r="G107" i="4"/>
  <c r="C107" i="4"/>
  <c r="D107" i="4"/>
  <c r="F107" i="4"/>
  <c r="J110" i="2" l="1"/>
  <c r="E111" i="2"/>
  <c r="L112" i="2"/>
  <c r="B113" i="2"/>
  <c r="F112" i="2"/>
  <c r="G112" i="2"/>
  <c r="D112" i="2"/>
  <c r="K112" i="2"/>
  <c r="C112" i="2"/>
  <c r="H111" i="2"/>
  <c r="J106" i="4"/>
  <c r="K108" i="3"/>
  <c r="B109" i="3"/>
  <c r="L108" i="3"/>
  <c r="C108" i="3"/>
  <c r="H107" i="4"/>
  <c r="B109" i="4"/>
  <c r="L108" i="4"/>
  <c r="K108" i="4"/>
  <c r="D108" i="4"/>
  <c r="G108" i="4"/>
  <c r="C108" i="4"/>
  <c r="F108" i="4"/>
  <c r="E107" i="4"/>
  <c r="J111" i="2" l="1"/>
  <c r="E112" i="2"/>
  <c r="H112" i="2"/>
  <c r="K113" i="2"/>
  <c r="C113" i="2"/>
  <c r="B114" i="2"/>
  <c r="D113" i="2"/>
  <c r="F113" i="2"/>
  <c r="L113" i="2"/>
  <c r="G113" i="2"/>
  <c r="E108" i="4"/>
  <c r="L109" i="3"/>
  <c r="B110" i="3"/>
  <c r="K109" i="3"/>
  <c r="C109" i="3"/>
  <c r="J107" i="4"/>
  <c r="H108" i="4"/>
  <c r="B110" i="4"/>
  <c r="L109" i="4"/>
  <c r="K109" i="4"/>
  <c r="G109" i="4"/>
  <c r="C109" i="4"/>
  <c r="D109" i="4"/>
  <c r="F109" i="4"/>
  <c r="J112" i="2" l="1"/>
  <c r="E113" i="2"/>
  <c r="D114" i="2"/>
  <c r="C114" i="2"/>
  <c r="L114" i="2"/>
  <c r="B115" i="2"/>
  <c r="F114" i="2"/>
  <c r="G114" i="2"/>
  <c r="K114" i="2"/>
  <c r="H113" i="2"/>
  <c r="J108" i="4"/>
  <c r="K110" i="3"/>
  <c r="L110" i="3"/>
  <c r="B111" i="3"/>
  <c r="C110" i="3"/>
  <c r="H109" i="4"/>
  <c r="E109" i="4"/>
  <c r="L110" i="4"/>
  <c r="B111" i="4"/>
  <c r="K110" i="4"/>
  <c r="D110" i="4"/>
  <c r="G110" i="4"/>
  <c r="C110" i="4"/>
  <c r="F110" i="4"/>
  <c r="J113" i="2" l="1"/>
  <c r="H110" i="4"/>
  <c r="H114" i="2"/>
  <c r="L115" i="2"/>
  <c r="D115" i="2"/>
  <c r="B116" i="2"/>
  <c r="G115" i="2"/>
  <c r="K115" i="2"/>
  <c r="C115" i="2"/>
  <c r="F115" i="2"/>
  <c r="E114" i="2"/>
  <c r="J114" i="2" s="1"/>
  <c r="J109" i="4"/>
  <c r="L111" i="3"/>
  <c r="B112" i="3"/>
  <c r="K111" i="3"/>
  <c r="C111" i="3"/>
  <c r="E110" i="4"/>
  <c r="B112" i="4"/>
  <c r="L111" i="4"/>
  <c r="K111" i="4"/>
  <c r="D111" i="4"/>
  <c r="C111" i="4"/>
  <c r="G111" i="4"/>
  <c r="F111" i="4"/>
  <c r="J110" i="4" l="1"/>
  <c r="E115" i="2"/>
  <c r="K116" i="2"/>
  <c r="F116" i="2"/>
  <c r="B117" i="2"/>
  <c r="D116" i="2"/>
  <c r="L116" i="2"/>
  <c r="G116" i="2"/>
  <c r="C116" i="2"/>
  <c r="H115" i="2"/>
  <c r="B113" i="3"/>
  <c r="L112" i="3"/>
  <c r="K112" i="3"/>
  <c r="C112" i="3"/>
  <c r="H111" i="4"/>
  <c r="E111" i="4"/>
  <c r="L112" i="4"/>
  <c r="K112" i="4"/>
  <c r="B113" i="4"/>
  <c r="G112" i="4"/>
  <c r="D112" i="4"/>
  <c r="C112" i="4"/>
  <c r="F112" i="4"/>
  <c r="J115" i="2" l="1"/>
  <c r="B118" i="2"/>
  <c r="G117" i="2"/>
  <c r="L117" i="2"/>
  <c r="C117" i="2"/>
  <c r="D117" i="2"/>
  <c r="F117" i="2"/>
  <c r="K117" i="2"/>
  <c r="E116" i="2"/>
  <c r="H116" i="2"/>
  <c r="K113" i="3"/>
  <c r="L113" i="3"/>
  <c r="B114" i="3"/>
  <c r="C113" i="3"/>
  <c r="E112" i="4"/>
  <c r="J111" i="4"/>
  <c r="H112" i="4"/>
  <c r="B114" i="4"/>
  <c r="L113" i="4"/>
  <c r="K113" i="4"/>
  <c r="G113" i="4"/>
  <c r="D113" i="4"/>
  <c r="C113" i="4"/>
  <c r="F113" i="4"/>
  <c r="E117" i="2" l="1"/>
  <c r="H117" i="2"/>
  <c r="K118" i="2"/>
  <c r="B119" i="2"/>
  <c r="L118" i="2"/>
  <c r="G118" i="2"/>
  <c r="C118" i="2"/>
  <c r="D118" i="2"/>
  <c r="F118" i="2"/>
  <c r="J116" i="2"/>
  <c r="J112" i="4"/>
  <c r="H113" i="4"/>
  <c r="B115" i="3"/>
  <c r="C114" i="3"/>
  <c r="K114" i="3"/>
  <c r="L114" i="3"/>
  <c r="E113" i="4"/>
  <c r="L114" i="4"/>
  <c r="B115" i="4"/>
  <c r="K114" i="4"/>
  <c r="G114" i="4"/>
  <c r="C114" i="4"/>
  <c r="D114" i="4"/>
  <c r="F114" i="4"/>
  <c r="J113" i="4" l="1"/>
  <c r="J117" i="2"/>
  <c r="H118" i="2"/>
  <c r="E118" i="2"/>
  <c r="D119" i="2"/>
  <c r="B120" i="2"/>
  <c r="L119" i="2"/>
  <c r="G119" i="2"/>
  <c r="K119" i="2"/>
  <c r="F119" i="2"/>
  <c r="C119" i="2"/>
  <c r="L115" i="3"/>
  <c r="B116" i="3"/>
  <c r="K115" i="3"/>
  <c r="C115" i="3"/>
  <c r="H114" i="4"/>
  <c r="E114" i="4"/>
  <c r="B116" i="4"/>
  <c r="L115" i="4"/>
  <c r="K115" i="4"/>
  <c r="D115" i="4"/>
  <c r="C115" i="4"/>
  <c r="G115" i="4"/>
  <c r="F115" i="4"/>
  <c r="H119" i="2" l="1"/>
  <c r="E119" i="2"/>
  <c r="J118" i="2"/>
  <c r="K120" i="2"/>
  <c r="L120" i="2"/>
  <c r="G120" i="2"/>
  <c r="B121" i="2"/>
  <c r="D120" i="2"/>
  <c r="F120" i="2"/>
  <c r="C120" i="2"/>
  <c r="K116" i="3"/>
  <c r="B117" i="3"/>
  <c r="C116" i="3"/>
  <c r="L116" i="3"/>
  <c r="J114" i="4"/>
  <c r="B117" i="4"/>
  <c r="L116" i="4"/>
  <c r="K116" i="4"/>
  <c r="D116" i="4"/>
  <c r="G116" i="4"/>
  <c r="C116" i="4"/>
  <c r="F116" i="4"/>
  <c r="H115" i="4"/>
  <c r="E115" i="4"/>
  <c r="E116" i="4" l="1"/>
  <c r="J119" i="2"/>
  <c r="E120" i="2"/>
  <c r="B122" i="2"/>
  <c r="K121" i="2"/>
  <c r="D121" i="2"/>
  <c r="F121" i="2"/>
  <c r="L121" i="2"/>
  <c r="C121" i="2"/>
  <c r="G121" i="2"/>
  <c r="H120" i="2"/>
  <c r="H116" i="4"/>
  <c r="L117" i="3"/>
  <c r="B118" i="3"/>
  <c r="C117" i="3"/>
  <c r="K117" i="3"/>
  <c r="B118" i="4"/>
  <c r="L117" i="4"/>
  <c r="K117" i="4"/>
  <c r="D117" i="4"/>
  <c r="G117" i="4"/>
  <c r="C117" i="4"/>
  <c r="F117" i="4"/>
  <c r="J115" i="4"/>
  <c r="J116" i="4" l="1"/>
  <c r="J120" i="2"/>
  <c r="H117" i="4"/>
  <c r="E117" i="4"/>
  <c r="E121" i="2"/>
  <c r="H121" i="2"/>
  <c r="L122" i="2"/>
  <c r="C122" i="2"/>
  <c r="K122" i="2"/>
  <c r="G122" i="2"/>
  <c r="F122" i="2"/>
  <c r="B123" i="2"/>
  <c r="D122" i="2"/>
  <c r="L118" i="3"/>
  <c r="B119" i="3"/>
  <c r="C118" i="3"/>
  <c r="K118" i="3"/>
  <c r="L118" i="4"/>
  <c r="B119" i="4"/>
  <c r="K118" i="4"/>
  <c r="D118" i="4"/>
  <c r="G118" i="4"/>
  <c r="C118" i="4"/>
  <c r="F118" i="4"/>
  <c r="J117" i="4" l="1"/>
  <c r="E118" i="4"/>
  <c r="J121" i="2"/>
  <c r="E122" i="2"/>
  <c r="H122" i="2"/>
  <c r="C123" i="2"/>
  <c r="K123" i="2"/>
  <c r="G123" i="2"/>
  <c r="F123" i="2"/>
  <c r="L123" i="2"/>
  <c r="D123" i="2"/>
  <c r="B124" i="2"/>
  <c r="H118" i="4"/>
  <c r="L119" i="3"/>
  <c r="B120" i="3"/>
  <c r="K119" i="3"/>
  <c r="C119" i="3"/>
  <c r="L119" i="4"/>
  <c r="K119" i="4"/>
  <c r="B120" i="4"/>
  <c r="G119" i="4"/>
  <c r="C119" i="4"/>
  <c r="D119" i="4"/>
  <c r="F119" i="4"/>
  <c r="J118" i="4" l="1"/>
  <c r="J122" i="2"/>
  <c r="H123" i="2"/>
  <c r="L124" i="2"/>
  <c r="F124" i="2"/>
  <c r="K124" i="2"/>
  <c r="D124" i="2"/>
  <c r="B125" i="2"/>
  <c r="C124" i="2"/>
  <c r="G124" i="2"/>
  <c r="E123" i="2"/>
  <c r="K120" i="3"/>
  <c r="B121" i="3"/>
  <c r="L120" i="3"/>
  <c r="C120" i="3"/>
  <c r="H119" i="4"/>
  <c r="B121" i="4"/>
  <c r="L120" i="4"/>
  <c r="K120" i="4"/>
  <c r="D120" i="4"/>
  <c r="G120" i="4"/>
  <c r="C120" i="4"/>
  <c r="F120" i="4"/>
  <c r="E119" i="4"/>
  <c r="J123" i="2" l="1"/>
  <c r="E120" i="4"/>
  <c r="E124" i="2"/>
  <c r="H124" i="2"/>
  <c r="L125" i="2"/>
  <c r="D125" i="2"/>
  <c r="B126" i="2"/>
  <c r="G125" i="2"/>
  <c r="K125" i="2"/>
  <c r="C125" i="2"/>
  <c r="F125" i="2"/>
  <c r="K121" i="3"/>
  <c r="L121" i="3"/>
  <c r="B122" i="3"/>
  <c r="C121" i="3"/>
  <c r="H120" i="4"/>
  <c r="J119" i="4"/>
  <c r="L121" i="4"/>
  <c r="K121" i="4"/>
  <c r="B122" i="4"/>
  <c r="G121" i="4"/>
  <c r="D121" i="4"/>
  <c r="C121" i="4"/>
  <c r="F121" i="4"/>
  <c r="J120" i="4" l="1"/>
  <c r="E125" i="2"/>
  <c r="J124" i="2"/>
  <c r="F126" i="2"/>
  <c r="K126" i="2"/>
  <c r="L126" i="2"/>
  <c r="G126" i="2"/>
  <c r="B127" i="2"/>
  <c r="D126" i="2"/>
  <c r="C126" i="2"/>
  <c r="H125" i="2"/>
  <c r="L122" i="3"/>
  <c r="B123" i="3"/>
  <c r="C122" i="3"/>
  <c r="K122" i="3"/>
  <c r="H121" i="4"/>
  <c r="E121" i="4"/>
  <c r="K122" i="4"/>
  <c r="L122" i="4"/>
  <c r="B123" i="4"/>
  <c r="C122" i="4"/>
  <c r="D122" i="4"/>
  <c r="G122" i="4"/>
  <c r="F122" i="4"/>
  <c r="J125" i="2" l="1"/>
  <c r="B128" i="2"/>
  <c r="L127" i="2"/>
  <c r="D127" i="2"/>
  <c r="F127" i="2"/>
  <c r="C127" i="2"/>
  <c r="K127" i="2"/>
  <c r="G127" i="2"/>
  <c r="E126" i="2"/>
  <c r="H126" i="2"/>
  <c r="J121" i="4"/>
  <c r="L123" i="3"/>
  <c r="B124" i="3"/>
  <c r="K123" i="3"/>
  <c r="C123" i="3"/>
  <c r="E122" i="4"/>
  <c r="B124" i="4"/>
  <c r="L123" i="4"/>
  <c r="K123" i="4"/>
  <c r="D123" i="4"/>
  <c r="G123" i="4"/>
  <c r="C123" i="4"/>
  <c r="F123" i="4"/>
  <c r="H122" i="4"/>
  <c r="J122" i="4" l="1"/>
  <c r="E123" i="4"/>
  <c r="E127" i="2"/>
  <c r="J126" i="2"/>
  <c r="K128" i="2"/>
  <c r="F128" i="2"/>
  <c r="B129" i="2"/>
  <c r="C128" i="2"/>
  <c r="G128" i="2"/>
  <c r="L128" i="2"/>
  <c r="D128" i="2"/>
  <c r="H127" i="2"/>
  <c r="B125" i="3"/>
  <c r="K124" i="3"/>
  <c r="L124" i="3"/>
  <c r="C124" i="3"/>
  <c r="H123" i="4"/>
  <c r="L124" i="4"/>
  <c r="B125" i="4"/>
  <c r="K124" i="4"/>
  <c r="G124" i="4"/>
  <c r="D124" i="4"/>
  <c r="C124" i="4"/>
  <c r="F124" i="4"/>
  <c r="J123" i="4" l="1"/>
  <c r="J127" i="2"/>
  <c r="E128" i="2"/>
  <c r="H128" i="2"/>
  <c r="L129" i="2"/>
  <c r="B130" i="2"/>
  <c r="C129" i="2"/>
  <c r="F129" i="2"/>
  <c r="G129" i="2"/>
  <c r="D129" i="2"/>
  <c r="K129" i="2"/>
  <c r="K125" i="3"/>
  <c r="C125" i="3"/>
  <c r="L125" i="3"/>
  <c r="B126" i="3"/>
  <c r="E124" i="4"/>
  <c r="H124" i="4"/>
  <c r="B126" i="4"/>
  <c r="L125" i="4"/>
  <c r="K125" i="4"/>
  <c r="D125" i="4"/>
  <c r="G125" i="4"/>
  <c r="C125" i="4"/>
  <c r="F125" i="4"/>
  <c r="E125" i="4" l="1"/>
  <c r="H129" i="2"/>
  <c r="J128" i="2"/>
  <c r="E129" i="2"/>
  <c r="B131" i="2"/>
  <c r="D130" i="2"/>
  <c r="F130" i="2"/>
  <c r="C130" i="2"/>
  <c r="K130" i="2"/>
  <c r="L130" i="2"/>
  <c r="G130" i="2"/>
  <c r="B127" i="3"/>
  <c r="K126" i="3"/>
  <c r="C126" i="3"/>
  <c r="L126" i="3"/>
  <c r="H125" i="4"/>
  <c r="J124" i="4"/>
  <c r="L126" i="4"/>
  <c r="B127" i="4"/>
  <c r="K126" i="4"/>
  <c r="C126" i="4"/>
  <c r="G126" i="4"/>
  <c r="D126" i="4"/>
  <c r="F126" i="4"/>
  <c r="J129" i="2" l="1"/>
  <c r="E130" i="2"/>
  <c r="J125" i="4"/>
  <c r="L131" i="2"/>
  <c r="F131" i="2"/>
  <c r="B132" i="2"/>
  <c r="G131" i="2"/>
  <c r="C131" i="2"/>
  <c r="K131" i="2"/>
  <c r="D131" i="2"/>
  <c r="H130" i="2"/>
  <c r="B128" i="3"/>
  <c r="K127" i="3"/>
  <c r="L127" i="3"/>
  <c r="C127" i="3"/>
  <c r="H126" i="4"/>
  <c r="L127" i="4"/>
  <c r="K127" i="4"/>
  <c r="B128" i="4"/>
  <c r="D127" i="4"/>
  <c r="G127" i="4"/>
  <c r="C127" i="4"/>
  <c r="F127" i="4"/>
  <c r="E126" i="4"/>
  <c r="J126" i="4" l="1"/>
  <c r="E127" i="4"/>
  <c r="J130" i="2"/>
  <c r="B133" i="2"/>
  <c r="F132" i="2"/>
  <c r="G132" i="2"/>
  <c r="K132" i="2"/>
  <c r="C132" i="2"/>
  <c r="L132" i="2"/>
  <c r="D132" i="2"/>
  <c r="E131" i="2"/>
  <c r="H131" i="2"/>
  <c r="H127" i="4"/>
  <c r="K128" i="3"/>
  <c r="L128" i="3"/>
  <c r="B129" i="3"/>
  <c r="C128" i="3"/>
  <c r="K128" i="4"/>
  <c r="L128" i="4"/>
  <c r="B129" i="4"/>
  <c r="G128" i="4"/>
  <c r="D128" i="4"/>
  <c r="C128" i="4"/>
  <c r="F128" i="4"/>
  <c r="J127" i="4" l="1"/>
  <c r="J131" i="2"/>
  <c r="F133" i="2"/>
  <c r="D133" i="2"/>
  <c r="L133" i="2"/>
  <c r="B134" i="2"/>
  <c r="G133" i="2"/>
  <c r="C133" i="2"/>
  <c r="K133" i="2"/>
  <c r="E132" i="2"/>
  <c r="H132" i="2"/>
  <c r="L129" i="3"/>
  <c r="B130" i="3"/>
  <c r="K129" i="3"/>
  <c r="C129" i="3"/>
  <c r="E128" i="4"/>
  <c r="H128" i="4"/>
  <c r="L129" i="4"/>
  <c r="K129" i="4"/>
  <c r="B130" i="4"/>
  <c r="G129" i="4"/>
  <c r="D129" i="4"/>
  <c r="C129" i="4"/>
  <c r="F129" i="4"/>
  <c r="E133" i="2" l="1"/>
  <c r="J132" i="2"/>
  <c r="H133" i="2"/>
  <c r="L134" i="2"/>
  <c r="B135" i="2"/>
  <c r="D134" i="2"/>
  <c r="G134" i="2"/>
  <c r="F134" i="2"/>
  <c r="K134" i="2"/>
  <c r="C134" i="2"/>
  <c r="J128" i="4"/>
  <c r="E129" i="4"/>
  <c r="K130" i="3"/>
  <c r="L130" i="3"/>
  <c r="B131" i="3"/>
  <c r="C130" i="3"/>
  <c r="H129" i="4"/>
  <c r="K130" i="4"/>
  <c r="L130" i="4"/>
  <c r="B131" i="4"/>
  <c r="C130" i="4"/>
  <c r="G130" i="4"/>
  <c r="D130" i="4"/>
  <c r="F130" i="4"/>
  <c r="J133" i="2" l="1"/>
  <c r="H130" i="4"/>
  <c r="E134" i="2"/>
  <c r="H134" i="2"/>
  <c r="L135" i="2"/>
  <c r="D135" i="2"/>
  <c r="G135" i="2"/>
  <c r="K135" i="2"/>
  <c r="C135" i="2"/>
  <c r="F135" i="2"/>
  <c r="B136" i="2"/>
  <c r="J129" i="4"/>
  <c r="L131" i="3"/>
  <c r="B132" i="3"/>
  <c r="K131" i="3"/>
  <c r="C131" i="3"/>
  <c r="B132" i="4"/>
  <c r="L131" i="4"/>
  <c r="K131" i="4"/>
  <c r="G131" i="4"/>
  <c r="D131" i="4"/>
  <c r="C131" i="4"/>
  <c r="F131" i="4"/>
  <c r="E130" i="4"/>
  <c r="J130" i="4" s="1"/>
  <c r="J134" i="2" l="1"/>
  <c r="E135" i="2"/>
  <c r="H135" i="2"/>
  <c r="G136" i="2"/>
  <c r="K136" i="2"/>
  <c r="C136" i="2"/>
  <c r="L136" i="2"/>
  <c r="B137" i="2"/>
  <c r="F136" i="2"/>
  <c r="D136" i="2"/>
  <c r="K132" i="3"/>
  <c r="L132" i="3"/>
  <c r="B133" i="3"/>
  <c r="C132" i="3"/>
  <c r="E131" i="4"/>
  <c r="H131" i="4"/>
  <c r="K132" i="4"/>
  <c r="L132" i="4"/>
  <c r="B133" i="4"/>
  <c r="C132" i="4"/>
  <c r="G132" i="4"/>
  <c r="D132" i="4"/>
  <c r="F132" i="4"/>
  <c r="H132" i="4" l="1"/>
  <c r="J135" i="2"/>
  <c r="H136" i="2"/>
  <c r="L137" i="2"/>
  <c r="D137" i="2"/>
  <c r="F137" i="2"/>
  <c r="C137" i="2"/>
  <c r="K137" i="2"/>
  <c r="G137" i="2"/>
  <c r="B138" i="2"/>
  <c r="E136" i="2"/>
  <c r="J131" i="4"/>
  <c r="K133" i="3"/>
  <c r="L133" i="3"/>
  <c r="C133" i="3"/>
  <c r="B134" i="3"/>
  <c r="B134" i="4"/>
  <c r="L133" i="4"/>
  <c r="K133" i="4"/>
  <c r="D133" i="4"/>
  <c r="G133" i="4"/>
  <c r="C133" i="4"/>
  <c r="F133" i="4"/>
  <c r="E132" i="4"/>
  <c r="J132" i="4" l="1"/>
  <c r="H133" i="4"/>
  <c r="E137" i="2"/>
  <c r="E133" i="4"/>
  <c r="J136" i="2"/>
  <c r="L138" i="2"/>
  <c r="B139" i="2"/>
  <c r="F138" i="2"/>
  <c r="D138" i="2"/>
  <c r="G138" i="2"/>
  <c r="K138" i="2"/>
  <c r="C138" i="2"/>
  <c r="H137" i="2"/>
  <c r="B135" i="3"/>
  <c r="K134" i="3"/>
  <c r="L134" i="3"/>
  <c r="C134" i="3"/>
  <c r="K134" i="4"/>
  <c r="L134" i="4"/>
  <c r="B135" i="4"/>
  <c r="C134" i="4"/>
  <c r="G134" i="4"/>
  <c r="D134" i="4"/>
  <c r="F134" i="4"/>
  <c r="J137" i="2" l="1"/>
  <c r="J133" i="4"/>
  <c r="E138" i="2"/>
  <c r="G139" i="2"/>
  <c r="B140" i="2"/>
  <c r="C139" i="2"/>
  <c r="F139" i="2"/>
  <c r="K139" i="2"/>
  <c r="D139" i="2"/>
  <c r="L139" i="2"/>
  <c r="H138" i="2"/>
  <c r="H134" i="4"/>
  <c r="L135" i="3"/>
  <c r="C135" i="3"/>
  <c r="B136" i="3"/>
  <c r="K135" i="3"/>
  <c r="B136" i="4"/>
  <c r="L135" i="4"/>
  <c r="K135" i="4"/>
  <c r="G135" i="4"/>
  <c r="D135" i="4"/>
  <c r="C135" i="4"/>
  <c r="F135" i="4"/>
  <c r="E134" i="4"/>
  <c r="J138" i="2" l="1"/>
  <c r="J134" i="4"/>
  <c r="H139" i="2"/>
  <c r="E139" i="2"/>
  <c r="B141" i="2"/>
  <c r="D140" i="2"/>
  <c r="L140" i="2"/>
  <c r="F140" i="2"/>
  <c r="K140" i="2"/>
  <c r="C140" i="2"/>
  <c r="G140" i="2"/>
  <c r="K136" i="3"/>
  <c r="L136" i="3"/>
  <c r="C136" i="3"/>
  <c r="B137" i="3"/>
  <c r="E135" i="4"/>
  <c r="H135" i="4"/>
  <c r="L136" i="4"/>
  <c r="B137" i="4"/>
  <c r="K136" i="4"/>
  <c r="D136" i="4"/>
  <c r="G136" i="4"/>
  <c r="C136" i="4"/>
  <c r="F136" i="4"/>
  <c r="E140" i="2" l="1"/>
  <c r="J139" i="2"/>
  <c r="H140" i="2"/>
  <c r="L141" i="2"/>
  <c r="D141" i="2"/>
  <c r="B142" i="2"/>
  <c r="G141" i="2"/>
  <c r="K141" i="2"/>
  <c r="C141" i="2"/>
  <c r="F141" i="2"/>
  <c r="H136" i="4"/>
  <c r="K137" i="3"/>
  <c r="C137" i="3"/>
  <c r="L137" i="3"/>
  <c r="B138" i="3"/>
  <c r="J135" i="4"/>
  <c r="E136" i="4"/>
  <c r="L137" i="4"/>
  <c r="K137" i="4"/>
  <c r="B138" i="4"/>
  <c r="G137" i="4"/>
  <c r="D137" i="4"/>
  <c r="C137" i="4"/>
  <c r="F137" i="4"/>
  <c r="J136" i="4" l="1"/>
  <c r="J140" i="2"/>
  <c r="E141" i="2"/>
  <c r="K142" i="2"/>
  <c r="G142" i="2"/>
  <c r="D142" i="2"/>
  <c r="B143" i="2"/>
  <c r="F142" i="2"/>
  <c r="L142" i="2"/>
  <c r="C142" i="2"/>
  <c r="H141" i="2"/>
  <c r="K138" i="3"/>
  <c r="C138" i="3"/>
  <c r="L138" i="3"/>
  <c r="B139" i="3"/>
  <c r="H137" i="4"/>
  <c r="E137" i="4"/>
  <c r="L138" i="4"/>
  <c r="B139" i="4"/>
  <c r="K138" i="4"/>
  <c r="C138" i="4"/>
  <c r="D138" i="4"/>
  <c r="G138" i="4"/>
  <c r="F138" i="4"/>
  <c r="J141" i="2" l="1"/>
  <c r="E142" i="2"/>
  <c r="H142" i="2"/>
  <c r="L143" i="2"/>
  <c r="D143" i="2"/>
  <c r="B144" i="2"/>
  <c r="G143" i="2"/>
  <c r="F143" i="2"/>
  <c r="K143" i="2"/>
  <c r="C143" i="2"/>
  <c r="J137" i="4"/>
  <c r="L139" i="3"/>
  <c r="B140" i="3"/>
  <c r="C139" i="3"/>
  <c r="K139" i="3"/>
  <c r="E138" i="4"/>
  <c r="B140" i="4"/>
  <c r="L139" i="4"/>
  <c r="K139" i="4"/>
  <c r="D139" i="4"/>
  <c r="G139" i="4"/>
  <c r="C139" i="4"/>
  <c r="F139" i="4"/>
  <c r="H138" i="4"/>
  <c r="E143" i="2" l="1"/>
  <c r="H143" i="2"/>
  <c r="J142" i="2"/>
  <c r="B145" i="2"/>
  <c r="K144" i="2"/>
  <c r="C144" i="2"/>
  <c r="L144" i="2"/>
  <c r="G144" i="2"/>
  <c r="F144" i="2"/>
  <c r="D144" i="2"/>
  <c r="K140" i="3"/>
  <c r="L140" i="3"/>
  <c r="B141" i="3"/>
  <c r="C140" i="3"/>
  <c r="E139" i="4"/>
  <c r="H139" i="4"/>
  <c r="J138" i="4"/>
  <c r="K140" i="4"/>
  <c r="L140" i="4"/>
  <c r="B141" i="4"/>
  <c r="G140" i="4"/>
  <c r="D140" i="4"/>
  <c r="C140" i="4"/>
  <c r="F140" i="4"/>
  <c r="J143" i="2" l="1"/>
  <c r="H144" i="2"/>
  <c r="B146" i="2"/>
  <c r="L145" i="2"/>
  <c r="G145" i="2"/>
  <c r="K145" i="2"/>
  <c r="C145" i="2"/>
  <c r="F145" i="2"/>
  <c r="D145" i="2"/>
  <c r="E144" i="2"/>
  <c r="E140" i="4"/>
  <c r="B142" i="3"/>
  <c r="K141" i="3"/>
  <c r="L141" i="3"/>
  <c r="C141" i="3"/>
  <c r="J139" i="4"/>
  <c r="H140" i="4"/>
  <c r="L141" i="4"/>
  <c r="K141" i="4"/>
  <c r="B142" i="4"/>
  <c r="G141" i="4"/>
  <c r="D141" i="4"/>
  <c r="C141" i="4"/>
  <c r="F141" i="4"/>
  <c r="J144" i="2" l="1"/>
  <c r="J140" i="4"/>
  <c r="H145" i="2"/>
  <c r="F146" i="2"/>
  <c r="D146" i="2"/>
  <c r="K146" i="2"/>
  <c r="B147" i="2"/>
  <c r="L146" i="2"/>
  <c r="G146" i="2"/>
  <c r="C146" i="2"/>
  <c r="E145" i="2"/>
  <c r="L142" i="3"/>
  <c r="B143" i="3"/>
  <c r="K142" i="3"/>
  <c r="C142" i="3"/>
  <c r="E141" i="4"/>
  <c r="H141" i="4"/>
  <c r="L142" i="4"/>
  <c r="B143" i="4"/>
  <c r="K142" i="4"/>
  <c r="C142" i="4"/>
  <c r="G142" i="4"/>
  <c r="D142" i="4"/>
  <c r="F142" i="4"/>
  <c r="J145" i="2" l="1"/>
  <c r="E146" i="2"/>
  <c r="H146" i="2"/>
  <c r="L147" i="2"/>
  <c r="D147" i="2"/>
  <c r="F147" i="2"/>
  <c r="K147" i="2"/>
  <c r="B148" i="2"/>
  <c r="G147" i="2"/>
  <c r="C147" i="2"/>
  <c r="J141" i="4"/>
  <c r="H142" i="4"/>
  <c r="C143" i="3"/>
  <c r="K143" i="3"/>
  <c r="L143" i="3"/>
  <c r="B144" i="3"/>
  <c r="B144" i="4"/>
  <c r="L143" i="4"/>
  <c r="K143" i="4"/>
  <c r="G143" i="4"/>
  <c r="D143" i="4"/>
  <c r="C143" i="4"/>
  <c r="F143" i="4"/>
  <c r="E142" i="4"/>
  <c r="J146" i="2" l="1"/>
  <c r="B149" i="2"/>
  <c r="C148" i="2"/>
  <c r="L148" i="2"/>
  <c r="F148" i="2"/>
  <c r="K148" i="2"/>
  <c r="G148" i="2"/>
  <c r="D148" i="2"/>
  <c r="E147" i="2"/>
  <c r="H147" i="2"/>
  <c r="J142" i="4"/>
  <c r="L144" i="3"/>
  <c r="B145" i="3"/>
  <c r="K144" i="3"/>
  <c r="C144" i="3"/>
  <c r="H143" i="4"/>
  <c r="E143" i="4"/>
  <c r="L144" i="4"/>
  <c r="B145" i="4"/>
  <c r="K144" i="4"/>
  <c r="D144" i="4"/>
  <c r="G144" i="4"/>
  <c r="C144" i="4"/>
  <c r="F144" i="4"/>
  <c r="E148" i="2" l="1"/>
  <c r="G149" i="2"/>
  <c r="F149" i="2"/>
  <c r="L149" i="2"/>
  <c r="D149" i="2"/>
  <c r="B150" i="2"/>
  <c r="C149" i="2"/>
  <c r="K149" i="2"/>
  <c r="J147" i="2"/>
  <c r="H148" i="2"/>
  <c r="H144" i="4"/>
  <c r="J143" i="4"/>
  <c r="L145" i="3"/>
  <c r="B146" i="3"/>
  <c r="C145" i="3"/>
  <c r="K145" i="3"/>
  <c r="E144" i="4"/>
  <c r="B146" i="4"/>
  <c r="L145" i="4"/>
  <c r="K145" i="4"/>
  <c r="G145" i="4"/>
  <c r="D145" i="4"/>
  <c r="C145" i="4"/>
  <c r="F145" i="4"/>
  <c r="J144" i="4" l="1"/>
  <c r="J148" i="2"/>
  <c r="H149" i="2"/>
  <c r="E149" i="2"/>
  <c r="B151" i="2"/>
  <c r="D150" i="2"/>
  <c r="L150" i="2"/>
  <c r="F150" i="2"/>
  <c r="K150" i="2"/>
  <c r="G150" i="2"/>
  <c r="C150" i="2"/>
  <c r="K146" i="3"/>
  <c r="L146" i="3"/>
  <c r="B147" i="3"/>
  <c r="C146" i="3"/>
  <c r="E145" i="4"/>
  <c r="H145" i="4"/>
  <c r="L146" i="4"/>
  <c r="B147" i="4"/>
  <c r="K146" i="4"/>
  <c r="C146" i="4"/>
  <c r="D146" i="4"/>
  <c r="G146" i="4"/>
  <c r="F146" i="4"/>
  <c r="J149" i="2" l="1"/>
  <c r="E150" i="2"/>
  <c r="B152" i="2"/>
  <c r="L151" i="2"/>
  <c r="D151" i="2"/>
  <c r="F151" i="2"/>
  <c r="G151" i="2"/>
  <c r="K151" i="2"/>
  <c r="C151" i="2"/>
  <c r="H150" i="2"/>
  <c r="K147" i="3"/>
  <c r="C147" i="3"/>
  <c r="L147" i="3"/>
  <c r="B148" i="3"/>
  <c r="J145" i="4"/>
  <c r="E146" i="4"/>
  <c r="H146" i="4"/>
  <c r="L147" i="4"/>
  <c r="K147" i="4"/>
  <c r="B148" i="4"/>
  <c r="D147" i="4"/>
  <c r="G147" i="4"/>
  <c r="C147" i="4"/>
  <c r="F147" i="4"/>
  <c r="J150" i="2" l="1"/>
  <c r="E147" i="4"/>
  <c r="E151" i="2"/>
  <c r="H151" i="2"/>
  <c r="K152" i="2"/>
  <c r="C152" i="2"/>
  <c r="F152" i="2"/>
  <c r="L152" i="2"/>
  <c r="G152" i="2"/>
  <c r="B153" i="2"/>
  <c r="D152" i="2"/>
  <c r="H147" i="4"/>
  <c r="K148" i="3"/>
  <c r="L148" i="3"/>
  <c r="B149" i="3"/>
  <c r="C148" i="3"/>
  <c r="J146" i="4"/>
  <c r="L148" i="4"/>
  <c r="B149" i="4"/>
  <c r="K148" i="4"/>
  <c r="C148" i="4"/>
  <c r="D148" i="4"/>
  <c r="G148" i="4"/>
  <c r="F148" i="4"/>
  <c r="J147" i="4" l="1"/>
  <c r="J151" i="2"/>
  <c r="H152" i="2"/>
  <c r="L153" i="2"/>
  <c r="B154" i="2"/>
  <c r="G153" i="2"/>
  <c r="K153" i="2"/>
  <c r="C153" i="2"/>
  <c r="D153" i="2"/>
  <c r="F153" i="2"/>
  <c r="E152" i="2"/>
  <c r="B150" i="3"/>
  <c r="K149" i="3"/>
  <c r="C149" i="3"/>
  <c r="L149" i="3"/>
  <c r="E148" i="4"/>
  <c r="H148" i="4"/>
  <c r="L149" i="4"/>
  <c r="K149" i="4"/>
  <c r="B150" i="4"/>
  <c r="D149" i="4"/>
  <c r="G149" i="4"/>
  <c r="C149" i="4"/>
  <c r="F149" i="4"/>
  <c r="H149" i="4" l="1"/>
  <c r="H153" i="2"/>
  <c r="E153" i="2"/>
  <c r="B155" i="2"/>
  <c r="D154" i="2"/>
  <c r="L154" i="2"/>
  <c r="F154" i="2"/>
  <c r="K154" i="2"/>
  <c r="G154" i="2"/>
  <c r="C154" i="2"/>
  <c r="J152" i="2"/>
  <c r="J148" i="4"/>
  <c r="K150" i="3"/>
  <c r="L150" i="3"/>
  <c r="B151" i="3"/>
  <c r="C150" i="3"/>
  <c r="E149" i="4"/>
  <c r="J149" i="4" s="1"/>
  <c r="L150" i="4"/>
  <c r="B151" i="4"/>
  <c r="K150" i="4"/>
  <c r="G150" i="4"/>
  <c r="D150" i="4"/>
  <c r="C150" i="4"/>
  <c r="F150" i="4"/>
  <c r="J153" i="2" l="1"/>
  <c r="L155" i="2"/>
  <c r="F155" i="2"/>
  <c r="G155" i="2"/>
  <c r="D155" i="2"/>
  <c r="K155" i="2"/>
  <c r="C155" i="2"/>
  <c r="B156" i="2"/>
  <c r="E154" i="2"/>
  <c r="H154" i="2"/>
  <c r="K151" i="3"/>
  <c r="C151" i="3"/>
  <c r="L151" i="3"/>
  <c r="B152" i="3"/>
  <c r="E150" i="4"/>
  <c r="H150" i="4"/>
  <c r="B152" i="4"/>
  <c r="L151" i="4"/>
  <c r="K151" i="4"/>
  <c r="G151" i="4"/>
  <c r="D151" i="4"/>
  <c r="C151" i="4"/>
  <c r="F151" i="4"/>
  <c r="H155" i="2" l="1"/>
  <c r="E155" i="2"/>
  <c r="D156" i="2"/>
  <c r="F156" i="2"/>
  <c r="B157" i="2"/>
  <c r="L156" i="2"/>
  <c r="G156" i="2"/>
  <c r="C156" i="2"/>
  <c r="K156" i="2"/>
  <c r="J154" i="2"/>
  <c r="E151" i="4"/>
  <c r="C152" i="3"/>
  <c r="K152" i="3"/>
  <c r="L152" i="3"/>
  <c r="B153" i="3"/>
  <c r="J150" i="4"/>
  <c r="H151" i="4"/>
  <c r="L152" i="4"/>
  <c r="B153" i="4"/>
  <c r="K152" i="4"/>
  <c r="C152" i="4"/>
  <c r="G152" i="4"/>
  <c r="D152" i="4"/>
  <c r="F152" i="4"/>
  <c r="J155" i="2" l="1"/>
  <c r="E156" i="2"/>
  <c r="H156" i="2"/>
  <c r="L157" i="2"/>
  <c r="B158" i="2"/>
  <c r="G157" i="2"/>
  <c r="C157" i="2"/>
  <c r="F157" i="2"/>
  <c r="K157" i="2"/>
  <c r="D157" i="2"/>
  <c r="J151" i="4"/>
  <c r="L153" i="3"/>
  <c r="B154" i="3"/>
  <c r="C153" i="3"/>
  <c r="K153" i="3"/>
  <c r="H152" i="4"/>
  <c r="K153" i="4"/>
  <c r="B154" i="4"/>
  <c r="L153" i="4"/>
  <c r="G153" i="4"/>
  <c r="D153" i="4"/>
  <c r="C153" i="4"/>
  <c r="F153" i="4"/>
  <c r="E152" i="4"/>
  <c r="J152" i="4" s="1"/>
  <c r="H157" i="2" l="1"/>
  <c r="J156" i="2"/>
  <c r="E157" i="2"/>
  <c r="F158" i="2"/>
  <c r="B159" i="2"/>
  <c r="D158" i="2"/>
  <c r="L158" i="2"/>
  <c r="G158" i="2"/>
  <c r="K158" i="2"/>
  <c r="C158" i="2"/>
  <c r="E153" i="4"/>
  <c r="B155" i="3"/>
  <c r="K154" i="3"/>
  <c r="C154" i="3"/>
  <c r="L154" i="3"/>
  <c r="B155" i="4"/>
  <c r="K154" i="4"/>
  <c r="L154" i="4"/>
  <c r="G154" i="4"/>
  <c r="D154" i="4"/>
  <c r="C154" i="4"/>
  <c r="F154" i="4"/>
  <c r="H153" i="4"/>
  <c r="J157" i="2" l="1"/>
  <c r="E158" i="2"/>
  <c r="H158" i="2"/>
  <c r="B160" i="2"/>
  <c r="G159" i="2"/>
  <c r="K159" i="2"/>
  <c r="C159" i="2"/>
  <c r="D159" i="2"/>
  <c r="L159" i="2"/>
  <c r="F159" i="2"/>
  <c r="J153" i="4"/>
  <c r="B156" i="3"/>
  <c r="K155" i="3"/>
  <c r="C155" i="3"/>
  <c r="L155" i="3"/>
  <c r="H154" i="4"/>
  <c r="E154" i="4"/>
  <c r="L155" i="4"/>
  <c r="K155" i="4"/>
  <c r="B156" i="4"/>
  <c r="D155" i="4"/>
  <c r="G155" i="4"/>
  <c r="C155" i="4"/>
  <c r="F155" i="4"/>
  <c r="H155" i="4" l="1"/>
  <c r="E155" i="4"/>
  <c r="J158" i="2"/>
  <c r="H159" i="2"/>
  <c r="E159" i="2"/>
  <c r="F160" i="2"/>
  <c r="K160" i="2"/>
  <c r="C160" i="2"/>
  <c r="L160" i="2"/>
  <c r="B161" i="2"/>
  <c r="D160" i="2"/>
  <c r="G160" i="2"/>
  <c r="K156" i="3"/>
  <c r="L156" i="3"/>
  <c r="B157" i="3"/>
  <c r="C156" i="3"/>
  <c r="J154" i="4"/>
  <c r="K156" i="4"/>
  <c r="L156" i="4"/>
  <c r="B157" i="4"/>
  <c r="G156" i="4"/>
  <c r="D156" i="4"/>
  <c r="C156" i="4"/>
  <c r="F156" i="4"/>
  <c r="J155" i="4" l="1"/>
  <c r="J159" i="2"/>
  <c r="L161" i="2"/>
  <c r="D161" i="2"/>
  <c r="B162" i="2"/>
  <c r="G161" i="2"/>
  <c r="K161" i="2"/>
  <c r="C161" i="2"/>
  <c r="F161" i="2"/>
  <c r="E160" i="2"/>
  <c r="H160" i="2"/>
  <c r="L157" i="3"/>
  <c r="B158" i="3"/>
  <c r="K157" i="3"/>
  <c r="C157" i="3"/>
  <c r="E156" i="4"/>
  <c r="H156" i="4"/>
  <c r="L157" i="4"/>
  <c r="K157" i="4"/>
  <c r="B158" i="4"/>
  <c r="G157" i="4"/>
  <c r="D157" i="4"/>
  <c r="C157" i="4"/>
  <c r="F157" i="4"/>
  <c r="E161" i="2" l="1"/>
  <c r="K162" i="2"/>
  <c r="L162" i="2"/>
  <c r="B163" i="2"/>
  <c r="D162" i="2"/>
  <c r="G162" i="2"/>
  <c r="F162" i="2"/>
  <c r="C162" i="2"/>
  <c r="J160" i="2"/>
  <c r="H161" i="2"/>
  <c r="B159" i="3"/>
  <c r="K158" i="3"/>
  <c r="L158" i="3"/>
  <c r="C158" i="3"/>
  <c r="J156" i="4"/>
  <c r="E157" i="4"/>
  <c r="H157" i="4"/>
  <c r="L158" i="4"/>
  <c r="B159" i="4"/>
  <c r="K158" i="4"/>
  <c r="G158" i="4"/>
  <c r="D158" i="4"/>
  <c r="C158" i="4"/>
  <c r="F158" i="4"/>
  <c r="J161" i="2" l="1"/>
  <c r="H162" i="2"/>
  <c r="G163" i="2"/>
  <c r="F163" i="2"/>
  <c r="L163" i="2"/>
  <c r="D163" i="2"/>
  <c r="B164" i="2"/>
  <c r="C163" i="2"/>
  <c r="K163" i="2"/>
  <c r="E162" i="2"/>
  <c r="J157" i="4"/>
  <c r="H158" i="4"/>
  <c r="C159" i="3"/>
  <c r="L159" i="3"/>
  <c r="B160" i="3"/>
  <c r="K159" i="3"/>
  <c r="E158" i="4"/>
  <c r="L159" i="4"/>
  <c r="K159" i="4"/>
  <c r="B160" i="4"/>
  <c r="G159" i="4"/>
  <c r="D159" i="4"/>
  <c r="C159" i="4"/>
  <c r="F159" i="4"/>
  <c r="J162" i="2" l="1"/>
  <c r="H163" i="2"/>
  <c r="E163" i="2"/>
  <c r="G164" i="2"/>
  <c r="B165" i="2"/>
  <c r="C164" i="2"/>
  <c r="D164" i="2"/>
  <c r="L164" i="2"/>
  <c r="F164" i="2"/>
  <c r="K164" i="2"/>
  <c r="J158" i="4"/>
  <c r="L160" i="3"/>
  <c r="B161" i="3"/>
  <c r="C160" i="3"/>
  <c r="K160" i="3"/>
  <c r="E159" i="4"/>
  <c r="K160" i="4"/>
  <c r="L160" i="4"/>
  <c r="B161" i="4"/>
  <c r="G160" i="4"/>
  <c r="D160" i="4"/>
  <c r="C160" i="4"/>
  <c r="F160" i="4"/>
  <c r="H159" i="4"/>
  <c r="J163" i="2" l="1"/>
  <c r="H164" i="2"/>
  <c r="E164" i="2"/>
  <c r="K165" i="2"/>
  <c r="G165" i="2"/>
  <c r="F165" i="2"/>
  <c r="L165" i="2"/>
  <c r="D165" i="2"/>
  <c r="B166" i="2"/>
  <c r="C165" i="2"/>
  <c r="K161" i="3"/>
  <c r="L161" i="3"/>
  <c r="B162" i="3"/>
  <c r="C161" i="3"/>
  <c r="J159" i="4"/>
  <c r="E160" i="4"/>
  <c r="H160" i="4"/>
  <c r="B162" i="4"/>
  <c r="L161" i="4"/>
  <c r="K161" i="4"/>
  <c r="D161" i="4"/>
  <c r="G161" i="4"/>
  <c r="C161" i="4"/>
  <c r="F161" i="4"/>
  <c r="H161" i="4" l="1"/>
  <c r="E165" i="2"/>
  <c r="J164" i="2"/>
  <c r="H165" i="2"/>
  <c r="B167" i="2"/>
  <c r="L166" i="2"/>
  <c r="G166" i="2"/>
  <c r="D166" i="2"/>
  <c r="C166" i="2"/>
  <c r="F166" i="2"/>
  <c r="K166" i="2"/>
  <c r="J160" i="4"/>
  <c r="L162" i="3"/>
  <c r="B163" i="3"/>
  <c r="C162" i="3"/>
  <c r="K162" i="3"/>
  <c r="E161" i="4"/>
  <c r="L162" i="4"/>
  <c r="B163" i="4"/>
  <c r="K162" i="4"/>
  <c r="G162" i="4"/>
  <c r="D162" i="4"/>
  <c r="C162" i="4"/>
  <c r="F162" i="4"/>
  <c r="J165" i="2" l="1"/>
  <c r="J161" i="4"/>
  <c r="E166" i="2"/>
  <c r="H166" i="2"/>
  <c r="F167" i="2"/>
  <c r="K167" i="2"/>
  <c r="C167" i="2"/>
  <c r="G167" i="2"/>
  <c r="L167" i="2"/>
  <c r="D167" i="2"/>
  <c r="B168" i="2"/>
  <c r="B164" i="3"/>
  <c r="L163" i="3"/>
  <c r="C163" i="3"/>
  <c r="K163" i="3"/>
  <c r="H162" i="4"/>
  <c r="E162" i="4"/>
  <c r="L163" i="4"/>
  <c r="K163" i="4"/>
  <c r="B164" i="4"/>
  <c r="D163" i="4"/>
  <c r="G163" i="4"/>
  <c r="C163" i="4"/>
  <c r="F163" i="4"/>
  <c r="J166" i="2" l="1"/>
  <c r="L168" i="2"/>
  <c r="C168" i="2"/>
  <c r="K168" i="2"/>
  <c r="G168" i="2"/>
  <c r="F168" i="2"/>
  <c r="B169" i="2"/>
  <c r="D168" i="2"/>
  <c r="E167" i="2"/>
  <c r="H167" i="2"/>
  <c r="J162" i="4"/>
  <c r="E163" i="4"/>
  <c r="K164" i="3"/>
  <c r="L164" i="3"/>
  <c r="B165" i="3"/>
  <c r="C164" i="3"/>
  <c r="H163" i="4"/>
  <c r="K164" i="4"/>
  <c r="L164" i="4"/>
  <c r="B165" i="4"/>
  <c r="D164" i="4"/>
  <c r="G164" i="4"/>
  <c r="C164" i="4"/>
  <c r="F164" i="4"/>
  <c r="H164" i="4" l="1"/>
  <c r="J167" i="2"/>
  <c r="H168" i="2"/>
  <c r="L169" i="2"/>
  <c r="F169" i="2"/>
  <c r="G169" i="2"/>
  <c r="B170" i="2"/>
  <c r="C169" i="2"/>
  <c r="K169" i="2"/>
  <c r="D169" i="2"/>
  <c r="E168" i="2"/>
  <c r="J163" i="4"/>
  <c r="B166" i="3"/>
  <c r="K165" i="3"/>
  <c r="C165" i="3"/>
  <c r="L165" i="3"/>
  <c r="E164" i="4"/>
  <c r="B166" i="4"/>
  <c r="L165" i="4"/>
  <c r="K165" i="4"/>
  <c r="C165" i="4"/>
  <c r="D165" i="4"/>
  <c r="G165" i="4"/>
  <c r="F165" i="4"/>
  <c r="J164" i="4" l="1"/>
  <c r="J168" i="2"/>
  <c r="H169" i="2"/>
  <c r="E169" i="2"/>
  <c r="G170" i="2"/>
  <c r="K170" i="2"/>
  <c r="C170" i="2"/>
  <c r="F170" i="2"/>
  <c r="B171" i="2"/>
  <c r="D170" i="2"/>
  <c r="L170" i="2"/>
  <c r="K166" i="3"/>
  <c r="L166" i="3"/>
  <c r="B167" i="3"/>
  <c r="C166" i="3"/>
  <c r="E165" i="4"/>
  <c r="L166" i="4"/>
  <c r="B167" i="4"/>
  <c r="K166" i="4"/>
  <c r="G166" i="4"/>
  <c r="D166" i="4"/>
  <c r="C166" i="4"/>
  <c r="F166" i="4"/>
  <c r="H165" i="4"/>
  <c r="J165" i="4" s="1"/>
  <c r="J169" i="2" l="1"/>
  <c r="E170" i="2"/>
  <c r="H170" i="2"/>
  <c r="B172" i="2"/>
  <c r="G171" i="2"/>
  <c r="K171" i="2"/>
  <c r="C171" i="2"/>
  <c r="D171" i="2"/>
  <c r="L171" i="2"/>
  <c r="F171" i="2"/>
  <c r="K167" i="3"/>
  <c r="C167" i="3"/>
  <c r="L167" i="3"/>
  <c r="B168" i="3"/>
  <c r="H166" i="4"/>
  <c r="E166" i="4"/>
  <c r="B168" i="4"/>
  <c r="L167" i="4"/>
  <c r="K167" i="4"/>
  <c r="D167" i="4"/>
  <c r="G167" i="4"/>
  <c r="C167" i="4"/>
  <c r="F167" i="4"/>
  <c r="H167" i="4" l="1"/>
  <c r="J170" i="2"/>
  <c r="H171" i="2"/>
  <c r="E171" i="2"/>
  <c r="K172" i="2"/>
  <c r="C172" i="2"/>
  <c r="F172" i="2"/>
  <c r="B173" i="2"/>
  <c r="D172" i="2"/>
  <c r="L172" i="2"/>
  <c r="G172" i="2"/>
  <c r="J166" i="4"/>
  <c r="B169" i="3"/>
  <c r="L168" i="3"/>
  <c r="C168" i="3"/>
  <c r="K168" i="3"/>
  <c r="E167" i="4"/>
  <c r="B169" i="4"/>
  <c r="L168" i="4"/>
  <c r="K168" i="4"/>
  <c r="D168" i="4"/>
  <c r="G168" i="4"/>
  <c r="C168" i="4"/>
  <c r="F168" i="4"/>
  <c r="J167" i="4" l="1"/>
  <c r="J171" i="2"/>
  <c r="L173" i="2"/>
  <c r="D173" i="2"/>
  <c r="K173" i="2"/>
  <c r="G173" i="2"/>
  <c r="B174" i="2"/>
  <c r="C173" i="2"/>
  <c r="F173" i="2"/>
  <c r="E172" i="2"/>
  <c r="H172" i="2"/>
  <c r="H168" i="4"/>
  <c r="B170" i="3"/>
  <c r="K169" i="3"/>
  <c r="C169" i="3"/>
  <c r="L169" i="3"/>
  <c r="E168" i="4"/>
  <c r="L169" i="4"/>
  <c r="K169" i="4"/>
  <c r="B170" i="4"/>
  <c r="C169" i="4"/>
  <c r="D169" i="4"/>
  <c r="G169" i="4"/>
  <c r="F169" i="4"/>
  <c r="E173" i="2" l="1"/>
  <c r="J168" i="4"/>
  <c r="L174" i="2"/>
  <c r="B175" i="2"/>
  <c r="F174" i="2"/>
  <c r="D174" i="2"/>
  <c r="G174" i="2"/>
  <c r="K174" i="2"/>
  <c r="C174" i="2"/>
  <c r="J172" i="2"/>
  <c r="H173" i="2"/>
  <c r="K170" i="3"/>
  <c r="L170" i="3"/>
  <c r="B171" i="3"/>
  <c r="C170" i="3"/>
  <c r="E169" i="4"/>
  <c r="K170" i="4"/>
  <c r="L170" i="4"/>
  <c r="B171" i="4"/>
  <c r="D170" i="4"/>
  <c r="G170" i="4"/>
  <c r="C170" i="4"/>
  <c r="F170" i="4"/>
  <c r="H169" i="4"/>
  <c r="J173" i="2" l="1"/>
  <c r="E170" i="4"/>
  <c r="E174" i="2"/>
  <c r="H174" i="2"/>
  <c r="L175" i="2"/>
  <c r="D175" i="2"/>
  <c r="F175" i="2"/>
  <c r="C175" i="2"/>
  <c r="K175" i="2"/>
  <c r="B176" i="2"/>
  <c r="G175" i="2"/>
  <c r="H170" i="4"/>
  <c r="L171" i="3"/>
  <c r="B172" i="3"/>
  <c r="C171" i="3"/>
  <c r="K171" i="3"/>
  <c r="J169" i="4"/>
  <c r="B172" i="4"/>
  <c r="L171" i="4"/>
  <c r="K171" i="4"/>
  <c r="D171" i="4"/>
  <c r="G171" i="4"/>
  <c r="C171" i="4"/>
  <c r="F171" i="4"/>
  <c r="J170" i="4" l="1"/>
  <c r="J174" i="2"/>
  <c r="E175" i="2"/>
  <c r="H175" i="2"/>
  <c r="L176" i="2"/>
  <c r="C176" i="2"/>
  <c r="K176" i="2"/>
  <c r="G176" i="2"/>
  <c r="F176" i="2"/>
  <c r="B177" i="2"/>
  <c r="D176" i="2"/>
  <c r="H171" i="4"/>
  <c r="C172" i="3"/>
  <c r="B173" i="3"/>
  <c r="L172" i="3"/>
  <c r="K172" i="3"/>
  <c r="E171" i="4"/>
  <c r="L172" i="4"/>
  <c r="K172" i="4"/>
  <c r="B173" i="4"/>
  <c r="D172" i="4"/>
  <c r="G172" i="4"/>
  <c r="C172" i="4"/>
  <c r="F172" i="4"/>
  <c r="E172" i="4" l="1"/>
  <c r="J175" i="2"/>
  <c r="H176" i="2"/>
  <c r="B178" i="2"/>
  <c r="C177" i="2"/>
  <c r="F177" i="2"/>
  <c r="L177" i="2"/>
  <c r="D177" i="2"/>
  <c r="K177" i="2"/>
  <c r="G177" i="2"/>
  <c r="E176" i="2"/>
  <c r="J171" i="4"/>
  <c r="K173" i="3"/>
  <c r="L173" i="3"/>
  <c r="B174" i="3"/>
  <c r="C173" i="3"/>
  <c r="H172" i="4"/>
  <c r="B174" i="4"/>
  <c r="L173" i="4"/>
  <c r="K173" i="4"/>
  <c r="D173" i="4"/>
  <c r="G173" i="4"/>
  <c r="C173" i="4"/>
  <c r="F173" i="4"/>
  <c r="J176" i="2" l="1"/>
  <c r="J172" i="4"/>
  <c r="B179" i="2"/>
  <c r="F178" i="2"/>
  <c r="L178" i="2"/>
  <c r="G178" i="2"/>
  <c r="K178" i="2"/>
  <c r="C178" i="2"/>
  <c r="D178" i="2"/>
  <c r="H177" i="2"/>
  <c r="E177" i="2"/>
  <c r="E173" i="4"/>
  <c r="L174" i="3"/>
  <c r="B175" i="3"/>
  <c r="K174" i="3"/>
  <c r="C174" i="3"/>
  <c r="H173" i="4"/>
  <c r="L174" i="4"/>
  <c r="B175" i="4"/>
  <c r="K174" i="4"/>
  <c r="D174" i="4"/>
  <c r="G174" i="4"/>
  <c r="C174" i="4"/>
  <c r="F174" i="4"/>
  <c r="J177" i="2" l="1"/>
  <c r="E178" i="2"/>
  <c r="C179" i="2"/>
  <c r="F179" i="2"/>
  <c r="L179" i="2"/>
  <c r="D179" i="2"/>
  <c r="B180" i="2"/>
  <c r="G179" i="2"/>
  <c r="K179" i="2"/>
  <c r="H178" i="2"/>
  <c r="J173" i="4"/>
  <c r="E174" i="4"/>
  <c r="K175" i="3"/>
  <c r="L175" i="3"/>
  <c r="B176" i="3"/>
  <c r="C175" i="3"/>
  <c r="H174" i="4"/>
  <c r="L175" i="4"/>
  <c r="K175" i="4"/>
  <c r="B176" i="4"/>
  <c r="C175" i="4"/>
  <c r="G175" i="4"/>
  <c r="D175" i="4"/>
  <c r="F175" i="4"/>
  <c r="J178" i="2" l="1"/>
  <c r="J174" i="4"/>
  <c r="L180" i="2"/>
  <c r="G180" i="2"/>
  <c r="K180" i="2"/>
  <c r="C180" i="2"/>
  <c r="F180" i="2"/>
  <c r="B181" i="2"/>
  <c r="D180" i="2"/>
  <c r="E179" i="2"/>
  <c r="H179" i="2"/>
  <c r="H175" i="4"/>
  <c r="L176" i="3"/>
  <c r="K176" i="3"/>
  <c r="C176" i="3"/>
  <c r="B177" i="3"/>
  <c r="E175" i="4"/>
  <c r="B177" i="4"/>
  <c r="L176" i="4"/>
  <c r="K176" i="4"/>
  <c r="G176" i="4"/>
  <c r="D176" i="4"/>
  <c r="C176" i="4"/>
  <c r="F176" i="4"/>
  <c r="E180" i="2" l="1"/>
  <c r="J179" i="2"/>
  <c r="H180" i="2"/>
  <c r="K181" i="2"/>
  <c r="G181" i="2"/>
  <c r="C181" i="2"/>
  <c r="D181" i="2"/>
  <c r="L181" i="2"/>
  <c r="F181" i="2"/>
  <c r="B182" i="2"/>
  <c r="E176" i="4"/>
  <c r="J175" i="4"/>
  <c r="L177" i="3"/>
  <c r="K177" i="3"/>
  <c r="C177" i="3"/>
  <c r="B178" i="3"/>
  <c r="H176" i="4"/>
  <c r="L177" i="4"/>
  <c r="K177" i="4"/>
  <c r="B178" i="4"/>
  <c r="C177" i="4"/>
  <c r="D177" i="4"/>
  <c r="G177" i="4"/>
  <c r="F177" i="4"/>
  <c r="H181" i="2" l="1"/>
  <c r="J180" i="2"/>
  <c r="F182" i="2"/>
  <c r="K182" i="2"/>
  <c r="G182" i="2"/>
  <c r="L182" i="2"/>
  <c r="B183" i="2"/>
  <c r="D182" i="2"/>
  <c r="C182" i="2"/>
  <c r="E181" i="2"/>
  <c r="J176" i="4"/>
  <c r="K178" i="3"/>
  <c r="L178" i="3"/>
  <c r="B179" i="3"/>
  <c r="C178" i="3"/>
  <c r="E177" i="4"/>
  <c r="H177" i="4"/>
  <c r="L178" i="4"/>
  <c r="B179" i="4"/>
  <c r="K178" i="4"/>
  <c r="D178" i="4"/>
  <c r="G178" i="4"/>
  <c r="C178" i="4"/>
  <c r="F178" i="4"/>
  <c r="J181" i="2" l="1"/>
  <c r="E178" i="4"/>
  <c r="F183" i="2"/>
  <c r="L183" i="2"/>
  <c r="D183" i="2"/>
  <c r="B184" i="2"/>
  <c r="G183" i="2"/>
  <c r="K183" i="2"/>
  <c r="C183" i="2"/>
  <c r="E182" i="2"/>
  <c r="H182" i="2"/>
  <c r="L179" i="3"/>
  <c r="B180" i="3"/>
  <c r="C179" i="3"/>
  <c r="K179" i="3"/>
  <c r="H178" i="4"/>
  <c r="J177" i="4"/>
  <c r="L179" i="4"/>
  <c r="K179" i="4"/>
  <c r="B180" i="4"/>
  <c r="C179" i="4"/>
  <c r="D179" i="4"/>
  <c r="G179" i="4"/>
  <c r="F179" i="4"/>
  <c r="J178" i="4" l="1"/>
  <c r="E183" i="2"/>
  <c r="J182" i="2"/>
  <c r="H183" i="2"/>
  <c r="B185" i="2"/>
  <c r="F184" i="2"/>
  <c r="L184" i="2"/>
  <c r="G184" i="2"/>
  <c r="K184" i="2"/>
  <c r="C184" i="2"/>
  <c r="D184" i="2"/>
  <c r="B181" i="3"/>
  <c r="L180" i="3"/>
  <c r="C180" i="3"/>
  <c r="K180" i="3"/>
  <c r="H179" i="4"/>
  <c r="E179" i="4"/>
  <c r="B181" i="4"/>
  <c r="L180" i="4"/>
  <c r="K180" i="4"/>
  <c r="D180" i="4"/>
  <c r="G180" i="4"/>
  <c r="C180" i="4"/>
  <c r="F180" i="4"/>
  <c r="J183" i="2" l="1"/>
  <c r="E184" i="2"/>
  <c r="H184" i="2"/>
  <c r="B186" i="2"/>
  <c r="K185" i="2"/>
  <c r="G185" i="2"/>
  <c r="L185" i="2"/>
  <c r="D185" i="2"/>
  <c r="F185" i="2"/>
  <c r="C185" i="2"/>
  <c r="E180" i="4"/>
  <c r="K181" i="3"/>
  <c r="C181" i="3"/>
  <c r="L181" i="3"/>
  <c r="B182" i="3"/>
  <c r="H180" i="4"/>
  <c r="J179" i="4"/>
  <c r="L181" i="4"/>
  <c r="K181" i="4"/>
  <c r="B182" i="4"/>
  <c r="C181" i="4"/>
  <c r="G181" i="4"/>
  <c r="D181" i="4"/>
  <c r="F181" i="4"/>
  <c r="E185" i="2" l="1"/>
  <c r="H185" i="2"/>
  <c r="J184" i="2"/>
  <c r="L186" i="2"/>
  <c r="B187" i="2"/>
  <c r="D186" i="2"/>
  <c r="G186" i="2"/>
  <c r="F186" i="2"/>
  <c r="K186" i="2"/>
  <c r="C186" i="2"/>
  <c r="J180" i="4"/>
  <c r="K182" i="3"/>
  <c r="L182" i="3"/>
  <c r="C182" i="3"/>
  <c r="B183" i="3"/>
  <c r="H181" i="4"/>
  <c r="K182" i="4"/>
  <c r="L182" i="4"/>
  <c r="B183" i="4"/>
  <c r="D182" i="4"/>
  <c r="G182" i="4"/>
  <c r="C182" i="4"/>
  <c r="F182" i="4"/>
  <c r="E181" i="4"/>
  <c r="J181" i="4" s="1"/>
  <c r="E186" i="2" l="1"/>
  <c r="J185" i="2"/>
  <c r="H186" i="2"/>
  <c r="K187" i="2"/>
  <c r="B188" i="2"/>
  <c r="G187" i="2"/>
  <c r="L187" i="2"/>
  <c r="D187" i="2"/>
  <c r="F187" i="2"/>
  <c r="C187" i="2"/>
  <c r="H182" i="4"/>
  <c r="E182" i="4"/>
  <c r="B184" i="3"/>
  <c r="K183" i="3"/>
  <c r="L183" i="3"/>
  <c r="C183" i="3"/>
  <c r="L183" i="4"/>
  <c r="K183" i="4"/>
  <c r="B184" i="4"/>
  <c r="G183" i="4"/>
  <c r="C183" i="4"/>
  <c r="D183" i="4"/>
  <c r="F183" i="4"/>
  <c r="J186" i="2" l="1"/>
  <c r="E187" i="2"/>
  <c r="H187" i="2"/>
  <c r="C188" i="2"/>
  <c r="K188" i="2"/>
  <c r="G188" i="2"/>
  <c r="L188" i="2"/>
  <c r="B189" i="2"/>
  <c r="D188" i="2"/>
  <c r="F188" i="2"/>
  <c r="J182" i="4"/>
  <c r="K184" i="3"/>
  <c r="B185" i="3"/>
  <c r="L184" i="3"/>
  <c r="C184" i="3"/>
  <c r="H183" i="4"/>
  <c r="B185" i="4"/>
  <c r="L184" i="4"/>
  <c r="K184" i="4"/>
  <c r="G184" i="4"/>
  <c r="D184" i="4"/>
  <c r="C184" i="4"/>
  <c r="F184" i="4"/>
  <c r="E183" i="4"/>
  <c r="H188" i="2" l="1"/>
  <c r="J183" i="4"/>
  <c r="J187" i="2"/>
  <c r="G189" i="2"/>
  <c r="D189" i="2"/>
  <c r="F189" i="2"/>
  <c r="L189" i="2"/>
  <c r="C189" i="2"/>
  <c r="K189" i="2"/>
  <c r="B190" i="2"/>
  <c r="E188" i="2"/>
  <c r="L185" i="3"/>
  <c r="B186" i="3"/>
  <c r="K185" i="3"/>
  <c r="C185" i="3"/>
  <c r="H184" i="4"/>
  <c r="E184" i="4"/>
  <c r="L185" i="4"/>
  <c r="K185" i="4"/>
  <c r="B186" i="4"/>
  <c r="G185" i="4"/>
  <c r="C185" i="4"/>
  <c r="D185" i="4"/>
  <c r="F185" i="4"/>
  <c r="J188" i="2" l="1"/>
  <c r="H189" i="2"/>
  <c r="B191" i="2"/>
  <c r="L190" i="2"/>
  <c r="G190" i="2"/>
  <c r="C190" i="2"/>
  <c r="F190" i="2"/>
  <c r="D190" i="2"/>
  <c r="K190" i="2"/>
  <c r="E189" i="2"/>
  <c r="K186" i="3"/>
  <c r="C186" i="3"/>
  <c r="L186" i="3"/>
  <c r="B187" i="3"/>
  <c r="H185" i="4"/>
  <c r="J184" i="4"/>
  <c r="K186" i="4"/>
  <c r="L186" i="4"/>
  <c r="B187" i="4"/>
  <c r="D186" i="4"/>
  <c r="G186" i="4"/>
  <c r="C186" i="4"/>
  <c r="F186" i="4"/>
  <c r="E185" i="4"/>
  <c r="E186" i="4" l="1"/>
  <c r="J189" i="2"/>
  <c r="H190" i="2"/>
  <c r="F191" i="2"/>
  <c r="K191" i="2"/>
  <c r="C191" i="2"/>
  <c r="G191" i="2"/>
  <c r="L191" i="2"/>
  <c r="D191" i="2"/>
  <c r="B192" i="2"/>
  <c r="E190" i="2"/>
  <c r="J185" i="4"/>
  <c r="H186" i="4"/>
  <c r="J186" i="4" s="1"/>
  <c r="B188" i="3"/>
  <c r="K187" i="3"/>
  <c r="L187" i="3"/>
  <c r="C187" i="3"/>
  <c r="L187" i="4"/>
  <c r="K187" i="4"/>
  <c r="B188" i="4"/>
  <c r="C187" i="4"/>
  <c r="G187" i="4"/>
  <c r="D187" i="4"/>
  <c r="F187" i="4"/>
  <c r="J190" i="2" l="1"/>
  <c r="B193" i="2"/>
  <c r="C192" i="2"/>
  <c r="D192" i="2"/>
  <c r="L192" i="2"/>
  <c r="F192" i="2"/>
  <c r="K192" i="2"/>
  <c r="G192" i="2"/>
  <c r="E191" i="2"/>
  <c r="H191" i="2"/>
  <c r="H187" i="4"/>
  <c r="K188" i="3"/>
  <c r="B189" i="3"/>
  <c r="C188" i="3"/>
  <c r="L188" i="3"/>
  <c r="B189" i="4"/>
  <c r="L188" i="4"/>
  <c r="K188" i="4"/>
  <c r="D188" i="4"/>
  <c r="G188" i="4"/>
  <c r="C188" i="4"/>
  <c r="F188" i="4"/>
  <c r="E187" i="4"/>
  <c r="H188" i="4" l="1"/>
  <c r="E192" i="2"/>
  <c r="J187" i="4"/>
  <c r="C193" i="2"/>
  <c r="F193" i="2"/>
  <c r="B194" i="2"/>
  <c r="D193" i="2"/>
  <c r="L193" i="2"/>
  <c r="G193" i="2"/>
  <c r="K193" i="2"/>
  <c r="J191" i="2"/>
  <c r="H192" i="2"/>
  <c r="E188" i="4"/>
  <c r="L189" i="3"/>
  <c r="B190" i="3"/>
  <c r="K189" i="3"/>
  <c r="C189" i="3"/>
  <c r="L189" i="4"/>
  <c r="K189" i="4"/>
  <c r="B190" i="4"/>
  <c r="G189" i="4"/>
  <c r="C189" i="4"/>
  <c r="D189" i="4"/>
  <c r="F189" i="4"/>
  <c r="J188" i="4" l="1"/>
  <c r="J192" i="2"/>
  <c r="B195" i="2"/>
  <c r="K194" i="2"/>
  <c r="G194" i="2"/>
  <c r="F194" i="2"/>
  <c r="C194" i="2"/>
  <c r="D194" i="2"/>
  <c r="L194" i="2"/>
  <c r="E193" i="2"/>
  <c r="H193" i="2"/>
  <c r="L190" i="3"/>
  <c r="B191" i="3"/>
  <c r="C190" i="3"/>
  <c r="K190" i="3"/>
  <c r="H189" i="4"/>
  <c r="E189" i="4"/>
  <c r="K190" i="4"/>
  <c r="L190" i="4"/>
  <c r="B191" i="4"/>
  <c r="D190" i="4"/>
  <c r="G190" i="4"/>
  <c r="C190" i="4"/>
  <c r="F190" i="4"/>
  <c r="E190" i="4" l="1"/>
  <c r="J193" i="2"/>
  <c r="H194" i="2"/>
  <c r="B196" i="2"/>
  <c r="L195" i="2"/>
  <c r="G195" i="2"/>
  <c r="D195" i="2"/>
  <c r="C195" i="2"/>
  <c r="F195" i="2"/>
  <c r="K195" i="2"/>
  <c r="E194" i="2"/>
  <c r="H190" i="4"/>
  <c r="L191" i="3"/>
  <c r="B192" i="3"/>
  <c r="C191" i="3"/>
  <c r="K191" i="3"/>
  <c r="J189" i="4"/>
  <c r="B192" i="4"/>
  <c r="L191" i="4"/>
  <c r="K191" i="4"/>
  <c r="D191" i="4"/>
  <c r="G191" i="4"/>
  <c r="C191" i="4"/>
  <c r="F191" i="4"/>
  <c r="J190" i="4" l="1"/>
  <c r="J194" i="2"/>
  <c r="E191" i="4"/>
  <c r="E195" i="2"/>
  <c r="C196" i="2"/>
  <c r="D196" i="2"/>
  <c r="B197" i="2"/>
  <c r="F196" i="2"/>
  <c r="L196" i="2"/>
  <c r="G196" i="2"/>
  <c r="K196" i="2"/>
  <c r="H195" i="2"/>
  <c r="H191" i="4"/>
  <c r="B193" i="3"/>
  <c r="L192" i="3"/>
  <c r="C192" i="3"/>
  <c r="K192" i="3"/>
  <c r="L192" i="4"/>
  <c r="K192" i="4"/>
  <c r="B193" i="4"/>
  <c r="D192" i="4"/>
  <c r="G192" i="4"/>
  <c r="C192" i="4"/>
  <c r="F192" i="4"/>
  <c r="J195" i="2" l="1"/>
  <c r="J191" i="4"/>
  <c r="H192" i="4"/>
  <c r="F197" i="2"/>
  <c r="K197" i="2"/>
  <c r="D197" i="2"/>
  <c r="L197" i="2"/>
  <c r="G197" i="2"/>
  <c r="B198" i="2"/>
  <c r="C197" i="2"/>
  <c r="E196" i="2"/>
  <c r="H196" i="2"/>
  <c r="L193" i="3"/>
  <c r="B194" i="3"/>
  <c r="K193" i="3"/>
  <c r="C193" i="3"/>
  <c r="E192" i="4"/>
  <c r="B194" i="4"/>
  <c r="L193" i="4"/>
  <c r="K193" i="4"/>
  <c r="D193" i="4"/>
  <c r="G193" i="4"/>
  <c r="C193" i="4"/>
  <c r="F193" i="4"/>
  <c r="J192" i="4" l="1"/>
  <c r="E197" i="2"/>
  <c r="J196" i="2"/>
  <c r="H197" i="2"/>
  <c r="K198" i="2"/>
  <c r="K199" i="2" s="1"/>
  <c r="G198" i="2"/>
  <c r="F198" i="2"/>
  <c r="C198" i="2"/>
  <c r="D198" i="2"/>
  <c r="L198" i="2"/>
  <c r="L199" i="2" s="1"/>
  <c r="H193" i="4"/>
  <c r="K194" i="3"/>
  <c r="L194" i="3"/>
  <c r="C194" i="3"/>
  <c r="B195" i="3"/>
  <c r="E193" i="4"/>
  <c r="L194" i="4"/>
  <c r="B195" i="4"/>
  <c r="K194" i="4"/>
  <c r="D194" i="4"/>
  <c r="G194" i="4"/>
  <c r="C194" i="4"/>
  <c r="F194" i="4"/>
  <c r="E194" i="4" l="1"/>
  <c r="J197" i="2"/>
  <c r="E198" i="2"/>
  <c r="H198" i="2"/>
  <c r="J193" i="4"/>
  <c r="H194" i="4"/>
  <c r="C195" i="3"/>
  <c r="B196" i="3"/>
  <c r="K195" i="3"/>
  <c r="L195" i="3"/>
  <c r="L195" i="4"/>
  <c r="K195" i="4"/>
  <c r="B196" i="4"/>
  <c r="G195" i="4"/>
  <c r="C195" i="4"/>
  <c r="D195" i="4"/>
  <c r="F195" i="4"/>
  <c r="J194" i="4" l="1"/>
  <c r="J198" i="2"/>
  <c r="L196" i="3"/>
  <c r="C196" i="3"/>
  <c r="K196" i="3"/>
  <c r="B197" i="3"/>
  <c r="H195" i="4"/>
  <c r="L196" i="4"/>
  <c r="K196" i="4"/>
  <c r="B197" i="4"/>
  <c r="G196" i="4"/>
  <c r="D196" i="4"/>
  <c r="C196" i="4"/>
  <c r="F196" i="4"/>
  <c r="E195" i="4"/>
  <c r="J195" i="4" s="1"/>
  <c r="E196" i="4" l="1"/>
  <c r="K197" i="3"/>
  <c r="C197" i="3"/>
  <c r="B198" i="3"/>
  <c r="L197" i="3"/>
  <c r="H196" i="4"/>
  <c r="B198" i="4"/>
  <c r="L197" i="4"/>
  <c r="K197" i="4"/>
  <c r="D197" i="4"/>
  <c r="G197" i="4"/>
  <c r="C197" i="4"/>
  <c r="F197" i="4"/>
  <c r="E197" i="4" l="1"/>
  <c r="J196" i="4"/>
  <c r="H197" i="4"/>
  <c r="K198" i="3"/>
  <c r="C198" i="3"/>
  <c r="L198" i="3"/>
  <c r="L198" i="4"/>
  <c r="L199" i="4" s="1"/>
  <c r="K198" i="4"/>
  <c r="K199" i="4" s="1"/>
  <c r="D198" i="4"/>
  <c r="G198" i="4"/>
  <c r="C198" i="4"/>
  <c r="F198" i="4"/>
  <c r="E198" i="4" l="1"/>
  <c r="J197" i="4"/>
  <c r="H198" i="4"/>
  <c r="J198" i="4" l="1"/>
  <c r="G7" i="3"/>
  <c r="G10" i="3"/>
  <c r="G8" i="3"/>
  <c r="G6" i="3"/>
  <c r="G9" i="3"/>
  <c r="G5" i="3"/>
  <c r="D69" i="3" l="1"/>
  <c r="E69" i="3" s="1"/>
  <c r="D55" i="3"/>
  <c r="E55" i="3" s="1"/>
  <c r="G74" i="3"/>
  <c r="G20" i="3"/>
  <c r="G19" i="3"/>
  <c r="G24" i="3"/>
  <c r="G23" i="3"/>
  <c r="G22" i="3"/>
  <c r="G21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F43" i="3"/>
  <c r="G42" i="3"/>
  <c r="G106" i="3"/>
  <c r="F21" i="3"/>
  <c r="F28" i="3"/>
  <c r="F38" i="3"/>
  <c r="F39" i="3"/>
  <c r="F47" i="3"/>
  <c r="F19" i="3"/>
  <c r="F23" i="3"/>
  <c r="F24" i="3"/>
  <c r="F32" i="3"/>
  <c r="F36" i="3"/>
  <c r="F37" i="3"/>
  <c r="F40" i="3"/>
  <c r="F44" i="3"/>
  <c r="F45" i="3"/>
  <c r="F34" i="3"/>
  <c r="I11" i="3"/>
  <c r="F188" i="3"/>
  <c r="F194" i="3"/>
  <c r="F189" i="3"/>
  <c r="F187" i="3"/>
  <c r="F55" i="3"/>
  <c r="F186" i="3"/>
  <c r="F51" i="3"/>
  <c r="F192" i="3"/>
  <c r="F56" i="3"/>
  <c r="F20" i="3"/>
  <c r="F53" i="3"/>
  <c r="F54" i="3"/>
  <c r="F198" i="3"/>
  <c r="F190" i="3"/>
  <c r="F185" i="3"/>
  <c r="F173" i="3"/>
  <c r="F168" i="3"/>
  <c r="F197" i="3"/>
  <c r="F196" i="3"/>
  <c r="F193" i="3"/>
  <c r="F184" i="3"/>
  <c r="F181" i="3"/>
  <c r="F172" i="3"/>
  <c r="F170" i="3"/>
  <c r="F166" i="3"/>
  <c r="F171" i="3"/>
  <c r="F174" i="3"/>
  <c r="F169" i="3"/>
  <c r="F148" i="3"/>
  <c r="F179" i="3"/>
  <c r="F178" i="3"/>
  <c r="F175" i="3"/>
  <c r="F165" i="3"/>
  <c r="F146" i="3"/>
  <c r="F128" i="3"/>
  <c r="F92" i="3"/>
  <c r="F107" i="3"/>
  <c r="F162" i="3"/>
  <c r="F161" i="3"/>
  <c r="F160" i="3"/>
  <c r="F159" i="3"/>
  <c r="F158" i="3"/>
  <c r="F157" i="3"/>
  <c r="F152" i="3"/>
  <c r="F151" i="3"/>
  <c r="F150" i="3"/>
  <c r="F145" i="3"/>
  <c r="F144" i="3"/>
  <c r="F139" i="3"/>
  <c r="F137" i="3"/>
  <c r="F131" i="3"/>
  <c r="F130" i="3"/>
  <c r="F129" i="3"/>
  <c r="F126" i="3"/>
  <c r="F119" i="3"/>
  <c r="F117" i="3"/>
  <c r="F115" i="3"/>
  <c r="F110" i="3"/>
  <c r="F195" i="3"/>
  <c r="F191" i="3"/>
  <c r="F183" i="3"/>
  <c r="F176" i="3"/>
  <c r="F86" i="3"/>
  <c r="F156" i="3"/>
  <c r="F155" i="3"/>
  <c r="F149" i="3"/>
  <c r="F134" i="3"/>
  <c r="F133" i="3"/>
  <c r="F182" i="3"/>
  <c r="F177" i="3"/>
  <c r="F180" i="3"/>
  <c r="F167" i="3"/>
  <c r="F143" i="3"/>
  <c r="F164" i="3"/>
  <c r="F154" i="3"/>
  <c r="F140" i="3"/>
  <c r="F138" i="3"/>
  <c r="F122" i="3"/>
  <c r="F116" i="3"/>
  <c r="F163" i="3"/>
  <c r="F153" i="3"/>
  <c r="F147" i="3"/>
  <c r="F142" i="3"/>
  <c r="F141" i="3"/>
  <c r="F135" i="3"/>
  <c r="F136" i="3"/>
  <c r="F127" i="3"/>
  <c r="F123" i="3"/>
  <c r="F121" i="3"/>
  <c r="F118" i="3"/>
  <c r="F108" i="3"/>
  <c r="F132" i="3"/>
  <c r="F125" i="3"/>
  <c r="F124" i="3"/>
  <c r="F120" i="3"/>
  <c r="F114" i="3"/>
  <c r="F113" i="3"/>
  <c r="F112" i="3"/>
  <c r="F111" i="3"/>
  <c r="F109" i="3"/>
  <c r="F106" i="3"/>
  <c r="F104" i="3"/>
  <c r="F103" i="3"/>
  <c r="G167" i="3"/>
  <c r="G151" i="3"/>
  <c r="G119" i="3"/>
  <c r="G87" i="3"/>
  <c r="G55" i="3"/>
  <c r="G184" i="3"/>
  <c r="G152" i="3"/>
  <c r="G120" i="3"/>
  <c r="G88" i="3"/>
  <c r="G56" i="3"/>
  <c r="G181" i="3"/>
  <c r="G149" i="3"/>
  <c r="G117" i="3"/>
  <c r="G85" i="3"/>
  <c r="G53" i="3"/>
  <c r="G182" i="3"/>
  <c r="G150" i="3"/>
  <c r="G118" i="3"/>
  <c r="G86" i="3"/>
  <c r="G54" i="3"/>
  <c r="G179" i="3"/>
  <c r="G147" i="3"/>
  <c r="G115" i="3"/>
  <c r="G83" i="3"/>
  <c r="G183" i="3"/>
  <c r="G175" i="3"/>
  <c r="G135" i="3"/>
  <c r="D39" i="8"/>
  <c r="E39" i="8" s="1"/>
  <c r="F26" i="3"/>
  <c r="F29" i="3"/>
  <c r="F30" i="3"/>
  <c r="F31" i="3"/>
  <c r="F33" i="3"/>
  <c r="F35" i="3"/>
  <c r="F41" i="3"/>
  <c r="F42" i="3"/>
  <c r="F46" i="3"/>
  <c r="F48" i="3"/>
  <c r="F58" i="3"/>
  <c r="F25" i="3"/>
  <c r="F50" i="3"/>
  <c r="F57" i="3"/>
  <c r="F59" i="3"/>
  <c r="F61" i="3"/>
  <c r="F62" i="3"/>
  <c r="F63" i="3"/>
  <c r="D65" i="3"/>
  <c r="E65" i="3" s="1"/>
  <c r="F65" i="3"/>
  <c r="F67" i="3"/>
  <c r="F72" i="3"/>
  <c r="F77" i="3"/>
  <c r="F90" i="3"/>
  <c r="F95" i="3"/>
  <c r="D67" i="3"/>
  <c r="E67" i="3" s="1"/>
  <c r="F80" i="3"/>
  <c r="F69" i="3"/>
  <c r="F78" i="3"/>
  <c r="F96" i="3"/>
  <c r="D57" i="3"/>
  <c r="E57" i="3" s="1"/>
  <c r="F91" i="3"/>
  <c r="D79" i="3"/>
  <c r="E79" i="3" s="1"/>
  <c r="F85" i="3"/>
  <c r="H85" i="3" s="1"/>
  <c r="F94" i="3"/>
  <c r="F105" i="3"/>
  <c r="D60" i="3"/>
  <c r="E60" i="3" s="1"/>
  <c r="F73" i="3"/>
  <c r="F75" i="3"/>
  <c r="D77" i="3"/>
  <c r="E77" i="3" s="1"/>
  <c r="F93" i="3"/>
  <c r="F102" i="3"/>
  <c r="G58" i="3"/>
  <c r="G90" i="3"/>
  <c r="G122" i="3"/>
  <c r="G154" i="3"/>
  <c r="G186" i="3"/>
  <c r="G57" i="3"/>
  <c r="G89" i="3"/>
  <c r="G121" i="3"/>
  <c r="G153" i="3"/>
  <c r="G185" i="3"/>
  <c r="G60" i="3"/>
  <c r="G92" i="3"/>
  <c r="G124" i="3"/>
  <c r="G156" i="3"/>
  <c r="G188" i="3"/>
  <c r="G59" i="3"/>
  <c r="G91" i="3"/>
  <c r="G123" i="3"/>
  <c r="G155" i="3"/>
  <c r="G187" i="3"/>
  <c r="G62" i="3"/>
  <c r="G94" i="3"/>
  <c r="G126" i="3"/>
  <c r="G158" i="3"/>
  <c r="G190" i="3"/>
  <c r="G61" i="3"/>
  <c r="G93" i="3"/>
  <c r="G125" i="3"/>
  <c r="G157" i="3"/>
  <c r="G189" i="3"/>
  <c r="G64" i="3"/>
  <c r="G96" i="3"/>
  <c r="G128" i="3"/>
  <c r="G160" i="3"/>
  <c r="G192" i="3"/>
  <c r="G63" i="3"/>
  <c r="G95" i="3"/>
  <c r="G127" i="3"/>
  <c r="G159" i="3"/>
  <c r="G50" i="3"/>
  <c r="G82" i="3"/>
  <c r="G114" i="3"/>
  <c r="G146" i="3"/>
  <c r="G178" i="3"/>
  <c r="G49" i="3"/>
  <c r="G81" i="3"/>
  <c r="G113" i="3"/>
  <c r="G145" i="3"/>
  <c r="G177" i="3"/>
  <c r="G52" i="3"/>
  <c r="G84" i="3"/>
  <c r="G116" i="3"/>
  <c r="G148" i="3"/>
  <c r="G180" i="3"/>
  <c r="G51" i="3"/>
  <c r="G99" i="3"/>
  <c r="G163" i="3"/>
  <c r="G70" i="3"/>
  <c r="G134" i="3"/>
  <c r="G198" i="3"/>
  <c r="G101" i="3"/>
  <c r="G165" i="3"/>
  <c r="G72" i="3"/>
  <c r="G136" i="3"/>
  <c r="G40" i="3"/>
  <c r="G103" i="3"/>
  <c r="D137" i="3"/>
  <c r="E137" i="3" s="1"/>
  <c r="D136" i="3"/>
  <c r="E136" i="3" s="1"/>
  <c r="D135" i="3"/>
  <c r="E135" i="3" s="1"/>
  <c r="D178" i="3"/>
  <c r="E178" i="3" s="1"/>
  <c r="D177" i="3"/>
  <c r="E177" i="3" s="1"/>
  <c r="D186" i="3"/>
  <c r="E186" i="3" s="1"/>
  <c r="D185" i="3"/>
  <c r="E185" i="3" s="1"/>
  <c r="D155" i="3"/>
  <c r="E155" i="3" s="1"/>
  <c r="D154" i="3"/>
  <c r="E154" i="3" s="1"/>
  <c r="D153" i="3"/>
  <c r="E153" i="3" s="1"/>
  <c r="D167" i="3"/>
  <c r="E167" i="3" s="1"/>
  <c r="D176" i="3"/>
  <c r="E176" i="3" s="1"/>
  <c r="D192" i="3"/>
  <c r="E192" i="3" s="1"/>
  <c r="D191" i="3"/>
  <c r="E191" i="3" s="1"/>
  <c r="D175" i="3"/>
  <c r="E175" i="3" s="1"/>
  <c r="D174" i="3"/>
  <c r="E174" i="3" s="1"/>
  <c r="D140" i="3"/>
  <c r="E140" i="3" s="1"/>
  <c r="D139" i="3"/>
  <c r="E139" i="3" s="1"/>
  <c r="D162" i="3"/>
  <c r="E162" i="3" s="1"/>
  <c r="D102" i="3"/>
  <c r="E102" i="3" s="1"/>
  <c r="D164" i="3"/>
  <c r="E164" i="3" s="1"/>
  <c r="D163" i="3"/>
  <c r="E163" i="3" s="1"/>
  <c r="D146" i="3"/>
  <c r="E146" i="3" s="1"/>
  <c r="D145" i="3"/>
  <c r="E145" i="3" s="1"/>
  <c r="D194" i="3"/>
  <c r="E194" i="3" s="1"/>
  <c r="D188" i="3"/>
  <c r="E188" i="3" s="1"/>
  <c r="D184" i="3"/>
  <c r="E184" i="3" s="1"/>
  <c r="D183" i="3"/>
  <c r="E183" i="3" s="1"/>
  <c r="D182" i="3"/>
  <c r="E182" i="3" s="1"/>
  <c r="D143" i="3"/>
  <c r="E143" i="3" s="1"/>
  <c r="D142" i="3"/>
  <c r="E142" i="3" s="1"/>
  <c r="D173" i="3"/>
  <c r="E173" i="3" s="1"/>
  <c r="D168" i="3"/>
  <c r="E168" i="3" s="1"/>
  <c r="D181" i="3"/>
  <c r="E181" i="3" s="1"/>
  <c r="D180" i="3"/>
  <c r="E180" i="3" s="1"/>
  <c r="D179" i="3"/>
  <c r="E179" i="3" s="1"/>
  <c r="D172" i="3"/>
  <c r="E172" i="3" s="1"/>
  <c r="D156" i="3"/>
  <c r="E156" i="3" s="1"/>
  <c r="D197" i="3"/>
  <c r="E197" i="3" s="1"/>
  <c r="D196" i="3"/>
  <c r="E196" i="3" s="1"/>
  <c r="D195" i="3"/>
  <c r="E195" i="3" s="1"/>
  <c r="D193" i="3"/>
  <c r="E193" i="3" s="1"/>
  <c r="D151" i="3"/>
  <c r="E151" i="3" s="1"/>
  <c r="D171" i="3"/>
  <c r="E171" i="3" s="1"/>
  <c r="D170" i="3"/>
  <c r="E170" i="3" s="1"/>
  <c r="D169" i="3"/>
  <c r="E169" i="3" s="1"/>
  <c r="D198" i="3"/>
  <c r="E198" i="3" s="1"/>
  <c r="D190" i="3"/>
  <c r="E190" i="3" s="1"/>
  <c r="D189" i="3"/>
  <c r="E189" i="3" s="1"/>
  <c r="D166" i="3"/>
  <c r="E166" i="3" s="1"/>
  <c r="D161" i="3"/>
  <c r="E161" i="3" s="1"/>
  <c r="D160" i="3"/>
  <c r="E160" i="3" s="1"/>
  <c r="D187" i="3"/>
  <c r="E187" i="3" s="1"/>
  <c r="D158" i="3"/>
  <c r="E158" i="3" s="1"/>
  <c r="D124" i="3"/>
  <c r="E124" i="3" s="1"/>
  <c r="D122" i="3"/>
  <c r="E122" i="3" s="1"/>
  <c r="D85" i="3"/>
  <c r="E85" i="3" s="1"/>
  <c r="D83" i="3"/>
  <c r="E83" i="3" s="1"/>
  <c r="D134" i="3"/>
  <c r="E134" i="3" s="1"/>
  <c r="D132" i="3"/>
  <c r="E132" i="3" s="1"/>
  <c r="D110" i="3"/>
  <c r="E110" i="3" s="1"/>
  <c r="D144" i="3"/>
  <c r="E144" i="3" s="1"/>
  <c r="D88" i="3"/>
  <c r="E88" i="3" s="1"/>
  <c r="D130" i="3"/>
  <c r="E130" i="3" s="1"/>
  <c r="D129" i="3"/>
  <c r="E129" i="3" s="1"/>
  <c r="D96" i="3"/>
  <c r="E96" i="3" s="1"/>
  <c r="D76" i="3"/>
  <c r="E76" i="3" s="1"/>
  <c r="D123" i="3"/>
  <c r="E123" i="3" s="1"/>
  <c r="D99" i="3"/>
  <c r="E99" i="3" s="1"/>
  <c r="D131" i="3"/>
  <c r="E131" i="3" s="1"/>
  <c r="D159" i="3"/>
  <c r="E159" i="3" s="1"/>
  <c r="D152" i="3"/>
  <c r="E152" i="3" s="1"/>
  <c r="D95" i="3"/>
  <c r="E95" i="3" s="1"/>
  <c r="D117" i="3"/>
  <c r="E117" i="3" s="1"/>
  <c r="D91" i="3"/>
  <c r="E91" i="3" s="1"/>
  <c r="D94" i="3"/>
  <c r="E94" i="3" s="1"/>
  <c r="D90" i="3"/>
  <c r="E90" i="3" s="1"/>
  <c r="D78" i="3"/>
  <c r="E78" i="3" s="1"/>
  <c r="D165" i="3"/>
  <c r="E165" i="3" s="1"/>
  <c r="D81" i="3"/>
  <c r="E81" i="3" s="1"/>
  <c r="D80" i="3"/>
  <c r="E80" i="3" s="1"/>
  <c r="D107" i="3"/>
  <c r="E107" i="3" s="1"/>
  <c r="D82" i="3"/>
  <c r="E82" i="3" s="1"/>
  <c r="D86" i="3"/>
  <c r="E86" i="3" s="1"/>
  <c r="D84" i="3"/>
  <c r="E84" i="3" s="1"/>
  <c r="D133" i="3"/>
  <c r="E133" i="3" s="1"/>
  <c r="D64" i="3"/>
  <c r="E64" i="3" s="1"/>
  <c r="D63" i="3"/>
  <c r="E63" i="3" s="1"/>
  <c r="D120" i="3"/>
  <c r="E120" i="3" s="1"/>
  <c r="D101" i="3"/>
  <c r="E101" i="3" s="1"/>
  <c r="D100" i="3"/>
  <c r="E100" i="3" s="1"/>
  <c r="D87" i="3"/>
  <c r="E87" i="3" s="1"/>
  <c r="D141" i="3"/>
  <c r="E141" i="3" s="1"/>
  <c r="D92" i="3"/>
  <c r="E92" i="3" s="1"/>
  <c r="D106" i="3"/>
  <c r="E106" i="3" s="1"/>
  <c r="D105" i="3"/>
  <c r="E105" i="3" s="1"/>
  <c r="D112" i="3"/>
  <c r="E112" i="3" s="1"/>
  <c r="D157" i="3"/>
  <c r="E157" i="3" s="1"/>
  <c r="D125" i="3"/>
  <c r="E125" i="3" s="1"/>
  <c r="D111" i="3"/>
  <c r="E111" i="3" s="1"/>
  <c r="D68" i="3"/>
  <c r="E68" i="3" s="1"/>
  <c r="D150" i="3"/>
  <c r="E150" i="3" s="1"/>
  <c r="D149" i="3"/>
  <c r="E149" i="3" s="1"/>
  <c r="D148" i="3"/>
  <c r="E148" i="3" s="1"/>
  <c r="D98" i="3"/>
  <c r="E98" i="3" s="1"/>
  <c r="D75" i="3"/>
  <c r="E75" i="3" s="1"/>
  <c r="D74" i="3"/>
  <c r="E74" i="3" s="1"/>
  <c r="D71" i="3"/>
  <c r="E71" i="3" s="1"/>
  <c r="D73" i="3"/>
  <c r="E73" i="3" s="1"/>
  <c r="D72" i="3"/>
  <c r="E72" i="3" s="1"/>
  <c r="D147" i="3"/>
  <c r="E147" i="3" s="1"/>
  <c r="D115" i="3"/>
  <c r="E115" i="3" s="1"/>
  <c r="D114" i="3"/>
  <c r="E114" i="3" s="1"/>
  <c r="D138" i="3"/>
  <c r="E138" i="3" s="1"/>
  <c r="D128" i="3"/>
  <c r="E128" i="3" s="1"/>
  <c r="D127" i="3"/>
  <c r="E127" i="3" s="1"/>
  <c r="D126" i="3"/>
  <c r="E126" i="3" s="1"/>
  <c r="D121" i="3"/>
  <c r="E121" i="3" s="1"/>
  <c r="D119" i="3"/>
  <c r="E119" i="3" s="1"/>
  <c r="D118" i="3"/>
  <c r="E118" i="3" s="1"/>
  <c r="D113" i="3"/>
  <c r="E113" i="3" s="1"/>
  <c r="D109" i="3"/>
  <c r="E109" i="3" s="1"/>
  <c r="D108" i="3"/>
  <c r="E108" i="3" s="1"/>
  <c r="D104" i="3"/>
  <c r="E104" i="3" s="1"/>
  <c r="D62" i="3"/>
  <c r="E62" i="3" s="1"/>
  <c r="D61" i="3"/>
  <c r="E61" i="3" s="1"/>
  <c r="D116" i="3"/>
  <c r="E116" i="3" s="1"/>
  <c r="F22" i="3"/>
  <c r="F27" i="3"/>
  <c r="F49" i="3"/>
  <c r="F52" i="3"/>
  <c r="F64" i="3"/>
  <c r="D66" i="3"/>
  <c r="E66" i="3" s="1"/>
  <c r="F68" i="3"/>
  <c r="F70" i="3"/>
  <c r="F71" i="3"/>
  <c r="F79" i="3"/>
  <c r="F83" i="3"/>
  <c r="F88" i="3"/>
  <c r="F74" i="3"/>
  <c r="F66" i="3"/>
  <c r="D70" i="3"/>
  <c r="E70" i="3" s="1"/>
  <c r="F87" i="3"/>
  <c r="D89" i="3"/>
  <c r="E89" i="3" s="1"/>
  <c r="F84" i="3"/>
  <c r="H84" i="3" s="1"/>
  <c r="F99" i="3"/>
  <c r="H99" i="3" s="1"/>
  <c r="F101" i="3"/>
  <c r="H101" i="3" s="1"/>
  <c r="D103" i="3"/>
  <c r="E103" i="3" s="1"/>
  <c r="D59" i="3"/>
  <c r="E59" i="3" s="1"/>
  <c r="D56" i="3"/>
  <c r="E56" i="3" s="1"/>
  <c r="D58" i="3"/>
  <c r="E58" i="3" s="1"/>
  <c r="F81" i="3"/>
  <c r="H81" i="3" s="1"/>
  <c r="J81" i="3" s="1"/>
  <c r="F76" i="3"/>
  <c r="F60" i="3"/>
  <c r="D93" i="3"/>
  <c r="E93" i="3" s="1"/>
  <c r="F82" i="3"/>
  <c r="F89" i="3"/>
  <c r="F97" i="3"/>
  <c r="D97" i="3"/>
  <c r="E97" i="3" s="1"/>
  <c r="F98" i="3"/>
  <c r="F100" i="3"/>
  <c r="G138" i="3"/>
  <c r="G170" i="3"/>
  <c r="G41" i="3"/>
  <c r="G73" i="3"/>
  <c r="G105" i="3"/>
  <c r="G137" i="3"/>
  <c r="G169" i="3"/>
  <c r="G44" i="3"/>
  <c r="G76" i="3"/>
  <c r="G108" i="3"/>
  <c r="G140" i="3"/>
  <c r="G172" i="3"/>
  <c r="G43" i="3"/>
  <c r="G75" i="3"/>
  <c r="G107" i="3"/>
  <c r="G139" i="3"/>
  <c r="G171" i="3"/>
  <c r="G46" i="3"/>
  <c r="G78" i="3"/>
  <c r="G110" i="3"/>
  <c r="G142" i="3"/>
  <c r="G174" i="3"/>
  <c r="G45" i="3"/>
  <c r="G77" i="3"/>
  <c r="G109" i="3"/>
  <c r="G141" i="3"/>
  <c r="G173" i="3"/>
  <c r="G48" i="3"/>
  <c r="G80" i="3"/>
  <c r="G112" i="3"/>
  <c r="G144" i="3"/>
  <c r="G176" i="3"/>
  <c r="G47" i="3"/>
  <c r="G79" i="3"/>
  <c r="G111" i="3"/>
  <c r="G143" i="3"/>
  <c r="G191" i="3"/>
  <c r="G66" i="3"/>
  <c r="G98" i="3"/>
  <c r="G130" i="3"/>
  <c r="G162" i="3"/>
  <c r="G194" i="3"/>
  <c r="G65" i="3"/>
  <c r="G97" i="3"/>
  <c r="G129" i="3"/>
  <c r="G161" i="3"/>
  <c r="G193" i="3"/>
  <c r="G68" i="3"/>
  <c r="G100" i="3"/>
  <c r="G132" i="3"/>
  <c r="G164" i="3"/>
  <c r="G196" i="3"/>
  <c r="G67" i="3"/>
  <c r="G131" i="3"/>
  <c r="G195" i="3"/>
  <c r="G102" i="3"/>
  <c r="G166" i="3"/>
  <c r="G69" i="3"/>
  <c r="G133" i="3"/>
  <c r="G197" i="3"/>
  <c r="G104" i="3"/>
  <c r="G168" i="3"/>
  <c r="G71" i="3"/>
  <c r="H32" i="3" l="1"/>
  <c r="J32" i="3" s="1"/>
  <c r="H21" i="3"/>
  <c r="J21" i="3" s="1"/>
  <c r="H34" i="3"/>
  <c r="J34" i="3" s="1"/>
  <c r="H23" i="3"/>
  <c r="J23" i="3" s="1"/>
  <c r="H88" i="3"/>
  <c r="J88" i="3" s="1"/>
  <c r="H38" i="3"/>
  <c r="J38" i="3" s="1"/>
  <c r="H39" i="3"/>
  <c r="J39" i="3" s="1"/>
  <c r="H33" i="3"/>
  <c r="J33" i="3" s="1"/>
  <c r="H24" i="3"/>
  <c r="J24" i="3" s="1"/>
  <c r="H82" i="3"/>
  <c r="J82" i="3" s="1"/>
  <c r="H27" i="3"/>
  <c r="J27" i="3" s="1"/>
  <c r="H20" i="3"/>
  <c r="J20" i="3" s="1"/>
  <c r="H83" i="3"/>
  <c r="J83" i="3" s="1"/>
  <c r="D38" i="8"/>
  <c r="E38" i="8" s="1"/>
  <c r="H22" i="3"/>
  <c r="J22" i="3" s="1"/>
  <c r="H25" i="3"/>
  <c r="J25" i="3" s="1"/>
  <c r="H35" i="3"/>
  <c r="J35" i="3" s="1"/>
  <c r="H31" i="3"/>
  <c r="J31" i="3" s="1"/>
  <c r="H29" i="3"/>
  <c r="J29" i="3" s="1"/>
  <c r="H106" i="3"/>
  <c r="J106" i="3" s="1"/>
  <c r="H37" i="3"/>
  <c r="J37" i="3" s="1"/>
  <c r="H47" i="3"/>
  <c r="J47" i="3" s="1"/>
  <c r="H43" i="3"/>
  <c r="J43" i="3" s="1"/>
  <c r="J101" i="3"/>
  <c r="H87" i="3"/>
  <c r="J87" i="3" s="1"/>
  <c r="H70" i="3"/>
  <c r="J70" i="3" s="1"/>
  <c r="H52" i="3"/>
  <c r="J52" i="3" s="1"/>
  <c r="H30" i="3"/>
  <c r="J30" i="3" s="1"/>
  <c r="H26" i="3"/>
  <c r="J26" i="3" s="1"/>
  <c r="H44" i="3"/>
  <c r="J44" i="3" s="1"/>
  <c r="H89" i="3"/>
  <c r="J89" i="3" s="1"/>
  <c r="H60" i="3"/>
  <c r="J60" i="3" s="1"/>
  <c r="H74" i="3"/>
  <c r="J74" i="3" s="1"/>
  <c r="H64" i="3"/>
  <c r="J64" i="3" s="1"/>
  <c r="H49" i="3"/>
  <c r="J49" i="3" s="1"/>
  <c r="H42" i="3"/>
  <c r="J42" i="3" s="1"/>
  <c r="H36" i="3"/>
  <c r="J36" i="3" s="1"/>
  <c r="H19" i="3"/>
  <c r="J19" i="3" s="1"/>
  <c r="H28" i="3"/>
  <c r="J28" i="3" s="1"/>
  <c r="J99" i="3"/>
  <c r="D36" i="8"/>
  <c r="E36" i="8" s="1"/>
  <c r="D40" i="8"/>
  <c r="E40" i="8" s="1"/>
  <c r="D35" i="8"/>
  <c r="E35" i="8" s="1"/>
  <c r="D37" i="8"/>
  <c r="E37" i="8" s="1"/>
  <c r="H45" i="3"/>
  <c r="J45" i="3" s="1"/>
  <c r="H40" i="3"/>
  <c r="J40" i="3" s="1"/>
  <c r="J84" i="3"/>
  <c r="H100" i="3"/>
  <c r="J100" i="3" s="1"/>
  <c r="H91" i="3"/>
  <c r="J91" i="3" s="1"/>
  <c r="H98" i="3"/>
  <c r="J98" i="3" s="1"/>
  <c r="H97" i="3"/>
  <c r="J97" i="3" s="1"/>
  <c r="H76" i="3"/>
  <c r="J76" i="3" s="1"/>
  <c r="H71" i="3"/>
  <c r="J71" i="3" s="1"/>
  <c r="H68" i="3"/>
  <c r="J68" i="3" s="1"/>
  <c r="H93" i="3"/>
  <c r="J93" i="3" s="1"/>
  <c r="H75" i="3"/>
  <c r="J75" i="3" s="1"/>
  <c r="H94" i="3"/>
  <c r="J94" i="3" s="1"/>
  <c r="H78" i="3"/>
  <c r="J78" i="3" s="1"/>
  <c r="H80" i="3"/>
  <c r="J80" i="3" s="1"/>
  <c r="H95" i="3"/>
  <c r="J95" i="3" s="1"/>
  <c r="H77" i="3"/>
  <c r="J77" i="3" s="1"/>
  <c r="H67" i="3"/>
  <c r="J67" i="3" s="1"/>
  <c r="H62" i="3"/>
  <c r="J62" i="3" s="1"/>
  <c r="H59" i="3"/>
  <c r="J59" i="3" s="1"/>
  <c r="H50" i="3"/>
  <c r="J50" i="3" s="1"/>
  <c r="H58" i="3"/>
  <c r="J58" i="3" s="1"/>
  <c r="H46" i="3"/>
  <c r="J46" i="3" s="1"/>
  <c r="H41" i="3"/>
  <c r="J41" i="3" s="1"/>
  <c r="H104" i="3"/>
  <c r="J104" i="3" s="1"/>
  <c r="H109" i="3"/>
  <c r="J109" i="3" s="1"/>
  <c r="H112" i="3"/>
  <c r="J112" i="3" s="1"/>
  <c r="H114" i="3"/>
  <c r="J114" i="3" s="1"/>
  <c r="H124" i="3"/>
  <c r="J124" i="3" s="1"/>
  <c r="H132" i="3"/>
  <c r="J132" i="3" s="1"/>
  <c r="H118" i="3"/>
  <c r="J118" i="3" s="1"/>
  <c r="H123" i="3"/>
  <c r="J123" i="3" s="1"/>
  <c r="H136" i="3"/>
  <c r="J136" i="3" s="1"/>
  <c r="H141" i="3"/>
  <c r="J141" i="3" s="1"/>
  <c r="H147" i="3"/>
  <c r="J147" i="3" s="1"/>
  <c r="H163" i="3"/>
  <c r="J163" i="3" s="1"/>
  <c r="H122" i="3"/>
  <c r="J122" i="3" s="1"/>
  <c r="H140" i="3"/>
  <c r="J140" i="3" s="1"/>
  <c r="H164" i="3"/>
  <c r="J164" i="3" s="1"/>
  <c r="H167" i="3"/>
  <c r="J167" i="3" s="1"/>
  <c r="H177" i="3"/>
  <c r="J177" i="3" s="1"/>
  <c r="H133" i="3"/>
  <c r="J133" i="3" s="1"/>
  <c r="H149" i="3"/>
  <c r="J149" i="3" s="1"/>
  <c r="H156" i="3"/>
  <c r="J156" i="3" s="1"/>
  <c r="H176" i="3"/>
  <c r="J176" i="3" s="1"/>
  <c r="H191" i="3"/>
  <c r="J191" i="3" s="1"/>
  <c r="H110" i="3"/>
  <c r="J110" i="3" s="1"/>
  <c r="H117" i="3"/>
  <c r="J117" i="3" s="1"/>
  <c r="H126" i="3"/>
  <c r="J126" i="3" s="1"/>
  <c r="H130" i="3"/>
  <c r="J130" i="3" s="1"/>
  <c r="H137" i="3"/>
  <c r="J137" i="3" s="1"/>
  <c r="H144" i="3"/>
  <c r="J144" i="3" s="1"/>
  <c r="H150" i="3"/>
  <c r="J150" i="3" s="1"/>
  <c r="H152" i="3"/>
  <c r="J152" i="3" s="1"/>
  <c r="H158" i="3"/>
  <c r="J158" i="3" s="1"/>
  <c r="H160" i="3"/>
  <c r="J160" i="3" s="1"/>
  <c r="H162" i="3"/>
  <c r="J162" i="3" s="1"/>
  <c r="H92" i="3"/>
  <c r="J92" i="3" s="1"/>
  <c r="H146" i="3"/>
  <c r="J146" i="3" s="1"/>
  <c r="H175" i="3"/>
  <c r="J175" i="3" s="1"/>
  <c r="H179" i="3"/>
  <c r="J179" i="3" s="1"/>
  <c r="H169" i="3"/>
  <c r="J169" i="3" s="1"/>
  <c r="H171" i="3"/>
  <c r="J171" i="3" s="1"/>
  <c r="H170" i="3"/>
  <c r="J170" i="3" s="1"/>
  <c r="H181" i="3"/>
  <c r="J181" i="3" s="1"/>
  <c r="H193" i="3"/>
  <c r="J193" i="3" s="1"/>
  <c r="H197" i="3"/>
  <c r="J197" i="3" s="1"/>
  <c r="H173" i="3"/>
  <c r="J173" i="3" s="1"/>
  <c r="H190" i="3"/>
  <c r="J190" i="3" s="1"/>
  <c r="H54" i="3"/>
  <c r="J54" i="3" s="1"/>
  <c r="H192" i="3"/>
  <c r="J192" i="3" s="1"/>
  <c r="H186" i="3"/>
  <c r="J186" i="3" s="1"/>
  <c r="H187" i="3"/>
  <c r="J187" i="3" s="1"/>
  <c r="H194" i="3"/>
  <c r="J194" i="3" s="1"/>
  <c r="H66" i="3"/>
  <c r="J66" i="3" s="1"/>
  <c r="H79" i="3"/>
  <c r="J79" i="3" s="1"/>
  <c r="H102" i="3"/>
  <c r="J102" i="3" s="1"/>
  <c r="H73" i="3"/>
  <c r="J73" i="3" s="1"/>
  <c r="H105" i="3"/>
  <c r="J105" i="3" s="1"/>
  <c r="J85" i="3"/>
  <c r="H96" i="3"/>
  <c r="J96" i="3" s="1"/>
  <c r="H69" i="3"/>
  <c r="J69" i="3" s="1"/>
  <c r="H90" i="3"/>
  <c r="J90" i="3" s="1"/>
  <c r="H72" i="3"/>
  <c r="J72" i="3" s="1"/>
  <c r="H65" i="3"/>
  <c r="J65" i="3" s="1"/>
  <c r="H63" i="3"/>
  <c r="J63" i="3" s="1"/>
  <c r="H61" i="3"/>
  <c r="J61" i="3" s="1"/>
  <c r="H57" i="3"/>
  <c r="J57" i="3" s="1"/>
  <c r="H48" i="3"/>
  <c r="J48" i="3" s="1"/>
  <c r="H103" i="3"/>
  <c r="J103" i="3" s="1"/>
  <c r="H111" i="3"/>
  <c r="J111" i="3" s="1"/>
  <c r="H113" i="3"/>
  <c r="J113" i="3" s="1"/>
  <c r="H120" i="3"/>
  <c r="J120" i="3" s="1"/>
  <c r="H125" i="3"/>
  <c r="J125" i="3" s="1"/>
  <c r="H108" i="3"/>
  <c r="J108" i="3" s="1"/>
  <c r="H121" i="3"/>
  <c r="J121" i="3" s="1"/>
  <c r="H127" i="3"/>
  <c r="J127" i="3" s="1"/>
  <c r="H135" i="3"/>
  <c r="J135" i="3" s="1"/>
  <c r="H142" i="3"/>
  <c r="J142" i="3" s="1"/>
  <c r="H153" i="3"/>
  <c r="J153" i="3" s="1"/>
  <c r="H116" i="3"/>
  <c r="J116" i="3" s="1"/>
  <c r="H138" i="3"/>
  <c r="J138" i="3" s="1"/>
  <c r="H154" i="3"/>
  <c r="J154" i="3" s="1"/>
  <c r="H143" i="3"/>
  <c r="J143" i="3" s="1"/>
  <c r="H180" i="3"/>
  <c r="J180" i="3" s="1"/>
  <c r="H182" i="3"/>
  <c r="J182" i="3" s="1"/>
  <c r="H134" i="3"/>
  <c r="J134" i="3" s="1"/>
  <c r="H155" i="3"/>
  <c r="J155" i="3" s="1"/>
  <c r="H86" i="3"/>
  <c r="J86" i="3" s="1"/>
  <c r="H183" i="3"/>
  <c r="J183" i="3" s="1"/>
  <c r="H195" i="3"/>
  <c r="J195" i="3" s="1"/>
  <c r="H115" i="3"/>
  <c r="J115" i="3" s="1"/>
  <c r="H119" i="3"/>
  <c r="J119" i="3" s="1"/>
  <c r="H129" i="3"/>
  <c r="J129" i="3" s="1"/>
  <c r="H131" i="3"/>
  <c r="J131" i="3" s="1"/>
  <c r="H139" i="3"/>
  <c r="J139" i="3" s="1"/>
  <c r="H145" i="3"/>
  <c r="J145" i="3" s="1"/>
  <c r="H151" i="3"/>
  <c r="J151" i="3" s="1"/>
  <c r="H157" i="3"/>
  <c r="J157" i="3" s="1"/>
  <c r="H159" i="3"/>
  <c r="J159" i="3" s="1"/>
  <c r="H161" i="3"/>
  <c r="J161" i="3" s="1"/>
  <c r="H107" i="3"/>
  <c r="J107" i="3" s="1"/>
  <c r="H128" i="3"/>
  <c r="J128" i="3" s="1"/>
  <c r="H165" i="3"/>
  <c r="J165" i="3" s="1"/>
  <c r="H178" i="3"/>
  <c r="J178" i="3" s="1"/>
  <c r="H148" i="3"/>
  <c r="J148" i="3" s="1"/>
  <c r="H174" i="3"/>
  <c r="J174" i="3" s="1"/>
  <c r="H166" i="3"/>
  <c r="J166" i="3" s="1"/>
  <c r="H172" i="3"/>
  <c r="J172" i="3" s="1"/>
  <c r="H184" i="3"/>
  <c r="J184" i="3" s="1"/>
  <c r="H196" i="3"/>
  <c r="J196" i="3" s="1"/>
  <c r="H168" i="3"/>
  <c r="J168" i="3" s="1"/>
  <c r="H185" i="3"/>
  <c r="J185" i="3" s="1"/>
  <c r="H198" i="3"/>
  <c r="J198" i="3" s="1"/>
  <c r="H53" i="3"/>
  <c r="J53" i="3" s="1"/>
  <c r="H56" i="3"/>
  <c r="J56" i="3" s="1"/>
  <c r="H51" i="3"/>
  <c r="J51" i="3" s="1"/>
  <c r="H55" i="3"/>
  <c r="J55" i="3" s="1"/>
  <c r="H189" i="3"/>
  <c r="J189" i="3" s="1"/>
  <c r="H188" i="3"/>
  <c r="J188" i="3" s="1"/>
  <c r="L36" i="3" l="1"/>
  <c r="K36" i="3"/>
  <c r="L37" i="3"/>
  <c r="K37" i="3"/>
  <c r="L38" i="3"/>
  <c r="K38" i="3"/>
  <c r="K39" i="3"/>
  <c r="L39" i="3"/>
  <c r="L40" i="3"/>
  <c r="K40" i="3"/>
  <c r="K41" i="3"/>
  <c r="L41" i="3"/>
  <c r="L42" i="3"/>
  <c r="K42" i="3"/>
  <c r="L43" i="3"/>
  <c r="K43" i="3"/>
  <c r="K44" i="3"/>
  <c r="L44" i="3"/>
  <c r="K45" i="3"/>
  <c r="L45" i="3"/>
  <c r="K46" i="3"/>
  <c r="L46" i="3"/>
  <c r="K47" i="3"/>
  <c r="L47" i="3"/>
  <c r="L56" i="3"/>
  <c r="K56" i="3"/>
  <c r="K58" i="3"/>
  <c r="L58" i="3"/>
  <c r="K59" i="3"/>
  <c r="L59" i="3"/>
  <c r="L57" i="3"/>
  <c r="K57" i="3"/>
  <c r="L48" i="3"/>
  <c r="K48" i="3"/>
  <c r="L49" i="3"/>
  <c r="K49" i="3"/>
  <c r="L50" i="3"/>
  <c r="K50" i="3"/>
  <c r="K51" i="3"/>
  <c r="L51" i="3"/>
  <c r="L52" i="3"/>
  <c r="K52" i="3"/>
  <c r="L53" i="3"/>
  <c r="K53" i="3"/>
  <c r="K54" i="3"/>
  <c r="L54" i="3"/>
  <c r="D75" i="8"/>
  <c r="D79" i="8" s="1"/>
  <c r="D34" i="8"/>
  <c r="E34" i="8" s="1"/>
  <c r="D77" i="8"/>
  <c r="K55" i="3"/>
  <c r="D33" i="8"/>
  <c r="E33" i="8" s="1"/>
  <c r="L55" i="3"/>
  <c r="D76" i="8" l="1"/>
  <c r="L199" i="3"/>
  <c r="K199" i="3"/>
  <c r="E41" i="8"/>
  <c r="E50" i="8" s="1"/>
  <c r="E83" i="8" s="1"/>
  <c r="D9" i="5" l="1"/>
</calcChain>
</file>

<file path=xl/sharedStrings.xml><?xml version="1.0" encoding="utf-8"?>
<sst xmlns="http://schemas.openxmlformats.org/spreadsheetml/2006/main" count="642" uniqueCount="330">
  <si>
    <t>Infomações sobre o empreendimento</t>
  </si>
  <si>
    <t>Datas</t>
  </si>
  <si>
    <t>Ano</t>
  </si>
  <si>
    <t>Mês</t>
  </si>
  <si>
    <t>Meses para Entrega</t>
  </si>
  <si>
    <t>Meses para tabela</t>
  </si>
  <si>
    <t>Lançamento</t>
  </si>
  <si>
    <t>Mês tabela</t>
  </si>
  <si>
    <t>Mês de Entrega</t>
  </si>
  <si>
    <t>Indicadores</t>
  </si>
  <si>
    <t>R$</t>
  </si>
  <si>
    <t>R$ Atualizado INCC</t>
  </si>
  <si>
    <t>Para projeções</t>
  </si>
  <si>
    <t>Total</t>
  </si>
  <si>
    <t>Permuta</t>
  </si>
  <si>
    <t>Vendidas</t>
  </si>
  <si>
    <t>Disponiveis</t>
  </si>
  <si>
    <t>VGV</t>
  </si>
  <si>
    <t>Real + Proj</t>
  </si>
  <si>
    <t>N° Unidades</t>
  </si>
  <si>
    <t>VPL</t>
  </si>
  <si>
    <t>Pago Cliente</t>
  </si>
  <si>
    <t>Faturado</t>
  </si>
  <si>
    <t>Premio</t>
  </si>
  <si>
    <t>Ficha Cadastral carimbada</t>
  </si>
  <si>
    <t>Comissão Vendas</t>
  </si>
  <si>
    <t>Campanha de premiação Faturada</t>
  </si>
  <si>
    <t>Coordenador</t>
  </si>
  <si>
    <t>Data Inicio</t>
  </si>
  <si>
    <t>Data Final</t>
  </si>
  <si>
    <t>Nome da Campanha</t>
  </si>
  <si>
    <t>Participantes</t>
  </si>
  <si>
    <t>Premio(s)</t>
  </si>
  <si>
    <t>% Supervisor</t>
  </si>
  <si>
    <t>Spe</t>
  </si>
  <si>
    <t>SPE CITY 05 OM VACA BRAVA EMPREENDIMENTOS LTDA</t>
  </si>
  <si>
    <t>Tabela com preço:</t>
  </si>
  <si>
    <t>Cliente</t>
  </si>
  <si>
    <t>Gordura diretoria</t>
  </si>
  <si>
    <t>Gordura (premio)</t>
  </si>
  <si>
    <t>Preço Médio considerando todas as unidades do empreendimento</t>
  </si>
  <si>
    <t>Descrição</t>
  </si>
  <si>
    <t>M2</t>
  </si>
  <si>
    <t>R$ Atual</t>
  </si>
  <si>
    <t>R$ / M2</t>
  </si>
  <si>
    <t>Preço Base 1</t>
  </si>
  <si>
    <t>Preço Base 2</t>
  </si>
  <si>
    <t>Preço Base 3</t>
  </si>
  <si>
    <t>Preço Base 4</t>
  </si>
  <si>
    <t>Preço Base 5</t>
  </si>
  <si>
    <t>Preço Base 6</t>
  </si>
  <si>
    <t>Preço Base 7</t>
  </si>
  <si>
    <t>Preço Base 8</t>
  </si>
  <si>
    <t>Preço Base 9</t>
  </si>
  <si>
    <t>Preço Base 10</t>
  </si>
  <si>
    <t>Preço Base 11</t>
  </si>
  <si>
    <t>Preço Base 12</t>
  </si>
  <si>
    <t>Tabelas</t>
  </si>
  <si>
    <t>DIRETA</t>
  </si>
  <si>
    <t>N° Parcelas</t>
  </si>
  <si>
    <t>Percentual</t>
  </si>
  <si>
    <t>Frequencia</t>
  </si>
  <si>
    <t>Inicio Serie</t>
  </si>
  <si>
    <t>Nomeclatura das Parcelas</t>
  </si>
  <si>
    <t>Mês de Inicio</t>
  </si>
  <si>
    <t>Serie</t>
  </si>
  <si>
    <t>Pcs</t>
  </si>
  <si>
    <t>Pós Venda</t>
  </si>
  <si>
    <t>ATO</t>
  </si>
  <si>
    <t>30 / 60 /90</t>
  </si>
  <si>
    <t>MENSAIS</t>
  </si>
  <si>
    <t>ÚNICA</t>
  </si>
  <si>
    <t>Pós Entrega</t>
  </si>
  <si>
    <t>FINANC. BANCÁRIO</t>
  </si>
  <si>
    <t>Acompanhamento Contratos</t>
  </si>
  <si>
    <t>UNIDADE</t>
  </si>
  <si>
    <t>Peso %</t>
  </si>
  <si>
    <t>Status</t>
  </si>
  <si>
    <t>VGV Tabela</t>
  </si>
  <si>
    <t>Area Privativa</t>
  </si>
  <si>
    <t>Preço/m2 Tabela</t>
  </si>
  <si>
    <t>andar</t>
  </si>
  <si>
    <t>final</t>
  </si>
  <si>
    <t>metragem</t>
  </si>
  <si>
    <t>Peso</t>
  </si>
  <si>
    <t>coeficiente</t>
  </si>
  <si>
    <t>Final</t>
  </si>
  <si>
    <t>Disponivel</t>
  </si>
  <si>
    <t>Decorado</t>
  </si>
  <si>
    <t>Contrato</t>
  </si>
  <si>
    <t xml:space="preserve">COMERCIAL </t>
  </si>
  <si>
    <t>Resumo de Informações</t>
  </si>
  <si>
    <t>Informações da Tabela</t>
  </si>
  <si>
    <t>N° Unds Disponiveis</t>
  </si>
  <si>
    <t>VGV Disponivel</t>
  </si>
  <si>
    <t>Preço Médio Disponivel</t>
  </si>
  <si>
    <t>R$/M2</t>
  </si>
  <si>
    <t>1- Histórico de Correção da Tabela / Preço Médio</t>
  </si>
  <si>
    <t xml:space="preserve">Mês </t>
  </si>
  <si>
    <t>Incc</t>
  </si>
  <si>
    <t>Mensal</t>
  </si>
  <si>
    <t>Acumulado</t>
  </si>
  <si>
    <t>% de Correção</t>
  </si>
  <si>
    <t>Valor médio do M2 (R$)</t>
  </si>
  <si>
    <t>no/22</t>
  </si>
  <si>
    <t>Inserir</t>
  </si>
  <si>
    <t xml:space="preserve"> </t>
  </si>
  <si>
    <t>TABELA EPIC - JULHO 2023 - ENTREGA : DEZEMBRO 2023</t>
  </si>
  <si>
    <t>As parcelas serão corrigidas pelo INCC até o habite-se, após o habite-se será IGPM + 1%</t>
  </si>
  <si>
    <t>UNIDADES</t>
  </si>
  <si>
    <t>Área Privativa Total (m2)</t>
  </si>
  <si>
    <t>Área Apart. (m2)</t>
  </si>
  <si>
    <t>Área descob. (m2)</t>
  </si>
  <si>
    <t>Vagas de Garagem</t>
  </si>
  <si>
    <t>Pavimentos vagas</t>
  </si>
  <si>
    <t>Esc. Gar.</t>
  </si>
  <si>
    <t>Àrea ESC. (m2)</t>
  </si>
  <si>
    <t>M²</t>
  </si>
  <si>
    <t>Valor Total</t>
  </si>
  <si>
    <t>ENTRADA</t>
  </si>
  <si>
    <t>SUBTOTAL</t>
  </si>
  <si>
    <t>FINANCIA. BANCÁRIO</t>
  </si>
  <si>
    <t>Principal</t>
  </si>
  <si>
    <t>30 /60 /90 Dias</t>
  </si>
  <si>
    <t>123/123A, 9, 10</t>
  </si>
  <si>
    <t>SS2 / SS3</t>
  </si>
  <si>
    <t>61/61A, 62/62A, 63</t>
  </si>
  <si>
    <t>SS3</t>
  </si>
  <si>
    <t>37/37A 38/38A, 60</t>
  </si>
  <si>
    <t>42/42A, 71, 72</t>
  </si>
  <si>
    <t>SS3 / SS1</t>
  </si>
  <si>
    <t>109/109A, 86, 97</t>
  </si>
  <si>
    <t>SS2 / SS1</t>
  </si>
  <si>
    <t>43/43A 44/44A, 50</t>
  </si>
  <si>
    <t>45/45A, 5, 6</t>
  </si>
  <si>
    <t>125/125A, 126/126A, 207/207A, 179, 180</t>
  </si>
  <si>
    <t>T</t>
  </si>
  <si>
    <t xml:space="preserve">33/33A, 7, 8 </t>
  </si>
  <si>
    <t>124/124A 147, 148</t>
  </si>
  <si>
    <t xml:space="preserve">34/34A, 3, 4 </t>
  </si>
  <si>
    <t>55/55A, 56/56A, 58</t>
  </si>
  <si>
    <t>141/141A, 140, 142</t>
  </si>
  <si>
    <t>SS2</t>
  </si>
  <si>
    <t>169/169A, 57, 138</t>
  </si>
  <si>
    <t>SS1 / SS2 / SS3</t>
  </si>
  <si>
    <t>113/113A, 127, 128</t>
  </si>
  <si>
    <t>46/46A, 47/47A</t>
  </si>
  <si>
    <t>212/212A 174/174A 100 e 101</t>
  </si>
  <si>
    <t>T / SS1 / SS2</t>
  </si>
  <si>
    <t>36/36A, 64, 65</t>
  </si>
  <si>
    <t xml:space="preserve">76/76A, 1, 2 </t>
  </si>
  <si>
    <t>69/69A, 70/70A, 80</t>
  </si>
  <si>
    <t>160/160A, 155, 156</t>
  </si>
  <si>
    <t>SS1</t>
  </si>
  <si>
    <t>115/115A, 51, 52</t>
  </si>
  <si>
    <t>159/159A, 157, 158</t>
  </si>
  <si>
    <t>173/173A, 211/211A, 102, 151</t>
  </si>
  <si>
    <t>35/35A, 27, 28</t>
  </si>
  <si>
    <t>59/59A, 29, 30</t>
  </si>
  <si>
    <t>31/31A, 32/32A, 79</t>
  </si>
  <si>
    <t>129/129A, 130/130A, 131</t>
  </si>
  <si>
    <t>112/112A, 17, 18</t>
  </si>
  <si>
    <t>161/161A, 153, 154</t>
  </si>
  <si>
    <t>172/172A, 210/210A, 152, 186</t>
  </si>
  <si>
    <t>T / SS1</t>
  </si>
  <si>
    <t>135/135A, 136/136A, 137</t>
  </si>
  <si>
    <t>67/67A, 66, 68</t>
  </si>
  <si>
    <t>110/110A, 19, 20</t>
  </si>
  <si>
    <t>144/144A, 94, 95</t>
  </si>
  <si>
    <t>208/208A, 171/171A 183, 188</t>
  </si>
  <si>
    <t>165/165A, 81, 82</t>
  </si>
  <si>
    <t>SS1 / SS2</t>
  </si>
  <si>
    <t>40/40A, 48, 49</t>
  </si>
  <si>
    <t>166/166A, 91, 92</t>
  </si>
  <si>
    <t>164/164A, 83, 84</t>
  </si>
  <si>
    <t>111/111A, 181/181A, 89</t>
  </si>
  <si>
    <t>162/162A 133/133A, 90</t>
  </si>
  <si>
    <t>119/119A, 15, 16</t>
  </si>
  <si>
    <t>114/114A, 77, 78</t>
  </si>
  <si>
    <t>213/213A, 170,170A 98, 99</t>
  </si>
  <si>
    <t>143/143A, 163/163A, 85</t>
  </si>
  <si>
    <t>41/41A, 53, 54</t>
  </si>
  <si>
    <t>121/121A, 11, 12</t>
  </si>
  <si>
    <t>185/185A, 103, 104</t>
  </si>
  <si>
    <t>187/187A, 105, 106</t>
  </si>
  <si>
    <t>122/122A, 13, 14</t>
  </si>
  <si>
    <t>167/167A, 209/209A, 192, 199</t>
  </si>
  <si>
    <t>75/75A, 73, 74</t>
  </si>
  <si>
    <t>39/39A, 21, 22</t>
  </si>
  <si>
    <t>177/177A, 178/178A, 139</t>
  </si>
  <si>
    <t>107/107A, 108/108A, 93</t>
  </si>
  <si>
    <t>168/168A, 175/175A, 200, 201</t>
  </si>
  <si>
    <t>149/149A, 150/150A, 96</t>
  </si>
  <si>
    <t>120/120A, 25, 26</t>
  </si>
  <si>
    <t xml:space="preserve">116/116A, 117/117A, 132 </t>
  </si>
  <si>
    <t>SS2 / T</t>
  </si>
  <si>
    <t>202/202A, 176, 184</t>
  </si>
  <si>
    <t>205,205A, 206/206A, 190, 191</t>
  </si>
  <si>
    <t>189/189A, 145, 146</t>
  </si>
  <si>
    <t>118/118A, 23, 24</t>
  </si>
  <si>
    <t>182/182A, 87, 88</t>
  </si>
  <si>
    <t>203/203A, 204/204A, 134</t>
  </si>
  <si>
    <t>T / SS2</t>
  </si>
  <si>
    <t>193, 194, 195/195A, 196, 197, 198</t>
  </si>
  <si>
    <t>*401 unidade decorada</t>
  </si>
  <si>
    <t>Troca de Vagas 16/12/19</t>
  </si>
  <si>
    <t>ANTIGO</t>
  </si>
  <si>
    <t>NOVO</t>
  </si>
  <si>
    <t>Troca Vaga Venda Carrijo aprovado JG</t>
  </si>
  <si>
    <t>CARTA PROPOSTA</t>
  </si>
  <si>
    <t xml:space="preserve">À   </t>
  </si>
  <si>
    <t>Hesa 17 Investimentos Imobiliários Ltda</t>
  </si>
  <si>
    <t xml:space="preserve">             Através desta o(s) Proponente(s) abaixo qualificado(s), formaliza(m) uma proposta para aquisição do objeto descrito cujos termos e condições seguem para a avaliação do Vendedor.</t>
  </si>
  <si>
    <t>DADOS DO(S) PROPONENTE(S)</t>
  </si>
  <si>
    <t>NOME:</t>
  </si>
  <si>
    <t>DATA DE NASCIMENTO:</t>
  </si>
  <si>
    <t xml:space="preserve">CPF nº: </t>
  </si>
  <si>
    <t>TELEFONE:</t>
  </si>
  <si>
    <t>CELULAR:</t>
  </si>
  <si>
    <t>CONJUGE:</t>
  </si>
  <si>
    <t>RAZÃO SOCIAL:</t>
  </si>
  <si>
    <t>RAMO DE ATIVIDADE:</t>
  </si>
  <si>
    <t>ANO DE CONSTITUIÇÃO:</t>
  </si>
  <si>
    <t>CNPJ n°:</t>
  </si>
  <si>
    <t>REPRESENTANTE LEGAL</t>
  </si>
  <si>
    <t>OBJETO DA PROPOSTA</t>
  </si>
  <si>
    <t>Empreendi- mento:</t>
  </si>
  <si>
    <t>Chateau Bougainville</t>
  </si>
  <si>
    <t>Unidade Autonoma:</t>
  </si>
  <si>
    <t>Bloco:</t>
  </si>
  <si>
    <t>-</t>
  </si>
  <si>
    <t>Box(s):</t>
  </si>
  <si>
    <t>Determinados</t>
  </si>
  <si>
    <t>Escaninho:</t>
  </si>
  <si>
    <t>Determinado</t>
  </si>
  <si>
    <t>Vaga Avulsa:</t>
  </si>
  <si>
    <t>PREÇO E FORMA DE PAGAMENTO</t>
  </si>
  <si>
    <t>Número de Parcelas</t>
  </si>
  <si>
    <t>Periodicidade</t>
  </si>
  <si>
    <t>Data do 1° Vencimento da Série</t>
  </si>
  <si>
    <t>Valor Unitário Nesta Data</t>
  </si>
  <si>
    <t>Valor Total da Série de Parcelas</t>
  </si>
  <si>
    <t>Atualização Monetária</t>
  </si>
  <si>
    <t>Observações</t>
  </si>
  <si>
    <t>Total nesta data</t>
  </si>
  <si>
    <t>Financiamento</t>
  </si>
  <si>
    <t>Total Financiamento nesta data</t>
  </si>
  <si>
    <t>TOTAL DA PROPOSTA NESTA DATA</t>
  </si>
  <si>
    <t>ATUALIZAÇÃO MONETÁRIA</t>
  </si>
  <si>
    <t>1- A partir desta data, até a data prevista para entrega do empreendimento, os valores serão reajustados pelo INCC (Índice Nacional da Construção Civil), publicado pela Fundação Getúlio Vargas, exceto as parcelas fixas.</t>
  </si>
  <si>
    <t>2- A partir da data prevista para entrega do empreendimento, até a quitação final, os valores serão reajustados, mensalmente, pelo IGP-M (Índice Geral de Preços de Mercado), divulgado pela Fundação Getúlio Vargas, acrescida de juros de 12% ao ano, calculado pelo Sistema Price de Amortização.</t>
  </si>
  <si>
    <t xml:space="preserve">CONSIDERAÇÕES GERAIS </t>
  </si>
  <si>
    <t>Declaro que tenho conhecimento integral sobre as as condições pertinentes a esta proposta, tais como;</t>
  </si>
  <si>
    <t>1- Esta proposta será analisada pelo VENDEDOR que poderá recusá-la, ainda que imotivadamente.</t>
  </si>
  <si>
    <t>2- Aprovada a proposta, ocasião em que será irretratável, será(ão) apresentado(s) o(s) cheque(s) referente ao sinal de negócio e o vencimento as parcelas independe da assinatura do contrato particular de compra e venda.</t>
  </si>
  <si>
    <t>3- O(s) Proponente(s) se compremete(m) a comparecer no prazo máximo de 48 horas, após a convocação do VENDEDOR, para firmar o contrato particular. Não atendida a convocação no prazo estipulado, esta proposta poderá ser cancelada e o(s) Proponente(s) perderá(ão) o sinal dado.</t>
  </si>
  <si>
    <t>4- A concessão do Financiamento, na ocasião da entrega do empreendimento, está sujeita a análise junto às agências de proteção de crédito (não poderá existir restrições em nome do(s) Proponente(s)), ao pagamento pontual (ou seja, sem atrasos em nenhuma parcela) e ao cumprimento da condição de pagamento descrita nesta proposta (não poderá haver repactuações nas condições de pagamento)</t>
  </si>
  <si>
    <t>5- Em caso de recusa dessa proposta, ou ainda, em caso de devolução do(s) cheque(s) de sinal, essa proposta perderá qualquer eficácia jurídica, ficando o bem totalmente liberado para comercialização.</t>
  </si>
  <si>
    <t>DADOS INTERMEDIAÇÃO</t>
  </si>
  <si>
    <t>Corretor</t>
  </si>
  <si>
    <t>Gerente</t>
  </si>
  <si>
    <t>Empresa de Vendas</t>
  </si>
  <si>
    <t>SERVIÇOS DE INTERMEDIAÇÃO E FORMA DE PAGAMENTO</t>
  </si>
  <si>
    <t>Declaro que contratei os serviços profissionais abaixo identificados para que, em meu nome, promovam todos os atos necessários para mediação e firmamento desta proposta, sendo certo que:</t>
  </si>
  <si>
    <t>1- Vindo a mesma ser aprovada e aceita pela incorporadora, pagarei ao(s) intermediador(es) pelos serviços os valores abaixo discriminados.</t>
  </si>
  <si>
    <t>2- Em caso de recusa ou não aceitação da proposta, o intermediador assume a responsabilidade em proceder à devolução do(s) valor(es) ou cheque(s) relativo(s) a remuneração dos serviços de intermediação, sem qualquer espécie de despesas.</t>
  </si>
  <si>
    <t>3- Sendo aceita da proposta e formalizado o compromisso de compra e venda, o Proponente reconhece que os serviços do intermediador foram prestados e não são passíveis de impugnação a qualquer título e muito menos sujeito a qualquer devolução.</t>
  </si>
  <si>
    <t>4- As demais condições sobre a prestação de serviços de intermediação foram acordadas com o(s) intermediador(es), ficando o Vendedor insento da responsabilidade sobre estes serviços.</t>
  </si>
  <si>
    <t>Creci</t>
  </si>
  <si>
    <t>Intermediador(es)</t>
  </si>
  <si>
    <t>Valor dos Honorários</t>
  </si>
  <si>
    <t>Telefone</t>
  </si>
  <si>
    <t>Total dos serviços de Intermediação</t>
  </si>
  <si>
    <t>PREÇO TOTAL DA PROPOSTA + SERVIÇOS DE INTERMEDIAÇÃO</t>
  </si>
  <si>
    <t>TOTAL NESTA DATA (Proposta + Intermediação)</t>
  </si>
  <si>
    <t>LOCAL, DATA e ASSINATURA</t>
  </si>
  <si>
    <t>Local:</t>
  </si>
  <si>
    <t>Data:</t>
  </si>
  <si>
    <t>Assinatura do(s) intermediador(es)</t>
  </si>
  <si>
    <t>Assinatura do(s) Proponente(s):</t>
  </si>
  <si>
    <t>Goiânia/GO</t>
  </si>
  <si>
    <t>Empresas</t>
  </si>
  <si>
    <t>SOL OESTE INVEST.IMOB.</t>
  </si>
  <si>
    <t>SOC.RES. BUENO UM S/A</t>
  </si>
  <si>
    <t>SOC. GRAN BUENO S.A.</t>
  </si>
  <si>
    <t>RES.VACA BRAVA UM S/A</t>
  </si>
  <si>
    <t>SOC.RES.BARAO DE TEFFE S/A</t>
  </si>
  <si>
    <t>RES.FELICITA</t>
  </si>
  <si>
    <t>SOC.RES. SANTA ANGELINA S/A</t>
  </si>
  <si>
    <t>SOC.RES.AGUAS CLARAS RUA 20 S/A</t>
  </si>
  <si>
    <t>SOC.RES.BOSQUE FLAMBOYANT</t>
  </si>
  <si>
    <t>SOC.RES.OESTE TREZE S/A</t>
  </si>
  <si>
    <t>RES.SPAZIO FIRENZE</t>
  </si>
  <si>
    <t>SOC.RES.PADRE TEIXEIRA S/A</t>
  </si>
  <si>
    <t>SOC.RES.GOIANIA ALPES S/A</t>
  </si>
  <si>
    <t>RES.PRAÇA DO SOL S/A</t>
  </si>
  <si>
    <t>SOC.RES. OESTE NOVE S/A</t>
  </si>
  <si>
    <t>SOC. BUENO MIX</t>
  </si>
  <si>
    <t>mês atual</t>
  </si>
  <si>
    <t>entrega</t>
  </si>
  <si>
    <t>Fluxo</t>
  </si>
  <si>
    <t>Inicio</t>
  </si>
  <si>
    <t>Termino</t>
  </si>
  <si>
    <t>Parcelas</t>
  </si>
  <si>
    <t>Valor</t>
  </si>
  <si>
    <t xml:space="preserve">Frequencia </t>
  </si>
  <si>
    <t>Pós</t>
  </si>
  <si>
    <t>inicio</t>
  </si>
  <si>
    <t>Coeficiente (price)</t>
  </si>
  <si>
    <t>Vendas</t>
  </si>
  <si>
    <t>Pós entrega</t>
  </si>
  <si>
    <t>Cenario Normal -</t>
  </si>
  <si>
    <t>Unidade:</t>
  </si>
  <si>
    <t>Soma</t>
  </si>
  <si>
    <t>Mês Fluxo</t>
  </si>
  <si>
    <t>Captação c/chaves</t>
  </si>
  <si>
    <t>Captação s/ chaves</t>
  </si>
  <si>
    <t>Taxa</t>
  </si>
  <si>
    <t>BP</t>
  </si>
  <si>
    <t>Realizado</t>
  </si>
  <si>
    <t>Margem</t>
  </si>
  <si>
    <t>Receita Garantida</t>
  </si>
  <si>
    <t>Saldo</t>
  </si>
  <si>
    <t>Receita Estoque Projetada</t>
  </si>
  <si>
    <t>Recisão</t>
  </si>
  <si>
    <t>*Inserir Linha</t>
  </si>
  <si>
    <t>Velocidade de vendas</t>
  </si>
  <si>
    <t>Mês de Projeção</t>
  </si>
  <si>
    <t>Estoque</t>
  </si>
  <si>
    <t>Estoque PV 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</si>
</sst>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R$&quot;\ #,##0;[Red]\-&quot;R$&quot;\ #,##0"/>
    <numFmt numFmtId="8" formatCode="&quot;R$&quot;\ #,##0.00;[Red]\-&quot;R$&quot;\ #,##0.00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0.000%"/>
    <numFmt numFmtId="167" formatCode="0.0%"/>
    <numFmt numFmtId="168" formatCode="_(* #,##0_);_(* \(#,##0\);_(* &quot;-&quot;??_);_(@_)"/>
    <numFmt numFmtId="169" formatCode="[$-416]mmm\-yy;@"/>
    <numFmt numFmtId="170" formatCode="0.000"/>
    <numFmt numFmtId="171" formatCode="_(&quot;R$ &quot;* #,##0_);_(&quot;R$ &quot;* \(#,##0\);_(&quot;R$ &quot;* &quot;-&quot;??_);_(@_)"/>
    <numFmt numFmtId="172" formatCode="dd/mm/yy;@"/>
    <numFmt numFmtId="173" formatCode="0.0000%"/>
    <numFmt numFmtId="174" formatCode="#,##0.0_);\(#,##0.0\)"/>
    <numFmt numFmtId="175" formatCode="_(&quot;R$ &quot;* #,##0.00000_);_(&quot;R$ &quot;* \(#,##0.00000\);_(&quot;R$ &quot;* &quot;-&quot;??_);_(@_)"/>
    <numFmt numFmtId="176" formatCode="0.0000"/>
    <numFmt numFmtId="177" formatCode="#,##0.00_);\(#,##0.00\)"/>
  </numFmts>
  <fonts count="5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8"/>
      <name val="Arial"/>
      <family val="2"/>
    </font>
    <font>
      <sz val="10"/>
      <name val="Courier"/>
      <family val="3"/>
    </font>
    <font>
      <sz val="12"/>
      <name val="Arial"/>
      <family val="2"/>
    </font>
    <font>
      <b/>
      <sz val="10"/>
      <color indexed="9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8"/>
      <name val="Tahoma"/>
      <family val="2"/>
    </font>
    <font>
      <b/>
      <sz val="12"/>
      <color indexed="8"/>
      <name val="Arial"/>
      <family val="2"/>
    </font>
    <font>
      <sz val="16"/>
      <name val="Arial"/>
      <family val="2"/>
    </font>
    <font>
      <sz val="12"/>
      <color indexed="9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name val="Arial"/>
      <family val="2"/>
    </font>
    <font>
      <b/>
      <sz val="8.5"/>
      <name val="Arial"/>
      <family val="2"/>
    </font>
    <font>
      <b/>
      <sz val="8"/>
      <color indexed="9"/>
      <name val="Arial"/>
      <family val="2"/>
    </font>
    <font>
      <sz val="18"/>
      <name val="Verdana"/>
      <family val="2"/>
    </font>
    <font>
      <b/>
      <sz val="18"/>
      <name val="Arial"/>
      <family val="2"/>
    </font>
    <font>
      <b/>
      <sz val="18"/>
      <color indexed="8"/>
      <name val="Garamond"/>
      <family val="1"/>
    </font>
    <font>
      <b/>
      <sz val="18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0"/>
      <color rgb="FFFF0000"/>
      <name val="Arial"/>
      <family val="2"/>
    </font>
    <font>
      <sz val="10"/>
      <color rgb="FFFF0000"/>
      <name val="Tahoma"/>
      <family val="2"/>
    </font>
    <font>
      <sz val="18"/>
      <name val="Arial Narrow"/>
      <family val="2"/>
    </font>
    <font>
      <sz val="18"/>
      <color indexed="8"/>
      <name val="Arial Narrow"/>
      <family val="2"/>
    </font>
    <font>
      <sz val="18"/>
      <color indexed="8"/>
      <name val="Verdana"/>
      <family val="2"/>
    </font>
    <font>
      <sz val="18"/>
      <name val="Garamond"/>
      <family val="1"/>
    </font>
    <font>
      <b/>
      <sz val="18"/>
      <name val="Garamond"/>
      <family val="1"/>
    </font>
    <font>
      <sz val="18"/>
      <color indexed="8"/>
      <name val="Garamond"/>
      <family val="1"/>
    </font>
    <font>
      <b/>
      <sz val="10"/>
      <name val="MS Sans Serif"/>
      <family val="2"/>
    </font>
    <font>
      <sz val="7"/>
      <color indexed="8"/>
      <name val="Arial"/>
      <family val="2"/>
    </font>
    <font>
      <sz val="12"/>
      <color rgb="FFFF0000"/>
      <name val="Arial"/>
      <family val="2"/>
    </font>
    <font>
      <b/>
      <sz val="20"/>
      <color indexed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Verdana"/>
      <family val="2"/>
    </font>
    <font>
      <b/>
      <sz val="18"/>
      <color rgb="FFFF0000"/>
      <name val="Garamond"/>
      <family val="1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42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42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42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39" fontId="8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553">
    <xf numFmtId="0" fontId="0" fillId="0" borderId="0" xfId="0"/>
    <xf numFmtId="0" fontId="3" fillId="2" borderId="0" xfId="0" applyFont="1" applyFill="1"/>
    <xf numFmtId="0" fontId="0" fillId="2" borderId="0" xfId="0" applyFill="1"/>
    <xf numFmtId="164" fontId="2" fillId="2" borderId="0" xfId="1" applyFont="1" applyFill="1" applyBorder="1" applyAlignment="1" applyProtection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65" fontId="1" fillId="0" borderId="1" xfId="4" applyBorder="1" applyAlignment="1">
      <alignment horizontal="center"/>
    </xf>
    <xf numFmtId="10" fontId="1" fillId="0" borderId="0" xfId="3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center" wrapText="1"/>
    </xf>
    <xf numFmtId="17" fontId="0" fillId="0" borderId="1" xfId="0" applyNumberFormat="1" applyBorder="1"/>
    <xf numFmtId="1" fontId="0" fillId="0" borderId="1" xfId="0" applyNumberFormat="1" applyBorder="1" applyAlignment="1">
      <alignment horizontal="center"/>
    </xf>
    <xf numFmtId="165" fontId="1" fillId="0" borderId="1" xfId="4" applyBorder="1" applyAlignment="1"/>
    <xf numFmtId="165" fontId="1" fillId="6" borderId="1" xfId="4" applyFill="1" applyBorder="1" applyAlignment="1"/>
    <xf numFmtId="1" fontId="2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1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2" borderId="0" xfId="3" applyNumberFormat="1" applyFont="1" applyFill="1" applyProtection="1"/>
    <xf numFmtId="0" fontId="2" fillId="2" borderId="0" xfId="0" applyFont="1" applyFill="1"/>
    <xf numFmtId="2" fontId="0" fillId="0" borderId="1" xfId="0" applyNumberFormat="1" applyBorder="1" applyAlignment="1">
      <alignment horizontal="center"/>
    </xf>
    <xf numFmtId="164" fontId="2" fillId="9" borderId="1" xfId="1" applyFont="1" applyFill="1" applyBorder="1" applyAlignment="1" applyProtection="1"/>
    <xf numFmtId="164" fontId="0" fillId="9" borderId="0" xfId="1" applyFont="1" applyFill="1" applyBorder="1" applyAlignment="1" applyProtection="1"/>
    <xf numFmtId="164" fontId="2" fillId="9" borderId="0" xfId="1" applyFont="1" applyFill="1" applyBorder="1" applyAlignment="1" applyProtection="1">
      <alignment horizontal="right"/>
    </xf>
    <xf numFmtId="164" fontId="19" fillId="9" borderId="0" xfId="1" applyFont="1" applyFill="1" applyBorder="1" applyAlignment="1" applyProtection="1">
      <alignment horizontal="right"/>
    </xf>
    <xf numFmtId="164" fontId="2" fillId="9" borderId="0" xfId="1" applyFont="1" applyFill="1" applyBorder="1" applyAlignment="1" applyProtection="1"/>
    <xf numFmtId="0" fontId="0" fillId="2" borderId="0" xfId="0" applyFill="1" applyAlignment="1">
      <alignment horizontal="center"/>
    </xf>
    <xf numFmtId="164" fontId="2" fillId="0" borderId="1" xfId="1" applyFont="1" applyFill="1" applyBorder="1" applyAlignment="1" applyProtection="1"/>
    <xf numFmtId="39" fontId="24" fillId="0" borderId="0" xfId="2" applyFont="1" applyAlignment="1">
      <alignment vertical="center"/>
    </xf>
    <xf numFmtId="39" fontId="27" fillId="7" borderId="0" xfId="2" applyFont="1" applyFill="1" applyAlignment="1">
      <alignment horizontal="center" vertical="center" wrapText="1"/>
    </xf>
    <xf numFmtId="39" fontId="27" fillId="7" borderId="10" xfId="2" applyFont="1" applyFill="1" applyBorder="1" applyAlignment="1">
      <alignment horizontal="center" vertical="center" wrapText="1"/>
    </xf>
    <xf numFmtId="39" fontId="24" fillId="0" borderId="0" xfId="2" applyFont="1" applyAlignment="1">
      <alignment vertical="center" wrapText="1"/>
    </xf>
    <xf numFmtId="37" fontId="27" fillId="7" borderId="0" xfId="2" applyNumberFormat="1" applyFont="1" applyFill="1" applyAlignment="1">
      <alignment horizontal="center" vertical="center" wrapText="1"/>
    </xf>
    <xf numFmtId="39" fontId="27" fillId="7" borderId="12" xfId="2" applyFont="1" applyFill="1" applyBorder="1" applyAlignment="1">
      <alignment horizontal="center" vertical="center" wrapText="1"/>
    </xf>
    <xf numFmtId="172" fontId="27" fillId="7" borderId="0" xfId="2" applyNumberFormat="1" applyFont="1" applyFill="1" applyAlignment="1">
      <alignment horizontal="center" vertical="center" wrapText="1"/>
    </xf>
    <xf numFmtId="172" fontId="27" fillId="7" borderId="16" xfId="2" applyNumberFormat="1" applyFont="1" applyFill="1" applyBorder="1" applyAlignment="1">
      <alignment horizontal="center" vertical="center" wrapText="1"/>
    </xf>
    <xf numFmtId="172" fontId="27" fillId="7" borderId="13" xfId="2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9" fillId="9" borderId="1" xfId="0" applyFont="1" applyFill="1" applyBorder="1" applyAlignment="1">
      <alignment horizontal="right" vertical="top" wrapText="1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9" borderId="0" xfId="0" applyFill="1"/>
    <xf numFmtId="0" fontId="18" fillId="2" borderId="0" xfId="0" applyFont="1" applyFill="1"/>
    <xf numFmtId="0" fontId="9" fillId="0" borderId="0" xfId="0" applyFont="1"/>
    <xf numFmtId="0" fontId="0" fillId="9" borderId="0" xfId="0" applyFill="1" applyAlignment="1">
      <alignment horizontal="left"/>
    </xf>
    <xf numFmtId="0" fontId="5" fillId="9" borderId="0" xfId="0" applyFont="1" applyFill="1" applyAlignment="1">
      <alignment horizontal="left"/>
    </xf>
    <xf numFmtId="173" fontId="0" fillId="9" borderId="0" xfId="3" applyNumberFormat="1" applyFont="1" applyFill="1" applyProtection="1"/>
    <xf numFmtId="0" fontId="19" fillId="9" borderId="0" xfId="0" applyFont="1" applyFill="1" applyAlignment="1">
      <alignment horizontal="justify" vertical="top" wrapText="1"/>
    </xf>
    <xf numFmtId="0" fontId="19" fillId="9" borderId="1" xfId="0" applyFont="1" applyFill="1" applyBorder="1" applyAlignment="1">
      <alignment horizontal="right" vertical="top"/>
    </xf>
    <xf numFmtId="0" fontId="20" fillId="9" borderId="1" xfId="0" applyFont="1" applyFill="1" applyBorder="1" applyAlignment="1">
      <alignment horizontal="left"/>
    </xf>
    <xf numFmtId="0" fontId="19" fillId="9" borderId="0" xfId="0" applyFont="1" applyFill="1" applyAlignment="1">
      <alignment horizontal="left" vertical="top"/>
    </xf>
    <xf numFmtId="0" fontId="21" fillId="0" borderId="0" xfId="0" applyFont="1"/>
    <xf numFmtId="0" fontId="4" fillId="2" borderId="0" xfId="0" applyFont="1" applyFill="1" applyAlignment="1">
      <alignment horizontal="left"/>
    </xf>
    <xf numFmtId="0" fontId="2" fillId="9" borderId="0" xfId="0" applyFont="1" applyFill="1" applyAlignment="1">
      <alignment horizontal="right" wrapText="1"/>
    </xf>
    <xf numFmtId="0" fontId="2" fillId="9" borderId="0" xfId="0" applyFont="1" applyFill="1" applyAlignment="1">
      <alignment horizontal="right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9" borderId="0" xfId="0" applyFont="1" applyFill="1"/>
    <xf numFmtId="0" fontId="0" fillId="9" borderId="0" xfId="0" applyFill="1" applyAlignment="1">
      <alignment horizontal="center"/>
    </xf>
    <xf numFmtId="0" fontId="1" fillId="0" borderId="0" xfId="0" applyFont="1"/>
    <xf numFmtId="0" fontId="19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1" fillId="9" borderId="0" xfId="0" applyFont="1" applyFill="1" applyAlignment="1">
      <alignment horizontal="left"/>
    </xf>
    <xf numFmtId="164" fontId="19" fillId="9" borderId="0" xfId="1" applyFont="1" applyFill="1" applyBorder="1" applyAlignment="1" applyProtection="1"/>
    <xf numFmtId="10" fontId="2" fillId="2" borderId="0" xfId="0" applyNumberFormat="1" applyFont="1" applyFill="1" applyAlignment="1">
      <alignment horizontal="center"/>
    </xf>
    <xf numFmtId="0" fontId="1" fillId="9" borderId="0" xfId="0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9" borderId="0" xfId="0" applyFont="1" applyFill="1" applyAlignment="1">
      <alignment horizontal="left" vertical="top"/>
    </xf>
    <xf numFmtId="0" fontId="2" fillId="9" borderId="0" xfId="0" applyFont="1" applyFill="1"/>
    <xf numFmtId="0" fontId="19" fillId="9" borderId="1" xfId="0" applyFont="1" applyFill="1" applyBorder="1" applyAlignment="1">
      <alignment vertical="top"/>
    </xf>
    <xf numFmtId="0" fontId="19" fillId="9" borderId="0" xfId="0" applyFont="1" applyFill="1" applyAlignment="1">
      <alignment horizontal="right"/>
    </xf>
    <xf numFmtId="172" fontId="7" fillId="9" borderId="0" xfId="0" applyNumberFormat="1" applyFont="1" applyFill="1" applyAlignment="1">
      <alignment horizontal="left"/>
    </xf>
    <xf numFmtId="0" fontId="23" fillId="9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9" fillId="9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9" fillId="9" borderId="1" xfId="0" applyFont="1" applyFill="1" applyBorder="1" applyAlignment="1">
      <alignment horizontal="center"/>
    </xf>
    <xf numFmtId="0" fontId="28" fillId="9" borderId="0" xfId="0" applyFont="1" applyFill="1" applyAlignment="1">
      <alignment horizontal="right"/>
    </xf>
    <xf numFmtId="0" fontId="0" fillId="0" borderId="2" xfId="0" applyBorder="1"/>
    <xf numFmtId="0" fontId="31" fillId="2" borderId="0" xfId="0" applyFont="1" applyFill="1"/>
    <xf numFmtId="0" fontId="29" fillId="0" borderId="0" xfId="0" applyFont="1"/>
    <xf numFmtId="166" fontId="0" fillId="2" borderId="0" xfId="3" applyNumberFormat="1" applyFont="1" applyFill="1" applyProtection="1"/>
    <xf numFmtId="37" fontId="27" fillId="7" borderId="7" xfId="2" applyNumberFormat="1" applyFont="1" applyFill="1" applyBorder="1" applyAlignment="1">
      <alignment horizontal="center" vertical="center" wrapText="1"/>
    </xf>
    <xf numFmtId="0" fontId="0" fillId="9" borderId="0" xfId="0" applyFill="1" applyAlignment="1">
      <alignment horizontal="right"/>
    </xf>
    <xf numFmtId="39" fontId="27" fillId="7" borderId="24" xfId="2" applyFont="1" applyFill="1" applyBorder="1" applyAlignment="1">
      <alignment horizontal="center" vertical="center" wrapText="1"/>
    </xf>
    <xf numFmtId="172" fontId="27" fillId="7" borderId="25" xfId="2" applyNumberFormat="1" applyFont="1" applyFill="1" applyBorder="1" applyAlignment="1">
      <alignment horizontal="center" vertical="center" wrapText="1"/>
    </xf>
    <xf numFmtId="0" fontId="0" fillId="13" borderId="0" xfId="0" applyFill="1"/>
    <xf numFmtId="0" fontId="16" fillId="11" borderId="2" xfId="0" applyFont="1" applyFill="1" applyBorder="1" applyAlignment="1">
      <alignment horizontal="left"/>
    </xf>
    <xf numFmtId="0" fontId="16" fillId="11" borderId="5" xfId="0" applyFont="1" applyFill="1" applyBorder="1" applyAlignment="1">
      <alignment horizontal="left"/>
    </xf>
    <xf numFmtId="0" fontId="16" fillId="11" borderId="6" xfId="0" applyFont="1" applyFill="1" applyBorder="1" applyAlignment="1">
      <alignment horizontal="left"/>
    </xf>
    <xf numFmtId="0" fontId="1" fillId="9" borderId="0" xfId="0" applyFont="1" applyFill="1" applyAlignment="1">
      <alignment horizontal="left" wrapText="1"/>
    </xf>
    <xf numFmtId="0" fontId="10" fillId="8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0" fillId="8" borderId="0" xfId="0" applyFill="1"/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1" fillId="3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71" fontId="11" fillId="2" borderId="1" xfId="1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horizontal="center"/>
    </xf>
    <xf numFmtId="1" fontId="11" fillId="2" borderId="0" xfId="0" applyNumberFormat="1" applyFont="1" applyFill="1" applyAlignment="1">
      <alignment vertical="center"/>
    </xf>
    <xf numFmtId="1" fontId="0" fillId="2" borderId="0" xfId="0" applyNumberFormat="1" applyFill="1"/>
    <xf numFmtId="169" fontId="1" fillId="2" borderId="0" xfId="0" applyNumberFormat="1" applyFont="1" applyFill="1"/>
    <xf numFmtId="167" fontId="0" fillId="2" borderId="1" xfId="3" applyNumberFormat="1" applyFont="1" applyFill="1" applyBorder="1" applyAlignment="1" applyProtection="1">
      <alignment horizontal="center"/>
    </xf>
    <xf numFmtId="10" fontId="0" fillId="2" borderId="1" xfId="3" applyNumberFormat="1" applyFont="1" applyFill="1" applyBorder="1" applyAlignment="1" applyProtection="1">
      <alignment horizontal="center"/>
    </xf>
    <xf numFmtId="0" fontId="0" fillId="3" borderId="1" xfId="0" applyFill="1" applyBorder="1" applyAlignment="1">
      <alignment wrapText="1"/>
    </xf>
    <xf numFmtId="0" fontId="4" fillId="8" borderId="0" xfId="0" applyFont="1" applyFill="1"/>
    <xf numFmtId="10" fontId="0" fillId="0" borderId="1" xfId="3" applyNumberFormat="1" applyFont="1" applyBorder="1" applyAlignment="1" applyProtection="1">
      <alignment horizontal="center"/>
    </xf>
    <xf numFmtId="17" fontId="14" fillId="0" borderId="1" xfId="0" applyNumberFormat="1" applyFont="1" applyBorder="1" applyAlignment="1">
      <alignment horizontal="center"/>
    </xf>
    <xf numFmtId="17" fontId="2" fillId="3" borderId="2" xfId="0" applyNumberFormat="1" applyFont="1" applyFill="1" applyBorder="1" applyAlignment="1">
      <alignment horizontal="center"/>
    </xf>
    <xf numFmtId="10" fontId="2" fillId="3" borderId="1" xfId="3" applyNumberFormat="1" applyFont="1" applyFill="1" applyBorder="1" applyAlignment="1" applyProtection="1">
      <alignment horizontal="center"/>
    </xf>
    <xf numFmtId="167" fontId="2" fillId="3" borderId="1" xfId="3" applyNumberFormat="1" applyFont="1" applyFill="1" applyBorder="1" applyAlignment="1" applyProtection="1">
      <alignment horizontal="center"/>
    </xf>
    <xf numFmtId="167" fontId="2" fillId="2" borderId="0" xfId="3" applyNumberFormat="1" applyFont="1" applyFill="1" applyBorder="1" applyAlignment="1" applyProtection="1">
      <alignment horizontal="center"/>
    </xf>
    <xf numFmtId="170" fontId="0" fillId="2" borderId="0" xfId="0" applyNumberFormat="1" applyFill="1" applyAlignment="1">
      <alignment horizontal="center"/>
    </xf>
    <xf numFmtId="171" fontId="0" fillId="0" borderId="0" xfId="0" applyNumberFormat="1"/>
    <xf numFmtId="39" fontId="12" fillId="0" borderId="0" xfId="0" applyNumberFormat="1" applyFont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5" fontId="0" fillId="0" borderId="1" xfId="4" applyFont="1" applyBorder="1" applyAlignment="1" applyProtection="1">
      <alignment horizontal="center"/>
    </xf>
    <xf numFmtId="10" fontId="2" fillId="4" borderId="1" xfId="3" applyNumberFormat="1" applyFont="1" applyFill="1" applyBorder="1" applyAlignment="1" applyProtection="1">
      <alignment horizontal="center"/>
    </xf>
    <xf numFmtId="10" fontId="0" fillId="4" borderId="2" xfId="3" applyNumberFormat="1" applyFont="1" applyFill="1" applyBorder="1" applyAlignment="1" applyProtection="1"/>
    <xf numFmtId="10" fontId="0" fillId="4" borderId="5" xfId="3" applyNumberFormat="1" applyFont="1" applyFill="1" applyBorder="1" applyAlignment="1" applyProtection="1"/>
    <xf numFmtId="10" fontId="0" fillId="4" borderId="6" xfId="3" applyNumberFormat="1" applyFont="1" applyFill="1" applyBorder="1" applyAlignment="1" applyProtection="1"/>
    <xf numFmtId="10" fontId="0" fillId="2" borderId="0" xfId="3" applyNumberFormat="1" applyFont="1" applyFill="1" applyBorder="1" applyAlignment="1" applyProtection="1"/>
    <xf numFmtId="164" fontId="2" fillId="2" borderId="0" xfId="0" applyNumberFormat="1" applyFont="1" applyFill="1" applyAlignment="1">
      <alignment horizontal="center"/>
    </xf>
    <xf numFmtId="10" fontId="2" fillId="2" borderId="0" xfId="3" applyNumberFormat="1" applyFont="1" applyFill="1" applyBorder="1" applyAlignment="1" applyProtection="1">
      <alignment horizontal="center"/>
    </xf>
    <xf numFmtId="10" fontId="0" fillId="2" borderId="0" xfId="3" applyNumberFormat="1" applyFont="1" applyFill="1" applyBorder="1" applyAlignment="1" applyProtection="1">
      <alignment horizontal="center"/>
    </xf>
    <xf numFmtId="0" fontId="4" fillId="2" borderId="0" xfId="0" applyFont="1" applyFill="1"/>
    <xf numFmtId="165" fontId="2" fillId="2" borderId="0" xfId="4" applyFont="1" applyFill="1" applyBorder="1" applyAlignment="1" applyProtection="1">
      <alignment horizontal="center"/>
    </xf>
    <xf numFmtId="165" fontId="2" fillId="2" borderId="0" xfId="4" applyFont="1" applyFill="1" applyBorder="1" applyAlignment="1" applyProtection="1">
      <alignment horizontal="center" wrapText="1"/>
    </xf>
    <xf numFmtId="10" fontId="2" fillId="2" borderId="0" xfId="3" applyNumberFormat="1" applyFont="1" applyFill="1" applyBorder="1" applyAlignment="1" applyProtection="1">
      <alignment horizontal="center" wrapText="1"/>
    </xf>
    <xf numFmtId="167" fontId="0" fillId="2" borderId="0" xfId="3" applyNumberFormat="1" applyFont="1" applyFill="1" applyBorder="1" applyAlignment="1" applyProtection="1">
      <alignment horizontal="center"/>
    </xf>
    <xf numFmtId="165" fontId="0" fillId="0" borderId="0" xfId="4" applyFont="1" applyProtection="1"/>
    <xf numFmtId="10" fontId="0" fillId="0" borderId="0" xfId="3" applyNumberFormat="1" applyFont="1" applyProtection="1"/>
    <xf numFmtId="10" fontId="0" fillId="6" borderId="1" xfId="0" applyNumberFormat="1" applyFill="1" applyBorder="1" applyAlignment="1">
      <alignment horizontal="center"/>
    </xf>
    <xf numFmtId="37" fontId="0" fillId="6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171" fontId="0" fillId="0" borderId="1" xfId="1" applyNumberFormat="1" applyFont="1" applyBorder="1" applyAlignment="1" applyProtection="1">
      <alignment horizontal="center"/>
    </xf>
    <xf numFmtId="171" fontId="0" fillId="0" borderId="1" xfId="1" applyNumberFormat="1" applyFont="1" applyBorder="1" applyProtection="1"/>
    <xf numFmtId="2" fontId="2" fillId="0" borderId="1" xfId="0" applyNumberFormat="1" applyFont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0" fontId="29" fillId="0" borderId="1" xfId="0" applyFont="1" applyBorder="1"/>
    <xf numFmtId="0" fontId="28" fillId="0" borderId="1" xfId="0" applyFont="1" applyBorder="1" applyAlignment="1">
      <alignment horizontal="left" wrapText="1"/>
    </xf>
    <xf numFmtId="0" fontId="30" fillId="9" borderId="1" xfId="0" applyFont="1" applyFill="1" applyBorder="1" applyAlignment="1" applyProtection="1">
      <alignment horizontal="left"/>
      <protection locked="0"/>
    </xf>
    <xf numFmtId="171" fontId="0" fillId="2" borderId="0" xfId="1" applyNumberFormat="1" applyFont="1" applyFill="1" applyBorder="1" applyAlignment="1" applyProtection="1">
      <alignment horizontal="center"/>
    </xf>
    <xf numFmtId="1" fontId="1" fillId="2" borderId="0" xfId="0" applyNumberFormat="1" applyFont="1" applyFill="1"/>
    <xf numFmtId="0" fontId="2" fillId="0" borderId="0" xfId="0" applyFont="1" applyAlignment="1">
      <alignment horizontal="center"/>
    </xf>
    <xf numFmtId="165" fontId="1" fillId="13" borderId="0" xfId="4" applyFont="1" applyFill="1" applyBorder="1" applyAlignment="1" applyProtection="1">
      <alignment horizontal="center"/>
    </xf>
    <xf numFmtId="167" fontId="0" fillId="0" borderId="0" xfId="3" applyNumberFormat="1" applyFont="1" applyAlignment="1" applyProtection="1">
      <alignment horizontal="center"/>
    </xf>
    <xf numFmtId="171" fontId="0" fillId="0" borderId="2" xfId="1" applyNumberFormat="1" applyFont="1" applyBorder="1" applyProtection="1"/>
    <xf numFmtId="171" fontId="2" fillId="0" borderId="2" xfId="1" applyNumberFormat="1" applyFont="1" applyBorder="1" applyAlignment="1" applyProtection="1">
      <alignment horizontal="center"/>
    </xf>
    <xf numFmtId="0" fontId="0" fillId="13" borderId="0" xfId="0" applyFill="1" applyAlignment="1">
      <alignment horizontal="center" wrapText="1"/>
    </xf>
    <xf numFmtId="171" fontId="0" fillId="13" borderId="0" xfId="1" applyNumberFormat="1" applyFont="1" applyFill="1" applyBorder="1" applyProtection="1"/>
    <xf numFmtId="171" fontId="2" fillId="13" borderId="0" xfId="1" applyNumberFormat="1" applyFont="1" applyFill="1" applyBorder="1" applyAlignment="1" applyProtection="1">
      <alignment horizontal="center"/>
    </xf>
    <xf numFmtId="10" fontId="1" fillId="0" borderId="1" xfId="3" applyNumberFormat="1" applyFont="1" applyBorder="1" applyAlignment="1" applyProtection="1">
      <alignment horizontal="center"/>
    </xf>
    <xf numFmtId="2" fontId="0" fillId="15" borderId="1" xfId="0" applyNumberFormat="1" applyFill="1" applyBorder="1" applyAlignment="1">
      <alignment horizontal="center"/>
    </xf>
    <xf numFmtId="1" fontId="11" fillId="13" borderId="0" xfId="0" applyNumberFormat="1" applyFont="1" applyFill="1" applyAlignment="1">
      <alignment vertical="center"/>
    </xf>
    <xf numFmtId="1" fontId="33" fillId="13" borderId="0" xfId="0" applyNumberFormat="1" applyFont="1" applyFill="1" applyAlignment="1">
      <alignment vertical="center"/>
    </xf>
    <xf numFmtId="171" fontId="0" fillId="13" borderId="0" xfId="0" applyNumberFormat="1" applyFill="1"/>
    <xf numFmtId="0" fontId="2" fillId="3" borderId="6" xfId="0" applyFont="1" applyFill="1" applyBorder="1" applyAlignment="1">
      <alignment horizontal="center"/>
    </xf>
    <xf numFmtId="0" fontId="1" fillId="13" borderId="0" xfId="0" applyFont="1" applyFill="1"/>
    <xf numFmtId="164" fontId="0" fillId="13" borderId="0" xfId="1" applyFont="1" applyFill="1" applyBorder="1" applyProtection="1"/>
    <xf numFmtId="0" fontId="0" fillId="14" borderId="1" xfId="0" applyFill="1" applyBorder="1" applyAlignment="1">
      <alignment horizontal="center"/>
    </xf>
    <xf numFmtId="0" fontId="0" fillId="2" borderId="0" xfId="0" applyFill="1" applyAlignment="1">
      <alignment horizontal="left" wrapText="1"/>
    </xf>
    <xf numFmtId="172" fontId="0" fillId="2" borderId="1" xfId="0" applyNumberForma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10" fontId="0" fillId="2" borderId="1" xfId="3" applyNumberFormat="1" applyFont="1" applyFill="1" applyBorder="1" applyAlignment="1">
      <alignment horizontal="center"/>
    </xf>
    <xf numFmtId="10" fontId="1" fillId="2" borderId="1" xfId="3" applyNumberFormat="1" applyFont="1" applyFill="1" applyBorder="1" applyAlignment="1">
      <alignment horizontal="center" wrapText="1"/>
    </xf>
    <xf numFmtId="39" fontId="27" fillId="7" borderId="17" xfId="2" applyFont="1" applyFill="1" applyBorder="1" applyAlignment="1">
      <alignment horizontal="center" vertical="center" wrapText="1"/>
    </xf>
    <xf numFmtId="39" fontId="24" fillId="0" borderId="0" xfId="2" applyFont="1" applyAlignment="1">
      <alignment horizontal="center" vertical="center"/>
    </xf>
    <xf numFmtId="0" fontId="34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39" fontId="24" fillId="2" borderId="0" xfId="2" applyFont="1" applyFill="1" applyAlignment="1">
      <alignment horizontal="center" vertical="center"/>
    </xf>
    <xf numFmtId="0" fontId="24" fillId="2" borderId="0" xfId="0" applyFont="1" applyFill="1" applyAlignment="1">
      <alignment vertical="center"/>
    </xf>
    <xf numFmtId="39" fontId="24" fillId="3" borderId="7" xfId="2" applyFont="1" applyFill="1" applyBorder="1" applyAlignment="1">
      <alignment horizontal="center" vertical="center"/>
    </xf>
    <xf numFmtId="39" fontId="24" fillId="3" borderId="4" xfId="2" applyFont="1" applyFill="1" applyBorder="1" applyAlignment="1">
      <alignment horizontal="center" vertical="center"/>
    </xf>
    <xf numFmtId="10" fontId="25" fillId="10" borderId="8" xfId="3" applyNumberFormat="1" applyFont="1" applyFill="1" applyBorder="1" applyAlignment="1">
      <alignment horizontal="center" vertical="center"/>
    </xf>
    <xf numFmtId="10" fontId="25" fillId="10" borderId="0" xfId="3" applyNumberFormat="1" applyFont="1" applyFill="1" applyBorder="1" applyAlignment="1">
      <alignment horizontal="center" vertical="center"/>
    </xf>
    <xf numFmtId="10" fontId="27" fillId="7" borderId="0" xfId="3" applyNumberFormat="1" applyFont="1" applyFill="1" applyBorder="1" applyAlignment="1">
      <alignment horizontal="center" vertical="center"/>
    </xf>
    <xf numFmtId="37" fontId="37" fillId="7" borderId="0" xfId="2" applyNumberFormat="1" applyFont="1" applyFill="1" applyAlignment="1">
      <alignment horizontal="center" vertical="center"/>
    </xf>
    <xf numFmtId="37" fontId="37" fillId="7" borderId="1" xfId="2" applyNumberFormat="1" applyFont="1" applyFill="1" applyBorder="1" applyAlignment="1">
      <alignment horizontal="center" vertical="center"/>
    </xf>
    <xf numFmtId="174" fontId="37" fillId="7" borderId="1" xfId="2" applyNumberFormat="1" applyFont="1" applyFill="1" applyBorder="1" applyAlignment="1">
      <alignment horizontal="center" vertical="center"/>
    </xf>
    <xf numFmtId="37" fontId="26" fillId="3" borderId="1" xfId="2" applyNumberFormat="1" applyFont="1" applyFill="1" applyBorder="1" applyAlignment="1">
      <alignment horizontal="center" vertical="center"/>
    </xf>
    <xf numFmtId="37" fontId="38" fillId="7" borderId="1" xfId="2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4" fillId="0" borderId="0" xfId="0" applyFont="1" applyAlignment="1">
      <alignment vertical="center"/>
    </xf>
    <xf numFmtId="0" fontId="36" fillId="2" borderId="0" xfId="0" applyFont="1" applyFill="1" applyAlignment="1">
      <alignment vertical="center"/>
    </xf>
    <xf numFmtId="169" fontId="12" fillId="0" borderId="1" xfId="0" applyNumberFormat="1" applyFont="1" applyBorder="1" applyAlignment="1">
      <alignment horizontal="center" vertical="center"/>
    </xf>
    <xf numFmtId="37" fontId="39" fillId="7" borderId="1" xfId="2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0" fontId="0" fillId="0" borderId="0" xfId="4" applyNumberFormat="1" applyFont="1" applyBorder="1" applyProtection="1">
      <protection hidden="1"/>
    </xf>
    <xf numFmtId="0" fontId="2" fillId="3" borderId="6" xfId="0" applyFont="1" applyFill="1" applyBorder="1" applyAlignment="1">
      <alignment horizontal="center" wrapText="1"/>
    </xf>
    <xf numFmtId="9" fontId="0" fillId="2" borderId="0" xfId="3" applyFont="1" applyFill="1" applyProtection="1"/>
    <xf numFmtId="9" fontId="1" fillId="2" borderId="0" xfId="3" applyFont="1" applyFill="1" applyProtection="1"/>
    <xf numFmtId="9" fontId="1" fillId="13" borderId="0" xfId="3" applyFont="1" applyFill="1" applyBorder="1" applyAlignment="1" applyProtection="1"/>
    <xf numFmtId="9" fontId="40" fillId="13" borderId="0" xfId="3" quotePrefix="1" applyFont="1" applyFill="1" applyBorder="1" applyAlignment="1" applyProtection="1">
      <alignment wrapText="1"/>
      <protection hidden="1"/>
    </xf>
    <xf numFmtId="10" fontId="0" fillId="13" borderId="0" xfId="3" applyNumberFormat="1" applyFont="1" applyFill="1" applyProtection="1"/>
    <xf numFmtId="171" fontId="1" fillId="13" borderId="0" xfId="1" applyNumberFormat="1" applyFont="1" applyFill="1" applyBorder="1" applyAlignment="1" applyProtection="1">
      <alignment horizontal="center"/>
    </xf>
    <xf numFmtId="17" fontId="0" fillId="13" borderId="0" xfId="0" applyNumberFormat="1" applyFill="1"/>
    <xf numFmtId="175" fontId="0" fillId="13" borderId="0" xfId="0" applyNumberFormat="1" applyFill="1"/>
    <xf numFmtId="0" fontId="41" fillId="2" borderId="0" xfId="0" applyFont="1" applyFill="1" applyAlignment="1">
      <alignment horizontal="center" vertical="top"/>
    </xf>
    <xf numFmtId="43" fontId="0" fillId="0" borderId="0" xfId="0" applyNumberFormat="1"/>
    <xf numFmtId="0" fontId="42" fillId="0" borderId="0" xfId="0" applyFont="1" applyAlignment="1">
      <alignment horizontal="center"/>
    </xf>
    <xf numFmtId="0" fontId="1" fillId="0" borderId="0" xfId="5"/>
    <xf numFmtId="0" fontId="1" fillId="3" borderId="1" xfId="5" applyFill="1" applyBorder="1" applyAlignment="1">
      <alignment horizontal="center"/>
    </xf>
    <xf numFmtId="0" fontId="1" fillId="0" borderId="1" xfId="5" applyBorder="1" applyAlignment="1">
      <alignment horizontal="center"/>
    </xf>
    <xf numFmtId="0" fontId="1" fillId="14" borderId="1" xfId="5" applyFill="1" applyBorder="1" applyAlignment="1">
      <alignment horizontal="center"/>
    </xf>
    <xf numFmtId="0" fontId="1" fillId="2" borderId="0" xfId="5" applyFill="1"/>
    <xf numFmtId="169" fontId="1" fillId="3" borderId="1" xfId="5" applyNumberFormat="1" applyFill="1" applyBorder="1" applyAlignment="1">
      <alignment horizontal="center"/>
    </xf>
    <xf numFmtId="1" fontId="1" fillId="15" borderId="1" xfId="5" applyNumberFormat="1" applyFill="1" applyBorder="1" applyAlignment="1">
      <alignment horizontal="center"/>
    </xf>
    <xf numFmtId="0" fontId="2" fillId="3" borderId="1" xfId="5" applyFont="1" applyFill="1" applyBorder="1" applyAlignment="1">
      <alignment horizontal="center"/>
    </xf>
    <xf numFmtId="1" fontId="1" fillId="3" borderId="1" xfId="5" applyNumberFormat="1" applyFill="1" applyBorder="1" applyAlignment="1">
      <alignment horizontal="center"/>
    </xf>
    <xf numFmtId="0" fontId="1" fillId="14" borderId="1" xfId="5" applyFill="1" applyBorder="1" applyAlignment="1">
      <alignment wrapText="1"/>
    </xf>
    <xf numFmtId="0" fontId="1" fillId="14" borderId="1" xfId="5" applyFill="1" applyBorder="1" applyAlignment="1">
      <alignment horizontal="center" wrapText="1"/>
    </xf>
    <xf numFmtId="0" fontId="1" fillId="3" borderId="1" xfId="5" applyFill="1" applyBorder="1" applyAlignment="1">
      <alignment horizontal="center" wrapText="1"/>
    </xf>
    <xf numFmtId="0" fontId="1" fillId="14" borderId="1" xfId="5" applyFill="1" applyBorder="1"/>
    <xf numFmtId="1" fontId="1" fillId="14" borderId="1" xfId="5" applyNumberFormat="1" applyFill="1" applyBorder="1" applyAlignment="1">
      <alignment horizontal="center"/>
    </xf>
    <xf numFmtId="6" fontId="1" fillId="0" borderId="1" xfId="5" applyNumberFormat="1" applyBorder="1" applyAlignment="1">
      <alignment horizontal="center"/>
    </xf>
    <xf numFmtId="9" fontId="1" fillId="2" borderId="1" xfId="5" applyNumberFormat="1" applyFill="1" applyBorder="1" applyAlignment="1">
      <alignment horizontal="center"/>
    </xf>
    <xf numFmtId="17" fontId="1" fillId="0" borderId="1" xfId="5" applyNumberFormat="1" applyBorder="1" applyAlignment="1">
      <alignment horizontal="center"/>
    </xf>
    <xf numFmtId="0" fontId="32" fillId="14" borderId="1" xfId="5" applyFont="1" applyFill="1" applyBorder="1"/>
    <xf numFmtId="6" fontId="1" fillId="15" borderId="1" xfId="5" applyNumberFormat="1" applyFill="1" applyBorder="1" applyAlignment="1">
      <alignment horizontal="center"/>
    </xf>
    <xf numFmtId="0" fontId="1" fillId="15" borderId="1" xfId="5" applyFill="1" applyBorder="1" applyAlignment="1">
      <alignment horizontal="center"/>
    </xf>
    <xf numFmtId="0" fontId="1" fillId="13" borderId="0" xfId="5" applyFill="1"/>
    <xf numFmtId="0" fontId="1" fillId="13" borderId="0" xfId="5" applyFill="1" applyAlignment="1">
      <alignment horizontal="center"/>
    </xf>
    <xf numFmtId="6" fontId="1" fillId="13" borderId="0" xfId="5" applyNumberFormat="1" applyFill="1" applyAlignment="1">
      <alignment horizontal="center"/>
    </xf>
    <xf numFmtId="6" fontId="1" fillId="0" borderId="0" xfId="5" applyNumberFormat="1"/>
    <xf numFmtId="167" fontId="1" fillId="15" borderId="1" xfId="3" applyNumberFormat="1" applyFont="1" applyFill="1" applyBorder="1" applyAlignment="1">
      <alignment horizontal="center"/>
    </xf>
    <xf numFmtId="6" fontId="1" fillId="17" borderId="1" xfId="5" applyNumberFormat="1" applyFill="1" applyBorder="1" applyAlignment="1">
      <alignment horizontal="center"/>
    </xf>
    <xf numFmtId="168" fontId="1" fillId="15" borderId="1" xfId="4" applyNumberFormat="1" applyFill="1" applyBorder="1" applyAlignment="1">
      <alignment horizontal="center"/>
    </xf>
    <xf numFmtId="173" fontId="1" fillId="0" borderId="1" xfId="5" applyNumberFormat="1" applyBorder="1" applyAlignment="1">
      <alignment horizontal="center"/>
    </xf>
    <xf numFmtId="8" fontId="1" fillId="0" borderId="0" xfId="3" applyNumberFormat="1" applyFont="1"/>
    <xf numFmtId="168" fontId="0" fillId="0" borderId="1" xfId="4" applyNumberFormat="1" applyFont="1" applyBorder="1" applyAlignment="1" applyProtection="1">
      <protection locked="0"/>
    </xf>
    <xf numFmtId="168" fontId="1" fillId="0" borderId="1" xfId="4" applyNumberForma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wrapText="1"/>
    </xf>
    <xf numFmtId="39" fontId="43" fillId="7" borderId="17" xfId="2" applyFont="1" applyFill="1" applyBorder="1" applyAlignment="1">
      <alignment horizontal="center" vertical="center" wrapText="1"/>
    </xf>
    <xf numFmtId="37" fontId="43" fillId="7" borderId="7" xfId="2" applyNumberFormat="1" applyFont="1" applyFill="1" applyBorder="1" applyAlignment="1">
      <alignment horizontal="center" vertical="center" wrapText="1"/>
    </xf>
    <xf numFmtId="169" fontId="43" fillId="7" borderId="14" xfId="2" applyNumberFormat="1" applyFont="1" applyFill="1" applyBorder="1" applyAlignment="1">
      <alignment horizontal="center" vertical="center" wrapText="1"/>
    </xf>
    <xf numFmtId="172" fontId="43" fillId="7" borderId="13" xfId="2" applyNumberFormat="1" applyFont="1" applyFill="1" applyBorder="1" applyAlignment="1">
      <alignment horizontal="center" vertical="center" wrapText="1"/>
    </xf>
    <xf numFmtId="17" fontId="0" fillId="13" borderId="1" xfId="0" applyNumberFormat="1" applyFill="1" applyBorder="1" applyAlignment="1">
      <alignment horizontal="center"/>
    </xf>
    <xf numFmtId="2" fontId="0" fillId="2" borderId="0" xfId="3" applyNumberFormat="1" applyFont="1" applyFill="1" applyProtection="1"/>
    <xf numFmtId="0" fontId="44" fillId="0" borderId="10" xfId="0" applyFont="1" applyBorder="1" applyAlignment="1">
      <alignment horizontal="center" vertical="center"/>
    </xf>
    <xf numFmtId="0" fontId="44" fillId="0" borderId="24" xfId="0" applyFont="1" applyBorder="1" applyAlignment="1">
      <alignment horizontal="center" vertical="center"/>
    </xf>
    <xf numFmtId="0" fontId="45" fillId="0" borderId="24" xfId="0" applyFont="1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4" fillId="0" borderId="25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5" fillId="0" borderId="15" xfId="0" applyFont="1" applyBorder="1" applyAlignment="1">
      <alignment horizontal="center" vertical="center"/>
    </xf>
    <xf numFmtId="165" fontId="1" fillId="0" borderId="0" xfId="4" applyFont="1" applyProtection="1"/>
    <xf numFmtId="39" fontId="43" fillId="7" borderId="0" xfId="2" applyFont="1" applyFill="1" applyAlignment="1">
      <alignment vertical="center" wrapText="1"/>
    </xf>
    <xf numFmtId="165" fontId="47" fillId="0" borderId="17" xfId="4" applyFont="1" applyBorder="1" applyAlignment="1">
      <alignment horizontal="center" vertical="center" wrapText="1"/>
    </xf>
    <xf numFmtId="3" fontId="48" fillId="0" borderId="7" xfId="0" applyNumberFormat="1" applyFont="1" applyBorder="1" applyAlignment="1">
      <alignment horizontal="center" vertical="center" wrapText="1"/>
    </xf>
    <xf numFmtId="0" fontId="48" fillId="0" borderId="9" xfId="0" applyFont="1" applyBorder="1" applyAlignment="1">
      <alignment horizontal="center" vertical="center" wrapText="1"/>
    </xf>
    <xf numFmtId="3" fontId="47" fillId="0" borderId="7" xfId="4" applyNumberFormat="1" applyFont="1" applyBorder="1" applyAlignment="1">
      <alignment horizontal="center" vertical="center" wrapText="1"/>
    </xf>
    <xf numFmtId="3" fontId="48" fillId="0" borderId="11" xfId="0" applyNumberFormat="1" applyFont="1" applyBorder="1" applyAlignment="1">
      <alignment horizontal="center" vertical="center" wrapText="1"/>
    </xf>
    <xf numFmtId="165" fontId="47" fillId="0" borderId="13" xfId="4" applyFont="1" applyBorder="1" applyAlignment="1">
      <alignment horizontal="center" vertical="center" wrapText="1"/>
    </xf>
    <xf numFmtId="172" fontId="48" fillId="0" borderId="15" xfId="0" applyNumberFormat="1" applyFont="1" applyBorder="1" applyAlignment="1">
      <alignment horizontal="center" vertical="center" wrapText="1"/>
    </xf>
    <xf numFmtId="172" fontId="48" fillId="0" borderId="13" xfId="0" applyNumberFormat="1" applyFont="1" applyBorder="1" applyAlignment="1">
      <alignment horizontal="center" vertical="center" wrapText="1"/>
    </xf>
    <xf numFmtId="37" fontId="26" fillId="0" borderId="1" xfId="2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39" fontId="26" fillId="3" borderId="1" xfId="2" applyFont="1" applyFill="1" applyBorder="1" applyAlignment="1">
      <alignment horizontal="center" vertical="center"/>
    </xf>
    <xf numFmtId="0" fontId="48" fillId="0" borderId="17" xfId="0" applyFont="1" applyBorder="1" applyAlignment="1">
      <alignment horizontal="center" vertical="center" wrapText="1"/>
    </xf>
    <xf numFmtId="0" fontId="48" fillId="0" borderId="13" xfId="0" applyFont="1" applyBorder="1" applyAlignment="1">
      <alignment horizontal="center" vertical="center" wrapText="1"/>
    </xf>
    <xf numFmtId="177" fontId="37" fillId="7" borderId="1" xfId="2" applyNumberFormat="1" applyFont="1" applyFill="1" applyBorder="1" applyAlignment="1">
      <alignment horizontal="center" vertical="center"/>
    </xf>
    <xf numFmtId="165" fontId="45" fillId="0" borderId="0" xfId="4" applyFont="1"/>
    <xf numFmtId="0" fontId="28" fillId="0" borderId="0" xfId="0" applyFont="1"/>
    <xf numFmtId="0" fontId="2" fillId="0" borderId="0" xfId="0" applyFont="1"/>
    <xf numFmtId="164" fontId="0" fillId="0" borderId="0" xfId="1" applyFont="1"/>
    <xf numFmtId="0" fontId="11" fillId="0" borderId="1" xfId="0" applyFont="1" applyBorder="1" applyAlignment="1">
      <alignment vertical="center"/>
    </xf>
    <xf numFmtId="171" fontId="11" fillId="0" borderId="1" xfId="1" applyNumberFormat="1" applyFont="1" applyFill="1" applyBorder="1" applyAlignment="1" applyProtection="1">
      <alignment vertical="center"/>
    </xf>
    <xf numFmtId="167" fontId="0" fillId="0" borderId="1" xfId="3" applyNumberFormat="1" applyFont="1" applyFill="1" applyBorder="1" applyAlignment="1" applyProtection="1">
      <alignment horizontal="center"/>
    </xf>
    <xf numFmtId="167" fontId="0" fillId="0" borderId="6" xfId="3" applyNumberFormat="1" applyFont="1" applyFill="1" applyBorder="1" applyAlignment="1" applyProtection="1">
      <alignment horizontal="center"/>
    </xf>
    <xf numFmtId="169" fontId="12" fillId="16" borderId="1" xfId="0" applyNumberFormat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10" fontId="0" fillId="16" borderId="1" xfId="3" applyNumberFormat="1" applyFont="1" applyFill="1" applyBorder="1" applyAlignment="1" applyProtection="1">
      <alignment horizontal="center"/>
    </xf>
    <xf numFmtId="0" fontId="45" fillId="0" borderId="3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14" xfId="0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/>
    </xf>
    <xf numFmtId="10" fontId="1" fillId="0" borderId="0" xfId="3" applyNumberFormat="1" applyFont="1" applyProtection="1"/>
    <xf numFmtId="10" fontId="1" fillId="0" borderId="0" xfId="4" applyNumberFormat="1" applyFont="1" applyBorder="1" applyProtection="1">
      <protection hidden="1"/>
    </xf>
    <xf numFmtId="0" fontId="25" fillId="18" borderId="1" xfId="0" applyFont="1" applyFill="1" applyBorder="1" applyAlignment="1">
      <alignment horizontal="center"/>
    </xf>
    <xf numFmtId="177" fontId="37" fillId="19" borderId="1" xfId="2" applyNumberFormat="1" applyFont="1" applyFill="1" applyBorder="1" applyAlignment="1">
      <alignment horizontal="center" vertical="center"/>
    </xf>
    <xf numFmtId="174" fontId="37" fillId="19" borderId="1" xfId="2" applyNumberFormat="1" applyFont="1" applyFill="1" applyBorder="1" applyAlignment="1">
      <alignment horizontal="center" vertical="center"/>
    </xf>
    <xf numFmtId="37" fontId="26" fillId="18" borderId="1" xfId="2" applyNumberFormat="1" applyFont="1" applyFill="1" applyBorder="1" applyAlignment="1">
      <alignment horizontal="center" vertical="center"/>
    </xf>
    <xf numFmtId="37" fontId="37" fillId="19" borderId="1" xfId="2" applyNumberFormat="1" applyFont="1" applyFill="1" applyBorder="1" applyAlignment="1">
      <alignment horizontal="center" vertical="center"/>
    </xf>
    <xf numFmtId="37" fontId="38" fillId="19" borderId="1" xfId="2" applyNumberFormat="1" applyFont="1" applyFill="1" applyBorder="1" applyAlignment="1">
      <alignment horizontal="center" vertical="center"/>
    </xf>
    <xf numFmtId="39" fontId="26" fillId="18" borderId="1" xfId="2" applyFont="1" applyFill="1" applyBorder="1" applyAlignment="1">
      <alignment horizontal="center" vertical="center"/>
    </xf>
    <xf numFmtId="39" fontId="43" fillId="2" borderId="26" xfId="2" applyFont="1" applyFill="1" applyBorder="1" applyAlignment="1">
      <alignment horizontal="center" vertical="center" wrapText="1"/>
    </xf>
    <xf numFmtId="165" fontId="1" fillId="0" borderId="0" xfId="4" applyFont="1" applyFill="1" applyBorder="1" applyAlignment="1" applyProtection="1">
      <alignment horizontal="center"/>
    </xf>
    <xf numFmtId="10" fontId="1" fillId="0" borderId="0" xfId="3" applyNumberFormat="1" applyFont="1" applyFill="1" applyBorder="1" applyAlignment="1" applyProtection="1">
      <alignment horizontal="center"/>
    </xf>
    <xf numFmtId="177" fontId="37" fillId="0" borderId="1" xfId="2" applyNumberFormat="1" applyFont="1" applyBorder="1" applyAlignment="1">
      <alignment horizontal="center" vertical="center"/>
    </xf>
    <xf numFmtId="174" fontId="37" fillId="0" borderId="1" xfId="2" applyNumberFormat="1" applyFont="1" applyBorder="1" applyAlignment="1">
      <alignment horizontal="center" vertical="center"/>
    </xf>
    <xf numFmtId="37" fontId="37" fillId="0" borderId="1" xfId="2" applyNumberFormat="1" applyFont="1" applyBorder="1" applyAlignment="1">
      <alignment horizontal="center" vertical="center"/>
    </xf>
    <xf numFmtId="37" fontId="38" fillId="0" borderId="1" xfId="2" applyNumberFormat="1" applyFont="1" applyBorder="1" applyAlignment="1">
      <alignment horizontal="center" vertical="center"/>
    </xf>
    <xf numFmtId="39" fontId="26" fillId="0" borderId="1" xfId="2" applyFont="1" applyBorder="1" applyAlignment="1">
      <alignment horizontal="center" vertical="center"/>
    </xf>
    <xf numFmtId="0" fontId="49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39" fontId="50" fillId="3" borderId="1" xfId="2" applyFont="1" applyFill="1" applyBorder="1" applyAlignment="1">
      <alignment horizontal="center" vertical="center"/>
    </xf>
    <xf numFmtId="0" fontId="49" fillId="0" borderId="3" xfId="0" applyFont="1" applyBorder="1" applyAlignment="1">
      <alignment vertical="center"/>
    </xf>
    <xf numFmtId="0" fontId="49" fillId="0" borderId="4" xfId="0" applyFont="1" applyBorder="1" applyAlignment="1">
      <alignment vertical="center"/>
    </xf>
    <xf numFmtId="10" fontId="0" fillId="0" borderId="0" xfId="0" applyNumberFormat="1"/>
    <xf numFmtId="177" fontId="37" fillId="18" borderId="1" xfId="2" applyNumberFormat="1" applyFont="1" applyFill="1" applyBorder="1" applyAlignment="1">
      <alignment horizontal="center" vertical="center"/>
    </xf>
    <xf numFmtId="174" fontId="37" fillId="18" borderId="1" xfId="2" applyNumberFormat="1" applyFont="1" applyFill="1" applyBorder="1" applyAlignment="1">
      <alignment horizontal="center" vertical="center"/>
    </xf>
    <xf numFmtId="37" fontId="37" fillId="18" borderId="1" xfId="2" applyNumberFormat="1" applyFont="1" applyFill="1" applyBorder="1" applyAlignment="1">
      <alignment horizontal="center" vertical="center"/>
    </xf>
    <xf numFmtId="37" fontId="38" fillId="18" borderId="1" xfId="2" applyNumberFormat="1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0" fontId="1" fillId="2" borderId="0" xfId="3" applyNumberFormat="1" applyFont="1" applyFill="1" applyBorder="1" applyAlignment="1" applyProtection="1">
      <alignment horizontal="center"/>
    </xf>
    <xf numFmtId="171" fontId="1" fillId="2" borderId="0" xfId="1" applyNumberFormat="1" applyFont="1" applyFill="1" applyBorder="1" applyAlignment="1" applyProtection="1">
      <alignment horizontal="center"/>
    </xf>
    <xf numFmtId="17" fontId="1" fillId="2" borderId="0" xfId="0" applyNumberFormat="1" applyFont="1" applyFill="1" applyAlignment="1">
      <alignment horizontal="center"/>
    </xf>
    <xf numFmtId="164" fontId="1" fillId="2" borderId="0" xfId="1" applyFont="1" applyFill="1" applyBorder="1" applyAlignment="1" applyProtection="1">
      <alignment horizontal="center"/>
    </xf>
    <xf numFmtId="10" fontId="1" fillId="13" borderId="0" xfId="3" applyNumberFormat="1" applyFont="1" applyFill="1" applyBorder="1" applyAlignment="1" applyProtection="1">
      <alignment horizontal="center"/>
    </xf>
    <xf numFmtId="10" fontId="1" fillId="3" borderId="1" xfId="3" applyNumberFormat="1" applyFont="1" applyFill="1" applyBorder="1" applyAlignment="1" applyProtection="1">
      <alignment horizontal="center"/>
    </xf>
    <xf numFmtId="168" fontId="1" fillId="2" borderId="0" xfId="4" applyNumberFormat="1" applyFont="1" applyFill="1" applyBorder="1" applyAlignment="1" applyProtection="1">
      <alignment horizontal="right"/>
    </xf>
    <xf numFmtId="171" fontId="1" fillId="2" borderId="1" xfId="1" applyNumberFormat="1" applyFont="1" applyFill="1" applyBorder="1" applyAlignment="1" applyProtection="1">
      <alignment horizontal="center"/>
    </xf>
    <xf numFmtId="10" fontId="1" fillId="13" borderId="0" xfId="3" applyNumberFormat="1" applyFont="1" applyFill="1" applyBorder="1" applyAlignment="1" applyProtection="1"/>
    <xf numFmtId="10" fontId="1" fillId="2" borderId="0" xfId="3" applyNumberFormat="1" applyFont="1" applyFill="1" applyBorder="1" applyAlignment="1" applyProtection="1"/>
    <xf numFmtId="0" fontId="0" fillId="3" borderId="28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7" fontId="1" fillId="0" borderId="1" xfId="0" applyNumberFormat="1" applyFont="1" applyBorder="1" applyAlignment="1">
      <alignment horizontal="center"/>
    </xf>
    <xf numFmtId="171" fontId="1" fillId="6" borderId="1" xfId="1" applyNumberFormat="1" applyFont="1" applyFill="1" applyBorder="1" applyAlignment="1" applyProtection="1">
      <alignment horizontal="center"/>
    </xf>
    <xf numFmtId="171" fontId="1" fillId="0" borderId="1" xfId="1" applyNumberFormat="1" applyFont="1" applyFill="1" applyBorder="1" applyAlignment="1" applyProtection="1">
      <alignment horizontal="center"/>
    </xf>
    <xf numFmtId="0" fontId="49" fillId="0" borderId="32" xfId="0" applyFont="1" applyBorder="1" applyAlignment="1">
      <alignment vertical="center"/>
    </xf>
    <xf numFmtId="0" fontId="49" fillId="0" borderId="33" xfId="0" applyFont="1" applyBorder="1" applyAlignment="1">
      <alignment vertical="center"/>
    </xf>
    <xf numFmtId="0" fontId="44" fillId="0" borderId="1" xfId="4" applyNumberFormat="1" applyFont="1" applyBorder="1" applyAlignment="1" applyProtection="1">
      <alignment horizontal="center" vertical="center"/>
      <protection hidden="1"/>
    </xf>
    <xf numFmtId="2" fontId="44" fillId="0" borderId="34" xfId="0" applyNumberFormat="1" applyFont="1" applyBorder="1" applyAlignment="1" applyProtection="1">
      <alignment horizontal="center" vertical="center"/>
      <protection hidden="1"/>
    </xf>
    <xf numFmtId="2" fontId="44" fillId="0" borderId="35" xfId="0" applyNumberFormat="1" applyFont="1" applyBorder="1" applyAlignment="1" applyProtection="1">
      <alignment horizontal="center" vertical="center"/>
      <protection hidden="1"/>
    </xf>
    <xf numFmtId="0" fontId="45" fillId="0" borderId="35" xfId="0" applyFont="1" applyBorder="1" applyAlignment="1">
      <alignment horizontal="center" vertical="center"/>
    </xf>
    <xf numFmtId="2" fontId="45" fillId="0" borderId="35" xfId="0" applyNumberFormat="1" applyFont="1" applyBorder="1" applyAlignment="1" applyProtection="1">
      <alignment horizontal="center" vertical="center"/>
      <protection hidden="1"/>
    </xf>
    <xf numFmtId="1" fontId="45" fillId="0" borderId="35" xfId="0" applyNumberFormat="1" applyFont="1" applyBorder="1" applyAlignment="1" applyProtection="1">
      <alignment horizontal="center" vertical="center"/>
      <protection hidden="1"/>
    </xf>
    <xf numFmtId="2" fontId="44" fillId="0" borderId="1" xfId="0" applyNumberFormat="1" applyFont="1" applyBorder="1" applyAlignment="1" applyProtection="1">
      <alignment horizontal="center" vertical="center"/>
      <protection hidden="1"/>
    </xf>
    <xf numFmtId="0" fontId="45" fillId="0" borderId="1" xfId="0" applyFont="1" applyBorder="1" applyAlignment="1">
      <alignment horizontal="center" vertical="center"/>
    </xf>
    <xf numFmtId="2" fontId="45" fillId="0" borderId="1" xfId="0" applyNumberFormat="1" applyFont="1" applyBorder="1" applyAlignment="1" applyProtection="1">
      <alignment horizontal="center" vertical="center"/>
      <protection hidden="1"/>
    </xf>
    <xf numFmtId="1" fontId="45" fillId="0" borderId="1" xfId="0" applyNumberFormat="1" applyFont="1" applyBorder="1" applyAlignment="1" applyProtection="1">
      <alignment horizontal="center" vertical="center"/>
      <protection hidden="1"/>
    </xf>
    <xf numFmtId="0" fontId="7" fillId="9" borderId="0" xfId="0" applyFont="1" applyFill="1" applyAlignment="1">
      <alignment horizontal="center" vertical="top" wrapText="1"/>
    </xf>
    <xf numFmtId="0" fontId="9" fillId="12" borderId="5" xfId="0" applyFont="1" applyFill="1" applyBorder="1"/>
    <xf numFmtId="0" fontId="29" fillId="9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172" fontId="1" fillId="9" borderId="0" xfId="0" applyNumberFormat="1" applyFont="1" applyFill="1" applyAlignment="1">
      <alignment horizontal="center"/>
    </xf>
    <xf numFmtId="164" fontId="1" fillId="9" borderId="0" xfId="1" applyFont="1" applyFill="1" applyBorder="1" applyAlignment="1" applyProtection="1">
      <alignment horizontal="center"/>
    </xf>
    <xf numFmtId="164" fontId="29" fillId="0" borderId="1" xfId="1" applyFont="1" applyFill="1" applyBorder="1" applyAlignment="1" applyProtection="1"/>
    <xf numFmtId="0" fontId="0" fillId="0" borderId="37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5" fillId="3" borderId="28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70" fontId="0" fillId="3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5" fillId="0" borderId="18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6" fillId="0" borderId="23" xfId="0" applyFont="1" applyBorder="1" applyAlignment="1">
      <alignment horizontal="center" vertical="center"/>
    </xf>
    <xf numFmtId="0" fontId="46" fillId="0" borderId="29" xfId="0" applyFont="1" applyBorder="1" applyAlignment="1">
      <alignment horizontal="center" vertical="center"/>
    </xf>
    <xf numFmtId="0" fontId="46" fillId="0" borderId="22" xfId="0" applyFont="1" applyBorder="1" applyAlignment="1">
      <alignment horizontal="center" vertical="center"/>
    </xf>
    <xf numFmtId="39" fontId="43" fillId="2" borderId="17" xfId="2" applyFont="1" applyFill="1" applyBorder="1" applyAlignment="1">
      <alignment horizontal="center" vertical="center" wrapText="1"/>
    </xf>
    <xf numFmtId="39" fontId="43" fillId="2" borderId="7" xfId="2" applyFont="1" applyFill="1" applyBorder="1" applyAlignment="1">
      <alignment horizontal="center" vertical="center" wrapText="1"/>
    </xf>
    <xf numFmtId="39" fontId="43" fillId="2" borderId="13" xfId="2" applyFont="1" applyFill="1" applyBorder="1" applyAlignment="1">
      <alignment horizontal="center" vertical="center" wrapText="1"/>
    </xf>
    <xf numFmtId="0" fontId="48" fillId="0" borderId="10" xfId="0" applyFont="1" applyBorder="1" applyAlignment="1">
      <alignment horizontal="center" vertical="center" wrapText="1"/>
    </xf>
    <xf numFmtId="0" fontId="48" fillId="0" borderId="12" xfId="0" applyFont="1" applyBorder="1" applyAlignment="1">
      <alignment horizontal="center" vertical="center" wrapText="1"/>
    </xf>
    <xf numFmtId="0" fontId="48" fillId="0" borderId="16" xfId="0" applyFont="1" applyBorder="1" applyAlignment="1">
      <alignment horizontal="center" vertical="center" wrapText="1"/>
    </xf>
    <xf numFmtId="0" fontId="47" fillId="0" borderId="17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47" fillId="0" borderId="13" xfId="0" applyFont="1" applyBorder="1" applyAlignment="1">
      <alignment horizontal="center" vertical="center" wrapText="1"/>
    </xf>
    <xf numFmtId="0" fontId="48" fillId="0" borderId="17" xfId="0" applyFont="1" applyBorder="1" applyAlignment="1">
      <alignment horizontal="center" vertical="center" wrapText="1"/>
    </xf>
    <xf numFmtId="0" fontId="48" fillId="0" borderId="7" xfId="0" applyFont="1" applyBorder="1" applyAlignment="1">
      <alignment horizontal="center" vertical="center" wrapText="1"/>
    </xf>
    <xf numFmtId="0" fontId="48" fillId="0" borderId="13" xfId="0" applyFont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16" fillId="11" borderId="2" xfId="0" applyFont="1" applyFill="1" applyBorder="1" applyAlignment="1">
      <alignment horizontal="left"/>
    </xf>
    <xf numFmtId="0" fontId="16" fillId="11" borderId="5" xfId="0" applyFont="1" applyFill="1" applyBorder="1" applyAlignment="1">
      <alignment horizontal="left"/>
    </xf>
    <xf numFmtId="0" fontId="16" fillId="11" borderId="6" xfId="0" applyFont="1" applyFill="1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0" fillId="9" borderId="0" xfId="0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9" fillId="9" borderId="2" xfId="0" applyFont="1" applyFill="1" applyBorder="1" applyAlignment="1">
      <alignment horizontal="center"/>
    </xf>
    <xf numFmtId="0" fontId="29" fillId="9" borderId="6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7" fillId="11" borderId="19" xfId="0" applyFont="1" applyFill="1" applyBorder="1" applyAlignment="1">
      <alignment horizontal="center"/>
    </xf>
    <xf numFmtId="0" fontId="17" fillId="11" borderId="20" xfId="0" applyFont="1" applyFill="1" applyBorder="1" applyAlignment="1">
      <alignment horizontal="center"/>
    </xf>
    <xf numFmtId="0" fontId="17" fillId="11" borderId="27" xfId="0" applyFont="1" applyFill="1" applyBorder="1" applyAlignment="1">
      <alignment horizontal="center"/>
    </xf>
    <xf numFmtId="0" fontId="16" fillId="11" borderId="19" xfId="0" applyFont="1" applyFill="1" applyBorder="1" applyAlignment="1">
      <alignment horizontal="left"/>
    </xf>
    <xf numFmtId="0" fontId="16" fillId="11" borderId="20" xfId="0" applyFont="1" applyFill="1" applyBorder="1" applyAlignment="1">
      <alignment horizontal="left"/>
    </xf>
    <xf numFmtId="0" fontId="16" fillId="11" borderId="27" xfId="0" applyFont="1" applyFill="1" applyBorder="1" applyAlignment="1">
      <alignment horizontal="left"/>
    </xf>
    <xf numFmtId="14" fontId="29" fillId="0" borderId="1" xfId="0" applyNumberFormat="1" applyFont="1" applyBorder="1" applyAlignment="1" applyProtection="1">
      <alignment horizontal="center"/>
      <protection locked="0"/>
    </xf>
    <xf numFmtId="0" fontId="29" fillId="0" borderId="1" xfId="0" applyFont="1" applyBorder="1" applyAlignment="1" applyProtection="1">
      <alignment horizontal="center"/>
      <protection locked="0"/>
    </xf>
    <xf numFmtId="0" fontId="29" fillId="0" borderId="2" xfId="0" applyFont="1" applyBorder="1" applyAlignment="1" applyProtection="1">
      <alignment horizontal="left"/>
      <protection locked="0"/>
    </xf>
    <xf numFmtId="0" fontId="29" fillId="0" borderId="5" xfId="0" applyFont="1" applyBorder="1" applyAlignment="1" applyProtection="1">
      <alignment horizontal="left"/>
      <protection locked="0"/>
    </xf>
    <xf numFmtId="0" fontId="29" fillId="0" borderId="6" xfId="0" applyFont="1" applyBorder="1" applyAlignment="1" applyProtection="1">
      <alignment horizontal="left"/>
      <protection locked="0"/>
    </xf>
    <xf numFmtId="164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169" fontId="1" fillId="14" borderId="1" xfId="5" applyNumberFormat="1" applyFill="1" applyBorder="1" applyAlignment="1">
      <alignment horizontal="center" wrapText="1"/>
    </xf>
    <xf numFmtId="0" fontId="1" fillId="14" borderId="1" xfId="5" applyFill="1" applyBorder="1" applyAlignment="1">
      <alignment horizontal="center"/>
    </xf>
    <xf numFmtId="0" fontId="1" fillId="14" borderId="2" xfId="5" applyFill="1" applyBorder="1" applyAlignment="1">
      <alignment horizontal="center"/>
    </xf>
    <xf numFmtId="0" fontId="1" fillId="14" borderId="6" xfId="5" applyFill="1" applyBorder="1" applyAlignment="1">
      <alignment horizontal="center"/>
    </xf>
    <xf numFmtId="0" fontId="1" fillId="6" borderId="39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171" fontId="0" fillId="15" borderId="38" xfId="1" applyNumberFormat="1" applyFont="1" applyFill="1" applyBorder="1" applyAlignment="1" applyProtection="1">
      <alignment horizontal="center"/>
    </xf>
    <xf numFmtId="171" fontId="0" fillId="15" borderId="2" xfId="1" applyNumberFormat="1" applyFont="1" applyFill="1" applyBorder="1" applyAlignment="1" applyProtection="1">
      <alignment horizontal="center"/>
    </xf>
    <xf numFmtId="0" fontId="2" fillId="3" borderId="14" xfId="0" applyFont="1" applyFill="1" applyBorder="1" applyAlignment="1">
      <alignment horizontal="center" wrapText="1"/>
    </xf>
    <xf numFmtId="0" fontId="2" fillId="3" borderId="40" xfId="0" applyFont="1" applyFill="1" applyBorder="1" applyAlignment="1">
      <alignment horizontal="center" wrapText="1"/>
    </xf>
    <xf numFmtId="10" fontId="2" fillId="3" borderId="40" xfId="3" applyNumberFormat="1" applyFont="1" applyFill="1" applyBorder="1" applyAlignment="1" applyProtection="1">
      <alignment horizontal="center" wrapText="1"/>
    </xf>
    <xf numFmtId="0" fontId="2" fillId="3" borderId="41" xfId="0" applyFont="1" applyFill="1" applyBorder="1" applyAlignment="1">
      <alignment horizontal="center" wrapText="1"/>
    </xf>
    <xf numFmtId="0" fontId="1" fillId="6" borderId="33" xfId="0" applyFont="1" applyFill="1" applyBorder="1" applyAlignment="1">
      <alignment horizontal="center"/>
    </xf>
    <xf numFmtId="10" fontId="0" fillId="6" borderId="28" xfId="0" applyNumberFormat="1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37" fontId="0" fillId="6" borderId="28" xfId="0" applyNumberFormat="1" applyFill="1" applyBorder="1" applyAlignment="1">
      <alignment horizontal="center"/>
    </xf>
    <xf numFmtId="2" fontId="0" fillId="15" borderId="28" xfId="0" applyNumberFormat="1" applyFill="1" applyBorder="1" applyAlignment="1">
      <alignment horizontal="center"/>
    </xf>
    <xf numFmtId="171" fontId="0" fillId="15" borderId="32" xfId="1" applyNumberFormat="1" applyFont="1" applyFill="1" applyBorder="1" applyAlignment="1" applyProtection="1">
      <alignment horizontal="center"/>
    </xf>
    <xf numFmtId="0" fontId="11" fillId="2" borderId="36" xfId="0" applyFont="1" applyFill="1" applyBorder="1" applyAlignment="1">
      <alignment vertical="center"/>
    </xf>
    <xf numFmtId="0" fontId="15" fillId="3" borderId="37" xfId="0" applyFont="1" applyFill="1" applyBorder="1" applyAlignment="1">
      <alignment horizontal="center" vertical="center"/>
    </xf>
    <xf numFmtId="169" fontId="12" fillId="2" borderId="37" xfId="0" applyNumberFormat="1" applyFont="1" applyFill="1" applyBorder="1" applyAlignment="1">
      <alignment horizontal="center" vertical="center"/>
    </xf>
    <xf numFmtId="0" fontId="15" fillId="3" borderId="37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2" borderId="37" xfId="0" applyFill="1" applyBorder="1" applyAlignment="1">
      <alignment horizontal="center"/>
    </xf>
    <xf numFmtId="167" fontId="0" fillId="0" borderId="37" xfId="3" applyNumberFormat="1" applyFont="1" applyFill="1" applyBorder="1" applyAlignment="1" applyProtection="1">
      <alignment horizontal="center"/>
    </xf>
    <xf numFmtId="2" fontId="0" fillId="0" borderId="37" xfId="0" applyNumberFormat="1" applyBorder="1" applyAlignment="1">
      <alignment horizontal="center"/>
    </xf>
    <xf numFmtId="171" fontId="0" fillId="0" borderId="37" xfId="0" applyNumberFormat="1" applyBorder="1"/>
    <xf numFmtId="0" fontId="0" fillId="3" borderId="37" xfId="0" applyFill="1" applyBorder="1" applyAlignment="1">
      <alignment horizontal="center"/>
    </xf>
    <xf numFmtId="165" fontId="0" fillId="0" borderId="37" xfId="4" applyFont="1" applyBorder="1" applyAlignment="1" applyProtection="1">
      <alignment horizontal="center"/>
    </xf>
    <xf numFmtId="10" fontId="0" fillId="6" borderId="37" xfId="0" applyNumberForma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2" fontId="0" fillId="15" borderId="37" xfId="0" applyNumberForma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8" xfId="0" applyFill="1" applyBorder="1" applyAlignment="1">
      <alignment horizontal="center" wrapText="1"/>
    </xf>
    <xf numFmtId="10" fontId="0" fillId="0" borderId="37" xfId="3" applyNumberFormat="1" applyFont="1" applyBorder="1" applyAlignment="1" applyProtection="1">
      <alignment horizontal="center"/>
    </xf>
    <xf numFmtId="176" fontId="0" fillId="6" borderId="37" xfId="0" applyNumberFormat="1" applyFill="1" applyBorder="1" applyAlignment="1">
      <alignment horizontal="center"/>
    </xf>
    <xf numFmtId="10" fontId="0" fillId="0" borderId="37" xfId="0" applyNumberFormat="1" applyBorder="1" applyAlignment="1">
      <alignment horizontal="center"/>
    </xf>
    <xf numFmtId="10" fontId="1" fillId="0" borderId="37" xfId="3" applyNumberFormat="1" applyFont="1" applyBorder="1" applyAlignment="1" applyProtection="1">
      <alignment horizontal="center"/>
    </xf>
    <xf numFmtId="0" fontId="45" fillId="0" borderId="31" xfId="0" applyFont="1" applyBorder="1" applyAlignment="1">
      <alignment horizontal="center" vertical="center"/>
    </xf>
    <xf numFmtId="0" fontId="49" fillId="0" borderId="31" xfId="0" applyFont="1" applyBorder="1" applyAlignment="1">
      <alignment vertical="center"/>
    </xf>
    <xf numFmtId="0" fontId="49" fillId="0" borderId="31" xfId="0" applyFont="1" applyBorder="1" applyAlignment="1">
      <alignment horizontal="center" vertical="center"/>
    </xf>
    <xf numFmtId="0" fontId="49" fillId="0" borderId="38" xfId="0" applyFont="1" applyBorder="1" applyAlignment="1">
      <alignment vertical="center"/>
    </xf>
    <xf numFmtId="0" fontId="49" fillId="0" borderId="36" xfId="0" applyFont="1" applyBorder="1" applyAlignment="1">
      <alignment vertical="center"/>
    </xf>
    <xf numFmtId="0" fontId="49" fillId="0" borderId="39" xfId="0" applyFont="1" applyBorder="1" applyAlignment="1">
      <alignment vertical="center"/>
    </xf>
    <xf numFmtId="0" fontId="49" fillId="0" borderId="36" xfId="0" applyFont="1" applyBorder="1" applyAlignment="1">
      <alignment horizontal="center" vertical="center"/>
    </xf>
    <xf numFmtId="0" fontId="44" fillId="0" borderId="42" xfId="4" applyNumberFormat="1" applyFont="1" applyBorder="1" applyAlignment="1" applyProtection="1">
      <alignment horizontal="center" vertical="center"/>
      <protection hidden="1"/>
    </xf>
    <xf numFmtId="0" fontId="2" fillId="0" borderId="28" xfId="0" applyFont="1" applyBorder="1" applyAlignment="1">
      <alignment horizontal="center"/>
    </xf>
    <xf numFmtId="0" fontId="2" fillId="9" borderId="43" xfId="0" applyFont="1" applyFill="1" applyBorder="1" applyAlignment="1">
      <alignment horizontal="left"/>
    </xf>
    <xf numFmtId="0" fontId="29" fillId="0" borderId="44" xfId="0" applyFont="1" applyBorder="1" applyAlignment="1">
      <alignment horizontal="center"/>
    </xf>
    <xf numFmtId="0" fontId="29" fillId="9" borderId="44" xfId="0" applyFont="1" applyFill="1" applyBorder="1" applyAlignment="1">
      <alignment horizontal="center"/>
    </xf>
    <xf numFmtId="3" fontId="29" fillId="0" borderId="45" xfId="0" applyNumberFormat="1" applyFont="1" applyBorder="1" applyAlignment="1">
      <alignment horizontal="center" vertical="center"/>
    </xf>
    <xf numFmtId="0" fontId="29" fillId="0" borderId="45" xfId="0" applyFont="1" applyBorder="1" applyAlignment="1">
      <alignment horizontal="center" vertical="center"/>
    </xf>
    <xf numFmtId="172" fontId="29" fillId="0" borderId="45" xfId="0" applyNumberFormat="1" applyFont="1" applyBorder="1" applyAlignment="1">
      <alignment horizontal="center"/>
    </xf>
    <xf numFmtId="164" fontId="29" fillId="0" borderId="45" xfId="1" applyFont="1" applyFill="1" applyBorder="1" applyAlignment="1" applyProtection="1">
      <alignment horizontal="center"/>
    </xf>
    <xf numFmtId="164" fontId="29" fillId="0" borderId="45" xfId="1" applyFont="1" applyFill="1" applyBorder="1" applyAlignment="1" applyProtection="1"/>
    <xf numFmtId="0" fontId="29" fillId="0" borderId="45" xfId="0" applyFont="1" applyBorder="1" applyAlignment="1">
      <alignment horizontal="center"/>
    </xf>
    <xf numFmtId="164" fontId="29" fillId="0" borderId="46" xfId="1" applyFont="1" applyFill="1" applyBorder="1" applyAlignment="1" applyProtection="1"/>
    <xf numFmtId="0" fontId="29" fillId="0" borderId="47" xfId="0" applyFont="1" applyBorder="1"/>
    <xf numFmtId="164" fontId="29" fillId="0" borderId="48" xfId="1" applyFont="1" applyFill="1" applyBorder="1" applyAlignment="1" applyProtection="1"/>
    <xf numFmtId="172" fontId="29" fillId="0" borderId="44" xfId="0" applyNumberFormat="1" applyFont="1" applyBorder="1" applyAlignment="1">
      <alignment horizontal="center"/>
    </xf>
    <xf numFmtId="164" fontId="29" fillId="0" borderId="44" xfId="1" applyFont="1" applyFill="1" applyBorder="1" applyAlignment="1" applyProtection="1">
      <alignment horizontal="center"/>
    </xf>
    <xf numFmtId="164" fontId="29" fillId="0" borderId="44" xfId="1" applyFont="1" applyFill="1" applyBorder="1" applyAlignment="1" applyProtection="1"/>
    <xf numFmtId="0" fontId="29" fillId="0" borderId="46" xfId="0" applyFont="1" applyBorder="1" applyAlignment="1">
      <alignment horizontal="center"/>
    </xf>
    <xf numFmtId="0" fontId="19" fillId="9" borderId="49" xfId="0" applyFont="1" applyFill="1" applyBorder="1" applyAlignment="1">
      <alignment vertical="center"/>
    </xf>
    <xf numFmtId="0" fontId="2" fillId="9" borderId="49" xfId="0" applyFont="1" applyFill="1" applyBorder="1" applyAlignment="1">
      <alignment vertical="center"/>
    </xf>
    <xf numFmtId="164" fontId="2" fillId="9" borderId="45" xfId="1" applyFont="1" applyFill="1" applyBorder="1" applyAlignment="1" applyProtection="1"/>
    <xf numFmtId="0" fontId="0" fillId="0" borderId="48" xfId="0" applyBorder="1" applyAlignment="1">
      <alignment horizontal="center"/>
    </xf>
    <xf numFmtId="164" fontId="2" fillId="9" borderId="44" xfId="1" applyFont="1" applyFill="1" applyBorder="1" applyAlignment="1" applyProtection="1"/>
    <xf numFmtId="0" fontId="1" fillId="2" borderId="50" xfId="0" applyFont="1" applyFill="1" applyBorder="1" applyAlignment="1">
      <alignment horizontal="left" vertical="center" wrapText="1"/>
    </xf>
    <xf numFmtId="0" fontId="13" fillId="0" borderId="51" xfId="0" applyFont="1" applyBorder="1" applyAlignment="1">
      <alignment horizontal="left" wrapText="1"/>
    </xf>
    <xf numFmtId="0" fontId="1" fillId="9" borderId="50" xfId="0" applyFont="1" applyFill="1" applyBorder="1" applyAlignment="1">
      <alignment horizontal="left" wrapText="1"/>
    </xf>
    <xf numFmtId="0" fontId="2" fillId="9" borderId="51" xfId="1" applyNumberFormat="1" applyFont="1" applyFill="1" applyBorder="1" applyAlignment="1" applyProtection="1">
      <protection locked="0"/>
    </xf>
    <xf numFmtId="10" fontId="2" fillId="2" borderId="51" xfId="0" applyNumberFormat="1" applyFont="1" applyFill="1" applyBorder="1" applyAlignment="1" applyProtection="1">
      <alignment horizontal="center"/>
      <protection locked="0"/>
    </xf>
    <xf numFmtId="10" fontId="2" fillId="2" borderId="51" xfId="0" applyNumberFormat="1" applyFont="1" applyFill="1" applyBorder="1" applyAlignment="1" applyProtection="1">
      <alignment horizontal="center"/>
      <protection locked="0"/>
    </xf>
    <xf numFmtId="0" fontId="0" fillId="9" borderId="50" xfId="0" applyFill="1" applyBorder="1" applyAlignment="1">
      <alignment horizontal="left" wrapText="1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46" xfId="0" applyFont="1" applyBorder="1" applyAlignment="1">
      <alignment horizontal="center" wrapText="1"/>
    </xf>
    <xf numFmtId="0" fontId="0" fillId="0" borderId="54" xfId="0" applyBorder="1" applyAlignment="1">
      <alignment horizontal="left"/>
    </xf>
    <xf numFmtId="0" fontId="29" fillId="0" borderId="46" xfId="0" applyFont="1" applyBorder="1" applyAlignment="1">
      <alignment horizontal="left"/>
    </xf>
    <xf numFmtId="0" fontId="29" fillId="0" borderId="53" xfId="0" applyFont="1" applyBorder="1" applyAlignment="1">
      <alignment horizontal="left"/>
    </xf>
    <xf numFmtId="10" fontId="29" fillId="0" borderId="46" xfId="0" applyNumberFormat="1" applyFont="1" applyBorder="1" applyAlignment="1">
      <alignment horizontal="left"/>
    </xf>
    <xf numFmtId="0" fontId="29" fillId="0" borderId="55" xfId="0" applyFont="1" applyBorder="1" applyAlignment="1">
      <alignment horizontal="left"/>
    </xf>
    <xf numFmtId="164" fontId="2" fillId="9" borderId="49" xfId="1" applyFont="1" applyFill="1" applyBorder="1" applyAlignment="1" applyProtection="1"/>
    <xf numFmtId="164" fontId="2" fillId="9" borderId="49" xfId="1" applyFont="1" applyFill="1" applyBorder="1" applyAlignment="1" applyProtection="1">
      <alignment horizontal="right"/>
    </xf>
    <xf numFmtId="0" fontId="2" fillId="9" borderId="51" xfId="0" applyFont="1" applyFill="1" applyBorder="1" applyAlignment="1">
      <alignment vertical="top" wrapText="1"/>
    </xf>
    <xf numFmtId="0" fontId="1" fillId="9" borderId="44" xfId="0" applyFont="1" applyFill="1" applyBorder="1" applyAlignment="1">
      <alignment horizontal="center" vertical="center"/>
    </xf>
    <xf numFmtId="172" fontId="1" fillId="9" borderId="44" xfId="0" applyNumberFormat="1" applyFont="1" applyFill="1" applyBorder="1" applyAlignment="1">
      <alignment horizontal="center" vertical="center"/>
    </xf>
    <xf numFmtId="0" fontId="0" fillId="0" borderId="56" xfId="0" applyBorder="1"/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" xfId="0" applyBorder="1" applyAlignment="1"/>
    <xf numFmtId="0" fontId="6" fillId="5" borderId="51" xfId="0" applyFont="1" applyFill="1" applyBorder="1" applyAlignment="1">
      <alignment horizontal="center"/>
    </xf>
    <xf numFmtId="0" fontId="6" fillId="2" borderId="51" xfId="0" applyFont="1" applyFill="1" applyBorder="1" applyAlignment="1">
      <alignment horizontal="center"/>
    </xf>
    <xf numFmtId="0" fontId="1" fillId="14" borderId="47" xfId="5" applyFill="1" applyBorder="1" applyAlignment="1">
      <alignment horizontal="center"/>
    </xf>
    <xf numFmtId="0" fontId="1" fillId="14" borderId="47" xfId="5" applyFill="1" applyBorder="1" applyAlignment="1">
      <alignment horizontal="center" wrapText="1"/>
    </xf>
    <xf numFmtId="0" fontId="1" fillId="14" borderId="56" xfId="5" applyFill="1" applyBorder="1" applyAlignment="1">
      <alignment horizontal="center"/>
    </xf>
    <xf numFmtId="0" fontId="1" fillId="14" borderId="56" xfId="5" applyFill="1" applyBorder="1" applyAlignment="1">
      <alignment horizontal="center" wrapText="1"/>
    </xf>
    <xf numFmtId="0" fontId="1" fillId="0" borderId="56" xfId="5" applyBorder="1" applyAlignment="1" applyProtection="1">
      <alignment horizontal="center"/>
      <protection locked="0"/>
    </xf>
  </cellXfs>
  <cellStyles count="6">
    <cellStyle name="Moeda" xfId="1" builtinId="4"/>
    <cellStyle name="Normal" xfId="0" builtinId="0"/>
    <cellStyle name="Normal 2" xfId="5" xr:uid="{00000000-0005-0000-0000-000002000000}"/>
    <cellStyle name="Normal_saocarlo" xfId="2" xr:uid="{00000000-0005-0000-0000-000003000000}"/>
    <cellStyle name="Porcentagem" xfId="3" builtinId="5"/>
    <cellStyle name="Vírgula" xfId="4" builtinId="3"/>
  </cellStyles>
  <dxfs count="19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1" formatCode="_(&quot;R$ &quot;* #,##0_);_(&quot;R$ &quot;* \(#,##0\);_(&quot;R$ &quot;* &quot;-&quot;??_);_(@_)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2" formatCode="0.00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5" formatCode="#,##0;\-#,##0"/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indexed="11"/>
        </patternFill>
      </fill>
    </dxf>
  </dxfs>
  <tableStyles count="0" defaultTableStyle="TableStyleMedium9" defaultPivotStyle="PivotStyleLight16"/>
  <colors>
    <mruColors>
      <color rgb="FFFF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625139</xdr:colOff>
      <xdr:row>2</xdr:row>
      <xdr:rowOff>30068</xdr:rowOff>
    </xdr:from>
    <xdr:to>
      <xdr:col>11</xdr:col>
      <xdr:colOff>927088</xdr:colOff>
      <xdr:row>8</xdr:row>
      <xdr:rowOff>164849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F1B4302-D7E2-4CA6-A4B0-F6EDE3140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2176" y="469080"/>
          <a:ext cx="6793060" cy="2016263"/>
        </a:xfrm>
        <a:prstGeom prst="rect">
          <a:avLst/>
        </a:prstGeom>
      </xdr:spPr>
    </xdr:pic>
    <xdr:clientData/>
  </xdr:twoCellAnchor>
  <xdr:twoCellAnchor editAs="oneCell">
    <xdr:from>
      <xdr:col>0</xdr:col>
      <xdr:colOff>228599</xdr:colOff>
      <xdr:row>1</xdr:row>
      <xdr:rowOff>292100</xdr:rowOff>
    </xdr:from>
    <xdr:to>
      <xdr:col>4</xdr:col>
      <xdr:colOff>3756084</xdr:colOff>
      <xdr:row>10</xdr:row>
      <xdr:rowOff>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8DF6E1A-C50C-434F-B132-8A3F65A9E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599" y="417532"/>
          <a:ext cx="8885458" cy="2545801"/>
        </a:xfrm>
        <a:prstGeom prst="rect">
          <a:avLst/>
        </a:prstGeom>
      </xdr:spPr>
    </xdr:pic>
    <xdr:clientData/>
  </xdr:twoCellAnchor>
  <xdr:twoCellAnchor editAs="oneCell">
    <xdr:from>
      <xdr:col>11</xdr:col>
      <xdr:colOff>1400720</xdr:colOff>
      <xdr:row>1</xdr:row>
      <xdr:rowOff>78394</xdr:rowOff>
    </xdr:from>
    <xdr:to>
      <xdr:col>18</xdr:col>
      <xdr:colOff>0</xdr:colOff>
      <xdr:row>9</xdr:row>
      <xdr:rowOff>309911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41CBF7B-3FB2-7A5C-E367-F6530D43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8868" y="203826"/>
          <a:ext cx="5305649" cy="27401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4F080-7EA9-46AE-9B81-4DD0BAAD5097}" name="TV_Epic" displayName="TV_Epic" ref="B71:H139" totalsRowShown="0" headerRowDxfId="17" headerRowBorderDxfId="15" tableBorderDxfId="16">
  <autoFilter ref="B71:H139" xr:uid="{66D4F080-7EA9-46AE-9B81-4DD0BAAD5097}">
    <filterColumn colId="3">
      <filters>
        <filter val="Disponivel"/>
      </filters>
    </filterColumn>
  </autoFilter>
  <tableColumns count="7">
    <tableColumn id="1" xr3:uid="{89E931B1-027F-4A03-B755-7AB45AFE3E37}" name="UNIDADE" dataDxfId="14"/>
    <tableColumn id="2" xr3:uid="{538FC0B8-4505-4C32-B16B-F0EE4C05DA84}" name="Peso %" dataDxfId="13">
      <calculatedColumnFormula>L72</calculatedColumnFormula>
    </tableColumn>
    <tableColumn id="3" xr3:uid="{D70D10C7-B3C2-4438-80A1-A83AAF7A96DB}" name="Descrição" dataDxfId="12"/>
    <tableColumn id="4" xr3:uid="{6A2F7E62-CE53-41BC-AF5A-6AA8F53EC998}" name="Status" dataDxfId="11"/>
    <tableColumn id="5" xr3:uid="{222DE4DA-1BE8-4E99-9B5A-6B161DFB13C8}" name="VGV Tabela" dataDxfId="10">
      <calculatedColumnFormula>ROUND((VLOOKUP(D72,$B$41:$E$52,4,FALSE)*G72)*C72,0)</calculatedColumnFormula>
    </tableColumn>
    <tableColumn id="6" xr3:uid="{F8DADB2A-9CA0-49D4-B5A6-4C92EEFC56DE}" name="Area Privativa" dataDxfId="9"/>
    <tableColumn id="7" xr3:uid="{BF3ECF63-087C-4D71-A75F-DC5DCAD98451}" name="Preço/m2 Tabela" dataDxfId="8" dataCellStyle="Moeda">
      <calculatedColumnFormula>F72/G72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658"/>
  <sheetViews>
    <sheetView showGridLines="0" tabSelected="1" topLeftCell="A58" zoomScale="150" zoomScaleNormal="80" workbookViewId="0">
      <selection activeCell="E88" sqref="E88"/>
    </sheetView>
  </sheetViews>
  <sheetFormatPr defaultColWidth="9.140625" defaultRowHeight="12.95"/>
  <cols>
    <col min="1" max="1" width="14.140625" customWidth="1"/>
    <col min="2" max="2" width="16" customWidth="1"/>
    <col min="3" max="3" width="18.7109375" bestFit="1" customWidth="1"/>
    <col min="4" max="4" width="19.42578125" customWidth="1"/>
    <col min="5" max="5" width="15.7109375" customWidth="1"/>
    <col min="6" max="6" width="14.42578125" customWidth="1"/>
    <col min="7" max="7" width="22.28515625" customWidth="1"/>
    <col min="8" max="8" width="16.5703125" customWidth="1"/>
    <col min="9" max="9" width="14.85546875" customWidth="1"/>
    <col min="10" max="10" width="12.7109375" customWidth="1"/>
    <col min="11" max="11" width="14.7109375" customWidth="1"/>
    <col min="12" max="12" width="12.85546875" customWidth="1"/>
    <col min="13" max="13" width="13.85546875" customWidth="1"/>
    <col min="14" max="14" width="13.42578125" customWidth="1"/>
    <col min="15" max="15" width="17.28515625" bestFit="1" customWidth="1"/>
    <col min="16" max="16" width="14.42578125" bestFit="1" customWidth="1"/>
    <col min="17" max="17" width="15.28515625" customWidth="1"/>
    <col min="18" max="21" width="15.7109375" customWidth="1"/>
    <col min="23" max="23" width="10.42578125" customWidth="1"/>
    <col min="25" max="25" width="11" customWidth="1"/>
    <col min="27" max="27" width="11.140625" customWidth="1"/>
    <col min="29" max="29" width="11.7109375" customWidth="1"/>
    <col min="31" max="31" width="11.42578125" bestFit="1" customWidth="1"/>
    <col min="33" max="33" width="11.42578125" bestFit="1" customWidth="1"/>
    <col min="35" max="35" width="11.42578125" bestFit="1" customWidth="1"/>
    <col min="36" max="36" width="12.140625" bestFit="1" customWidth="1"/>
    <col min="37" max="37" width="11.42578125" bestFit="1" customWidth="1"/>
    <col min="39" max="39" width="11.42578125" bestFit="1" customWidth="1"/>
    <col min="41" max="41" width="11.42578125" bestFit="1" customWidth="1"/>
    <col min="43" max="43" width="11.42578125" bestFit="1" customWidth="1"/>
    <col min="45" max="45" width="11.42578125" bestFit="1" customWidth="1"/>
    <col min="47" max="47" width="11.42578125" bestFit="1" customWidth="1"/>
    <col min="49" max="49" width="11.42578125" bestFit="1" customWidth="1"/>
    <col min="51" max="51" width="11.42578125" bestFit="1" customWidth="1"/>
    <col min="53" max="53" width="11.42578125" bestFit="1" customWidth="1"/>
    <col min="55" max="55" width="11.42578125" bestFit="1" customWidth="1"/>
    <col min="57" max="57" width="11.42578125" bestFit="1" customWidth="1"/>
    <col min="59" max="59" width="11.42578125" bestFit="1" customWidth="1"/>
  </cols>
  <sheetData>
    <row r="1" spans="1:18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0"/>
      <c r="M1" s="111"/>
      <c r="N1" s="111"/>
      <c r="O1" s="111"/>
      <c r="P1" s="111"/>
      <c r="Q1" s="111"/>
    </row>
    <row r="2" spans="1:18" s="2" customFormat="1">
      <c r="A2" s="112"/>
      <c r="B2" s="113"/>
      <c r="C2" s="113"/>
      <c r="D2" s="471"/>
      <c r="E2" s="471"/>
      <c r="F2" s="113"/>
      <c r="G2" s="113"/>
      <c r="H2" s="113"/>
      <c r="I2" s="113"/>
      <c r="J2" s="113"/>
      <c r="K2" s="113"/>
      <c r="L2" s="114"/>
    </row>
    <row r="3" spans="1:18" ht="12.75" customHeight="1">
      <c r="A3" s="113"/>
      <c r="B3" s="389" t="s">
        <v>1</v>
      </c>
      <c r="C3" s="389"/>
      <c r="D3" s="472" t="s">
        <v>2</v>
      </c>
      <c r="E3" s="472" t="s">
        <v>3</v>
      </c>
      <c r="F3" s="387" t="s">
        <v>4</v>
      </c>
      <c r="G3" s="387" t="s">
        <v>5</v>
      </c>
      <c r="H3" s="113"/>
      <c r="I3" s="113"/>
      <c r="J3" s="113"/>
      <c r="K3" s="113"/>
      <c r="L3" s="114"/>
      <c r="M3" s="2"/>
      <c r="N3" s="2"/>
      <c r="O3" s="2"/>
      <c r="P3" s="2"/>
      <c r="Q3" s="2"/>
    </row>
    <row r="4" spans="1:18" ht="12.75" customHeight="1">
      <c r="A4" s="113"/>
      <c r="B4" s="115" t="s">
        <v>6</v>
      </c>
      <c r="C4" s="473"/>
      <c r="D4" s="116">
        <f>YEAR(C4)</f>
        <v>1900</v>
      </c>
      <c r="E4" s="116">
        <f>MONTH(C4)</f>
        <v>1</v>
      </c>
      <c r="F4" s="388"/>
      <c r="G4" s="388"/>
      <c r="H4" s="121"/>
      <c r="I4" s="121"/>
      <c r="J4" s="121"/>
      <c r="K4" s="121"/>
      <c r="L4" s="114"/>
      <c r="M4" s="2"/>
      <c r="N4" s="2"/>
      <c r="O4" s="2"/>
      <c r="P4" s="2"/>
      <c r="Q4" s="2"/>
    </row>
    <row r="5" spans="1:18" ht="12.75" customHeight="1">
      <c r="A5" s="113"/>
      <c r="B5" s="115" t="s">
        <v>7</v>
      </c>
      <c r="C5" s="304">
        <v>45108</v>
      </c>
      <c r="D5" s="116">
        <f>YEAR(C5)</f>
        <v>2023</v>
      </c>
      <c r="E5" s="116">
        <v>7</v>
      </c>
      <c r="F5" s="474"/>
      <c r="G5" s="474"/>
      <c r="H5" s="113"/>
      <c r="I5" s="113"/>
      <c r="J5" s="113"/>
      <c r="K5" s="113"/>
      <c r="L5" s="114"/>
      <c r="M5" s="2"/>
      <c r="N5" s="2"/>
      <c r="O5" s="2"/>
      <c r="P5" s="2"/>
      <c r="Q5" s="2"/>
    </row>
    <row r="6" spans="1:18" ht="12.75" customHeight="1">
      <c r="A6" s="113"/>
      <c r="B6" s="115" t="s">
        <v>8</v>
      </c>
      <c r="C6" s="211">
        <v>45290</v>
      </c>
      <c r="D6" s="116">
        <f>YEAR(C6)</f>
        <v>2023</v>
      </c>
      <c r="E6" s="116">
        <v>12</v>
      </c>
      <c r="F6" s="310">
        <f>IF(DAYS360(DATE(D5,E5,1),C6)/30&lt;0,0,DAYS360(DATE(D5,E5,1),C6)/30)</f>
        <v>5.9666666666666668</v>
      </c>
      <c r="G6" s="310">
        <f>F6-1</f>
        <v>4.9666666666666668</v>
      </c>
      <c r="H6" s="178"/>
      <c r="I6" s="179"/>
      <c r="J6" s="121"/>
      <c r="K6" s="121"/>
      <c r="L6" s="114"/>
      <c r="M6" s="2"/>
      <c r="N6" s="2"/>
      <c r="O6" s="2"/>
      <c r="P6" s="2"/>
      <c r="Q6" s="2"/>
    </row>
    <row r="7" spans="1:18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4"/>
      <c r="M7" s="2"/>
      <c r="N7" s="2"/>
      <c r="O7" s="2"/>
      <c r="P7" s="2"/>
      <c r="Q7" s="2"/>
    </row>
    <row r="8" spans="1:18" ht="14.1">
      <c r="A8" s="113"/>
      <c r="B8" s="117" t="s">
        <v>9</v>
      </c>
      <c r="C8" s="117" t="s">
        <v>10</v>
      </c>
      <c r="D8" s="117" t="s">
        <v>11</v>
      </c>
      <c r="E8" s="213" t="s">
        <v>12</v>
      </c>
      <c r="F8" s="113"/>
      <c r="G8" s="2"/>
      <c r="H8" s="118" t="s">
        <v>13</v>
      </c>
      <c r="I8" s="118" t="s">
        <v>14</v>
      </c>
      <c r="J8" s="118" t="s">
        <v>15</v>
      </c>
      <c r="K8" s="118" t="s">
        <v>16</v>
      </c>
      <c r="L8" s="113"/>
      <c r="M8" s="114"/>
      <c r="N8" s="2"/>
      <c r="O8" s="103"/>
      <c r="P8" s="103"/>
      <c r="Q8" s="2"/>
      <c r="R8" s="2"/>
    </row>
    <row r="9" spans="1:18">
      <c r="A9" s="113"/>
      <c r="B9" s="300" t="s">
        <v>17</v>
      </c>
      <c r="C9" s="301"/>
      <c r="D9" s="119">
        <f>C9*$C$200</f>
        <v>0</v>
      </c>
      <c r="E9" s="120" t="s">
        <v>18</v>
      </c>
      <c r="F9" s="39"/>
      <c r="G9" s="340" t="s">
        <v>19</v>
      </c>
      <c r="H9" s="475">
        <f>COUNTA(B73:B139)</f>
        <v>67</v>
      </c>
      <c r="I9" s="476"/>
      <c r="J9" s="476">
        <f>COUNTIF(E73:E139,"Contrato")</f>
        <v>52</v>
      </c>
      <c r="K9" s="120">
        <f>H9-I9-J9</f>
        <v>15</v>
      </c>
      <c r="L9" s="121"/>
      <c r="M9" s="114"/>
      <c r="N9" s="122"/>
      <c r="O9" s="103"/>
      <c r="P9" s="103"/>
      <c r="Q9" s="2"/>
      <c r="R9" s="2"/>
    </row>
    <row r="10" spans="1:18">
      <c r="A10" s="113"/>
      <c r="B10" s="115" t="s">
        <v>20</v>
      </c>
      <c r="C10" s="119"/>
      <c r="D10" s="119">
        <f>C10*(1+0.9489%)^(ROUND((DATE(D5,E5,1)-DATE(D4,E4,1))/30,0))</f>
        <v>0</v>
      </c>
      <c r="E10" s="39"/>
      <c r="F10" s="39"/>
      <c r="G10" s="39"/>
      <c r="H10" s="113"/>
      <c r="I10" s="123"/>
      <c r="J10" s="123"/>
      <c r="K10" s="123"/>
      <c r="L10" s="123"/>
      <c r="M10" s="123"/>
      <c r="N10" s="222"/>
      <c r="O10" s="103"/>
      <c r="P10" s="2"/>
      <c r="Q10" s="2"/>
    </row>
    <row r="11" spans="1:18">
      <c r="A11" s="113"/>
      <c r="B11" s="113"/>
      <c r="D11" s="113"/>
      <c r="E11" s="113"/>
      <c r="F11" s="113"/>
      <c r="G11" s="113"/>
      <c r="H11" s="113"/>
      <c r="I11" s="121"/>
      <c r="J11" s="121"/>
      <c r="K11" s="121"/>
      <c r="L11" s="114"/>
      <c r="M11" s="2"/>
      <c r="N11" s="103"/>
      <c r="O11" s="103"/>
      <c r="P11" s="2"/>
      <c r="Q11" s="2"/>
    </row>
    <row r="12" spans="1:18" ht="6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ht="27" customHeight="1">
      <c r="A13" s="2"/>
      <c r="B13" s="2"/>
      <c r="C13" s="118" t="s">
        <v>21</v>
      </c>
      <c r="D13" s="118" t="s">
        <v>22</v>
      </c>
      <c r="E13" s="118" t="s">
        <v>23</v>
      </c>
      <c r="F13" s="181" t="s">
        <v>13</v>
      </c>
      <c r="G13" s="215" t="s">
        <v>24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>
      <c r="A14" s="2"/>
      <c r="B14" s="340" t="s">
        <v>25</v>
      </c>
      <c r="C14" s="477">
        <v>0.04</v>
      </c>
      <c r="D14" s="477">
        <v>0</v>
      </c>
      <c r="E14" s="302">
        <v>0.01</v>
      </c>
      <c r="F14" s="303">
        <f>SUM(C14:D14)+(E14)</f>
        <v>0.05</v>
      </c>
      <c r="G14" s="125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ht="14.1">
      <c r="A16" s="2"/>
      <c r="B16" s="395" t="s">
        <v>26</v>
      </c>
      <c r="C16" s="395"/>
      <c r="D16" s="395"/>
      <c r="E16" s="395"/>
      <c r="F16" s="395"/>
      <c r="G16" s="103"/>
      <c r="H16" s="189" t="s">
        <v>27</v>
      </c>
      <c r="I16" s="191"/>
      <c r="J16" s="121"/>
      <c r="K16" s="114"/>
      <c r="L16" s="121"/>
      <c r="M16" s="2"/>
      <c r="N16" s="2"/>
      <c r="O16" s="2"/>
      <c r="P16" s="2"/>
      <c r="Q16" s="2"/>
    </row>
    <row r="17" spans="1:21" ht="14.1">
      <c r="A17" s="2"/>
      <c r="B17" s="184" t="s">
        <v>28</v>
      </c>
      <c r="C17" s="184" t="s">
        <v>29</v>
      </c>
      <c r="D17" s="187" t="s">
        <v>30</v>
      </c>
      <c r="E17" s="184" t="s">
        <v>31</v>
      </c>
      <c r="F17" s="184" t="s">
        <v>32</v>
      </c>
      <c r="G17" s="103"/>
      <c r="H17" s="189" t="s">
        <v>33</v>
      </c>
      <c r="I17" s="190"/>
      <c r="J17" s="167"/>
      <c r="K17" s="123"/>
      <c r="L17" s="123"/>
      <c r="M17" s="2"/>
      <c r="N17" s="2"/>
      <c r="O17" s="2"/>
      <c r="P17" s="2"/>
      <c r="Q17" s="2"/>
    </row>
    <row r="18" spans="1:21" ht="50.25" customHeight="1">
      <c r="A18" s="2"/>
      <c r="B18" s="186"/>
      <c r="C18" s="186"/>
      <c r="D18" s="188"/>
      <c r="E18" s="188"/>
      <c r="F18" s="188"/>
      <c r="G18" s="103"/>
      <c r="H18" s="291" t="s">
        <v>34</v>
      </c>
      <c r="I18" s="258" t="s">
        <v>35</v>
      </c>
      <c r="J18" s="121"/>
      <c r="K18" s="114"/>
      <c r="L18" s="121"/>
      <c r="M18" s="2"/>
      <c r="N18" s="2"/>
      <c r="O18" s="2"/>
      <c r="P18" s="2"/>
      <c r="Q18" s="2"/>
    </row>
    <row r="19" spans="1:21" ht="25.5" customHeight="1">
      <c r="A19" s="2"/>
      <c r="B19" s="185"/>
      <c r="C19" s="185"/>
      <c r="D19" s="185"/>
      <c r="E19" s="185"/>
      <c r="F19" s="185"/>
      <c r="H19" s="183"/>
      <c r="I19" s="121"/>
      <c r="J19" s="121"/>
      <c r="K19" s="114"/>
      <c r="L19" s="121"/>
      <c r="M19" s="2"/>
      <c r="N19" s="2"/>
      <c r="O19" s="2"/>
      <c r="P19" s="2"/>
      <c r="Q19" s="2"/>
    </row>
    <row r="20" spans="1:21" ht="25.5" customHeight="1">
      <c r="A20" s="2"/>
      <c r="B20" s="126" t="s">
        <v>36</v>
      </c>
      <c r="C20" s="125" t="s">
        <v>37</v>
      </c>
      <c r="D20" s="2"/>
      <c r="E20" s="2"/>
      <c r="F20" s="103"/>
      <c r="G20" s="182"/>
      <c r="H20" s="103"/>
      <c r="I20" s="218"/>
      <c r="J20" s="218"/>
      <c r="K20" s="218"/>
      <c r="L20" s="219"/>
      <c r="M20" s="103"/>
      <c r="N20" s="103"/>
      <c r="O20" s="2"/>
      <c r="P20" s="2"/>
      <c r="Q20" s="2"/>
    </row>
    <row r="21" spans="1:21" ht="25.5" customHeight="1">
      <c r="A21" s="2"/>
      <c r="B21" s="126" t="s">
        <v>38</v>
      </c>
      <c r="C21" s="124">
        <v>0.03</v>
      </c>
      <c r="D21" s="2"/>
      <c r="E21" s="2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2"/>
      <c r="Q21" s="2"/>
    </row>
    <row r="22" spans="1:21" ht="22.5" customHeight="1">
      <c r="A22" s="2"/>
      <c r="B22" s="126" t="s">
        <v>39</v>
      </c>
      <c r="C22" s="124">
        <v>0</v>
      </c>
      <c r="D22" s="2"/>
      <c r="E22" s="2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2"/>
      <c r="Q22" s="2"/>
    </row>
    <row r="23" spans="1:21" ht="12.75" customHeight="1">
      <c r="F23" s="103"/>
      <c r="G23" s="103"/>
      <c r="H23" s="103"/>
      <c r="I23" s="103"/>
      <c r="J23" s="103"/>
      <c r="K23" s="103"/>
      <c r="L23" s="103"/>
      <c r="M23" s="103"/>
      <c r="N23" s="103"/>
      <c r="O23" s="103"/>
    </row>
    <row r="24" spans="1:21" ht="12.75" hidden="1" customHeight="1">
      <c r="F24" s="103"/>
      <c r="G24" s="103"/>
      <c r="H24" s="103"/>
      <c r="I24" s="103"/>
      <c r="J24" s="103"/>
      <c r="K24" s="103"/>
      <c r="L24" s="103"/>
      <c r="M24" s="103"/>
      <c r="N24" s="103"/>
      <c r="O24" s="103"/>
    </row>
    <row r="25" spans="1:21" ht="12.75" hidden="1" customHeight="1"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R25" s="385"/>
      <c r="S25" s="385"/>
      <c r="T25" s="385"/>
      <c r="U25" s="385"/>
    </row>
    <row r="26" spans="1:21" ht="25.5" hidden="1" customHeight="1"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R26" s="342"/>
      <c r="S26" s="342"/>
      <c r="T26" s="342"/>
      <c r="U26" s="342"/>
    </row>
    <row r="27" spans="1:21" ht="12.75" hidden="1" customHeight="1"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R27" s="343"/>
      <c r="S27" s="344"/>
      <c r="T27" s="343"/>
      <c r="U27" s="344"/>
    </row>
    <row r="28" spans="1:21" ht="12.75" hidden="1" customHeight="1"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R28" s="343"/>
      <c r="S28" s="344"/>
      <c r="T28" s="343"/>
      <c r="U28" s="344"/>
    </row>
    <row r="29" spans="1:21" ht="12.75" hidden="1" customHeight="1"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R29" s="343"/>
      <c r="S29" s="344"/>
      <c r="T29" s="343"/>
      <c r="U29" s="344"/>
    </row>
    <row r="30" spans="1:21" ht="12.75" hidden="1" customHeight="1"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R30" s="343"/>
      <c r="S30" s="344"/>
      <c r="T30" s="343"/>
      <c r="U30" s="344"/>
    </row>
    <row r="31" spans="1:21" ht="12.75" hidden="1" customHeight="1"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R31" s="343"/>
      <c r="S31" s="344"/>
      <c r="T31" s="343"/>
      <c r="U31" s="344"/>
    </row>
    <row r="32" spans="1:21" ht="12.75" hidden="1" customHeight="1"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R32" s="343"/>
      <c r="S32" s="344"/>
      <c r="T32" s="343"/>
      <c r="U32" s="344"/>
    </row>
    <row r="33" spans="1:21" ht="12.75" hidden="1" customHeight="1"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R33" s="343"/>
      <c r="S33" s="344"/>
      <c r="T33" s="343"/>
      <c r="U33" s="344"/>
    </row>
    <row r="34" spans="1:21" ht="12.75" hidden="1" customHeight="1"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R34" s="343"/>
      <c r="S34" s="344"/>
      <c r="T34" s="343"/>
      <c r="U34" s="344"/>
    </row>
    <row r="35" spans="1:21" ht="12.75" hidden="1" customHeight="1"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R35" s="343"/>
      <c r="S35" s="344"/>
      <c r="T35" s="343"/>
      <c r="U35" s="344"/>
    </row>
    <row r="36" spans="1:21" ht="12.75" hidden="1" customHeight="1"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R36" s="343"/>
      <c r="S36" s="344"/>
      <c r="T36" s="343"/>
      <c r="U36" s="344"/>
    </row>
    <row r="37" spans="1:21" ht="12.75" hidden="1" customHeight="1"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R37" s="133"/>
      <c r="S37" s="133"/>
      <c r="T37" s="133"/>
      <c r="U37" s="133"/>
    </row>
    <row r="38" spans="1:21" ht="12.75" customHeight="1">
      <c r="A38" s="345"/>
      <c r="B38" s="134"/>
      <c r="C38" s="343"/>
      <c r="D38" s="346"/>
      <c r="E38" s="343"/>
      <c r="F38" s="347"/>
      <c r="G38" s="169"/>
      <c r="H38" s="182"/>
      <c r="I38" s="180"/>
      <c r="J38" s="180"/>
      <c r="K38" s="180"/>
      <c r="L38" s="103"/>
      <c r="M38" s="103"/>
      <c r="N38" s="103"/>
      <c r="O38" s="103"/>
      <c r="P38" s="2"/>
      <c r="Q38" s="2"/>
    </row>
    <row r="39" spans="1:21" ht="12.75" customHeight="1">
      <c r="A39" s="345"/>
      <c r="B39" s="394" t="s">
        <v>40</v>
      </c>
      <c r="C39" s="394"/>
      <c r="D39" s="394"/>
      <c r="E39" s="394"/>
      <c r="F39" s="182"/>
      <c r="G39" s="103"/>
      <c r="H39" s="182"/>
      <c r="I39" s="103"/>
      <c r="J39" s="103"/>
      <c r="K39" s="103"/>
      <c r="L39" s="103"/>
      <c r="M39" s="103"/>
      <c r="N39" s="103"/>
      <c r="O39" s="103"/>
      <c r="P39" s="2"/>
      <c r="Q39" s="2"/>
    </row>
    <row r="40" spans="1:21" ht="12.75" customHeight="1">
      <c r="A40" s="345"/>
      <c r="B40" s="4" t="s">
        <v>41</v>
      </c>
      <c r="C40" s="4" t="s">
        <v>42</v>
      </c>
      <c r="D40" s="4" t="s">
        <v>43</v>
      </c>
      <c r="E40" s="348" t="s">
        <v>44</v>
      </c>
      <c r="F40" s="182"/>
      <c r="G40" s="103"/>
      <c r="H40" s="182"/>
      <c r="I40" s="103"/>
      <c r="J40" s="103"/>
      <c r="K40" s="103"/>
      <c r="L40" s="180"/>
      <c r="M40" s="103"/>
      <c r="N40" s="220"/>
      <c r="O40" s="103"/>
      <c r="P40" s="2"/>
      <c r="Q40" s="2"/>
    </row>
    <row r="41" spans="1:21" ht="12.75" customHeight="1">
      <c r="A41" s="349">
        <v>1</v>
      </c>
      <c r="B41" s="378" t="s">
        <v>45</v>
      </c>
      <c r="C41" s="478">
        <f t="shared" ref="C41:C52" si="0">SUMIF($D$73:$D$139,B41,$G$73:$G$139)/COUNTIF($D$73:$D$139,B41)</f>
        <v>397.86268333333328</v>
      </c>
      <c r="D41" s="479">
        <f>E199*C41</f>
        <v>4675456.4872434642</v>
      </c>
      <c r="E41" s="350">
        <f>D41/C41</f>
        <v>11751.432549722993</v>
      </c>
      <c r="F41" s="221"/>
      <c r="G41" s="221"/>
      <c r="H41" s="351"/>
      <c r="I41" s="103"/>
      <c r="J41" s="103"/>
      <c r="K41" s="103"/>
      <c r="L41" s="103"/>
      <c r="M41" s="103"/>
      <c r="N41" s="103"/>
      <c r="O41" s="103"/>
      <c r="P41" s="2"/>
      <c r="Q41" s="2"/>
    </row>
    <row r="42" spans="1:21" ht="12.75" customHeight="1">
      <c r="A42" s="349">
        <v>2</v>
      </c>
      <c r="B42" s="378" t="s">
        <v>46</v>
      </c>
      <c r="C42" s="478">
        <f t="shared" si="0"/>
        <v>879.45249999999999</v>
      </c>
      <c r="D42" s="479">
        <f>G199*C42</f>
        <v>10916775.906505244</v>
      </c>
      <c r="E42" s="350">
        <f t="shared" ref="E42:E45" si="1">D42/C42</f>
        <v>12413.15012067763</v>
      </c>
      <c r="F42" s="221"/>
      <c r="G42" s="221"/>
      <c r="H42" s="351"/>
      <c r="I42" s="103"/>
      <c r="J42" s="103"/>
      <c r="K42" s="103"/>
      <c r="L42" s="103"/>
      <c r="M42" s="103"/>
      <c r="N42" s="103"/>
      <c r="O42" s="103"/>
      <c r="P42" s="2"/>
      <c r="Q42" s="2"/>
    </row>
    <row r="43" spans="1:21" ht="12.75" customHeight="1">
      <c r="A43" s="349">
        <v>3</v>
      </c>
      <c r="B43" s="378" t="s">
        <v>47</v>
      </c>
      <c r="C43" s="478">
        <f t="shared" si="0"/>
        <v>398.30919999999998</v>
      </c>
      <c r="D43" s="479">
        <f>I199*C43</f>
        <v>4949844.1603538385</v>
      </c>
      <c r="E43" s="350">
        <f t="shared" si="1"/>
        <v>12427.139921332067</v>
      </c>
      <c r="F43" s="221"/>
      <c r="G43" s="221"/>
      <c r="H43" s="351"/>
      <c r="I43" s="103"/>
      <c r="J43" s="103"/>
      <c r="K43" s="103"/>
      <c r="L43" s="103"/>
      <c r="M43" s="103"/>
      <c r="N43" s="103"/>
      <c r="O43" s="103"/>
      <c r="P43" s="2"/>
      <c r="Q43" s="2"/>
    </row>
    <row r="44" spans="1:21" ht="12.75" customHeight="1">
      <c r="A44" s="349">
        <v>4</v>
      </c>
      <c r="B44" s="378" t="s">
        <v>48</v>
      </c>
      <c r="C44" s="478">
        <f t="shared" si="0"/>
        <v>336.71429999999998</v>
      </c>
      <c r="D44" s="479">
        <f>K199*C44</f>
        <v>4191461.5685151247</v>
      </c>
      <c r="E44" s="350">
        <f t="shared" si="1"/>
        <v>12448.12462231371</v>
      </c>
      <c r="F44" s="344"/>
      <c r="G44" s="344"/>
      <c r="H44" s="352"/>
      <c r="I44" s="2"/>
      <c r="J44" s="217"/>
      <c r="K44" s="2"/>
      <c r="L44" s="2"/>
      <c r="M44" s="2"/>
      <c r="N44" s="2"/>
      <c r="O44" s="2"/>
      <c r="P44" s="2"/>
      <c r="Q44" s="2"/>
    </row>
    <row r="45" spans="1:21" ht="12.75" customHeight="1">
      <c r="A45" s="349">
        <v>5</v>
      </c>
      <c r="B45" s="378" t="s">
        <v>49</v>
      </c>
      <c r="C45" s="478">
        <f t="shared" si="0"/>
        <v>397.91355999999996</v>
      </c>
      <c r="D45" s="479">
        <f>M199*C45</f>
        <v>5006161.5319184093</v>
      </c>
      <c r="E45" s="350">
        <f t="shared" si="1"/>
        <v>12581.027728530815</v>
      </c>
      <c r="F45" s="344"/>
      <c r="G45" s="344"/>
      <c r="H45" s="352"/>
      <c r="I45" s="2"/>
      <c r="J45" s="2"/>
      <c r="K45" s="2"/>
      <c r="L45" s="2"/>
      <c r="M45" s="2"/>
      <c r="N45" s="2"/>
      <c r="O45" s="2"/>
      <c r="P45" s="2"/>
      <c r="Q45" s="2"/>
    </row>
    <row r="46" spans="1:21" ht="12.75" customHeight="1">
      <c r="A46" s="349">
        <v>6</v>
      </c>
      <c r="B46" s="378" t="s">
        <v>50</v>
      </c>
      <c r="C46" s="478">
        <f t="shared" si="0"/>
        <v>337.12070000000006</v>
      </c>
      <c r="D46" s="479">
        <f>O199*C46</f>
        <v>4243683.0002564611</v>
      </c>
      <c r="E46" s="350">
        <f t="shared" ref="E46:E51" si="2">D46/C46</f>
        <v>12588.022628858032</v>
      </c>
      <c r="F46" s="344"/>
      <c r="G46" s="344"/>
      <c r="H46" s="352"/>
      <c r="I46" s="2"/>
      <c r="J46" s="2"/>
      <c r="K46" s="2"/>
      <c r="L46" s="2"/>
      <c r="M46" s="2"/>
      <c r="N46" s="2"/>
      <c r="O46" s="2"/>
      <c r="P46" s="2"/>
      <c r="Q46" s="2"/>
    </row>
    <row r="47" spans="1:21" ht="12.75" customHeight="1">
      <c r="A47" s="349">
        <v>7</v>
      </c>
      <c r="B47" s="378" t="s">
        <v>51</v>
      </c>
      <c r="C47" s="478">
        <f t="shared" si="0"/>
        <v>379.53865499999989</v>
      </c>
      <c r="D47" s="479">
        <f>Q199*C47</f>
        <v>4778703.1116911592</v>
      </c>
      <c r="E47" s="350">
        <f t="shared" si="2"/>
        <v>12590.820588988914</v>
      </c>
      <c r="F47" s="344"/>
      <c r="G47" s="344"/>
      <c r="H47" s="352"/>
      <c r="I47" s="2"/>
      <c r="J47" s="2"/>
      <c r="K47" s="2"/>
      <c r="L47" s="2"/>
      <c r="M47" s="2"/>
      <c r="N47" s="2"/>
      <c r="O47" s="2"/>
      <c r="P47" s="2"/>
      <c r="Q47" s="2"/>
    </row>
    <row r="48" spans="1:21" ht="12.75" customHeight="1">
      <c r="A48" s="349">
        <v>8</v>
      </c>
      <c r="B48" s="378" t="s">
        <v>52</v>
      </c>
      <c r="C48" s="478">
        <f t="shared" si="0"/>
        <v>399.0224555555555</v>
      </c>
      <c r="D48" s="479">
        <f>S199*C48</f>
        <v>5075935.0237495424</v>
      </c>
      <c r="E48" s="350">
        <f t="shared" si="2"/>
        <v>12720.925735075141</v>
      </c>
      <c r="F48" s="344"/>
      <c r="G48" s="344"/>
      <c r="H48" s="35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>
      <c r="A49" s="349">
        <v>9</v>
      </c>
      <c r="B49" s="378" t="s">
        <v>53</v>
      </c>
      <c r="C49" s="478">
        <f t="shared" si="0"/>
        <v>336.70492000000002</v>
      </c>
      <c r="D49" s="479">
        <f>U199*C49</f>
        <v>4285553.4993094988</v>
      </c>
      <c r="E49" s="350">
        <f t="shared" si="2"/>
        <v>12727.920635402354</v>
      </c>
      <c r="F49" s="344"/>
      <c r="G49" s="344"/>
      <c r="H49" s="35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>
      <c r="A50" s="349">
        <v>10</v>
      </c>
      <c r="B50" s="378" t="s">
        <v>54</v>
      </c>
      <c r="C50" s="478">
        <f t="shared" si="0"/>
        <v>745.98</v>
      </c>
      <c r="D50" s="479">
        <f>W199*C50</f>
        <v>9851689.2486304622</v>
      </c>
      <c r="E50" s="350">
        <f t="shared" si="2"/>
        <v>13206.371817783938</v>
      </c>
      <c r="F50" s="344"/>
      <c r="G50" s="344"/>
      <c r="H50" s="35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>
      <c r="A51" s="349">
        <v>11</v>
      </c>
      <c r="B51" s="378" t="s">
        <v>55</v>
      </c>
      <c r="C51" s="478">
        <f t="shared" si="0"/>
        <v>811.82573333333346</v>
      </c>
      <c r="D51" s="479">
        <f>Y199*C51</f>
        <v>10789416.166697938</v>
      </c>
      <c r="E51" s="350">
        <f t="shared" si="2"/>
        <v>13290.310621710525</v>
      </c>
      <c r="F51" s="344"/>
      <c r="G51" s="344"/>
      <c r="H51" s="35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>
      <c r="A52" s="349">
        <v>12</v>
      </c>
      <c r="B52" s="378" t="s">
        <v>56</v>
      </c>
      <c r="C52" s="478">
        <f t="shared" si="0"/>
        <v>922.74199999999996</v>
      </c>
      <c r="D52" s="479">
        <f>AA199*C52</f>
        <v>12953553.309411997</v>
      </c>
      <c r="E52" s="350">
        <f t="shared" ref="E52" si="3">D52/C52</f>
        <v>14038.109579288683</v>
      </c>
      <c r="F52" s="344"/>
      <c r="G52" s="344"/>
      <c r="H52" s="35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36"/>
      <c r="O53" s="2"/>
      <c r="P53" s="2"/>
      <c r="Q53" s="2"/>
    </row>
    <row r="54" spans="1:17">
      <c r="A54" s="127" t="s">
        <v>57</v>
      </c>
      <c r="B54" s="13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11"/>
      <c r="P54" s="111"/>
      <c r="Q54" s="111"/>
    </row>
    <row r="55" spans="1:17">
      <c r="A55" s="2"/>
      <c r="B55" s="3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32" t="s">
        <v>58</v>
      </c>
      <c r="B56" s="3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4.1">
      <c r="A57" s="353" t="s">
        <v>59</v>
      </c>
      <c r="B57" s="392" t="s">
        <v>60</v>
      </c>
      <c r="C57" s="393"/>
      <c r="D57" s="353" t="s">
        <v>61</v>
      </c>
      <c r="E57" s="386" t="s">
        <v>62</v>
      </c>
      <c r="F57" s="386"/>
      <c r="G57" s="138" t="s">
        <v>63</v>
      </c>
      <c r="H57" s="4" t="s">
        <v>64</v>
      </c>
      <c r="I57" s="2"/>
      <c r="J57" s="135"/>
      <c r="K57" s="2"/>
      <c r="L57" s="135"/>
      <c r="M57" s="39"/>
      <c r="N57" s="39"/>
      <c r="O57" s="2"/>
      <c r="P57" s="2"/>
      <c r="Q57" s="2"/>
    </row>
    <row r="58" spans="1:17">
      <c r="A58" s="480"/>
      <c r="B58" s="4" t="s">
        <v>65</v>
      </c>
      <c r="C58" s="4" t="s">
        <v>66</v>
      </c>
      <c r="D58" s="480"/>
      <c r="E58" s="386"/>
      <c r="F58" s="386"/>
      <c r="G58" s="138"/>
      <c r="H58" s="4"/>
      <c r="I58" s="2"/>
      <c r="J58" s="2"/>
      <c r="K58" s="2"/>
      <c r="L58" s="2"/>
      <c r="M58" s="391"/>
      <c r="N58" s="391"/>
      <c r="O58" s="2"/>
      <c r="P58" s="2"/>
      <c r="Q58" s="2"/>
    </row>
    <row r="59" spans="1:17">
      <c r="A59" s="305">
        <v>1</v>
      </c>
      <c r="B59" s="176">
        <f>C59</f>
        <v>5.8333000000000003E-2</v>
      </c>
      <c r="C59" s="306">
        <v>5.8333000000000003E-2</v>
      </c>
      <c r="D59" s="9">
        <v>1</v>
      </c>
      <c r="E59" s="481" t="s">
        <v>67</v>
      </c>
      <c r="F59" s="9">
        <v>0</v>
      </c>
      <c r="G59" s="139" t="s">
        <v>68</v>
      </c>
      <c r="H59" s="29">
        <f t="shared" ref="H59:H64" si="4">IF(E59="Pós Venda",DATE($D$5,$E$5+F59,1),DATE($D$6,$E$6+F59,1))</f>
        <v>45108</v>
      </c>
      <c r="I59" s="263"/>
      <c r="J59" s="31"/>
    </row>
    <row r="60" spans="1:17">
      <c r="A60" s="305">
        <v>3</v>
      </c>
      <c r="B60" s="176">
        <f t="shared" ref="B60:B64" si="5">C60*A60</f>
        <v>0.17499900000000002</v>
      </c>
      <c r="C60" s="306">
        <v>5.8333000000000003E-2</v>
      </c>
      <c r="D60" s="9">
        <v>1</v>
      </c>
      <c r="E60" s="140" t="s">
        <v>67</v>
      </c>
      <c r="F60" s="9">
        <v>1</v>
      </c>
      <c r="G60" s="139" t="s">
        <v>69</v>
      </c>
      <c r="H60" s="29">
        <f t="shared" si="4"/>
        <v>45139</v>
      </c>
      <c r="I60" s="263"/>
      <c r="J60" s="31"/>
    </row>
    <row r="61" spans="1:17">
      <c r="A61" s="305">
        <v>2</v>
      </c>
      <c r="B61" s="176">
        <f t="shared" si="5"/>
        <v>0.11666600000000001</v>
      </c>
      <c r="C61" s="306">
        <v>5.8333000000000003E-2</v>
      </c>
      <c r="D61" s="9">
        <v>1</v>
      </c>
      <c r="E61" s="140" t="s">
        <v>67</v>
      </c>
      <c r="F61" s="9">
        <v>4</v>
      </c>
      <c r="G61" s="139" t="s">
        <v>70</v>
      </c>
      <c r="H61" s="29">
        <f t="shared" si="4"/>
        <v>45231</v>
      </c>
      <c r="I61" s="263"/>
      <c r="J61" s="135"/>
    </row>
    <row r="62" spans="1:17">
      <c r="A62" s="305">
        <v>0</v>
      </c>
      <c r="B62" s="176">
        <f t="shared" si="5"/>
        <v>0</v>
      </c>
      <c r="C62" s="306"/>
      <c r="D62" s="9">
        <v>6</v>
      </c>
      <c r="E62" s="140" t="s">
        <v>67</v>
      </c>
      <c r="F62" s="9">
        <v>6</v>
      </c>
      <c r="G62" s="139" t="s">
        <v>71</v>
      </c>
      <c r="H62" s="29">
        <f t="shared" si="4"/>
        <v>45292</v>
      </c>
      <c r="I62" s="263"/>
      <c r="J62" s="2"/>
    </row>
    <row r="63" spans="1:17">
      <c r="A63" s="305">
        <v>1</v>
      </c>
      <c r="B63" s="176">
        <f t="shared" si="5"/>
        <v>0</v>
      </c>
      <c r="C63" s="306"/>
      <c r="D63" s="9">
        <v>12</v>
      </c>
      <c r="E63" s="140" t="s">
        <v>67</v>
      </c>
      <c r="F63" s="9">
        <v>11</v>
      </c>
      <c r="G63" s="139" t="s">
        <v>71</v>
      </c>
      <c r="H63" s="29">
        <f t="shared" si="4"/>
        <v>45444</v>
      </c>
      <c r="I63" s="263"/>
      <c r="J63" s="264"/>
    </row>
    <row r="64" spans="1:17">
      <c r="A64" s="305">
        <v>1</v>
      </c>
      <c r="B64" s="176">
        <f t="shared" si="5"/>
        <v>0.65</v>
      </c>
      <c r="C64" s="306">
        <v>0.65</v>
      </c>
      <c r="D64" s="9">
        <v>1</v>
      </c>
      <c r="E64" s="140" t="s">
        <v>72</v>
      </c>
      <c r="F64" s="9">
        <v>2</v>
      </c>
      <c r="G64" s="139" t="s">
        <v>73</v>
      </c>
      <c r="H64" s="29">
        <f t="shared" si="4"/>
        <v>45323</v>
      </c>
      <c r="I64" s="263"/>
      <c r="J64" s="31"/>
    </row>
    <row r="65" spans="1:21">
      <c r="A65" s="54" t="s">
        <v>13</v>
      </c>
      <c r="B65" s="141">
        <f>SUM(B59:B64)</f>
        <v>0.99999800000000005</v>
      </c>
      <c r="C65" s="142"/>
      <c r="D65" s="143"/>
      <c r="E65" s="143"/>
      <c r="F65" s="143"/>
      <c r="G65" s="143"/>
      <c r="H65" s="144"/>
      <c r="I65" s="2"/>
      <c r="J65" s="135"/>
      <c r="K65" s="2"/>
      <c r="L65" s="135"/>
      <c r="M65" s="145"/>
      <c r="N65" s="146"/>
      <c r="O65" s="2"/>
      <c r="P65" s="2"/>
      <c r="Q65" s="2"/>
    </row>
    <row r="66" spans="1:21" s="2" customFormat="1" ht="15.75" customHeight="1">
      <c r="A66" s="39"/>
      <c r="B66" s="147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6"/>
    </row>
    <row r="67" spans="1:21" s="2" customFormat="1" ht="15.75" customHeight="1"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</row>
    <row r="68" spans="1:21">
      <c r="A68" s="127" t="s">
        <v>74</v>
      </c>
      <c r="B68" s="13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11"/>
      <c r="P68" s="111"/>
      <c r="Q68" s="111"/>
    </row>
    <row r="69" spans="1:21" s="2" customFormat="1">
      <c r="A69" s="149"/>
      <c r="B69" s="51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</row>
    <row r="70" spans="1:21" s="2" customFormat="1" ht="15.75" customHeight="1">
      <c r="C70" s="50"/>
      <c r="D70" s="50"/>
      <c r="E70" s="50"/>
      <c r="F70" s="50"/>
      <c r="G70" s="50"/>
      <c r="H70" s="50"/>
      <c r="I70" s="50"/>
      <c r="J70" s="50"/>
      <c r="K70" s="50"/>
      <c r="L70" s="50"/>
      <c r="N70" s="390"/>
      <c r="O70" s="390"/>
      <c r="P70" s="390"/>
      <c r="Q70" s="390"/>
    </row>
    <row r="71" spans="1:21" ht="30" customHeight="1">
      <c r="B71" s="460" t="s">
        <v>75</v>
      </c>
      <c r="C71" s="461" t="s">
        <v>76</v>
      </c>
      <c r="D71" s="461" t="s">
        <v>41</v>
      </c>
      <c r="E71" s="461" t="s">
        <v>77</v>
      </c>
      <c r="F71" s="462" t="s">
        <v>78</v>
      </c>
      <c r="G71" s="461" t="s">
        <v>79</v>
      </c>
      <c r="H71" s="463" t="s">
        <v>80</v>
      </c>
      <c r="M71" s="153"/>
      <c r="N71" s="150"/>
      <c r="O71" s="151"/>
      <c r="P71" s="147"/>
    </row>
    <row r="72" spans="1:21" ht="12.75" hidden="1" customHeight="1">
      <c r="A72" s="75"/>
      <c r="B72" s="339"/>
      <c r="C72" s="339"/>
      <c r="D72" s="339"/>
      <c r="E72" s="339"/>
      <c r="F72" s="339"/>
      <c r="G72" s="339"/>
      <c r="H72" s="339"/>
      <c r="I72" s="133" t="s">
        <v>81</v>
      </c>
      <c r="J72" s="147" t="s">
        <v>82</v>
      </c>
      <c r="K72" s="152" t="s">
        <v>83</v>
      </c>
      <c r="L72" s="168" t="s">
        <v>84</v>
      </c>
      <c r="M72" s="147" t="s">
        <v>85</v>
      </c>
      <c r="N72" t="s">
        <v>86</v>
      </c>
    </row>
    <row r="73" spans="1:21" ht="12.75">
      <c r="A73" s="321"/>
      <c r="B73" s="456">
        <v>202</v>
      </c>
      <c r="C73" s="482">
        <f t="shared" ref="C73:C139" si="6">L73</f>
        <v>1.0675140000000001</v>
      </c>
      <c r="D73" s="483" t="s">
        <v>51</v>
      </c>
      <c r="E73" s="476" t="s">
        <v>87</v>
      </c>
      <c r="F73" s="157">
        <f t="shared" ref="F73:F104" si="7">ROUND((VLOOKUP(D73,$B$41:$E$52,4,FALSE)*G73)*C73,0)</f>
        <v>4519890</v>
      </c>
      <c r="G73" s="484">
        <v>336.27940000000001</v>
      </c>
      <c r="H73" s="458">
        <f t="shared" ref="H73:H139" si="8">F73/G73</f>
        <v>13440.876842292451</v>
      </c>
      <c r="I73" s="155"/>
      <c r="J73" s="214">
        <v>6.7514000000000005E-2</v>
      </c>
      <c r="K73" s="170">
        <v>1</v>
      </c>
      <c r="L73" s="153">
        <f>SUM(I73:K73)</f>
        <v>1.0675140000000001</v>
      </c>
      <c r="M73" s="170"/>
      <c r="N73" t="str">
        <f>RIGHT(B73,1)</f>
        <v>2</v>
      </c>
      <c r="O73" s="154"/>
      <c r="P73" s="280"/>
      <c r="Q73" s="225"/>
      <c r="R73" s="25"/>
      <c r="T73" s="25"/>
      <c r="U73" s="155"/>
    </row>
    <row r="74" spans="1:21" ht="12.75" hidden="1">
      <c r="A74" s="169" t="s">
        <v>88</v>
      </c>
      <c r="B74" s="457">
        <v>301</v>
      </c>
      <c r="C74" s="156">
        <f t="shared" si="6"/>
        <v>1.2343</v>
      </c>
      <c r="D74" s="483" t="s">
        <v>51</v>
      </c>
      <c r="E74" s="476" t="s">
        <v>89</v>
      </c>
      <c r="F74" s="157">
        <f t="shared" si="7"/>
        <v>6187297</v>
      </c>
      <c r="G74" s="177">
        <v>398.13119999999998</v>
      </c>
      <c r="H74" s="459">
        <f t="shared" si="8"/>
        <v>15540.849348154579</v>
      </c>
      <c r="I74" s="311"/>
      <c r="J74" s="312">
        <v>0.23430000000000001</v>
      </c>
      <c r="K74" s="170">
        <v>1</v>
      </c>
      <c r="L74" s="153">
        <f t="shared" ref="L74:L87" si="9">SUM(I74:K74)</f>
        <v>1.2343</v>
      </c>
      <c r="M74" s="170"/>
      <c r="N74" t="str">
        <f t="shared" ref="N74:N87" si="10">RIGHT(B74,1)</f>
        <v>1</v>
      </c>
      <c r="O74" s="154"/>
      <c r="P74" s="280"/>
      <c r="Q74" s="225"/>
      <c r="R74" s="25"/>
      <c r="T74" s="25"/>
      <c r="U74" s="155"/>
    </row>
    <row r="75" spans="1:21" ht="12.75">
      <c r="A75" s="321"/>
      <c r="B75" s="457">
        <v>302</v>
      </c>
      <c r="C75" s="156">
        <f t="shared" si="6"/>
        <v>1.0675144999999999</v>
      </c>
      <c r="D75" s="483" t="s">
        <v>51</v>
      </c>
      <c r="E75" s="476" t="s">
        <v>87</v>
      </c>
      <c r="F75" s="157">
        <f t="shared" si="7"/>
        <v>5351235</v>
      </c>
      <c r="G75" s="177">
        <v>398.13119999999998</v>
      </c>
      <c r="H75" s="459">
        <f t="shared" si="8"/>
        <v>13440.883306809414</v>
      </c>
      <c r="I75" s="155"/>
      <c r="J75" s="214">
        <v>6.7514500000000005E-2</v>
      </c>
      <c r="K75" s="170">
        <v>1</v>
      </c>
      <c r="L75" s="153">
        <f t="shared" si="9"/>
        <v>1.0675144999999999</v>
      </c>
      <c r="M75" s="170"/>
      <c r="N75" t="str">
        <f t="shared" si="10"/>
        <v>2</v>
      </c>
      <c r="O75" s="154"/>
      <c r="P75" s="280"/>
      <c r="Q75" s="225"/>
      <c r="R75" s="25"/>
      <c r="T75" s="25"/>
      <c r="U75" s="155"/>
    </row>
    <row r="76" spans="1:21" ht="12.75">
      <c r="A76" s="169" t="s">
        <v>88</v>
      </c>
      <c r="B76" s="457">
        <v>401</v>
      </c>
      <c r="C76" s="156">
        <f t="shared" si="6"/>
        <v>1.3345142999999999</v>
      </c>
      <c r="D76" s="483" t="s">
        <v>45</v>
      </c>
      <c r="E76" s="476" t="s">
        <v>87</v>
      </c>
      <c r="F76" s="157">
        <f t="shared" si="7"/>
        <v>6240651</v>
      </c>
      <c r="G76" s="177">
        <v>397.9384</v>
      </c>
      <c r="H76" s="459">
        <f t="shared" si="8"/>
        <v>15682.454872412414</v>
      </c>
      <c r="I76" s="155">
        <v>0.26700000000000002</v>
      </c>
      <c r="J76" s="214">
        <v>6.7514299999999999E-2</v>
      </c>
      <c r="K76" s="170">
        <v>1</v>
      </c>
      <c r="L76" s="153">
        <f t="shared" si="9"/>
        <v>1.3345142999999999</v>
      </c>
      <c r="M76" s="170"/>
      <c r="N76" t="str">
        <f t="shared" si="10"/>
        <v>1</v>
      </c>
      <c r="O76" s="154"/>
      <c r="P76" s="280"/>
      <c r="Q76" s="225"/>
      <c r="R76" s="25"/>
      <c r="T76" s="25"/>
      <c r="U76" s="155"/>
    </row>
    <row r="77" spans="1:21" ht="12.75">
      <c r="A77" s="321"/>
      <c r="B77" s="457">
        <v>402</v>
      </c>
      <c r="C77" s="156">
        <f t="shared" si="6"/>
        <v>1.0675143</v>
      </c>
      <c r="D77" s="483" t="s">
        <v>45</v>
      </c>
      <c r="E77" s="476" t="s">
        <v>87</v>
      </c>
      <c r="F77" s="157">
        <f t="shared" si="7"/>
        <v>4992772</v>
      </c>
      <c r="G77" s="177">
        <v>397.99459999999999</v>
      </c>
      <c r="H77" s="459">
        <f t="shared" si="8"/>
        <v>12544.823472479275</v>
      </c>
      <c r="I77" s="155"/>
      <c r="J77" s="214">
        <v>6.7514299999999999E-2</v>
      </c>
      <c r="K77" s="170">
        <v>1</v>
      </c>
      <c r="L77" s="153">
        <f t="shared" si="9"/>
        <v>1.0675143</v>
      </c>
      <c r="M77" s="170"/>
      <c r="N77" t="str">
        <f t="shared" si="10"/>
        <v>2</v>
      </c>
      <c r="O77" s="154"/>
      <c r="P77" s="280"/>
      <c r="Q77" s="225"/>
      <c r="R77" s="25"/>
      <c r="T77" s="25"/>
      <c r="U77" s="155"/>
    </row>
    <row r="78" spans="1:21" ht="12.75" hidden="1">
      <c r="A78" s="321" t="s">
        <v>90</v>
      </c>
      <c r="B78" s="457">
        <v>501</v>
      </c>
      <c r="C78" s="156">
        <f t="shared" si="6"/>
        <v>1.0675143</v>
      </c>
      <c r="D78" s="483" t="s">
        <v>51</v>
      </c>
      <c r="E78" s="485" t="s">
        <v>89</v>
      </c>
      <c r="F78" s="157">
        <f t="shared" si="7"/>
        <v>5349260</v>
      </c>
      <c r="G78" s="177">
        <v>397.98429999999996</v>
      </c>
      <c r="H78" s="459">
        <f t="shared" si="8"/>
        <v>13440.881964439302</v>
      </c>
      <c r="I78" s="155"/>
      <c r="J78" s="214">
        <v>6.7514299999999999E-2</v>
      </c>
      <c r="K78" s="170">
        <v>1</v>
      </c>
      <c r="L78" s="153">
        <f t="shared" si="9"/>
        <v>1.0675143</v>
      </c>
      <c r="M78" s="170"/>
      <c r="N78" t="str">
        <f t="shared" si="10"/>
        <v>1</v>
      </c>
      <c r="O78" s="154"/>
      <c r="P78" s="280"/>
      <c r="Q78" s="225"/>
      <c r="R78" s="25"/>
      <c r="T78" s="25"/>
      <c r="U78" s="155"/>
    </row>
    <row r="79" spans="1:21" ht="12.75" hidden="1">
      <c r="A79" s="169"/>
      <c r="B79" s="457">
        <v>502</v>
      </c>
      <c r="C79" s="156">
        <f t="shared" si="6"/>
        <v>1</v>
      </c>
      <c r="D79" s="30" t="s">
        <v>48</v>
      </c>
      <c r="E79" s="476" t="s">
        <v>89</v>
      </c>
      <c r="F79" s="157">
        <f t="shared" si="7"/>
        <v>4191462</v>
      </c>
      <c r="G79" s="177">
        <v>336.71429999999998</v>
      </c>
      <c r="H79" s="459">
        <f t="shared" si="8"/>
        <v>12448.125903770646</v>
      </c>
      <c r="I79" s="155"/>
      <c r="J79" s="214"/>
      <c r="K79" s="170">
        <v>1</v>
      </c>
      <c r="L79" s="153">
        <f t="shared" si="9"/>
        <v>1</v>
      </c>
      <c r="M79" s="170"/>
      <c r="N79" t="str">
        <f t="shared" si="10"/>
        <v>2</v>
      </c>
      <c r="O79" s="154"/>
      <c r="P79" s="280"/>
      <c r="Q79" s="225"/>
      <c r="R79" s="25"/>
      <c r="T79" s="25"/>
      <c r="U79" s="155"/>
    </row>
    <row r="80" spans="1:21" ht="12.75" hidden="1">
      <c r="A80" s="169"/>
      <c r="B80" s="457">
        <v>600</v>
      </c>
      <c r="C80" s="156">
        <f t="shared" si="6"/>
        <v>1</v>
      </c>
      <c r="D80" s="30" t="s">
        <v>55</v>
      </c>
      <c r="E80" s="476" t="s">
        <v>89</v>
      </c>
      <c r="F80" s="157">
        <f t="shared" si="7"/>
        <v>10779712</v>
      </c>
      <c r="G80" s="177">
        <v>811.09559999999999</v>
      </c>
      <c r="H80" s="459">
        <f t="shared" si="8"/>
        <v>13290.310044833186</v>
      </c>
      <c r="I80" s="155"/>
      <c r="J80" s="214"/>
      <c r="K80" s="170">
        <v>1</v>
      </c>
      <c r="L80" s="153">
        <f t="shared" si="9"/>
        <v>1</v>
      </c>
      <c r="M80" s="170"/>
      <c r="N80" t="str">
        <f t="shared" si="10"/>
        <v>0</v>
      </c>
      <c r="O80" s="154"/>
      <c r="P80" s="280"/>
      <c r="Q80" s="225"/>
      <c r="R80" s="25"/>
      <c r="T80" s="25"/>
      <c r="U80" s="155"/>
    </row>
    <row r="81" spans="1:21" ht="12.75" hidden="1">
      <c r="A81" s="321" t="s">
        <v>90</v>
      </c>
      <c r="B81" s="457">
        <v>701</v>
      </c>
      <c r="C81" s="156">
        <f t="shared" si="6"/>
        <v>1.0675142</v>
      </c>
      <c r="D81" s="483" t="s">
        <v>51</v>
      </c>
      <c r="E81" s="485" t="s">
        <v>89</v>
      </c>
      <c r="F81" s="157">
        <f t="shared" si="7"/>
        <v>4525302</v>
      </c>
      <c r="G81" s="177">
        <v>336.68200000000002</v>
      </c>
      <c r="H81" s="459">
        <f t="shared" si="8"/>
        <v>13440.878930266541</v>
      </c>
      <c r="I81" s="155"/>
      <c r="J81" s="214">
        <v>6.7514199999999996E-2</v>
      </c>
      <c r="K81" s="170">
        <v>1</v>
      </c>
      <c r="L81" s="153">
        <f t="shared" si="9"/>
        <v>1.0675142</v>
      </c>
      <c r="M81" s="170"/>
      <c r="N81" t="str">
        <f t="shared" si="10"/>
        <v>1</v>
      </c>
      <c r="O81" s="154"/>
      <c r="P81" s="280"/>
      <c r="Q81" s="225"/>
      <c r="R81" s="25"/>
      <c r="T81" s="25"/>
      <c r="U81" s="155"/>
    </row>
    <row r="82" spans="1:21" ht="12.75" hidden="1">
      <c r="A82" s="169"/>
      <c r="B82" s="457">
        <v>702</v>
      </c>
      <c r="C82" s="156">
        <f t="shared" si="6"/>
        <v>1.0675142</v>
      </c>
      <c r="D82" s="483" t="s">
        <v>51</v>
      </c>
      <c r="E82" s="476" t="s">
        <v>89</v>
      </c>
      <c r="F82" s="157">
        <f t="shared" si="7"/>
        <v>5345291</v>
      </c>
      <c r="G82" s="177">
        <v>397.6891</v>
      </c>
      <c r="H82" s="459">
        <f t="shared" si="8"/>
        <v>13440.878817146358</v>
      </c>
      <c r="I82" s="155"/>
      <c r="J82" s="214">
        <v>6.7514199999999996E-2</v>
      </c>
      <c r="K82" s="170">
        <v>1</v>
      </c>
      <c r="L82" s="153">
        <f t="shared" si="9"/>
        <v>1.0675142</v>
      </c>
      <c r="M82" s="170"/>
      <c r="N82" t="str">
        <f t="shared" si="10"/>
        <v>2</v>
      </c>
      <c r="O82" s="154"/>
      <c r="P82" s="280"/>
      <c r="Q82" s="225"/>
      <c r="R82" s="25"/>
      <c r="T82" s="25"/>
      <c r="U82" s="155"/>
    </row>
    <row r="83" spans="1:21" ht="12.75">
      <c r="A83" s="321"/>
      <c r="B83" s="457">
        <v>801</v>
      </c>
      <c r="C83" s="156">
        <f t="shared" si="6"/>
        <v>1.0675142</v>
      </c>
      <c r="D83" s="483" t="s">
        <v>51</v>
      </c>
      <c r="E83" s="476" t="s">
        <v>87</v>
      </c>
      <c r="F83" s="157">
        <f t="shared" si="7"/>
        <v>4525302</v>
      </c>
      <c r="G83" s="177">
        <v>336.68200000000002</v>
      </c>
      <c r="H83" s="459">
        <f t="shared" si="8"/>
        <v>13440.878930266541</v>
      </c>
      <c r="I83" s="155"/>
      <c r="J83" s="214">
        <v>6.7514199999999996E-2</v>
      </c>
      <c r="K83" s="170">
        <v>1</v>
      </c>
      <c r="L83" s="153">
        <f t="shared" si="9"/>
        <v>1.0675142</v>
      </c>
      <c r="M83" s="170"/>
      <c r="N83" t="str">
        <f t="shared" si="10"/>
        <v>1</v>
      </c>
      <c r="O83" s="154"/>
      <c r="P83" s="280"/>
      <c r="Q83" s="225"/>
      <c r="R83" s="25"/>
      <c r="T83" s="25"/>
      <c r="U83" s="155"/>
    </row>
    <row r="84" spans="1:21" ht="12.75" hidden="1">
      <c r="A84" s="169"/>
      <c r="B84" s="457">
        <v>802</v>
      </c>
      <c r="C84" s="156">
        <f t="shared" si="6"/>
        <v>1</v>
      </c>
      <c r="D84" s="483" t="s">
        <v>51</v>
      </c>
      <c r="E84" s="476" t="s">
        <v>89</v>
      </c>
      <c r="F84" s="157">
        <f t="shared" si="7"/>
        <v>5007669</v>
      </c>
      <c r="G84" s="177">
        <v>397.72379999999998</v>
      </c>
      <c r="H84" s="459">
        <f t="shared" si="8"/>
        <v>12590.820564421843</v>
      </c>
      <c r="I84" s="155"/>
      <c r="J84" s="214"/>
      <c r="K84" s="170">
        <v>1</v>
      </c>
      <c r="L84" s="153">
        <f t="shared" si="9"/>
        <v>1</v>
      </c>
      <c r="M84" s="170"/>
      <c r="N84" t="str">
        <f t="shared" si="10"/>
        <v>2</v>
      </c>
      <c r="O84" s="154"/>
      <c r="P84" s="280"/>
      <c r="Q84" s="225"/>
      <c r="R84" s="25"/>
      <c r="T84" s="25"/>
      <c r="U84" s="155"/>
    </row>
    <row r="85" spans="1:21" ht="12.75" hidden="1">
      <c r="A85" s="169"/>
      <c r="B85" s="457">
        <v>901</v>
      </c>
      <c r="C85" s="156">
        <f t="shared" si="6"/>
        <v>1</v>
      </c>
      <c r="D85" s="30" t="s">
        <v>47</v>
      </c>
      <c r="E85" s="476" t="s">
        <v>89</v>
      </c>
      <c r="F85" s="157">
        <f t="shared" si="7"/>
        <v>4949844</v>
      </c>
      <c r="G85" s="177">
        <v>398.30919999999998</v>
      </c>
      <c r="H85" s="459">
        <f t="shared" si="8"/>
        <v>12427.139518745738</v>
      </c>
      <c r="I85" s="155"/>
      <c r="J85" s="214"/>
      <c r="K85" s="170">
        <v>1</v>
      </c>
      <c r="L85" s="153">
        <f t="shared" si="9"/>
        <v>1</v>
      </c>
      <c r="M85" s="170"/>
      <c r="N85" t="str">
        <f t="shared" si="10"/>
        <v>1</v>
      </c>
      <c r="O85" s="154"/>
      <c r="P85" s="280"/>
      <c r="Q85" s="225"/>
      <c r="R85" s="25"/>
      <c r="T85" s="25"/>
      <c r="U85" s="155"/>
    </row>
    <row r="86" spans="1:21" ht="12.75">
      <c r="A86" s="321"/>
      <c r="B86" s="457">
        <v>902</v>
      </c>
      <c r="C86" s="156">
        <f t="shared" si="6"/>
        <v>1.0675142</v>
      </c>
      <c r="D86" s="483" t="s">
        <v>45</v>
      </c>
      <c r="E86" s="476" t="s">
        <v>87</v>
      </c>
      <c r="F86" s="157">
        <f t="shared" si="7"/>
        <v>4990485</v>
      </c>
      <c r="G86" s="177">
        <v>397.81239999999997</v>
      </c>
      <c r="H86" s="459">
        <f t="shared" si="8"/>
        <v>12544.820121243079</v>
      </c>
      <c r="I86" s="155"/>
      <c r="J86" s="214">
        <v>6.7514199999999996E-2</v>
      </c>
      <c r="K86" s="170">
        <v>1</v>
      </c>
      <c r="L86" s="153">
        <f t="shared" si="9"/>
        <v>1.0675142</v>
      </c>
      <c r="M86" s="170"/>
      <c r="N86" t="str">
        <f t="shared" si="10"/>
        <v>2</v>
      </c>
      <c r="O86" s="154"/>
      <c r="P86" s="280"/>
      <c r="Q86" s="225"/>
      <c r="R86" s="25"/>
      <c r="T86" s="25"/>
      <c r="U86" s="155"/>
    </row>
    <row r="87" spans="1:21" ht="12.75" hidden="1">
      <c r="A87" s="321" t="s">
        <v>90</v>
      </c>
      <c r="B87" s="457">
        <v>1001</v>
      </c>
      <c r="C87" s="156">
        <f t="shared" si="6"/>
        <v>1.0675142</v>
      </c>
      <c r="D87" s="483" t="s">
        <v>45</v>
      </c>
      <c r="E87" s="485" t="s">
        <v>89</v>
      </c>
      <c r="F87" s="157">
        <f t="shared" si="7"/>
        <v>4986630</v>
      </c>
      <c r="G87" s="177">
        <v>397.50509999999997</v>
      </c>
      <c r="H87" s="459">
        <f t="shared" si="8"/>
        <v>12544.820179665619</v>
      </c>
      <c r="I87" s="155"/>
      <c r="J87" s="214">
        <v>6.7514199999999996E-2</v>
      </c>
      <c r="K87" s="170">
        <v>1</v>
      </c>
      <c r="L87" s="153">
        <f t="shared" si="9"/>
        <v>1.0675142</v>
      </c>
      <c r="M87" s="170"/>
      <c r="N87" t="str">
        <f t="shared" si="10"/>
        <v>1</v>
      </c>
      <c r="O87" s="154"/>
      <c r="P87" s="280"/>
      <c r="Q87" s="225"/>
      <c r="R87" s="25"/>
      <c r="T87" s="25"/>
      <c r="U87" s="155"/>
    </row>
    <row r="88" spans="1:21" ht="12.75">
      <c r="A88" s="169"/>
      <c r="B88" s="457">
        <v>1002</v>
      </c>
      <c r="C88" s="156">
        <f t="shared" si="6"/>
        <v>1</v>
      </c>
      <c r="D88" s="30" t="s">
        <v>50</v>
      </c>
      <c r="E88" s="485" t="s">
        <v>87</v>
      </c>
      <c r="F88" s="157">
        <f t="shared" si="7"/>
        <v>4246957</v>
      </c>
      <c r="G88" s="177">
        <v>337.38080000000002</v>
      </c>
      <c r="H88" s="459">
        <f t="shared" si="8"/>
        <v>12588.022199247853</v>
      </c>
      <c r="I88" s="155"/>
      <c r="J88" s="214"/>
      <c r="K88" s="170">
        <v>1</v>
      </c>
      <c r="L88" s="153">
        <f t="shared" ref="L88:L139" si="11">SUM(I88:K88)</f>
        <v>1</v>
      </c>
      <c r="M88" s="170"/>
      <c r="N88" t="str">
        <f t="shared" ref="N88:N139" si="12">RIGHT(B88,1)</f>
        <v>2</v>
      </c>
      <c r="O88" s="154"/>
      <c r="P88" s="280"/>
      <c r="Q88" s="225"/>
      <c r="R88" s="25"/>
      <c r="T88" s="25"/>
      <c r="U88" s="155"/>
    </row>
    <row r="89" spans="1:21" ht="12.75">
      <c r="A89" s="321"/>
      <c r="B89" s="457">
        <v>1100</v>
      </c>
      <c r="C89" s="156">
        <f t="shared" si="6"/>
        <v>1.206</v>
      </c>
      <c r="D89" s="30" t="s">
        <v>56</v>
      </c>
      <c r="E89" s="485" t="s">
        <v>87</v>
      </c>
      <c r="F89" s="157">
        <f t="shared" si="7"/>
        <v>12605635</v>
      </c>
      <c r="G89" s="177">
        <v>744.57560000000001</v>
      </c>
      <c r="H89" s="459">
        <f t="shared" si="8"/>
        <v>16929.959832151362</v>
      </c>
      <c r="I89" s="155">
        <v>0.19</v>
      </c>
      <c r="J89" s="214">
        <v>1.6E-2</v>
      </c>
      <c r="K89" s="170">
        <v>1</v>
      </c>
      <c r="L89" s="153">
        <f t="shared" si="11"/>
        <v>1.206</v>
      </c>
      <c r="M89" s="170"/>
      <c r="N89" t="str">
        <f t="shared" si="12"/>
        <v>0</v>
      </c>
      <c r="O89" s="154"/>
      <c r="P89" s="280"/>
      <c r="Q89" s="225"/>
      <c r="R89" s="25"/>
      <c r="T89" s="25"/>
      <c r="U89" s="155"/>
    </row>
    <row r="90" spans="1:21" ht="12.75" hidden="1">
      <c r="A90" s="169"/>
      <c r="B90" s="457">
        <v>1201</v>
      </c>
      <c r="C90" s="156">
        <f t="shared" si="6"/>
        <v>1.0675142</v>
      </c>
      <c r="D90" s="483" t="s">
        <v>51</v>
      </c>
      <c r="E90" s="476" t="s">
        <v>89</v>
      </c>
      <c r="F90" s="157">
        <f t="shared" si="7"/>
        <v>4525302</v>
      </c>
      <c r="G90" s="177">
        <v>336.68200000000002</v>
      </c>
      <c r="H90" s="459">
        <f t="shared" si="8"/>
        <v>13440.878930266541</v>
      </c>
      <c r="I90" s="155"/>
      <c r="J90" s="214">
        <v>6.7514199999999996E-2</v>
      </c>
      <c r="K90" s="170">
        <v>1</v>
      </c>
      <c r="L90" s="153">
        <f t="shared" si="11"/>
        <v>1.0675142</v>
      </c>
      <c r="M90" s="170"/>
      <c r="N90" t="str">
        <f t="shared" si="12"/>
        <v>1</v>
      </c>
      <c r="O90" s="154"/>
      <c r="P90" s="280"/>
      <c r="Q90" s="225"/>
      <c r="R90" s="25"/>
      <c r="T90" s="25"/>
      <c r="U90" s="155"/>
    </row>
    <row r="91" spans="1:21" ht="12.75" hidden="1">
      <c r="A91" s="169"/>
      <c r="B91" s="457">
        <v>1202</v>
      </c>
      <c r="C91" s="156">
        <f t="shared" si="6"/>
        <v>1.0675142</v>
      </c>
      <c r="D91" s="483" t="s">
        <v>51</v>
      </c>
      <c r="E91" s="476" t="s">
        <v>89</v>
      </c>
      <c r="F91" s="157">
        <f t="shared" si="7"/>
        <v>4525302</v>
      </c>
      <c r="G91" s="177">
        <v>336.68200000000002</v>
      </c>
      <c r="H91" s="459">
        <f t="shared" si="8"/>
        <v>13440.878930266541</v>
      </c>
      <c r="I91" s="155"/>
      <c r="J91" s="214">
        <v>6.7514199999999996E-2</v>
      </c>
      <c r="K91" s="170">
        <v>1</v>
      </c>
      <c r="L91" s="153">
        <f t="shared" si="11"/>
        <v>1.0675142</v>
      </c>
      <c r="M91" s="170"/>
      <c r="N91" t="str">
        <f t="shared" si="12"/>
        <v>2</v>
      </c>
      <c r="O91" s="154"/>
      <c r="P91" s="280"/>
      <c r="Q91" s="225"/>
      <c r="R91" s="25"/>
      <c r="T91" s="25"/>
      <c r="U91" s="155"/>
    </row>
    <row r="92" spans="1:21" ht="12.75" hidden="1">
      <c r="A92" s="321"/>
      <c r="B92" s="457">
        <v>1301</v>
      </c>
      <c r="C92" s="156">
        <f t="shared" si="6"/>
        <v>1.0675142</v>
      </c>
      <c r="D92" s="483" t="s">
        <v>51</v>
      </c>
      <c r="E92" s="476" t="s">
        <v>89</v>
      </c>
      <c r="F92" s="157">
        <f t="shared" si="7"/>
        <v>5351992</v>
      </c>
      <c r="G92" s="177">
        <v>398.18759999999997</v>
      </c>
      <c r="H92" s="459">
        <f t="shared" si="8"/>
        <v>13440.880630135143</v>
      </c>
      <c r="I92" s="155"/>
      <c r="J92" s="214">
        <v>6.7514199999999996E-2</v>
      </c>
      <c r="K92" s="170">
        <v>1</v>
      </c>
      <c r="L92" s="153">
        <f t="shared" si="11"/>
        <v>1.0675142</v>
      </c>
      <c r="M92" s="170"/>
      <c r="N92" t="str">
        <f t="shared" si="12"/>
        <v>1</v>
      </c>
      <c r="O92" s="154"/>
      <c r="P92" s="280"/>
      <c r="Q92" s="225"/>
      <c r="R92" s="25"/>
      <c r="T92" s="25"/>
      <c r="U92" s="155"/>
    </row>
    <row r="93" spans="1:21" ht="12.75" hidden="1">
      <c r="A93" s="169"/>
      <c r="B93" s="457">
        <v>1302</v>
      </c>
      <c r="C93" s="156">
        <f t="shared" si="6"/>
        <v>1</v>
      </c>
      <c r="D93" s="30" t="s">
        <v>49</v>
      </c>
      <c r="E93" s="476" t="s">
        <v>89</v>
      </c>
      <c r="F93" s="157">
        <f t="shared" si="7"/>
        <v>5006331</v>
      </c>
      <c r="G93" s="177">
        <v>397.92699999999996</v>
      </c>
      <c r="H93" s="459">
        <f t="shared" si="8"/>
        <v>12581.028681140009</v>
      </c>
      <c r="I93" s="155"/>
      <c r="J93" s="214"/>
      <c r="K93" s="170">
        <v>1</v>
      </c>
      <c r="L93" s="153">
        <f t="shared" si="11"/>
        <v>1</v>
      </c>
      <c r="M93" s="170"/>
      <c r="N93" t="str">
        <f t="shared" si="12"/>
        <v>2</v>
      </c>
      <c r="O93" s="154"/>
      <c r="P93" s="280"/>
      <c r="Q93" s="225"/>
      <c r="R93" s="25"/>
      <c r="T93" s="25"/>
      <c r="U93" s="155"/>
    </row>
    <row r="94" spans="1:21" ht="12.75" hidden="1">
      <c r="A94" s="169"/>
      <c r="B94" s="457">
        <v>1401</v>
      </c>
      <c r="C94" s="156">
        <f t="shared" si="6"/>
        <v>1.02616</v>
      </c>
      <c r="D94" s="483" t="s">
        <v>45</v>
      </c>
      <c r="E94" s="476" t="s">
        <v>89</v>
      </c>
      <c r="F94" s="157">
        <f t="shared" si="7"/>
        <v>4803971</v>
      </c>
      <c r="G94" s="177">
        <v>398.37720000000002</v>
      </c>
      <c r="H94" s="459">
        <f t="shared" si="8"/>
        <v>12058.850255486508</v>
      </c>
      <c r="I94" s="155"/>
      <c r="J94" s="214">
        <v>2.6159999999999999E-2</v>
      </c>
      <c r="K94" s="170">
        <v>1</v>
      </c>
      <c r="L94" s="153">
        <f t="shared" si="11"/>
        <v>1.02616</v>
      </c>
      <c r="M94" s="170"/>
      <c r="N94" t="str">
        <f t="shared" si="12"/>
        <v>1</v>
      </c>
      <c r="O94" s="154"/>
      <c r="P94" s="280"/>
      <c r="Q94" s="225"/>
      <c r="R94" s="25"/>
      <c r="T94" s="25"/>
      <c r="U94" s="155"/>
    </row>
    <row r="95" spans="1:21" ht="12.75" hidden="1">
      <c r="A95" s="169"/>
      <c r="B95" s="457">
        <v>1402</v>
      </c>
      <c r="C95" s="156">
        <f t="shared" si="6"/>
        <v>1</v>
      </c>
      <c r="D95" s="30" t="s">
        <v>49</v>
      </c>
      <c r="E95" s="476" t="s">
        <v>89</v>
      </c>
      <c r="F95" s="157">
        <f t="shared" si="7"/>
        <v>5006331</v>
      </c>
      <c r="G95" s="177">
        <v>397.92699999999996</v>
      </c>
      <c r="H95" s="459">
        <f t="shared" si="8"/>
        <v>12581.028681140009</v>
      </c>
      <c r="I95" s="155"/>
      <c r="J95" s="214"/>
      <c r="K95" s="170">
        <v>1</v>
      </c>
      <c r="L95" s="153">
        <f t="shared" si="11"/>
        <v>1</v>
      </c>
      <c r="M95" s="170"/>
      <c r="N95" t="str">
        <f t="shared" si="12"/>
        <v>2</v>
      </c>
      <c r="O95" s="154"/>
      <c r="P95" s="280"/>
      <c r="Q95" s="225"/>
      <c r="R95" s="25"/>
      <c r="T95" s="25"/>
      <c r="U95" s="155"/>
    </row>
    <row r="96" spans="1:21" ht="12.75" hidden="1">
      <c r="A96" s="169"/>
      <c r="B96" s="457">
        <v>1500</v>
      </c>
      <c r="C96" s="156">
        <f t="shared" si="6"/>
        <v>1.01</v>
      </c>
      <c r="D96" s="30" t="s">
        <v>56</v>
      </c>
      <c r="E96" s="476" t="s">
        <v>89</v>
      </c>
      <c r="F96" s="157">
        <f t="shared" si="7"/>
        <v>11503364</v>
      </c>
      <c r="G96" s="177">
        <v>811.32500000000005</v>
      </c>
      <c r="H96" s="459">
        <f t="shared" si="8"/>
        <v>14178.490740455427</v>
      </c>
      <c r="I96" s="155"/>
      <c r="J96" s="214">
        <v>0.01</v>
      </c>
      <c r="K96" s="170">
        <v>1</v>
      </c>
      <c r="L96" s="153">
        <f t="shared" si="11"/>
        <v>1.01</v>
      </c>
      <c r="M96" s="170"/>
      <c r="N96" t="str">
        <f t="shared" si="12"/>
        <v>0</v>
      </c>
      <c r="O96" s="154"/>
      <c r="P96" s="280"/>
      <c r="Q96" s="225"/>
      <c r="R96" s="25"/>
      <c r="T96" s="25"/>
      <c r="U96" s="155"/>
    </row>
    <row r="97" spans="1:21" ht="12.75" hidden="1">
      <c r="A97" s="169"/>
      <c r="B97" s="457">
        <v>1601</v>
      </c>
      <c r="C97" s="156">
        <f t="shared" si="6"/>
        <v>1</v>
      </c>
      <c r="D97" s="30" t="s">
        <v>50</v>
      </c>
      <c r="E97" s="476" t="s">
        <v>89</v>
      </c>
      <c r="F97" s="157">
        <f t="shared" si="7"/>
        <v>4238161</v>
      </c>
      <c r="G97" s="177">
        <v>336.68200000000002</v>
      </c>
      <c r="H97" s="459">
        <f t="shared" si="8"/>
        <v>12588.023713771452</v>
      </c>
      <c r="I97" s="155"/>
      <c r="J97" s="214"/>
      <c r="K97" s="170">
        <v>1</v>
      </c>
      <c r="L97" s="153">
        <f t="shared" si="11"/>
        <v>1</v>
      </c>
      <c r="M97" s="170"/>
      <c r="N97" t="str">
        <f t="shared" si="12"/>
        <v>1</v>
      </c>
      <c r="O97" s="154"/>
      <c r="P97" s="280"/>
      <c r="Q97" s="225"/>
      <c r="R97" s="25"/>
      <c r="T97" s="25"/>
      <c r="U97" s="155"/>
    </row>
    <row r="98" spans="1:21" ht="12.75" hidden="1">
      <c r="A98" s="169"/>
      <c r="B98" s="457">
        <v>1602</v>
      </c>
      <c r="C98" s="156">
        <f t="shared" si="6"/>
        <v>1.0675142</v>
      </c>
      <c r="D98" s="483" t="s">
        <v>51</v>
      </c>
      <c r="E98" s="476" t="s">
        <v>89</v>
      </c>
      <c r="F98" s="157">
        <f t="shared" si="7"/>
        <v>4519296</v>
      </c>
      <c r="G98" s="177">
        <v>336.23509999999999</v>
      </c>
      <c r="H98" s="459">
        <f t="shared" si="8"/>
        <v>13440.8810977795</v>
      </c>
      <c r="I98" s="155"/>
      <c r="J98" s="214">
        <f>J92</f>
        <v>6.7514199999999996E-2</v>
      </c>
      <c r="K98" s="170">
        <v>1</v>
      </c>
      <c r="L98" s="153">
        <f t="shared" si="11"/>
        <v>1.0675142</v>
      </c>
      <c r="M98" s="170"/>
      <c r="N98" t="str">
        <f t="shared" si="12"/>
        <v>2</v>
      </c>
      <c r="O98" s="154"/>
      <c r="P98" s="280"/>
      <c r="Q98" s="225"/>
      <c r="R98" s="25"/>
      <c r="T98" s="25"/>
      <c r="U98" s="155"/>
    </row>
    <row r="99" spans="1:21" ht="12.75" hidden="1">
      <c r="A99" s="321"/>
      <c r="B99" s="457">
        <v>1701</v>
      </c>
      <c r="C99" s="156">
        <f t="shared" si="6"/>
        <v>1.0675143</v>
      </c>
      <c r="D99" s="483" t="s">
        <v>51</v>
      </c>
      <c r="E99" s="476" t="s">
        <v>89</v>
      </c>
      <c r="F99" s="157">
        <f t="shared" si="7"/>
        <v>5348906</v>
      </c>
      <c r="G99" s="177">
        <v>397.95799999999997</v>
      </c>
      <c r="H99" s="459">
        <f t="shared" si="8"/>
        <v>13440.880695952841</v>
      </c>
      <c r="I99" s="155"/>
      <c r="J99" s="214">
        <v>6.7514299999999999E-2</v>
      </c>
      <c r="K99" s="170">
        <v>1</v>
      </c>
      <c r="L99" s="153">
        <f t="shared" si="11"/>
        <v>1.0675143</v>
      </c>
      <c r="M99" s="170"/>
      <c r="N99" t="str">
        <f t="shared" si="12"/>
        <v>1</v>
      </c>
      <c r="O99" s="154"/>
      <c r="P99" s="280"/>
      <c r="Q99" s="225"/>
      <c r="R99" s="25"/>
      <c r="T99" s="25"/>
      <c r="U99" s="155"/>
    </row>
    <row r="100" spans="1:21" ht="12.75" hidden="1">
      <c r="A100" s="169"/>
      <c r="B100" s="457">
        <v>1702</v>
      </c>
      <c r="C100" s="156">
        <f t="shared" si="6"/>
        <v>1</v>
      </c>
      <c r="D100" s="30" t="s">
        <v>49</v>
      </c>
      <c r="E100" s="476" t="s">
        <v>89</v>
      </c>
      <c r="F100" s="157">
        <f t="shared" si="7"/>
        <v>5003774</v>
      </c>
      <c r="G100" s="177">
        <v>397.72379999999998</v>
      </c>
      <c r="H100" s="459">
        <f t="shared" si="8"/>
        <v>12581.027336055826</v>
      </c>
      <c r="I100" s="155"/>
      <c r="J100" s="214"/>
      <c r="K100" s="170">
        <v>1</v>
      </c>
      <c r="L100" s="153">
        <f t="shared" si="11"/>
        <v>1</v>
      </c>
      <c r="M100" s="170"/>
      <c r="N100" t="str">
        <f t="shared" si="12"/>
        <v>2</v>
      </c>
      <c r="O100" s="154"/>
      <c r="P100" s="280"/>
      <c r="Q100" s="225"/>
      <c r="R100" s="25"/>
      <c r="T100" s="25"/>
      <c r="U100" s="155"/>
    </row>
    <row r="101" spans="1:21" ht="12.75" hidden="1">
      <c r="A101" s="321" t="s">
        <v>90</v>
      </c>
      <c r="B101" s="457">
        <v>1801</v>
      </c>
      <c r="C101" s="156">
        <f t="shared" si="6"/>
        <v>1.0675142</v>
      </c>
      <c r="D101" s="483" t="s">
        <v>45</v>
      </c>
      <c r="E101" s="485" t="s">
        <v>89</v>
      </c>
      <c r="F101" s="157">
        <f t="shared" si="7"/>
        <v>4991494</v>
      </c>
      <c r="G101" s="177">
        <v>397.89279999999997</v>
      </c>
      <c r="H101" s="459">
        <f t="shared" si="8"/>
        <v>12544.821117647769</v>
      </c>
      <c r="I101" s="155"/>
      <c r="J101" s="214">
        <v>6.7514199999999996E-2</v>
      </c>
      <c r="K101" s="170">
        <v>1</v>
      </c>
      <c r="L101" s="153">
        <f t="shared" si="11"/>
        <v>1.0675142</v>
      </c>
      <c r="M101" s="170"/>
      <c r="N101" t="str">
        <f t="shared" si="12"/>
        <v>1</v>
      </c>
      <c r="O101" s="154"/>
      <c r="P101" s="280"/>
      <c r="Q101" s="225"/>
      <c r="R101" s="25"/>
      <c r="T101" s="25"/>
      <c r="U101" s="155"/>
    </row>
    <row r="102" spans="1:21" ht="12.75" hidden="1">
      <c r="A102" s="169"/>
      <c r="B102" s="457">
        <v>1802</v>
      </c>
      <c r="C102" s="156">
        <f t="shared" si="6"/>
        <v>1</v>
      </c>
      <c r="D102" s="30" t="s">
        <v>49</v>
      </c>
      <c r="E102" s="476" t="s">
        <v>89</v>
      </c>
      <c r="F102" s="157">
        <f t="shared" si="7"/>
        <v>5007186</v>
      </c>
      <c r="G102" s="177">
        <v>397.995</v>
      </c>
      <c r="H102" s="459">
        <f t="shared" si="8"/>
        <v>12581.027399841707</v>
      </c>
      <c r="I102" s="155"/>
      <c r="J102" s="214"/>
      <c r="K102" s="170">
        <v>1</v>
      </c>
      <c r="L102" s="153">
        <f t="shared" si="11"/>
        <v>1</v>
      </c>
      <c r="M102" s="170"/>
      <c r="N102" t="str">
        <f t="shared" si="12"/>
        <v>2</v>
      </c>
      <c r="O102" s="154"/>
      <c r="P102" s="280"/>
      <c r="Q102" s="225"/>
      <c r="R102" s="25"/>
      <c r="T102" s="25"/>
      <c r="U102" s="155"/>
    </row>
    <row r="103" spans="1:21" ht="12.75" hidden="1">
      <c r="A103" s="169"/>
      <c r="B103" s="457">
        <v>1900</v>
      </c>
      <c r="C103" s="156">
        <f t="shared" si="6"/>
        <v>1.04</v>
      </c>
      <c r="D103" s="30" t="s">
        <v>56</v>
      </c>
      <c r="E103" s="476" t="s">
        <v>89</v>
      </c>
      <c r="F103" s="157">
        <f t="shared" si="7"/>
        <v>11846908</v>
      </c>
      <c r="G103" s="177">
        <v>811.45240000000001</v>
      </c>
      <c r="H103" s="459">
        <f t="shared" si="8"/>
        <v>14599.633940327245</v>
      </c>
      <c r="I103" s="155">
        <v>0.03</v>
      </c>
      <c r="J103" s="214">
        <v>0.01</v>
      </c>
      <c r="K103" s="170">
        <v>1</v>
      </c>
      <c r="L103" s="153">
        <f t="shared" si="11"/>
        <v>1.04</v>
      </c>
      <c r="M103" s="170"/>
      <c r="N103" t="str">
        <f t="shared" si="12"/>
        <v>0</v>
      </c>
      <c r="O103" s="154"/>
      <c r="P103" s="280"/>
      <c r="Q103" s="225"/>
      <c r="R103" s="25"/>
      <c r="T103" s="25"/>
      <c r="U103" s="155"/>
    </row>
    <row r="104" spans="1:21" ht="12.75">
      <c r="A104" s="321"/>
      <c r="B104" s="457">
        <v>2001</v>
      </c>
      <c r="C104" s="156">
        <f t="shared" si="6"/>
        <v>1.0675143</v>
      </c>
      <c r="D104" s="483" t="s">
        <v>51</v>
      </c>
      <c r="E104" s="476" t="s">
        <v>87</v>
      </c>
      <c r="F104" s="157">
        <f t="shared" si="7"/>
        <v>5351234</v>
      </c>
      <c r="G104" s="177">
        <v>398.13119999999998</v>
      </c>
      <c r="H104" s="459">
        <f t="shared" si="8"/>
        <v>13440.880795074589</v>
      </c>
      <c r="I104" s="155"/>
      <c r="J104" s="214">
        <v>6.7514299999999999E-2</v>
      </c>
      <c r="K104" s="170">
        <v>1</v>
      </c>
      <c r="L104" s="153">
        <f t="shared" si="11"/>
        <v>1.0675143</v>
      </c>
      <c r="M104" s="170"/>
      <c r="N104" t="str">
        <f t="shared" si="12"/>
        <v>1</v>
      </c>
      <c r="O104" s="154"/>
      <c r="P104" s="280"/>
      <c r="Q104" s="225"/>
      <c r="R104" s="25"/>
      <c r="T104" s="25"/>
      <c r="U104" s="155"/>
    </row>
    <row r="105" spans="1:21" ht="12.75" hidden="1">
      <c r="A105" s="169"/>
      <c r="B105" s="457">
        <v>2002</v>
      </c>
      <c r="C105" s="156">
        <f t="shared" si="6"/>
        <v>1</v>
      </c>
      <c r="D105" s="30" t="s">
        <v>50</v>
      </c>
      <c r="E105" s="476" t="s">
        <v>89</v>
      </c>
      <c r="F105" s="157">
        <f t="shared" ref="F105:F136" si="13">ROUND((VLOOKUP(D105,$B$41:$E$52,4,FALSE)*G105)*C105,0)</f>
        <v>4242657</v>
      </c>
      <c r="G105" s="177">
        <v>337.03919999999999</v>
      </c>
      <c r="H105" s="459">
        <f t="shared" si="8"/>
        <v>12588.022402141947</v>
      </c>
      <c r="I105" s="155"/>
      <c r="J105" s="214"/>
      <c r="K105" s="170">
        <v>1</v>
      </c>
      <c r="L105" s="153">
        <f t="shared" si="11"/>
        <v>1</v>
      </c>
      <c r="M105" s="170"/>
      <c r="N105" t="str">
        <f t="shared" si="12"/>
        <v>2</v>
      </c>
      <c r="O105" s="154"/>
      <c r="P105" s="280"/>
      <c r="Q105" s="225"/>
      <c r="R105" s="25"/>
      <c r="T105" s="25"/>
      <c r="U105" s="155"/>
    </row>
    <row r="106" spans="1:21" ht="12.75">
      <c r="A106" s="321"/>
      <c r="B106" s="457">
        <v>2101</v>
      </c>
      <c r="C106" s="156">
        <f t="shared" si="6"/>
        <v>1.0675142</v>
      </c>
      <c r="D106" s="483" t="s">
        <v>45</v>
      </c>
      <c r="E106" s="476" t="s">
        <v>87</v>
      </c>
      <c r="F106" s="157">
        <f t="shared" si="13"/>
        <v>4991494</v>
      </c>
      <c r="G106" s="177">
        <v>397.89279999999997</v>
      </c>
      <c r="H106" s="459">
        <f t="shared" si="8"/>
        <v>12544.821117647769</v>
      </c>
      <c r="I106" s="155"/>
      <c r="J106" s="214">
        <v>6.7514199999999996E-2</v>
      </c>
      <c r="K106" s="170">
        <v>1</v>
      </c>
      <c r="L106" s="153">
        <f t="shared" si="11"/>
        <v>1.0675142</v>
      </c>
      <c r="M106" s="170"/>
      <c r="N106" t="str">
        <f t="shared" si="12"/>
        <v>1</v>
      </c>
      <c r="O106" s="154"/>
      <c r="P106" s="280"/>
      <c r="Q106" s="225"/>
      <c r="R106" s="25"/>
      <c r="T106" s="25"/>
      <c r="U106" s="155"/>
    </row>
    <row r="107" spans="1:21" ht="12.75" hidden="1">
      <c r="A107" s="169"/>
      <c r="B107" s="457">
        <v>2102</v>
      </c>
      <c r="C107" s="156">
        <f t="shared" si="6"/>
        <v>1</v>
      </c>
      <c r="D107" s="483" t="s">
        <v>51</v>
      </c>
      <c r="E107" s="476" t="s">
        <v>89</v>
      </c>
      <c r="F107" s="157">
        <f t="shared" si="13"/>
        <v>5009548</v>
      </c>
      <c r="G107" s="177">
        <v>397.87299999999999</v>
      </c>
      <c r="H107" s="459">
        <f t="shared" si="8"/>
        <v>12590.821694359758</v>
      </c>
      <c r="I107" s="155"/>
      <c r="J107" s="214"/>
      <c r="K107" s="170">
        <v>1</v>
      </c>
      <c r="L107" s="153">
        <f t="shared" si="11"/>
        <v>1</v>
      </c>
      <c r="M107" s="170"/>
      <c r="N107" t="str">
        <f t="shared" si="12"/>
        <v>2</v>
      </c>
      <c r="O107" s="154"/>
      <c r="P107" s="280"/>
      <c r="Q107" s="225"/>
      <c r="R107" s="25"/>
      <c r="T107" s="25"/>
      <c r="U107" s="155"/>
    </row>
    <row r="108" spans="1:21" ht="12.75" hidden="1">
      <c r="A108" s="169"/>
      <c r="B108" s="457">
        <v>2200</v>
      </c>
      <c r="C108" s="156">
        <f t="shared" si="6"/>
        <v>1.02616</v>
      </c>
      <c r="D108" s="30" t="s">
        <v>55</v>
      </c>
      <c r="E108" s="476" t="s">
        <v>89</v>
      </c>
      <c r="F108" s="157">
        <f t="shared" si="13"/>
        <v>11067738</v>
      </c>
      <c r="G108" s="177">
        <v>811.5376</v>
      </c>
      <c r="H108" s="459">
        <f t="shared" si="8"/>
        <v>13637.985473501167</v>
      </c>
      <c r="I108" s="155"/>
      <c r="J108" s="214">
        <v>2.6159999999999999E-2</v>
      </c>
      <c r="K108" s="170">
        <v>1</v>
      </c>
      <c r="L108" s="153">
        <f t="shared" si="11"/>
        <v>1.02616</v>
      </c>
      <c r="M108" s="170"/>
      <c r="N108" t="str">
        <f t="shared" si="12"/>
        <v>0</v>
      </c>
      <c r="O108" s="154"/>
      <c r="P108" s="280"/>
      <c r="Q108" s="225"/>
      <c r="R108" s="25"/>
      <c r="T108" s="25"/>
      <c r="U108" s="155"/>
    </row>
    <row r="109" spans="1:21" ht="12.75">
      <c r="A109" s="321"/>
      <c r="B109" s="457">
        <v>2301</v>
      </c>
      <c r="C109" s="156">
        <f t="shared" si="6"/>
        <v>1.0675142</v>
      </c>
      <c r="D109" s="483" t="s">
        <v>51</v>
      </c>
      <c r="E109" s="476" t="s">
        <v>87</v>
      </c>
      <c r="F109" s="157">
        <f t="shared" si="13"/>
        <v>5343333</v>
      </c>
      <c r="G109" s="177">
        <v>397.54339999999996</v>
      </c>
      <c r="H109" s="459">
        <f t="shared" si="8"/>
        <v>13440.87966244692</v>
      </c>
      <c r="I109" s="155"/>
      <c r="J109" s="214">
        <v>6.7514199999999996E-2</v>
      </c>
      <c r="K109" s="170">
        <v>1</v>
      </c>
      <c r="L109" s="153">
        <f t="shared" si="11"/>
        <v>1.0675142</v>
      </c>
      <c r="M109" s="170"/>
      <c r="N109" t="str">
        <f t="shared" si="12"/>
        <v>1</v>
      </c>
      <c r="O109" s="154"/>
      <c r="P109" s="280"/>
      <c r="Q109" s="225"/>
      <c r="R109" s="25"/>
      <c r="T109" s="25"/>
      <c r="U109" s="155"/>
    </row>
    <row r="110" spans="1:21" ht="12.75" hidden="1">
      <c r="A110" s="169"/>
      <c r="B110" s="457">
        <v>2302</v>
      </c>
      <c r="C110" s="156">
        <f t="shared" si="6"/>
        <v>1</v>
      </c>
      <c r="D110" s="30" t="s">
        <v>50</v>
      </c>
      <c r="E110" s="476" t="s">
        <v>89</v>
      </c>
      <c r="F110" s="157">
        <f t="shared" si="13"/>
        <v>4246957</v>
      </c>
      <c r="G110" s="177">
        <v>337.38080000000002</v>
      </c>
      <c r="H110" s="459">
        <f t="shared" si="8"/>
        <v>12588.022199247853</v>
      </c>
      <c r="I110" s="155"/>
      <c r="J110" s="214"/>
      <c r="K110" s="170">
        <v>1</v>
      </c>
      <c r="L110" s="153">
        <f t="shared" si="11"/>
        <v>1</v>
      </c>
      <c r="M110" s="170"/>
      <c r="N110" t="str">
        <f t="shared" si="12"/>
        <v>2</v>
      </c>
      <c r="O110" s="154"/>
      <c r="P110" s="280"/>
      <c r="Q110" s="225"/>
      <c r="R110" s="25"/>
      <c r="T110" s="25"/>
      <c r="U110" s="155"/>
    </row>
    <row r="111" spans="1:21" ht="12.75">
      <c r="A111" s="321"/>
      <c r="B111" s="457">
        <v>2401</v>
      </c>
      <c r="C111" s="156">
        <f t="shared" si="6"/>
        <v>1.0675142</v>
      </c>
      <c r="D111" s="483" t="s">
        <v>45</v>
      </c>
      <c r="E111" s="476" t="s">
        <v>87</v>
      </c>
      <c r="F111" s="157">
        <f t="shared" si="13"/>
        <v>4992776</v>
      </c>
      <c r="G111" s="177">
        <v>397.995</v>
      </c>
      <c r="H111" s="459">
        <f t="shared" si="8"/>
        <v>12544.820914835613</v>
      </c>
      <c r="I111" s="155"/>
      <c r="J111" s="214">
        <v>6.7514199999999996E-2</v>
      </c>
      <c r="K111" s="170">
        <v>1</v>
      </c>
      <c r="L111" s="153">
        <f t="shared" si="11"/>
        <v>1.0675142</v>
      </c>
      <c r="M111" s="170"/>
      <c r="N111" t="str">
        <f t="shared" si="12"/>
        <v>1</v>
      </c>
      <c r="O111" s="154"/>
      <c r="P111" s="280"/>
      <c r="Q111" s="225"/>
      <c r="R111" s="25"/>
      <c r="T111" s="25"/>
      <c r="U111" s="155"/>
    </row>
    <row r="112" spans="1:21" ht="12.75" hidden="1">
      <c r="A112" s="169"/>
      <c r="B112" s="457">
        <v>2402</v>
      </c>
      <c r="C112" s="156">
        <f t="shared" si="6"/>
        <v>1</v>
      </c>
      <c r="D112" s="30" t="s">
        <v>49</v>
      </c>
      <c r="E112" s="476" t="s">
        <v>89</v>
      </c>
      <c r="F112" s="157">
        <f t="shared" si="13"/>
        <v>5007186</v>
      </c>
      <c r="G112" s="177">
        <v>397.995</v>
      </c>
      <c r="H112" s="459">
        <f t="shared" si="8"/>
        <v>12581.027399841707</v>
      </c>
      <c r="I112" s="155"/>
      <c r="J112" s="214"/>
      <c r="K112" s="170">
        <v>1</v>
      </c>
      <c r="L112" s="153">
        <f t="shared" si="11"/>
        <v>1</v>
      </c>
      <c r="M112" s="170"/>
      <c r="N112" t="str">
        <f t="shared" si="12"/>
        <v>2</v>
      </c>
      <c r="O112" s="154"/>
      <c r="P112" s="280"/>
      <c r="Q112" s="225"/>
      <c r="R112" s="25"/>
      <c r="T112" s="25"/>
      <c r="U112" s="155"/>
    </row>
    <row r="113" spans="1:21" ht="12.75" hidden="1">
      <c r="A113" s="169"/>
      <c r="B113" s="457">
        <v>2501</v>
      </c>
      <c r="C113" s="156">
        <f t="shared" si="6"/>
        <v>1.0675142</v>
      </c>
      <c r="D113" s="483" t="s">
        <v>51</v>
      </c>
      <c r="E113" s="476" t="s">
        <v>89</v>
      </c>
      <c r="F113" s="157">
        <f t="shared" si="13"/>
        <v>5348029</v>
      </c>
      <c r="G113" s="177">
        <v>397.89279999999997</v>
      </c>
      <c r="H113" s="459">
        <f t="shared" si="8"/>
        <v>13440.879050839825</v>
      </c>
      <c r="I113" s="155"/>
      <c r="J113" s="214">
        <v>6.7514199999999996E-2</v>
      </c>
      <c r="K113" s="170">
        <v>1</v>
      </c>
      <c r="L113" s="153">
        <f t="shared" si="11"/>
        <v>1.0675142</v>
      </c>
      <c r="M113" s="170"/>
      <c r="N113" t="str">
        <f t="shared" si="12"/>
        <v>1</v>
      </c>
      <c r="O113" s="154"/>
      <c r="P113" s="280"/>
      <c r="Q113" s="225"/>
      <c r="R113" s="25"/>
      <c r="T113" s="25"/>
      <c r="U113" s="155"/>
    </row>
    <row r="114" spans="1:21" ht="12.75" hidden="1">
      <c r="A114" s="169"/>
      <c r="B114" s="457">
        <v>2502</v>
      </c>
      <c r="C114" s="156">
        <f t="shared" si="6"/>
        <v>1</v>
      </c>
      <c r="D114" s="483" t="s">
        <v>51</v>
      </c>
      <c r="E114" s="476" t="s">
        <v>89</v>
      </c>
      <c r="F114" s="157">
        <f t="shared" si="13"/>
        <v>5010640</v>
      </c>
      <c r="G114" s="177">
        <v>397.95979999999997</v>
      </c>
      <c r="H114" s="459">
        <f t="shared" si="8"/>
        <v>12590.819474730866</v>
      </c>
      <c r="I114" s="155"/>
      <c r="J114" s="214"/>
      <c r="K114" s="170">
        <v>1</v>
      </c>
      <c r="L114" s="153">
        <f t="shared" si="11"/>
        <v>1</v>
      </c>
      <c r="M114" s="170"/>
      <c r="N114" t="str">
        <f t="shared" si="12"/>
        <v>2</v>
      </c>
      <c r="O114" s="154"/>
      <c r="P114" s="280"/>
      <c r="Q114" s="225"/>
      <c r="R114" s="25"/>
      <c r="T114" s="25"/>
      <c r="U114" s="155"/>
    </row>
    <row r="115" spans="1:21" ht="12.75">
      <c r="A115" s="321"/>
      <c r="B115" s="457">
        <v>2601</v>
      </c>
      <c r="C115" s="156">
        <f t="shared" si="6"/>
        <v>1.0675142</v>
      </c>
      <c r="D115" s="483" t="s">
        <v>45</v>
      </c>
      <c r="E115" s="476" t="s">
        <v>87</v>
      </c>
      <c r="F115" s="157">
        <f t="shared" si="13"/>
        <v>4987111</v>
      </c>
      <c r="G115" s="177">
        <v>397.54339999999996</v>
      </c>
      <c r="H115" s="459">
        <f t="shared" si="8"/>
        <v>12544.821521373517</v>
      </c>
      <c r="I115" s="155"/>
      <c r="J115" s="214">
        <v>6.7514199999999996E-2</v>
      </c>
      <c r="K115" s="170">
        <v>1</v>
      </c>
      <c r="L115" s="153">
        <f t="shared" si="11"/>
        <v>1.0675142</v>
      </c>
      <c r="M115" s="170"/>
      <c r="N115" t="str">
        <f t="shared" si="12"/>
        <v>1</v>
      </c>
      <c r="O115" s="154"/>
      <c r="P115" s="280"/>
      <c r="Q115" s="225"/>
      <c r="R115" s="25"/>
      <c r="T115" s="25"/>
      <c r="U115" s="155"/>
    </row>
    <row r="116" spans="1:21" ht="12.75">
      <c r="A116" s="321"/>
      <c r="B116" s="457">
        <v>2602</v>
      </c>
      <c r="C116" s="156">
        <f t="shared" si="6"/>
        <v>1.0875142</v>
      </c>
      <c r="D116" s="483" t="s">
        <v>45</v>
      </c>
      <c r="E116" s="485" t="s">
        <v>87</v>
      </c>
      <c r="F116" s="157">
        <f t="shared" si="13"/>
        <v>5080055</v>
      </c>
      <c r="G116" s="177">
        <v>397.50509999999997</v>
      </c>
      <c r="H116" s="459">
        <f t="shared" si="8"/>
        <v>12779.848610747385</v>
      </c>
      <c r="I116" s="155">
        <v>0.02</v>
      </c>
      <c r="J116" s="214">
        <v>6.7514199999999996E-2</v>
      </c>
      <c r="K116" s="170">
        <v>1</v>
      </c>
      <c r="L116" s="153">
        <f t="shared" si="11"/>
        <v>1.0875142</v>
      </c>
      <c r="M116" s="170"/>
      <c r="N116" t="str">
        <f t="shared" si="12"/>
        <v>2</v>
      </c>
      <c r="O116" s="154"/>
      <c r="P116" s="280"/>
      <c r="Q116" s="225"/>
      <c r="R116" s="25"/>
      <c r="T116" s="25"/>
      <c r="U116" s="155"/>
    </row>
    <row r="117" spans="1:21" ht="12.75" hidden="1">
      <c r="A117" s="169"/>
      <c r="B117" s="457">
        <v>2700</v>
      </c>
      <c r="C117" s="156">
        <f t="shared" si="6"/>
        <v>1</v>
      </c>
      <c r="D117" s="30" t="s">
        <v>54</v>
      </c>
      <c r="E117" s="476" t="s">
        <v>89</v>
      </c>
      <c r="F117" s="157">
        <f t="shared" si="13"/>
        <v>9851689</v>
      </c>
      <c r="G117" s="177">
        <v>745.98</v>
      </c>
      <c r="H117" s="459">
        <f t="shared" si="8"/>
        <v>13206.371484490201</v>
      </c>
      <c r="I117" s="155"/>
      <c r="J117" s="214"/>
      <c r="K117" s="170">
        <v>1</v>
      </c>
      <c r="L117" s="153">
        <f t="shared" si="11"/>
        <v>1</v>
      </c>
      <c r="M117" s="170"/>
      <c r="N117" t="str">
        <f t="shared" si="12"/>
        <v>0</v>
      </c>
      <c r="O117" s="154"/>
      <c r="P117" s="280"/>
      <c r="Q117" s="225"/>
      <c r="R117" s="25"/>
      <c r="T117" s="25"/>
      <c r="U117" s="155"/>
    </row>
    <row r="118" spans="1:21" ht="12.75" hidden="1">
      <c r="A118" s="169"/>
      <c r="B118" s="457">
        <v>2801</v>
      </c>
      <c r="C118" s="156">
        <f t="shared" si="6"/>
        <v>1.0675142</v>
      </c>
      <c r="D118" s="483" t="s">
        <v>51</v>
      </c>
      <c r="E118" s="476" t="s">
        <v>89</v>
      </c>
      <c r="F118" s="157">
        <f t="shared" si="13"/>
        <v>5351992</v>
      </c>
      <c r="G118" s="177">
        <v>398.18759999999997</v>
      </c>
      <c r="H118" s="459">
        <f t="shared" si="8"/>
        <v>13440.880630135143</v>
      </c>
      <c r="I118" s="155"/>
      <c r="J118" s="214">
        <v>6.7514199999999996E-2</v>
      </c>
      <c r="K118" s="170">
        <v>1</v>
      </c>
      <c r="L118" s="153">
        <f t="shared" si="11"/>
        <v>1.0675142</v>
      </c>
      <c r="M118" s="170"/>
      <c r="N118" t="str">
        <f t="shared" si="12"/>
        <v>1</v>
      </c>
      <c r="O118" s="154"/>
      <c r="P118" s="280"/>
      <c r="Q118" s="225"/>
      <c r="R118" s="25"/>
      <c r="T118" s="25"/>
      <c r="U118" s="155"/>
    </row>
    <row r="119" spans="1:21" ht="12.75" hidden="1">
      <c r="A119" s="169"/>
      <c r="B119" s="457">
        <v>2802</v>
      </c>
      <c r="C119" s="156">
        <f t="shared" si="6"/>
        <v>1</v>
      </c>
      <c r="D119" s="30" t="s">
        <v>53</v>
      </c>
      <c r="E119" s="476" t="s">
        <v>89</v>
      </c>
      <c r="F119" s="157">
        <f t="shared" si="13"/>
        <v>4285248</v>
      </c>
      <c r="G119" s="177">
        <v>336.68090000000001</v>
      </c>
      <c r="H119" s="459">
        <f t="shared" si="8"/>
        <v>12727.921304713156</v>
      </c>
      <c r="I119" s="155"/>
      <c r="J119" s="214"/>
      <c r="K119" s="170">
        <v>1</v>
      </c>
      <c r="L119" s="153">
        <f t="shared" si="11"/>
        <v>1</v>
      </c>
      <c r="M119" s="170"/>
      <c r="N119" t="str">
        <f t="shared" si="12"/>
        <v>2</v>
      </c>
      <c r="O119" s="154"/>
      <c r="P119" s="280"/>
      <c r="Q119" s="225"/>
      <c r="R119" s="25"/>
      <c r="T119" s="25"/>
      <c r="U119" s="155"/>
    </row>
    <row r="120" spans="1:21" ht="12.75" hidden="1">
      <c r="A120" s="321"/>
      <c r="B120" s="457">
        <v>2901</v>
      </c>
      <c r="C120" s="156">
        <f t="shared" si="6"/>
        <v>1.0675143</v>
      </c>
      <c r="D120" s="483" t="s">
        <v>45</v>
      </c>
      <c r="E120" s="476" t="s">
        <v>89</v>
      </c>
      <c r="F120" s="157">
        <f t="shared" si="13"/>
        <v>4992183</v>
      </c>
      <c r="G120" s="177">
        <v>397.9477</v>
      </c>
      <c r="H120" s="459">
        <f t="shared" si="8"/>
        <v>12544.821844679589</v>
      </c>
      <c r="I120" s="155"/>
      <c r="J120" s="214">
        <v>6.7514299999999999E-2</v>
      </c>
      <c r="K120" s="170">
        <v>1</v>
      </c>
      <c r="L120" s="153">
        <f t="shared" si="11"/>
        <v>1.0675143</v>
      </c>
      <c r="M120" s="170"/>
      <c r="N120" t="str">
        <f t="shared" si="12"/>
        <v>1</v>
      </c>
      <c r="O120" s="154"/>
      <c r="P120" s="280"/>
      <c r="Q120" s="225"/>
      <c r="R120" s="25"/>
      <c r="T120" s="25"/>
      <c r="U120" s="155"/>
    </row>
    <row r="121" spans="1:21" ht="12.75" hidden="1">
      <c r="A121" s="169"/>
      <c r="B121" s="457">
        <v>2902</v>
      </c>
      <c r="C121" s="156">
        <f t="shared" si="6"/>
        <v>1</v>
      </c>
      <c r="D121" s="30" t="s">
        <v>52</v>
      </c>
      <c r="E121" s="476" t="s">
        <v>89</v>
      </c>
      <c r="F121" s="157">
        <f t="shared" si="13"/>
        <v>5063595</v>
      </c>
      <c r="G121" s="177">
        <v>398.05239999999998</v>
      </c>
      <c r="H121" s="459">
        <f t="shared" si="8"/>
        <v>12720.925687170835</v>
      </c>
      <c r="I121" s="155"/>
      <c r="J121" s="214"/>
      <c r="K121" s="170">
        <v>1</v>
      </c>
      <c r="L121" s="153">
        <f t="shared" si="11"/>
        <v>1</v>
      </c>
      <c r="M121" s="170"/>
      <c r="N121" t="str">
        <f t="shared" si="12"/>
        <v>2</v>
      </c>
      <c r="O121" s="154"/>
      <c r="P121" s="280"/>
      <c r="Q121" s="225"/>
      <c r="R121" s="25"/>
      <c r="T121" s="25"/>
      <c r="U121" s="155"/>
    </row>
    <row r="122" spans="1:21" ht="12.75" hidden="1">
      <c r="A122" s="169"/>
      <c r="B122" s="457">
        <v>3001</v>
      </c>
      <c r="C122" s="156">
        <f t="shared" si="6"/>
        <v>1.0675142</v>
      </c>
      <c r="D122" s="483" t="s">
        <v>51</v>
      </c>
      <c r="E122" s="476" t="s">
        <v>89</v>
      </c>
      <c r="F122" s="157">
        <f t="shared" si="13"/>
        <v>5351320</v>
      </c>
      <c r="G122" s="177">
        <v>398.13759999999996</v>
      </c>
      <c r="H122" s="459">
        <f t="shared" si="8"/>
        <v>13440.880740728835</v>
      </c>
      <c r="I122" s="155"/>
      <c r="J122" s="214">
        <v>6.7514199999999996E-2</v>
      </c>
      <c r="K122" s="170">
        <v>1</v>
      </c>
      <c r="L122" s="153">
        <f t="shared" si="11"/>
        <v>1.0675142</v>
      </c>
      <c r="M122" s="170"/>
      <c r="N122" t="str">
        <f t="shared" si="12"/>
        <v>1</v>
      </c>
      <c r="O122" s="154"/>
      <c r="P122" s="280"/>
      <c r="Q122" s="225"/>
      <c r="R122" s="25"/>
      <c r="T122" s="25"/>
      <c r="U122" s="155"/>
    </row>
    <row r="123" spans="1:21" ht="12.75" hidden="1">
      <c r="A123" s="169"/>
      <c r="B123" s="457">
        <v>3002</v>
      </c>
      <c r="C123" s="156">
        <f t="shared" si="6"/>
        <v>1</v>
      </c>
      <c r="D123" s="483" t="s">
        <v>45</v>
      </c>
      <c r="E123" s="476" t="s">
        <v>89</v>
      </c>
      <c r="F123" s="157">
        <f t="shared" si="13"/>
        <v>4676456</v>
      </c>
      <c r="G123" s="177">
        <v>397.9477</v>
      </c>
      <c r="H123" s="459">
        <f t="shared" si="8"/>
        <v>11751.433668293597</v>
      </c>
      <c r="I123" s="155"/>
      <c r="J123" s="214"/>
      <c r="K123" s="170">
        <v>1</v>
      </c>
      <c r="L123" s="153">
        <f t="shared" si="11"/>
        <v>1</v>
      </c>
      <c r="M123" s="170"/>
      <c r="N123" t="str">
        <f t="shared" si="12"/>
        <v>2</v>
      </c>
      <c r="O123" s="154"/>
      <c r="P123" s="280"/>
      <c r="Q123" s="225"/>
      <c r="R123" s="25"/>
      <c r="T123" s="25"/>
      <c r="U123" s="155"/>
    </row>
    <row r="124" spans="1:21" ht="12.75" hidden="1">
      <c r="A124" s="169"/>
      <c r="B124" s="457">
        <v>3100</v>
      </c>
      <c r="C124" s="156">
        <f t="shared" si="6"/>
        <v>1</v>
      </c>
      <c r="D124" s="30" t="s">
        <v>55</v>
      </c>
      <c r="E124" s="476" t="s">
        <v>89</v>
      </c>
      <c r="F124" s="157">
        <f t="shared" si="13"/>
        <v>10802949</v>
      </c>
      <c r="G124" s="177">
        <v>812.84400000000005</v>
      </c>
      <c r="H124" s="459">
        <f t="shared" si="8"/>
        <v>13290.310317846966</v>
      </c>
      <c r="I124" s="155"/>
      <c r="J124" s="214"/>
      <c r="K124" s="170">
        <v>1</v>
      </c>
      <c r="L124" s="153">
        <f t="shared" si="11"/>
        <v>1</v>
      </c>
      <c r="M124" s="170"/>
      <c r="N124" t="str">
        <f t="shared" si="12"/>
        <v>0</v>
      </c>
      <c r="O124" s="154"/>
      <c r="P124" s="280"/>
      <c r="Q124" s="225"/>
      <c r="R124" s="25"/>
      <c r="T124" s="25"/>
      <c r="U124" s="155"/>
    </row>
    <row r="125" spans="1:21" ht="12.75" hidden="1">
      <c r="A125" s="169"/>
      <c r="B125" s="457">
        <v>3201</v>
      </c>
      <c r="C125" s="156">
        <f t="shared" si="6"/>
        <v>1</v>
      </c>
      <c r="D125" s="30" t="s">
        <v>53</v>
      </c>
      <c r="E125" s="476" t="s">
        <v>89</v>
      </c>
      <c r="F125" s="157">
        <f t="shared" si="13"/>
        <v>4285262</v>
      </c>
      <c r="G125" s="177">
        <v>336.68200000000002</v>
      </c>
      <c r="H125" s="459">
        <f t="shared" si="8"/>
        <v>12727.921302594139</v>
      </c>
      <c r="I125" s="155"/>
      <c r="J125" s="214"/>
      <c r="K125" s="170">
        <v>1</v>
      </c>
      <c r="L125" s="153">
        <f t="shared" si="11"/>
        <v>1</v>
      </c>
      <c r="M125" s="170"/>
      <c r="N125" t="str">
        <f t="shared" si="12"/>
        <v>1</v>
      </c>
      <c r="O125" s="154"/>
      <c r="P125" s="280"/>
      <c r="Q125" s="225"/>
      <c r="R125" s="25"/>
      <c r="T125" s="25"/>
      <c r="U125" s="155"/>
    </row>
    <row r="126" spans="1:21" ht="12.75" hidden="1">
      <c r="A126" s="169"/>
      <c r="B126" s="457">
        <v>3202</v>
      </c>
      <c r="C126" s="156">
        <f t="shared" si="6"/>
        <v>1</v>
      </c>
      <c r="D126" s="30" t="s">
        <v>53</v>
      </c>
      <c r="E126" s="476" t="s">
        <v>89</v>
      </c>
      <c r="F126" s="157">
        <f t="shared" si="13"/>
        <v>4287543</v>
      </c>
      <c r="G126" s="177">
        <v>336.8612</v>
      </c>
      <c r="H126" s="459">
        <f t="shared" si="8"/>
        <v>12727.921767184824</v>
      </c>
      <c r="I126" s="155"/>
      <c r="J126" s="214"/>
      <c r="K126" s="170">
        <v>1</v>
      </c>
      <c r="L126" s="153">
        <f t="shared" si="11"/>
        <v>1</v>
      </c>
      <c r="M126" s="170"/>
      <c r="N126" t="str">
        <f t="shared" si="12"/>
        <v>2</v>
      </c>
      <c r="O126" s="154"/>
      <c r="P126" s="280"/>
      <c r="Q126" s="225"/>
      <c r="R126" s="25"/>
      <c r="T126" s="25"/>
      <c r="U126" s="155"/>
    </row>
    <row r="127" spans="1:21" ht="12.75" hidden="1">
      <c r="A127" s="169"/>
      <c r="B127" s="457">
        <v>3301</v>
      </c>
      <c r="C127" s="156">
        <f t="shared" si="6"/>
        <v>1</v>
      </c>
      <c r="D127" s="30" t="s">
        <v>52</v>
      </c>
      <c r="E127" s="476" t="s">
        <v>89</v>
      </c>
      <c r="F127" s="157">
        <f t="shared" si="13"/>
        <v>5067360</v>
      </c>
      <c r="G127" s="177">
        <v>398.34839999999997</v>
      </c>
      <c r="H127" s="459">
        <f t="shared" si="8"/>
        <v>12720.924698078366</v>
      </c>
      <c r="I127" s="155"/>
      <c r="J127" s="214"/>
      <c r="K127" s="170">
        <v>1</v>
      </c>
      <c r="L127" s="153">
        <f t="shared" si="11"/>
        <v>1</v>
      </c>
      <c r="M127" s="170"/>
      <c r="N127" t="str">
        <f t="shared" si="12"/>
        <v>1</v>
      </c>
      <c r="O127" s="154"/>
      <c r="P127" s="280"/>
      <c r="Q127" s="225"/>
      <c r="R127" s="25"/>
      <c r="T127" s="25"/>
      <c r="U127" s="155"/>
    </row>
    <row r="128" spans="1:21" ht="12.75" hidden="1">
      <c r="A128" s="169"/>
      <c r="B128" s="457">
        <v>3302</v>
      </c>
      <c r="C128" s="156">
        <f t="shared" si="6"/>
        <v>1</v>
      </c>
      <c r="D128" s="30" t="s">
        <v>52</v>
      </c>
      <c r="E128" s="476" t="s">
        <v>89</v>
      </c>
      <c r="F128" s="157">
        <f t="shared" si="13"/>
        <v>5062769</v>
      </c>
      <c r="G128" s="177">
        <v>397.98750000000001</v>
      </c>
      <c r="H128" s="459">
        <f t="shared" si="8"/>
        <v>12720.92465215616</v>
      </c>
      <c r="I128" s="155"/>
      <c r="J128" s="214"/>
      <c r="K128" s="170">
        <v>1</v>
      </c>
      <c r="L128" s="153">
        <f t="shared" si="11"/>
        <v>1</v>
      </c>
      <c r="M128" s="170"/>
      <c r="N128" t="str">
        <f t="shared" si="12"/>
        <v>2</v>
      </c>
      <c r="O128" s="154"/>
      <c r="P128" s="280"/>
      <c r="Q128" s="225"/>
      <c r="R128" s="25"/>
      <c r="T128" s="25"/>
      <c r="U128" s="155"/>
    </row>
    <row r="129" spans="1:27" ht="12.75" hidden="1">
      <c r="A129" s="169"/>
      <c r="B129" s="457">
        <v>3400</v>
      </c>
      <c r="C129" s="156">
        <f t="shared" si="6"/>
        <v>1</v>
      </c>
      <c r="D129" s="30" t="s">
        <v>46</v>
      </c>
      <c r="E129" s="476" t="s">
        <v>89</v>
      </c>
      <c r="F129" s="157">
        <f t="shared" si="13"/>
        <v>10916776</v>
      </c>
      <c r="G129" s="177">
        <v>879.45249999999999</v>
      </c>
      <c r="H129" s="459">
        <f t="shared" si="8"/>
        <v>12413.150226987813</v>
      </c>
      <c r="I129" s="155"/>
      <c r="J129" s="214"/>
      <c r="K129" s="170">
        <v>1</v>
      </c>
      <c r="L129" s="153">
        <f t="shared" si="11"/>
        <v>1</v>
      </c>
      <c r="M129" s="170"/>
      <c r="N129" t="str">
        <f t="shared" si="12"/>
        <v>0</v>
      </c>
      <c r="O129" s="154"/>
      <c r="P129" s="280"/>
      <c r="Q129" s="225"/>
      <c r="R129" s="25"/>
      <c r="T129" s="25"/>
      <c r="U129" s="155"/>
    </row>
    <row r="130" spans="1:27" ht="12.75" hidden="1">
      <c r="A130" s="169"/>
      <c r="B130" s="457">
        <v>3501</v>
      </c>
      <c r="C130" s="156">
        <f t="shared" si="6"/>
        <v>1</v>
      </c>
      <c r="D130" s="30" t="s">
        <v>52</v>
      </c>
      <c r="E130" s="476" t="s">
        <v>89</v>
      </c>
      <c r="F130" s="157">
        <f t="shared" si="13"/>
        <v>5061565</v>
      </c>
      <c r="G130" s="177">
        <v>397.89279999999997</v>
      </c>
      <c r="H130" s="459">
        <f t="shared" si="8"/>
        <v>12720.926339958905</v>
      </c>
      <c r="I130" s="155"/>
      <c r="J130" s="214"/>
      <c r="K130" s="170">
        <v>1</v>
      </c>
      <c r="L130" s="153">
        <f t="shared" si="11"/>
        <v>1</v>
      </c>
      <c r="M130" s="170"/>
      <c r="N130" t="str">
        <f t="shared" si="12"/>
        <v>1</v>
      </c>
      <c r="O130" s="154"/>
      <c r="P130" s="280"/>
      <c r="Q130" s="225"/>
      <c r="R130" s="25"/>
      <c r="T130" s="25"/>
      <c r="U130" s="155"/>
    </row>
    <row r="131" spans="1:27" ht="12.75" hidden="1">
      <c r="A131" s="169"/>
      <c r="B131" s="457">
        <v>3502</v>
      </c>
      <c r="C131" s="156">
        <f t="shared" si="6"/>
        <v>1</v>
      </c>
      <c r="D131" s="30" t="s">
        <v>53</v>
      </c>
      <c r="E131" s="476" t="s">
        <v>89</v>
      </c>
      <c r="F131" s="157">
        <f t="shared" si="13"/>
        <v>4284508</v>
      </c>
      <c r="G131" s="177">
        <v>336.62279999999998</v>
      </c>
      <c r="H131" s="459">
        <f t="shared" si="8"/>
        <v>12727.919796282367</v>
      </c>
      <c r="I131" s="155"/>
      <c r="J131" s="214"/>
      <c r="K131" s="170">
        <v>1</v>
      </c>
      <c r="L131" s="153">
        <f t="shared" si="11"/>
        <v>1</v>
      </c>
      <c r="M131" s="170"/>
      <c r="N131" t="str">
        <f t="shared" si="12"/>
        <v>2</v>
      </c>
      <c r="O131" s="154"/>
      <c r="P131" s="280"/>
      <c r="Q131" s="225"/>
      <c r="R131" s="25"/>
      <c r="T131" s="25"/>
      <c r="U131" s="155"/>
    </row>
    <row r="132" spans="1:27" ht="12.75" hidden="1">
      <c r="A132" s="169"/>
      <c r="B132" s="457">
        <v>3601</v>
      </c>
      <c r="C132" s="156">
        <f t="shared" si="6"/>
        <v>1</v>
      </c>
      <c r="D132" s="30" t="s">
        <v>52</v>
      </c>
      <c r="E132" s="476" t="s">
        <v>89</v>
      </c>
      <c r="F132" s="157">
        <f t="shared" si="13"/>
        <v>5070379</v>
      </c>
      <c r="G132" s="177">
        <v>398.58569999999997</v>
      </c>
      <c r="H132" s="459">
        <f t="shared" si="8"/>
        <v>12720.9255123804</v>
      </c>
      <c r="I132" s="155"/>
      <c r="J132" s="214"/>
      <c r="K132" s="170">
        <v>1</v>
      </c>
      <c r="L132" s="153">
        <f t="shared" si="11"/>
        <v>1</v>
      </c>
      <c r="M132" s="170"/>
      <c r="N132" t="str">
        <f t="shared" si="12"/>
        <v>1</v>
      </c>
      <c r="O132" s="154"/>
      <c r="P132" s="280"/>
      <c r="Q132" s="225"/>
      <c r="R132" s="25"/>
      <c r="T132" s="25"/>
      <c r="U132" s="155"/>
    </row>
    <row r="133" spans="1:27" ht="12.75" hidden="1">
      <c r="A133" s="169"/>
      <c r="B133" s="457">
        <v>3602</v>
      </c>
      <c r="C133" s="156">
        <f t="shared" si="6"/>
        <v>1</v>
      </c>
      <c r="D133" s="30" t="s">
        <v>52</v>
      </c>
      <c r="E133" s="476" t="s">
        <v>89</v>
      </c>
      <c r="F133" s="157">
        <f t="shared" si="13"/>
        <v>5067606</v>
      </c>
      <c r="G133" s="177">
        <v>398.36770000000001</v>
      </c>
      <c r="H133" s="459">
        <f t="shared" si="8"/>
        <v>12720.925918441681</v>
      </c>
      <c r="I133" s="155"/>
      <c r="J133" s="214"/>
      <c r="K133" s="170">
        <v>1</v>
      </c>
      <c r="L133" s="153">
        <f t="shared" si="11"/>
        <v>1</v>
      </c>
      <c r="M133" s="170"/>
      <c r="N133" t="str">
        <f t="shared" si="12"/>
        <v>2</v>
      </c>
      <c r="O133" s="154"/>
      <c r="P133" s="280"/>
      <c r="Q133" s="225"/>
      <c r="R133" s="25"/>
      <c r="T133" s="25"/>
      <c r="U133" s="155"/>
    </row>
    <row r="134" spans="1:27" ht="12.75" hidden="1">
      <c r="A134" s="169"/>
      <c r="B134" s="457">
        <v>3700</v>
      </c>
      <c r="C134" s="156">
        <f t="shared" si="6"/>
        <v>1.01</v>
      </c>
      <c r="D134" s="30" t="s">
        <v>56</v>
      </c>
      <c r="E134" s="476" t="s">
        <v>89</v>
      </c>
      <c r="F134" s="157">
        <f t="shared" si="13"/>
        <v>12480290</v>
      </c>
      <c r="G134" s="177">
        <v>880.22699999999998</v>
      </c>
      <c r="H134" s="459">
        <f t="shared" si="8"/>
        <v>14178.490321246678</v>
      </c>
      <c r="I134" s="155"/>
      <c r="J134" s="214">
        <v>0.01</v>
      </c>
      <c r="K134" s="170">
        <v>1</v>
      </c>
      <c r="L134" s="153">
        <f t="shared" si="11"/>
        <v>1.01</v>
      </c>
      <c r="M134" s="170"/>
      <c r="N134" t="str">
        <f t="shared" si="12"/>
        <v>0</v>
      </c>
      <c r="O134" s="154"/>
      <c r="P134" s="280"/>
      <c r="Q134" s="225"/>
      <c r="R134" s="25"/>
      <c r="T134" s="25"/>
      <c r="U134" s="155"/>
    </row>
    <row r="135" spans="1:27" ht="12.75" hidden="1">
      <c r="A135" s="169"/>
      <c r="B135" s="457">
        <v>3801</v>
      </c>
      <c r="C135" s="156">
        <f t="shared" si="6"/>
        <v>1.0674999999999999</v>
      </c>
      <c r="D135" s="30" t="s">
        <v>52</v>
      </c>
      <c r="E135" s="476" t="s">
        <v>89</v>
      </c>
      <c r="F135" s="157">
        <f t="shared" si="13"/>
        <v>5419364</v>
      </c>
      <c r="G135" s="177">
        <v>399.08159999999998</v>
      </c>
      <c r="H135" s="459">
        <f t="shared" si="8"/>
        <v>13579.588735737254</v>
      </c>
      <c r="I135" s="155"/>
      <c r="J135" s="214">
        <v>6.7500000000000004E-2</v>
      </c>
      <c r="K135" s="170">
        <v>1</v>
      </c>
      <c r="L135" s="153">
        <f t="shared" si="11"/>
        <v>1.0674999999999999</v>
      </c>
      <c r="M135" s="170"/>
      <c r="N135" t="str">
        <f t="shared" si="12"/>
        <v>1</v>
      </c>
      <c r="O135" s="154"/>
      <c r="P135" s="280"/>
      <c r="Q135" s="225"/>
      <c r="R135" s="25"/>
      <c r="T135" s="25"/>
      <c r="U135" s="155"/>
    </row>
    <row r="136" spans="1:27" ht="12.75" hidden="1">
      <c r="A136" s="169"/>
      <c r="B136" s="457">
        <v>3802</v>
      </c>
      <c r="C136" s="156">
        <f t="shared" si="6"/>
        <v>1</v>
      </c>
      <c r="D136" s="30" t="s">
        <v>53</v>
      </c>
      <c r="E136" s="476" t="s">
        <v>89</v>
      </c>
      <c r="F136" s="157">
        <f t="shared" si="13"/>
        <v>4285207</v>
      </c>
      <c r="G136" s="177">
        <v>336.67770000000002</v>
      </c>
      <c r="H136" s="459">
        <f t="shared" si="8"/>
        <v>12727.920500823191</v>
      </c>
      <c r="I136" s="155"/>
      <c r="J136" s="214"/>
      <c r="K136" s="170">
        <v>1</v>
      </c>
      <c r="L136" s="153">
        <f t="shared" si="11"/>
        <v>1</v>
      </c>
      <c r="M136" s="170"/>
      <c r="N136" t="str">
        <f t="shared" si="12"/>
        <v>2</v>
      </c>
      <c r="O136" s="154"/>
      <c r="P136" s="280"/>
      <c r="Q136" s="225"/>
      <c r="R136" s="25"/>
      <c r="T136" s="25"/>
      <c r="U136" s="155"/>
    </row>
    <row r="137" spans="1:27" ht="12.75" hidden="1">
      <c r="A137" s="169"/>
      <c r="B137" s="457">
        <v>3901</v>
      </c>
      <c r="C137" s="156">
        <f t="shared" si="6"/>
        <v>1.016</v>
      </c>
      <c r="D137" s="30" t="s">
        <v>52</v>
      </c>
      <c r="E137" s="476" t="s">
        <v>89</v>
      </c>
      <c r="F137" s="157">
        <f t="shared" ref="F137:F139" si="14">ROUND((VLOOKUP(D137,$B$41:$E$52,4,FALSE)*G137)*C137,0)</f>
        <v>5140366</v>
      </c>
      <c r="G137" s="177">
        <v>397.72379999999998</v>
      </c>
      <c r="H137" s="459">
        <f t="shared" si="8"/>
        <v>12924.461649013712</v>
      </c>
      <c r="I137" s="155"/>
      <c r="J137" s="214">
        <v>1.6E-2</v>
      </c>
      <c r="K137" s="170">
        <v>1</v>
      </c>
      <c r="L137" s="153">
        <f t="shared" si="11"/>
        <v>1.016</v>
      </c>
      <c r="M137" s="170"/>
      <c r="N137" t="str">
        <f t="shared" si="12"/>
        <v>1</v>
      </c>
      <c r="O137" s="154"/>
      <c r="P137" s="280"/>
      <c r="Q137" s="225"/>
      <c r="R137" s="25"/>
      <c r="T137" s="25"/>
      <c r="U137" s="155"/>
    </row>
    <row r="138" spans="1:27" ht="12.75">
      <c r="A138" s="321"/>
      <c r="B138" s="457">
        <v>3902</v>
      </c>
      <c r="C138" s="156">
        <f t="shared" si="6"/>
        <v>1.1921999999999999</v>
      </c>
      <c r="D138" s="30" t="s">
        <v>52</v>
      </c>
      <c r="E138" s="476" t="s">
        <v>87</v>
      </c>
      <c r="F138" s="157">
        <f t="shared" si="14"/>
        <v>6144644</v>
      </c>
      <c r="G138" s="177">
        <v>405.16219999999998</v>
      </c>
      <c r="H138" s="459">
        <f t="shared" si="8"/>
        <v>15165.886649840484</v>
      </c>
      <c r="I138" s="155">
        <v>0.19220000000000001</v>
      </c>
      <c r="J138" s="214"/>
      <c r="K138" s="170">
        <v>1</v>
      </c>
      <c r="L138" s="153">
        <f t="shared" si="11"/>
        <v>1.1921999999999999</v>
      </c>
      <c r="M138" s="170"/>
      <c r="N138" t="str">
        <f t="shared" si="12"/>
        <v>2</v>
      </c>
      <c r="O138" s="154"/>
      <c r="P138" s="280"/>
      <c r="Q138" s="225"/>
      <c r="R138" s="25"/>
      <c r="T138" s="25"/>
      <c r="U138" s="155"/>
    </row>
    <row r="139" spans="1:27" ht="12.75" hidden="1">
      <c r="A139" s="169"/>
      <c r="B139" s="464">
        <v>4000</v>
      </c>
      <c r="C139" s="465">
        <f t="shared" si="6"/>
        <v>1</v>
      </c>
      <c r="D139" s="466" t="s">
        <v>56</v>
      </c>
      <c r="E139" s="467" t="s">
        <v>89</v>
      </c>
      <c r="F139" s="468">
        <f t="shared" si="14"/>
        <v>19177883</v>
      </c>
      <c r="G139" s="469">
        <v>1366.1299999999999</v>
      </c>
      <c r="H139" s="470">
        <f t="shared" si="8"/>
        <v>14038.109843133525</v>
      </c>
      <c r="I139" s="155"/>
      <c r="J139" s="214"/>
      <c r="K139" s="170">
        <v>1</v>
      </c>
      <c r="L139" s="153">
        <f t="shared" si="11"/>
        <v>1</v>
      </c>
      <c r="M139" s="170"/>
      <c r="N139" t="str">
        <f t="shared" si="12"/>
        <v>0</v>
      </c>
      <c r="O139" s="154"/>
      <c r="P139" s="280"/>
      <c r="Q139" s="225"/>
      <c r="R139" s="25"/>
      <c r="T139" s="25"/>
      <c r="U139" s="155"/>
    </row>
    <row r="140" spans="1:27" ht="12.75">
      <c r="A140" s="322"/>
      <c r="B140" s="166"/>
      <c r="C140" s="166"/>
      <c r="D140" s="166"/>
      <c r="E140" s="166"/>
      <c r="F140" s="166"/>
      <c r="G140" s="166"/>
      <c r="H140" s="166"/>
      <c r="I140" s="166"/>
      <c r="J140" s="166"/>
      <c r="K140" s="166"/>
      <c r="L140" s="166"/>
      <c r="M140" s="166"/>
      <c r="N140" s="153"/>
      <c r="O140" s="153"/>
      <c r="P140" s="153"/>
      <c r="Q140" s="153"/>
      <c r="R140" s="154"/>
      <c r="S140" s="25"/>
      <c r="U140" s="25"/>
      <c r="V140" s="155"/>
    </row>
    <row r="141" spans="1:27">
      <c r="A141" s="322"/>
      <c r="B141" s="166"/>
      <c r="C141" s="166"/>
      <c r="D141" s="166"/>
      <c r="E141" s="166"/>
      <c r="F141" s="166"/>
      <c r="G141" s="166"/>
      <c r="H141" s="166"/>
      <c r="I141" s="166"/>
      <c r="J141" s="166"/>
      <c r="K141" s="166"/>
      <c r="L141" s="166"/>
      <c r="M141" s="166"/>
      <c r="N141" s="153"/>
      <c r="O141" s="153"/>
      <c r="P141" s="153"/>
      <c r="Q141" s="153"/>
      <c r="R141" s="154"/>
      <c r="S141" s="25"/>
      <c r="U141" s="25"/>
      <c r="V141" s="155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27">
      <c r="A143" s="127" t="s">
        <v>91</v>
      </c>
      <c r="B143" s="13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11"/>
      <c r="P143" s="111"/>
      <c r="Q143" s="111"/>
      <c r="R143" s="25"/>
      <c r="Z143" s="224"/>
      <c r="AA143" s="75"/>
    </row>
    <row r="144" spans="1:27">
      <c r="A144" s="2"/>
      <c r="B144" s="2"/>
      <c r="C144" s="2"/>
      <c r="D144" s="39"/>
      <c r="E144" s="39"/>
      <c r="F144" s="39"/>
      <c r="G144" s="39"/>
      <c r="H144" s="39"/>
      <c r="I144" s="2"/>
      <c r="J144" s="2"/>
      <c r="K144" s="2"/>
      <c r="L144" s="2"/>
      <c r="M144" s="2"/>
      <c r="N144" s="2"/>
      <c r="O144" s="2"/>
      <c r="P144" s="2"/>
      <c r="Q144" s="2"/>
      <c r="Z144" s="224"/>
      <c r="AA144" s="75"/>
    </row>
    <row r="145" spans="1:27">
      <c r="A145" s="382" t="s">
        <v>92</v>
      </c>
      <c r="B145" s="383"/>
      <c r="C145" s="383"/>
      <c r="D145" s="383"/>
      <c r="E145" s="383"/>
      <c r="F145" s="384"/>
      <c r="G145" s="103"/>
      <c r="H145" s="103"/>
      <c r="I145" s="2"/>
      <c r="J145" s="2"/>
      <c r="K145" s="2"/>
      <c r="L145" s="2"/>
      <c r="M145" s="2"/>
      <c r="N145" s="2"/>
      <c r="O145" s="2"/>
      <c r="P145" s="2"/>
      <c r="Q145" s="2"/>
      <c r="R145" s="155"/>
      <c r="Z145" s="224"/>
      <c r="AA145" s="75"/>
    </row>
    <row r="146" spans="1:27" ht="27.95">
      <c r="A146" s="54" t="s">
        <v>41</v>
      </c>
      <c r="B146" s="486" t="s">
        <v>42</v>
      </c>
      <c r="C146" s="158" t="s">
        <v>93</v>
      </c>
      <c r="D146" s="54" t="s">
        <v>94</v>
      </c>
      <c r="E146" s="487" t="s">
        <v>95</v>
      </c>
      <c r="F146" s="54" t="s">
        <v>96</v>
      </c>
      <c r="G146" s="173"/>
      <c r="H146" s="103"/>
      <c r="I146" s="2"/>
      <c r="J146" s="2"/>
      <c r="K146" s="2"/>
      <c r="L146" s="2"/>
      <c r="M146" s="2"/>
      <c r="N146" s="2"/>
      <c r="O146" s="2"/>
      <c r="P146" s="2"/>
      <c r="Q146" s="2"/>
      <c r="Z146" s="224"/>
      <c r="AA146" s="75"/>
    </row>
    <row r="147" spans="1:27">
      <c r="A147" s="53" t="str">
        <f t="shared" ref="A147:B158" si="15">B41</f>
        <v>Preço Base 1</v>
      </c>
      <c r="B147" s="33">
        <f t="shared" si="15"/>
        <v>397.86268333333328</v>
      </c>
      <c r="C147" s="9">
        <f t="shared" ref="C147:C158" si="16">COUNTIFS($D$73:$D$139,A147,$E$73:$E$139,"Disponivel")</f>
        <v>7</v>
      </c>
      <c r="D147" s="159">
        <f t="shared" ref="D147:D158" si="17">SUMIFS($F$73:$F$139,$D$73:$D$139,A147,$E$73:$E$139,"Disponivel")</f>
        <v>36275344</v>
      </c>
      <c r="E147" s="171">
        <f>IF(C147=0,0,D147/C147)</f>
        <v>5182192</v>
      </c>
      <c r="F147" s="160">
        <f>E147/B147</f>
        <v>13025.07678423892</v>
      </c>
      <c r="G147" s="174"/>
      <c r="H147" s="103"/>
      <c r="I147" s="2"/>
      <c r="J147" s="2"/>
      <c r="K147" s="2"/>
      <c r="L147" s="2"/>
      <c r="M147" s="2"/>
      <c r="N147" s="2"/>
      <c r="O147" s="2"/>
      <c r="P147" s="2"/>
      <c r="Q147" s="2"/>
      <c r="Z147" s="224"/>
      <c r="AA147" s="75"/>
    </row>
    <row r="148" spans="1:27">
      <c r="A148" s="53" t="str">
        <f t="shared" si="15"/>
        <v>Preço Base 2</v>
      </c>
      <c r="B148" s="33">
        <f t="shared" si="15"/>
        <v>879.45249999999999</v>
      </c>
      <c r="C148" s="9">
        <f t="shared" si="16"/>
        <v>0</v>
      </c>
      <c r="D148" s="159">
        <f t="shared" si="17"/>
        <v>0</v>
      </c>
      <c r="E148" s="171">
        <f t="shared" ref="E148:E157" si="18">IF(C148=0,0,D148/C148)</f>
        <v>0</v>
      </c>
      <c r="F148" s="160">
        <f t="shared" ref="F148:F157" si="19">E148/B148</f>
        <v>0</v>
      </c>
      <c r="G148" s="174"/>
      <c r="H148" s="103"/>
      <c r="I148" s="2"/>
      <c r="J148" s="2"/>
      <c r="K148" s="2"/>
      <c r="L148" s="2"/>
      <c r="M148" s="2"/>
      <c r="N148" s="2"/>
      <c r="O148" s="2"/>
      <c r="P148" s="2"/>
      <c r="Q148" s="2"/>
      <c r="Z148" s="224"/>
      <c r="AA148" s="75"/>
    </row>
    <row r="149" spans="1:27">
      <c r="A149" s="53" t="str">
        <f t="shared" si="15"/>
        <v>Preço Base 3</v>
      </c>
      <c r="B149" s="33">
        <f t="shared" si="15"/>
        <v>398.30919999999998</v>
      </c>
      <c r="C149" s="9">
        <f t="shared" si="16"/>
        <v>0</v>
      </c>
      <c r="D149" s="159">
        <f t="shared" si="17"/>
        <v>0</v>
      </c>
      <c r="E149" s="171">
        <f t="shared" si="18"/>
        <v>0</v>
      </c>
      <c r="F149" s="160">
        <f t="shared" si="19"/>
        <v>0</v>
      </c>
      <c r="G149" s="174"/>
      <c r="H149" s="103"/>
      <c r="I149" s="2"/>
      <c r="J149" s="2"/>
      <c r="K149" s="2"/>
      <c r="L149" s="2"/>
      <c r="M149" s="2"/>
      <c r="N149" s="2"/>
      <c r="O149" s="2"/>
      <c r="P149" s="2"/>
      <c r="Q149" s="2"/>
      <c r="Z149" s="224"/>
      <c r="AA149" s="75"/>
    </row>
    <row r="150" spans="1:27">
      <c r="A150" s="53" t="str">
        <f t="shared" si="15"/>
        <v>Preço Base 4</v>
      </c>
      <c r="B150" s="33">
        <f t="shared" si="15"/>
        <v>336.71429999999998</v>
      </c>
      <c r="C150" s="9">
        <f t="shared" si="16"/>
        <v>0</v>
      </c>
      <c r="D150" s="159">
        <f t="shared" si="17"/>
        <v>0</v>
      </c>
      <c r="E150" s="171">
        <f t="shared" si="18"/>
        <v>0</v>
      </c>
      <c r="F150" s="160">
        <f t="shared" si="19"/>
        <v>0</v>
      </c>
      <c r="G150" s="174"/>
      <c r="H150" s="103"/>
      <c r="I150" s="2"/>
      <c r="J150" s="2"/>
      <c r="K150" s="2"/>
      <c r="L150" s="2"/>
      <c r="M150" s="2"/>
      <c r="N150" s="2"/>
      <c r="O150" s="2"/>
      <c r="P150" s="2"/>
      <c r="Q150" s="2"/>
      <c r="Z150" s="224"/>
      <c r="AA150" s="75"/>
    </row>
    <row r="151" spans="1:27">
      <c r="A151" s="53" t="str">
        <f t="shared" si="15"/>
        <v>Preço Base 5</v>
      </c>
      <c r="B151" s="33">
        <f t="shared" si="15"/>
        <v>397.91355999999996</v>
      </c>
      <c r="C151" s="9">
        <f t="shared" si="16"/>
        <v>0</v>
      </c>
      <c r="D151" s="159">
        <f t="shared" si="17"/>
        <v>0</v>
      </c>
      <c r="E151" s="171">
        <f t="shared" si="18"/>
        <v>0</v>
      </c>
      <c r="F151" s="160">
        <f t="shared" si="19"/>
        <v>0</v>
      </c>
      <c r="G151" s="174"/>
      <c r="H151" s="103"/>
      <c r="I151" s="2"/>
      <c r="J151" s="2"/>
      <c r="K151" s="2"/>
      <c r="L151" s="2"/>
      <c r="M151" s="2"/>
      <c r="N151" s="2"/>
      <c r="O151" s="2"/>
      <c r="P151" s="2"/>
      <c r="Q151" s="2"/>
      <c r="Z151" s="224"/>
      <c r="AA151" s="75"/>
    </row>
    <row r="152" spans="1:27">
      <c r="A152" s="53" t="str">
        <f t="shared" si="15"/>
        <v>Preço Base 6</v>
      </c>
      <c r="B152" s="33">
        <f t="shared" si="15"/>
        <v>337.12070000000006</v>
      </c>
      <c r="C152" s="9">
        <f t="shared" si="16"/>
        <v>1</v>
      </c>
      <c r="D152" s="159">
        <f t="shared" si="17"/>
        <v>4246957</v>
      </c>
      <c r="E152" s="171">
        <f t="shared" si="18"/>
        <v>4246957</v>
      </c>
      <c r="F152" s="160">
        <f t="shared" si="19"/>
        <v>12597.734283299718</v>
      </c>
      <c r="G152" s="174"/>
      <c r="H152" s="103"/>
      <c r="I152" s="2"/>
      <c r="J152" s="2"/>
      <c r="K152" s="2"/>
      <c r="L152" s="2"/>
      <c r="M152" s="2"/>
      <c r="N152" s="2"/>
      <c r="O152" s="2"/>
      <c r="P152" s="2"/>
      <c r="Q152" s="2"/>
      <c r="Z152" s="224"/>
      <c r="AA152" s="75"/>
    </row>
    <row r="153" spans="1:27">
      <c r="A153" s="53" t="str">
        <f t="shared" si="15"/>
        <v>Preço Base 7</v>
      </c>
      <c r="B153" s="33">
        <f t="shared" si="15"/>
        <v>379.53865499999989</v>
      </c>
      <c r="C153" s="9">
        <f t="shared" si="16"/>
        <v>5</v>
      </c>
      <c r="D153" s="159">
        <f t="shared" si="17"/>
        <v>25090994</v>
      </c>
      <c r="E153" s="171">
        <f t="shared" si="18"/>
        <v>5018198.8</v>
      </c>
      <c r="F153" s="160">
        <f t="shared" si="19"/>
        <v>13221.83849758334</v>
      </c>
      <c r="G153" s="174"/>
      <c r="H153" s="103"/>
      <c r="I153" s="2"/>
      <c r="J153" s="2"/>
      <c r="K153" s="2"/>
      <c r="L153" s="2"/>
      <c r="M153" s="2"/>
      <c r="N153" s="2"/>
      <c r="O153" s="2"/>
      <c r="P153" s="2"/>
      <c r="Q153" s="2"/>
      <c r="Z153" s="224"/>
      <c r="AA153" s="75"/>
    </row>
    <row r="154" spans="1:27">
      <c r="A154" s="53" t="str">
        <f t="shared" si="15"/>
        <v>Preço Base 8</v>
      </c>
      <c r="B154" s="33">
        <f t="shared" si="15"/>
        <v>399.0224555555555</v>
      </c>
      <c r="C154" s="9">
        <f t="shared" si="16"/>
        <v>1</v>
      </c>
      <c r="D154" s="159">
        <f t="shared" si="17"/>
        <v>6144644</v>
      </c>
      <c r="E154" s="171">
        <f t="shared" si="18"/>
        <v>6144644</v>
      </c>
      <c r="F154" s="160">
        <f t="shared" si="19"/>
        <v>15399.243612605374</v>
      </c>
      <c r="G154" s="174"/>
      <c r="H154" s="103"/>
      <c r="I154" s="2"/>
      <c r="J154" s="2"/>
      <c r="K154" s="2"/>
      <c r="L154" s="2"/>
      <c r="M154" s="2"/>
      <c r="N154" s="2"/>
      <c r="O154" s="2"/>
      <c r="P154" s="2"/>
      <c r="Q154" s="2"/>
      <c r="Z154" s="224"/>
      <c r="AA154" s="75"/>
    </row>
    <row r="155" spans="1:27">
      <c r="A155" s="53" t="str">
        <f t="shared" si="15"/>
        <v>Preço Base 9</v>
      </c>
      <c r="B155" s="33">
        <f t="shared" si="15"/>
        <v>336.70492000000002</v>
      </c>
      <c r="C155" s="9">
        <f t="shared" si="16"/>
        <v>0</v>
      </c>
      <c r="D155" s="159">
        <f t="shared" si="17"/>
        <v>0</v>
      </c>
      <c r="E155" s="171">
        <f t="shared" si="18"/>
        <v>0</v>
      </c>
      <c r="F155" s="160">
        <f t="shared" si="19"/>
        <v>0</v>
      </c>
      <c r="G155" s="174"/>
      <c r="H155" s="103"/>
      <c r="I155" s="2"/>
      <c r="J155" s="2"/>
      <c r="K155" s="2"/>
      <c r="L155" s="2"/>
      <c r="M155" s="2"/>
      <c r="N155" s="2"/>
      <c r="O155" s="2"/>
      <c r="P155" s="2"/>
      <c r="Q155" s="2"/>
      <c r="Z155" s="224"/>
      <c r="AA155" s="75"/>
    </row>
    <row r="156" spans="1:27">
      <c r="A156" s="53" t="str">
        <f t="shared" si="15"/>
        <v>Preço Base 10</v>
      </c>
      <c r="B156" s="33">
        <f t="shared" si="15"/>
        <v>745.98</v>
      </c>
      <c r="C156" s="9">
        <f t="shared" si="16"/>
        <v>0</v>
      </c>
      <c r="D156" s="159">
        <f t="shared" si="17"/>
        <v>0</v>
      </c>
      <c r="E156" s="171">
        <f t="shared" si="18"/>
        <v>0</v>
      </c>
      <c r="F156" s="160">
        <f t="shared" si="19"/>
        <v>0</v>
      </c>
      <c r="G156" s="174"/>
      <c r="H156" s="103"/>
      <c r="I156" s="2"/>
      <c r="J156" s="2"/>
      <c r="K156" s="2"/>
      <c r="L156" s="2"/>
      <c r="M156" s="2"/>
      <c r="N156" s="2"/>
      <c r="O156" s="2"/>
      <c r="P156" s="2"/>
      <c r="Q156" s="2"/>
      <c r="Z156" s="224"/>
      <c r="AA156" s="75"/>
    </row>
    <row r="157" spans="1:27">
      <c r="A157" s="53" t="str">
        <f t="shared" si="15"/>
        <v>Preço Base 11</v>
      </c>
      <c r="B157" s="33">
        <f t="shared" si="15"/>
        <v>811.82573333333346</v>
      </c>
      <c r="C157" s="9">
        <f t="shared" si="16"/>
        <v>0</v>
      </c>
      <c r="D157" s="159">
        <f t="shared" si="17"/>
        <v>0</v>
      </c>
      <c r="E157" s="171">
        <f t="shared" si="18"/>
        <v>0</v>
      </c>
      <c r="F157" s="160">
        <f t="shared" si="19"/>
        <v>0</v>
      </c>
      <c r="G157" s="174"/>
      <c r="H157" s="103"/>
      <c r="I157" s="2"/>
      <c r="J157" s="2"/>
      <c r="K157" s="2"/>
      <c r="L157" s="2"/>
      <c r="M157" s="2"/>
      <c r="N157" s="2"/>
      <c r="O157" s="2"/>
      <c r="P157" s="2"/>
      <c r="Q157" s="2"/>
      <c r="Z157" s="224"/>
      <c r="AA157" s="75"/>
    </row>
    <row r="158" spans="1:27">
      <c r="A158" s="53" t="str">
        <f t="shared" si="15"/>
        <v>Preço Base 12</v>
      </c>
      <c r="B158" s="33">
        <f t="shared" si="15"/>
        <v>922.74199999999996</v>
      </c>
      <c r="C158" s="9">
        <f t="shared" si="16"/>
        <v>1</v>
      </c>
      <c r="D158" s="159">
        <f t="shared" si="17"/>
        <v>12605635</v>
      </c>
      <c r="E158" s="171">
        <f t="shared" ref="E158" si="20">IF(C158=0,0,D158/C158)</f>
        <v>12605635</v>
      </c>
      <c r="F158" s="160">
        <f t="shared" ref="F158" si="21">E158/B158</f>
        <v>13661.061271731427</v>
      </c>
      <c r="G158" s="174"/>
      <c r="H158" s="103"/>
      <c r="I158" s="2"/>
      <c r="J158" s="2"/>
      <c r="K158" s="2"/>
      <c r="L158" s="2"/>
      <c r="M158" s="2"/>
      <c r="N158" s="2"/>
      <c r="O158" s="2"/>
      <c r="P158" s="2"/>
      <c r="Q158" s="2"/>
      <c r="Z158" s="224"/>
      <c r="AA158" s="75"/>
    </row>
    <row r="159" spans="1:27">
      <c r="A159" s="82" t="s">
        <v>13</v>
      </c>
      <c r="B159" s="161"/>
      <c r="C159" s="82">
        <f>SUM(C147:C158)</f>
        <v>15</v>
      </c>
      <c r="D159" s="162">
        <f>SUM(D147:D158)</f>
        <v>84363574</v>
      </c>
      <c r="E159" s="172"/>
      <c r="F159" s="160"/>
      <c r="G159" s="175"/>
      <c r="H159" s="223"/>
      <c r="I159" s="180"/>
      <c r="J159" s="180"/>
      <c r="K159" s="180"/>
      <c r="L159" s="98"/>
      <c r="M159" s="2"/>
      <c r="N159" s="31"/>
      <c r="O159" s="2"/>
      <c r="P159" s="2"/>
      <c r="Q159" s="2"/>
      <c r="Z159" s="224"/>
      <c r="AA159" s="75"/>
    </row>
    <row r="160" spans="1:27">
      <c r="A160" s="2"/>
      <c r="B160" s="2"/>
      <c r="C160" s="2"/>
      <c r="D160" s="2"/>
      <c r="E160" s="2"/>
      <c r="F160" s="2"/>
      <c r="G160" s="2"/>
      <c r="H160" s="216"/>
      <c r="I160" s="103"/>
      <c r="J160" s="103"/>
      <c r="K160" s="103"/>
      <c r="L160" s="2"/>
      <c r="M160" s="2"/>
      <c r="N160" s="31"/>
      <c r="O160" s="2"/>
      <c r="P160" s="2"/>
      <c r="Q160" s="2"/>
      <c r="Z160" s="224"/>
      <c r="AA160" s="75"/>
    </row>
    <row r="161" spans="1:28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Z161" s="224"/>
      <c r="AA161" s="224"/>
      <c r="AB161" s="75"/>
    </row>
    <row r="162" spans="1:28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Z162" s="224"/>
      <c r="AA162" s="224"/>
      <c r="AB162" s="75"/>
    </row>
    <row r="163" spans="1:28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Z163" s="224"/>
      <c r="AA163" s="224"/>
      <c r="AB163" s="75"/>
    </row>
    <row r="164" spans="1:28">
      <c r="A164" s="127" t="s">
        <v>97</v>
      </c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354"/>
      <c r="M164" s="354"/>
      <c r="N164" s="111"/>
      <c r="O164" s="111"/>
      <c r="P164" s="111"/>
      <c r="Q164" s="111"/>
      <c r="Z164" s="224"/>
      <c r="AA164" s="224"/>
      <c r="AB164" s="75"/>
    </row>
    <row r="165" spans="1:28">
      <c r="A165" s="341"/>
      <c r="B165" s="341"/>
      <c r="C165" s="341"/>
      <c r="D165" s="341"/>
      <c r="E165" s="341"/>
      <c r="F165" s="341"/>
      <c r="G165" s="341"/>
      <c r="H165" s="341"/>
      <c r="I165" s="341"/>
      <c r="J165" s="341"/>
      <c r="K165" s="341"/>
      <c r="L165" s="341"/>
      <c r="M165" s="341"/>
      <c r="N165" s="2"/>
      <c r="P165" s="2"/>
      <c r="Q165" s="2"/>
      <c r="Z165" s="224"/>
      <c r="AA165" s="224"/>
      <c r="AB165" s="75"/>
    </row>
    <row r="166" spans="1:28">
      <c r="A166" s="379" t="s">
        <v>98</v>
      </c>
      <c r="B166" s="386" t="s">
        <v>99</v>
      </c>
      <c r="C166" s="386"/>
      <c r="D166" s="380" t="str">
        <f>B41</f>
        <v>Preço Base 1</v>
      </c>
      <c r="E166" s="381"/>
      <c r="F166" s="380" t="str">
        <f>B42</f>
        <v>Preço Base 2</v>
      </c>
      <c r="G166" s="381"/>
      <c r="H166" s="379" t="str">
        <f>B43</f>
        <v>Preço Base 3</v>
      </c>
      <c r="I166" s="379"/>
      <c r="J166" s="380" t="str">
        <f>B44</f>
        <v>Preço Base 4</v>
      </c>
      <c r="K166" s="381"/>
      <c r="L166" s="379" t="str">
        <f>B45</f>
        <v>Preço Base 5</v>
      </c>
      <c r="M166" s="379"/>
      <c r="N166" s="379" t="str">
        <f>B46</f>
        <v>Preço Base 6</v>
      </c>
      <c r="O166" s="379"/>
      <c r="P166" s="379" t="str">
        <f>B47</f>
        <v>Preço Base 7</v>
      </c>
      <c r="Q166" s="379"/>
      <c r="R166" s="379" t="str">
        <f>B48</f>
        <v>Preço Base 8</v>
      </c>
      <c r="S166" s="379"/>
      <c r="T166" s="379" t="str">
        <f>B49</f>
        <v>Preço Base 9</v>
      </c>
      <c r="U166" s="379"/>
      <c r="V166" s="379" t="str">
        <f>B50</f>
        <v>Preço Base 10</v>
      </c>
      <c r="W166" s="379"/>
      <c r="X166" s="379" t="str">
        <f>B51</f>
        <v>Preço Base 11</v>
      </c>
      <c r="Y166" s="379"/>
      <c r="Z166" s="379" t="str">
        <f>B52</f>
        <v>Preço Base 12</v>
      </c>
      <c r="AA166" s="379"/>
    </row>
    <row r="167" spans="1:28" ht="36" customHeight="1">
      <c r="A167" s="379"/>
      <c r="B167" s="4" t="s">
        <v>100</v>
      </c>
      <c r="C167" s="4" t="s">
        <v>101</v>
      </c>
      <c r="D167" s="355" t="s">
        <v>102</v>
      </c>
      <c r="E167" s="355" t="s">
        <v>103</v>
      </c>
      <c r="F167" s="355" t="s">
        <v>102</v>
      </c>
      <c r="G167" s="355" t="s">
        <v>103</v>
      </c>
      <c r="H167" s="355" t="s">
        <v>102</v>
      </c>
      <c r="I167" s="355" t="s">
        <v>103</v>
      </c>
      <c r="J167" s="355" t="s">
        <v>102</v>
      </c>
      <c r="K167" s="355" t="s">
        <v>103</v>
      </c>
      <c r="L167" s="355" t="s">
        <v>102</v>
      </c>
      <c r="M167" s="355" t="s">
        <v>103</v>
      </c>
      <c r="N167" s="355" t="s">
        <v>102</v>
      </c>
      <c r="O167" s="355" t="s">
        <v>103</v>
      </c>
      <c r="P167" s="355" t="s">
        <v>102</v>
      </c>
      <c r="Q167" s="355" t="s">
        <v>103</v>
      </c>
      <c r="R167" s="355" t="s">
        <v>102</v>
      </c>
      <c r="S167" s="355" t="s">
        <v>103</v>
      </c>
      <c r="T167" s="355" t="s">
        <v>102</v>
      </c>
      <c r="U167" s="355" t="s">
        <v>103</v>
      </c>
      <c r="V167" s="355" t="s">
        <v>102</v>
      </c>
      <c r="W167" s="355" t="s">
        <v>103</v>
      </c>
      <c r="X167" s="355" t="s">
        <v>102</v>
      </c>
      <c r="Y167" s="355" t="s">
        <v>103</v>
      </c>
      <c r="Z167" s="355" t="s">
        <v>102</v>
      </c>
      <c r="AA167" s="355" t="s">
        <v>103</v>
      </c>
    </row>
    <row r="168" spans="1:28">
      <c r="A168" s="356">
        <v>44228</v>
      </c>
      <c r="B168" s="488"/>
      <c r="C168" s="483">
        <v>1</v>
      </c>
      <c r="D168" s="176"/>
      <c r="E168" s="357">
        <v>8400</v>
      </c>
      <c r="F168" s="358"/>
      <c r="G168" s="357">
        <v>8873</v>
      </c>
      <c r="H168" s="176"/>
      <c r="I168" s="357">
        <v>8883</v>
      </c>
      <c r="J168" s="358"/>
      <c r="K168" s="357">
        <v>8898</v>
      </c>
      <c r="L168" s="176"/>
      <c r="M168" s="357">
        <v>8993</v>
      </c>
      <c r="N168" s="176"/>
      <c r="O168" s="357">
        <v>8998</v>
      </c>
      <c r="P168" s="176"/>
      <c r="Q168" s="357">
        <v>9000</v>
      </c>
      <c r="R168" s="176"/>
      <c r="S168" s="357">
        <v>9093</v>
      </c>
      <c r="T168" s="176"/>
      <c r="U168" s="357">
        <v>9098</v>
      </c>
      <c r="V168" s="176"/>
      <c r="W168" s="357">
        <v>9440</v>
      </c>
      <c r="X168" s="176"/>
      <c r="Y168" s="357">
        <v>9500</v>
      </c>
      <c r="Z168" s="176"/>
      <c r="AA168" s="357">
        <v>10000</v>
      </c>
    </row>
    <row r="169" spans="1:28">
      <c r="A169" s="356">
        <f>EDATE(A168,1)</f>
        <v>44256</v>
      </c>
      <c r="B169" s="488"/>
      <c r="C169" s="483">
        <f t="shared" ref="C169:C172" si="22">C168+(B169*C168)</f>
        <v>1</v>
      </c>
      <c r="D169" s="176"/>
      <c r="E169" s="357">
        <f>E168*(1+D169)</f>
        <v>8400</v>
      </c>
      <c r="F169" s="358"/>
      <c r="G169" s="357">
        <f>G168*(1+F169)</f>
        <v>8873</v>
      </c>
      <c r="H169" s="176"/>
      <c r="I169" s="357">
        <f>I168*(1+H169)</f>
        <v>8883</v>
      </c>
      <c r="J169" s="358"/>
      <c r="K169" s="357">
        <f>K168*(1+J169)</f>
        <v>8898</v>
      </c>
      <c r="L169" s="176"/>
      <c r="M169" s="357">
        <f>M168*(1+L169)</f>
        <v>8993</v>
      </c>
      <c r="N169" s="176"/>
      <c r="O169" s="357">
        <f t="shared" ref="O169" si="23">O168*(1+N169)</f>
        <v>8998</v>
      </c>
      <c r="P169" s="176"/>
      <c r="Q169" s="357">
        <f t="shared" ref="Q169" si="24">Q168*(1+P169)</f>
        <v>9000</v>
      </c>
      <c r="R169" s="176"/>
      <c r="S169" s="357">
        <f t="shared" ref="S169" si="25">S168*(1+R169)</f>
        <v>9093</v>
      </c>
      <c r="T169" s="176"/>
      <c r="U169" s="357">
        <f t="shared" ref="U169" si="26">U168*(1+T169)</f>
        <v>9098</v>
      </c>
      <c r="V169" s="176"/>
      <c r="W169" s="357">
        <f t="shared" ref="W169" si="27">W168*(1+V169)</f>
        <v>9440</v>
      </c>
      <c r="X169" s="176"/>
      <c r="Y169" s="357">
        <f t="shared" ref="Y169" si="28">Y168*(1+X169)</f>
        <v>9500</v>
      </c>
      <c r="Z169" s="176"/>
      <c r="AA169" s="357">
        <f>AA168*(1+Z169)</f>
        <v>10000</v>
      </c>
    </row>
    <row r="170" spans="1:28">
      <c r="A170" s="356">
        <f t="shared" ref="A170:A172" si="29">EDATE(A169,1)</f>
        <v>44287</v>
      </c>
      <c r="B170" s="488">
        <v>0.03</v>
      </c>
      <c r="C170" s="483">
        <f t="shared" si="22"/>
        <v>1.03</v>
      </c>
      <c r="D170" s="488">
        <v>0.03</v>
      </c>
      <c r="E170" s="357">
        <f>E169*(1+D170)</f>
        <v>8652</v>
      </c>
      <c r="F170" s="488">
        <v>0.03</v>
      </c>
      <c r="G170" s="357">
        <f>G169*(1+F170)</f>
        <v>9139.19</v>
      </c>
      <c r="H170" s="488">
        <v>0.03</v>
      </c>
      <c r="I170" s="357">
        <f>I169*(1+H170)</f>
        <v>9149.49</v>
      </c>
      <c r="J170" s="488">
        <v>0.03</v>
      </c>
      <c r="K170" s="357">
        <f>K169*(1+J170)</f>
        <v>9164.94</v>
      </c>
      <c r="L170" s="488">
        <v>0.03</v>
      </c>
      <c r="M170" s="357">
        <f>M169*(1+L170)</f>
        <v>9262.7900000000009</v>
      </c>
      <c r="N170" s="176">
        <v>0.03</v>
      </c>
      <c r="O170" s="357">
        <f t="shared" ref="O170:O199" si="30">O169*(1+N170)</f>
        <v>9267.94</v>
      </c>
      <c r="P170" s="176">
        <v>0.03</v>
      </c>
      <c r="Q170" s="357">
        <f t="shared" ref="Q170:Q199" si="31">Q169*(1+P170)</f>
        <v>9270</v>
      </c>
      <c r="R170" s="176">
        <v>0.03</v>
      </c>
      <c r="S170" s="357">
        <f t="shared" ref="S170:S199" si="32">S169*(1+R170)</f>
        <v>9365.7900000000009</v>
      </c>
      <c r="T170" s="176">
        <v>0.03</v>
      </c>
      <c r="U170" s="357">
        <f t="shared" ref="U170:U199" si="33">U169*(1+T170)</f>
        <v>9370.94</v>
      </c>
      <c r="V170" s="176">
        <v>0.03</v>
      </c>
      <c r="W170" s="357">
        <f t="shared" ref="W170:W199" si="34">W169*(1+V170)</f>
        <v>9723.2000000000007</v>
      </c>
      <c r="X170" s="176">
        <v>0.03</v>
      </c>
      <c r="Y170" s="357">
        <f t="shared" ref="Y170:Y199" si="35">Y169*(1+X170)</f>
        <v>9785</v>
      </c>
      <c r="Z170" s="488">
        <v>0.03</v>
      </c>
      <c r="AA170" s="357">
        <f>AA169*(1+Z170)</f>
        <v>10300</v>
      </c>
    </row>
    <row r="171" spans="1:28">
      <c r="A171" s="356">
        <f t="shared" si="29"/>
        <v>44317</v>
      </c>
      <c r="B171" s="488">
        <v>1.2999999999999999E-2</v>
      </c>
      <c r="C171" s="489">
        <f t="shared" si="22"/>
        <v>1.04339</v>
      </c>
      <c r="D171" s="488">
        <v>1.2999999999999999E-2</v>
      </c>
      <c r="E171" s="357">
        <f t="shared" ref="E171:E199" si="36">E170*(1+D171)</f>
        <v>8764.4759999999987</v>
      </c>
      <c r="F171" s="488">
        <v>1.2999999999999999E-2</v>
      </c>
      <c r="G171" s="357">
        <f t="shared" ref="G171:G199" si="37">G170*(1+F171)</f>
        <v>9257.9994699999988</v>
      </c>
      <c r="H171" s="488">
        <v>1.2999999999999999E-2</v>
      </c>
      <c r="I171" s="357">
        <f t="shared" ref="I171:I199" si="38">I170*(1+H171)</f>
        <v>9268.4333699999988</v>
      </c>
      <c r="J171" s="488">
        <v>1.2999999999999999E-2</v>
      </c>
      <c r="K171" s="357">
        <f t="shared" ref="K171:K199" si="39">K170*(1+J171)</f>
        <v>9284.0842199999988</v>
      </c>
      <c r="L171" s="488">
        <v>1.2999999999999999E-2</v>
      </c>
      <c r="M171" s="357">
        <f t="shared" ref="M171:M199" si="40">M170*(1+L171)</f>
        <v>9383.2062700000006</v>
      </c>
      <c r="N171" s="176">
        <v>1.2999999999999999E-2</v>
      </c>
      <c r="O171" s="357">
        <f t="shared" si="30"/>
        <v>9388.4232199999988</v>
      </c>
      <c r="P171" s="176">
        <v>1.2999999999999999E-2</v>
      </c>
      <c r="Q171" s="357">
        <f t="shared" si="31"/>
        <v>9390.5099999999984</v>
      </c>
      <c r="R171" s="176">
        <v>1.2999999999999999E-2</v>
      </c>
      <c r="S171" s="357">
        <f t="shared" si="32"/>
        <v>9487.5452700000005</v>
      </c>
      <c r="T171" s="176">
        <v>1.2999999999999999E-2</v>
      </c>
      <c r="U171" s="357">
        <f t="shared" si="33"/>
        <v>9492.7622199999987</v>
      </c>
      <c r="V171" s="176">
        <v>1.2999999999999999E-2</v>
      </c>
      <c r="W171" s="357">
        <f t="shared" si="34"/>
        <v>9849.6016</v>
      </c>
      <c r="X171" s="176">
        <v>1.2999999999999999E-2</v>
      </c>
      <c r="Y171" s="357">
        <f t="shared" si="35"/>
        <v>9912.2049999999999</v>
      </c>
      <c r="Z171" s="488">
        <v>1.2999999999999999E-2</v>
      </c>
      <c r="AA171" s="357">
        <f t="shared" ref="AA171:AA199" si="41">AA170*(1+Z171)</f>
        <v>10433.9</v>
      </c>
    </row>
    <row r="172" spans="1:28">
      <c r="A172" s="356">
        <f t="shared" si="29"/>
        <v>44348</v>
      </c>
      <c r="B172" s="488">
        <v>0.01</v>
      </c>
      <c r="C172" s="489">
        <f t="shared" si="22"/>
        <v>1.0538239</v>
      </c>
      <c r="D172" s="488">
        <v>0.01</v>
      </c>
      <c r="E172" s="357">
        <f t="shared" si="36"/>
        <v>8852.120759999998</v>
      </c>
      <c r="F172" s="488">
        <v>0.01</v>
      </c>
      <c r="G172" s="357">
        <f t="shared" si="37"/>
        <v>9350.5794646999984</v>
      </c>
      <c r="H172" s="488">
        <v>0.01</v>
      </c>
      <c r="I172" s="357">
        <f t="shared" si="38"/>
        <v>9361.1177036999998</v>
      </c>
      <c r="J172" s="488">
        <v>0.01</v>
      </c>
      <c r="K172" s="357">
        <f t="shared" si="39"/>
        <v>9376.9250621999981</v>
      </c>
      <c r="L172" s="488">
        <v>0.01</v>
      </c>
      <c r="M172" s="357">
        <f t="shared" si="40"/>
        <v>9477.0383327</v>
      </c>
      <c r="N172" s="176">
        <v>0.01</v>
      </c>
      <c r="O172" s="357">
        <f t="shared" si="30"/>
        <v>9482.3074521999988</v>
      </c>
      <c r="P172" s="176">
        <v>0.01</v>
      </c>
      <c r="Q172" s="357">
        <f t="shared" si="31"/>
        <v>9484.4150999999983</v>
      </c>
      <c r="R172" s="176">
        <v>0.01</v>
      </c>
      <c r="S172" s="357">
        <f t="shared" si="32"/>
        <v>9582.4207227000006</v>
      </c>
      <c r="T172" s="176">
        <v>0.01</v>
      </c>
      <c r="U172" s="357">
        <f t="shared" si="33"/>
        <v>9587.6898421999995</v>
      </c>
      <c r="V172" s="176">
        <v>0.01</v>
      </c>
      <c r="W172" s="357">
        <f t="shared" si="34"/>
        <v>9948.0976160000009</v>
      </c>
      <c r="X172" s="176">
        <v>0.01</v>
      </c>
      <c r="Y172" s="357">
        <f t="shared" si="35"/>
        <v>10011.32705</v>
      </c>
      <c r="Z172" s="488">
        <v>0.01</v>
      </c>
      <c r="AA172" s="357">
        <f t="shared" si="41"/>
        <v>10538.239</v>
      </c>
    </row>
    <row r="173" spans="1:28">
      <c r="A173" s="129">
        <v>44378</v>
      </c>
      <c r="B173" s="128">
        <v>2.2200000000000001E-2</v>
      </c>
      <c r="C173" s="489">
        <f>C171+(B173*C171)</f>
        <v>1.0665532580000001</v>
      </c>
      <c r="D173" s="176">
        <v>2.2200000000000001E-2</v>
      </c>
      <c r="E173" s="357">
        <f t="shared" si="36"/>
        <v>9048.6378408719975</v>
      </c>
      <c r="F173" s="488">
        <v>2.2200000000000001E-2</v>
      </c>
      <c r="G173" s="357">
        <f t="shared" si="37"/>
        <v>9558.1623288163391</v>
      </c>
      <c r="H173" s="488">
        <v>2.2200000000000001E-2</v>
      </c>
      <c r="I173" s="357">
        <f t="shared" si="38"/>
        <v>9568.93451672214</v>
      </c>
      <c r="J173" s="488">
        <v>2.2200000000000001E-2</v>
      </c>
      <c r="K173" s="357">
        <f t="shared" si="39"/>
        <v>9585.0927985808376</v>
      </c>
      <c r="L173" s="488">
        <v>2.2200000000000001E-2</v>
      </c>
      <c r="M173" s="357">
        <f t="shared" si="40"/>
        <v>9687.4285836859399</v>
      </c>
      <c r="N173" s="176">
        <v>2.2200000000000001E-2</v>
      </c>
      <c r="O173" s="357">
        <f t="shared" si="30"/>
        <v>9692.8146776388385</v>
      </c>
      <c r="P173" s="176">
        <v>2.2200000000000001E-2</v>
      </c>
      <c r="Q173" s="357">
        <f t="shared" si="31"/>
        <v>9694.9691152199975</v>
      </c>
      <c r="R173" s="176">
        <v>2.2200000000000001E-2</v>
      </c>
      <c r="S173" s="357">
        <f t="shared" si="32"/>
        <v>9795.1504627439408</v>
      </c>
      <c r="T173" s="176">
        <v>2.2200000000000001E-2</v>
      </c>
      <c r="U173" s="357">
        <f t="shared" si="33"/>
        <v>9800.5365566968394</v>
      </c>
      <c r="V173" s="176">
        <v>2.2200000000000001E-2</v>
      </c>
      <c r="W173" s="357">
        <f t="shared" si="34"/>
        <v>10168.945383075201</v>
      </c>
      <c r="X173" s="176">
        <v>2.2200000000000001E-2</v>
      </c>
      <c r="Y173" s="357">
        <f t="shared" si="35"/>
        <v>10233.57851051</v>
      </c>
      <c r="Z173" s="488">
        <v>2.2200000000000001E-2</v>
      </c>
      <c r="AA173" s="357">
        <f t="shared" si="41"/>
        <v>10772.187905799999</v>
      </c>
    </row>
    <row r="174" spans="1:28">
      <c r="A174" s="129">
        <v>44409</v>
      </c>
      <c r="B174" s="128">
        <v>4.1599999999999998E-2</v>
      </c>
      <c r="C174" s="489">
        <f t="shared" ref="C174:C175" si="42">C172+(B174*C172)</f>
        <v>1.0976629742399999</v>
      </c>
      <c r="D174" s="176">
        <v>4.1599999999999998E-2</v>
      </c>
      <c r="E174" s="357">
        <f t="shared" si="36"/>
        <v>9425.061175052273</v>
      </c>
      <c r="F174" s="488">
        <v>4.1599999999999998E-2</v>
      </c>
      <c r="G174" s="357">
        <f t="shared" si="37"/>
        <v>9955.7818816951003</v>
      </c>
      <c r="H174" s="488">
        <v>4.1599999999999998E-2</v>
      </c>
      <c r="I174" s="357">
        <f t="shared" si="38"/>
        <v>9967.0021926177815</v>
      </c>
      <c r="J174" s="488">
        <v>4.1599999999999998E-2</v>
      </c>
      <c r="K174" s="357">
        <f t="shared" si="39"/>
        <v>9983.8326590018005</v>
      </c>
      <c r="L174" s="488">
        <v>4.1599999999999998E-2</v>
      </c>
      <c r="M174" s="357">
        <f t="shared" si="40"/>
        <v>10090.425612767276</v>
      </c>
      <c r="N174" s="176">
        <v>4.1599999999999998E-2</v>
      </c>
      <c r="O174" s="357">
        <f t="shared" si="30"/>
        <v>10096.035768228616</v>
      </c>
      <c r="P174" s="176">
        <v>4.1599999999999998E-2</v>
      </c>
      <c r="Q174" s="357">
        <f t="shared" si="31"/>
        <v>10098.27983041315</v>
      </c>
      <c r="R174" s="176">
        <v>4.1599999999999998E-2</v>
      </c>
      <c r="S174" s="357">
        <f t="shared" si="32"/>
        <v>10202.62872199409</v>
      </c>
      <c r="T174" s="176">
        <v>4.1599999999999998E-2</v>
      </c>
      <c r="U174" s="357">
        <f t="shared" si="33"/>
        <v>10208.238877455429</v>
      </c>
      <c r="V174" s="176">
        <v>4.1599999999999998E-2</v>
      </c>
      <c r="W174" s="357">
        <f t="shared" si="34"/>
        <v>10591.973511011131</v>
      </c>
      <c r="X174" s="176">
        <v>4.1599999999999998E-2</v>
      </c>
      <c r="Y174" s="357">
        <f t="shared" si="35"/>
        <v>10659.295376547218</v>
      </c>
      <c r="Z174" s="488">
        <v>4.1599999999999998E-2</v>
      </c>
      <c r="AA174" s="357">
        <f t="shared" si="41"/>
        <v>11220.310922681281</v>
      </c>
    </row>
    <row r="175" spans="1:28">
      <c r="A175" s="129">
        <v>44440</v>
      </c>
      <c r="B175" s="128">
        <v>0.01</v>
      </c>
      <c r="C175" s="489">
        <f t="shared" si="42"/>
        <v>1.0772187905800001</v>
      </c>
      <c r="D175" s="128">
        <v>0.01</v>
      </c>
      <c r="E175" s="357">
        <f t="shared" si="36"/>
        <v>9519.3117868027966</v>
      </c>
      <c r="F175" s="128">
        <v>0.01</v>
      </c>
      <c r="G175" s="357">
        <f t="shared" si="37"/>
        <v>10055.339700512051</v>
      </c>
      <c r="H175" s="128">
        <v>0.01</v>
      </c>
      <c r="I175" s="357">
        <f t="shared" si="38"/>
        <v>10066.67221454396</v>
      </c>
      <c r="J175" s="128">
        <v>0.01</v>
      </c>
      <c r="K175" s="357">
        <f t="shared" si="39"/>
        <v>10083.670985591818</v>
      </c>
      <c r="L175" s="128">
        <v>0.01</v>
      </c>
      <c r="M175" s="357">
        <f t="shared" si="40"/>
        <v>10191.329868894949</v>
      </c>
      <c r="N175" s="128">
        <v>0.01</v>
      </c>
      <c r="O175" s="357">
        <f t="shared" si="30"/>
        <v>10196.996125910902</v>
      </c>
      <c r="P175" s="128">
        <v>0.01</v>
      </c>
      <c r="Q175" s="357">
        <f t="shared" si="31"/>
        <v>10199.262628717282</v>
      </c>
      <c r="R175" s="128">
        <v>0.01</v>
      </c>
      <c r="S175" s="357">
        <f t="shared" si="32"/>
        <v>10304.655009214031</v>
      </c>
      <c r="T175" s="128">
        <v>0.01</v>
      </c>
      <c r="U175" s="357">
        <f t="shared" si="33"/>
        <v>10310.321266229983</v>
      </c>
      <c r="V175" s="128">
        <v>0.01</v>
      </c>
      <c r="W175" s="357">
        <f t="shared" si="34"/>
        <v>10697.893246121243</v>
      </c>
      <c r="X175" s="128">
        <v>0.01</v>
      </c>
      <c r="Y175" s="357">
        <f t="shared" si="35"/>
        <v>10765.88833031269</v>
      </c>
      <c r="Z175" s="488">
        <v>2.5000000000000001E-2</v>
      </c>
      <c r="AA175" s="357">
        <f t="shared" si="41"/>
        <v>11500.818695748312</v>
      </c>
    </row>
    <row r="176" spans="1:28">
      <c r="A176" s="129">
        <v>44470</v>
      </c>
      <c r="B176" s="128">
        <v>4.5999999999999999E-3</v>
      </c>
      <c r="C176" s="489">
        <f>C174+(B176*C174)</f>
        <v>1.1027122239215039</v>
      </c>
      <c r="D176" s="128">
        <v>4.5999999999999999E-3</v>
      </c>
      <c r="E176" s="357">
        <f t="shared" si="36"/>
        <v>9563.1006210220894</v>
      </c>
      <c r="F176" s="128">
        <v>4.5999999999999999E-3</v>
      </c>
      <c r="G176" s="357">
        <f t="shared" si="37"/>
        <v>10101.594263134406</v>
      </c>
      <c r="H176" s="128">
        <v>4.5999999999999999E-3</v>
      </c>
      <c r="I176" s="357">
        <f t="shared" si="38"/>
        <v>10112.978906730861</v>
      </c>
      <c r="J176" s="128">
        <v>4.5999999999999999E-3</v>
      </c>
      <c r="K176" s="357">
        <f t="shared" si="39"/>
        <v>10130.05587212554</v>
      </c>
      <c r="L176" s="128">
        <v>4.5999999999999999E-3</v>
      </c>
      <c r="M176" s="357">
        <f t="shared" si="40"/>
        <v>10238.209986291866</v>
      </c>
      <c r="N176" s="128">
        <v>4.5999999999999999E-3</v>
      </c>
      <c r="O176" s="357">
        <f t="shared" si="30"/>
        <v>10243.902308090092</v>
      </c>
      <c r="P176" s="128">
        <v>4.5999999999999999E-3</v>
      </c>
      <c r="Q176" s="357">
        <f t="shared" si="31"/>
        <v>10246.179236809381</v>
      </c>
      <c r="R176" s="128">
        <v>4.5999999999999999E-3</v>
      </c>
      <c r="S176" s="357">
        <f t="shared" si="32"/>
        <v>10352.056422256415</v>
      </c>
      <c r="T176" s="128">
        <v>4.5999999999999999E-3</v>
      </c>
      <c r="U176" s="357">
        <f t="shared" si="33"/>
        <v>10357.748744054641</v>
      </c>
      <c r="V176" s="128">
        <v>4.5999999999999999E-3</v>
      </c>
      <c r="W176" s="357">
        <f t="shared" si="34"/>
        <v>10747.1035550534</v>
      </c>
      <c r="X176" s="128">
        <v>4.5999999999999999E-3</v>
      </c>
      <c r="Y176" s="357">
        <f t="shared" si="35"/>
        <v>10815.411416632127</v>
      </c>
      <c r="Z176" s="128">
        <v>4.5999999999999999E-3</v>
      </c>
      <c r="AA176" s="357">
        <f t="shared" si="41"/>
        <v>11553.722461748754</v>
      </c>
    </row>
    <row r="177" spans="1:27">
      <c r="A177" s="129">
        <v>44501</v>
      </c>
      <c r="B177" s="490">
        <v>5.1000000000000004E-3</v>
      </c>
      <c r="C177" s="489">
        <f t="shared" ref="C177:C200" si="43">C175+(B177*C175)</f>
        <v>1.0827126064119581</v>
      </c>
      <c r="D177" s="490">
        <v>5.1000000000000004E-3</v>
      </c>
      <c r="E177" s="357">
        <f t="shared" si="36"/>
        <v>9611.872434189303</v>
      </c>
      <c r="F177" s="490">
        <v>5.1000000000000004E-3</v>
      </c>
      <c r="G177" s="357">
        <f t="shared" si="37"/>
        <v>10153.112393876392</v>
      </c>
      <c r="H177" s="490">
        <v>5.1000000000000004E-3</v>
      </c>
      <c r="I177" s="357">
        <f t="shared" si="38"/>
        <v>10164.55509915519</v>
      </c>
      <c r="J177" s="490">
        <v>5.1000000000000004E-3</v>
      </c>
      <c r="K177" s="357">
        <f t="shared" si="39"/>
        <v>10181.719157073381</v>
      </c>
      <c r="L177" s="490">
        <v>5.1000000000000004E-3</v>
      </c>
      <c r="M177" s="357">
        <f t="shared" si="40"/>
        <v>10290.424857221955</v>
      </c>
      <c r="N177" s="490">
        <v>5.1000000000000004E-3</v>
      </c>
      <c r="O177" s="357">
        <f t="shared" si="30"/>
        <v>10296.146209861352</v>
      </c>
      <c r="P177" s="490">
        <v>5.1000000000000004E-3</v>
      </c>
      <c r="Q177" s="357">
        <f t="shared" si="31"/>
        <v>10298.434750917109</v>
      </c>
      <c r="R177" s="490">
        <v>5.1000000000000004E-3</v>
      </c>
      <c r="S177" s="357">
        <f t="shared" si="32"/>
        <v>10404.851910009924</v>
      </c>
      <c r="T177" s="490">
        <v>5.1000000000000004E-3</v>
      </c>
      <c r="U177" s="357">
        <f t="shared" si="33"/>
        <v>10410.573262649321</v>
      </c>
      <c r="V177" s="490">
        <v>5.1000000000000004E-3</v>
      </c>
      <c r="W177" s="357">
        <f t="shared" si="34"/>
        <v>10801.913783184173</v>
      </c>
      <c r="X177" s="490">
        <v>5.1000000000000004E-3</v>
      </c>
      <c r="Y177" s="357">
        <f t="shared" si="35"/>
        <v>10870.570014856952</v>
      </c>
      <c r="Z177" s="490">
        <v>5.1000000000000004E-3</v>
      </c>
      <c r="AA177" s="357">
        <f t="shared" si="41"/>
        <v>11612.646446303674</v>
      </c>
    </row>
    <row r="178" spans="1:27">
      <c r="A178" s="129">
        <v>44531</v>
      </c>
      <c r="B178" s="128">
        <v>7.1000000000000004E-3</v>
      </c>
      <c r="C178" s="489">
        <f t="shared" si="43"/>
        <v>1.1105414807113465</v>
      </c>
      <c r="D178" s="128">
        <v>7.1000000000000004E-3</v>
      </c>
      <c r="E178" s="357">
        <f t="shared" si="36"/>
        <v>9680.1167284720486</v>
      </c>
      <c r="F178" s="488">
        <v>7.1000000000000004E-3</v>
      </c>
      <c r="G178" s="357">
        <f t="shared" si="37"/>
        <v>10225.199491872916</v>
      </c>
      <c r="H178" s="488">
        <v>7.1000000000000004E-3</v>
      </c>
      <c r="I178" s="357">
        <f t="shared" si="38"/>
        <v>10236.723440359194</v>
      </c>
      <c r="J178" s="488">
        <v>7.1000000000000004E-3</v>
      </c>
      <c r="K178" s="357">
        <f t="shared" si="39"/>
        <v>10254.009363088604</v>
      </c>
      <c r="L178" s="488">
        <v>7.1000000000000004E-3</v>
      </c>
      <c r="M178" s="357">
        <f t="shared" si="40"/>
        <v>10363.486873708232</v>
      </c>
      <c r="N178" s="128">
        <v>7.1000000000000004E-3</v>
      </c>
      <c r="O178" s="357">
        <f t="shared" si="30"/>
        <v>10369.248847951369</v>
      </c>
      <c r="P178" s="128">
        <v>7.1000000000000004E-3</v>
      </c>
      <c r="Q178" s="357">
        <f t="shared" si="31"/>
        <v>10371.553637648622</v>
      </c>
      <c r="R178" s="128">
        <v>7.1000000000000004E-3</v>
      </c>
      <c r="S178" s="357">
        <f t="shared" si="32"/>
        <v>10478.726358570995</v>
      </c>
      <c r="T178" s="128">
        <v>7.1000000000000004E-3</v>
      </c>
      <c r="U178" s="357">
        <f t="shared" si="33"/>
        <v>10484.488332814131</v>
      </c>
      <c r="V178" s="128">
        <v>7.1000000000000004E-3</v>
      </c>
      <c r="W178" s="357">
        <f t="shared" si="34"/>
        <v>10878.607371044782</v>
      </c>
      <c r="X178" s="128">
        <v>7.1000000000000004E-3</v>
      </c>
      <c r="Y178" s="357">
        <f t="shared" si="35"/>
        <v>10947.751061962437</v>
      </c>
      <c r="Z178" s="488">
        <v>7.1000000000000004E-3</v>
      </c>
      <c r="AA178" s="357">
        <f t="shared" si="41"/>
        <v>11695.096236072432</v>
      </c>
    </row>
    <row r="179" spans="1:27">
      <c r="A179" s="129">
        <v>44562</v>
      </c>
      <c r="B179" s="128">
        <v>6.7000000000000002E-3</v>
      </c>
      <c r="C179" s="489">
        <f t="shared" si="43"/>
        <v>1.0899667808749183</v>
      </c>
      <c r="D179" s="128">
        <v>6.7000000000000002E-3</v>
      </c>
      <c r="E179" s="357">
        <f t="shared" si="36"/>
        <v>9744.9735105528107</v>
      </c>
      <c r="F179" s="128">
        <v>6.7000000000000002E-3</v>
      </c>
      <c r="G179" s="357">
        <f t="shared" si="37"/>
        <v>10293.708328468463</v>
      </c>
      <c r="H179" s="128">
        <v>6.7000000000000002E-3</v>
      </c>
      <c r="I179" s="357">
        <f t="shared" si="38"/>
        <v>10305.3094874096</v>
      </c>
      <c r="J179" s="128">
        <v>6.7000000000000002E-3</v>
      </c>
      <c r="K179" s="357">
        <f t="shared" si="39"/>
        <v>10322.711225821296</v>
      </c>
      <c r="L179" s="128">
        <v>6.7000000000000002E-3</v>
      </c>
      <c r="M179" s="357">
        <f t="shared" si="40"/>
        <v>10432.922235762077</v>
      </c>
      <c r="N179" s="128">
        <v>6.7000000000000002E-3</v>
      </c>
      <c r="O179" s="357">
        <f t="shared" si="30"/>
        <v>10438.722815232642</v>
      </c>
      <c r="P179" s="128">
        <v>6.7000000000000002E-3</v>
      </c>
      <c r="Q179" s="357">
        <f t="shared" si="31"/>
        <v>10441.043047020867</v>
      </c>
      <c r="R179" s="128">
        <v>6.7000000000000002E-3</v>
      </c>
      <c r="S179" s="357">
        <f t="shared" si="32"/>
        <v>10548.933825173421</v>
      </c>
      <c r="T179" s="128">
        <v>6.7000000000000002E-3</v>
      </c>
      <c r="U179" s="357">
        <f t="shared" si="33"/>
        <v>10554.734404643985</v>
      </c>
      <c r="V179" s="128">
        <v>6.7000000000000002E-3</v>
      </c>
      <c r="W179" s="357">
        <f t="shared" si="34"/>
        <v>10951.494040430782</v>
      </c>
      <c r="X179" s="128">
        <v>6.7000000000000002E-3</v>
      </c>
      <c r="Y179" s="357">
        <f t="shared" si="35"/>
        <v>11021.100994077584</v>
      </c>
      <c r="Z179" s="128">
        <v>6.7000000000000002E-3</v>
      </c>
      <c r="AA179" s="357">
        <f t="shared" si="41"/>
        <v>11773.453380854116</v>
      </c>
    </row>
    <row r="180" spans="1:27">
      <c r="A180" s="129">
        <v>44593</v>
      </c>
      <c r="B180" s="128">
        <v>0.01</v>
      </c>
      <c r="C180" s="489">
        <f t="shared" si="43"/>
        <v>1.12164689551846</v>
      </c>
      <c r="D180" s="128">
        <v>0.01</v>
      </c>
      <c r="E180" s="357">
        <f t="shared" si="36"/>
        <v>9842.4232456583395</v>
      </c>
      <c r="F180" s="488">
        <v>0.01</v>
      </c>
      <c r="G180" s="357">
        <f t="shared" si="37"/>
        <v>10396.645411753148</v>
      </c>
      <c r="H180" s="488">
        <v>0.01</v>
      </c>
      <c r="I180" s="357">
        <f t="shared" si="38"/>
        <v>10408.362582283697</v>
      </c>
      <c r="J180" s="488">
        <v>0.01</v>
      </c>
      <c r="K180" s="357">
        <f t="shared" si="39"/>
        <v>10425.93833807951</v>
      </c>
      <c r="L180" s="488">
        <v>0.01</v>
      </c>
      <c r="M180" s="357">
        <f t="shared" si="40"/>
        <v>10537.251458119697</v>
      </c>
      <c r="N180" s="128">
        <v>0.01</v>
      </c>
      <c r="O180" s="357">
        <f t="shared" si="30"/>
        <v>10543.11004338497</v>
      </c>
      <c r="P180" s="128">
        <v>0.01</v>
      </c>
      <c r="Q180" s="357">
        <f t="shared" si="31"/>
        <v>10545.453477491075</v>
      </c>
      <c r="R180" s="128">
        <v>0.01</v>
      </c>
      <c r="S180" s="357">
        <f t="shared" si="32"/>
        <v>10654.423163425156</v>
      </c>
      <c r="T180" s="128">
        <v>0.01</v>
      </c>
      <c r="U180" s="357">
        <f t="shared" si="33"/>
        <v>10660.281748690424</v>
      </c>
      <c r="V180" s="128">
        <v>0.01</v>
      </c>
      <c r="W180" s="357">
        <f t="shared" si="34"/>
        <v>11061.008980835089</v>
      </c>
      <c r="X180" s="128">
        <v>0.01</v>
      </c>
      <c r="Y180" s="357">
        <f t="shared" si="35"/>
        <v>11131.31200401836</v>
      </c>
      <c r="Z180" s="488">
        <v>0.01</v>
      </c>
      <c r="AA180" s="357">
        <f t="shared" si="41"/>
        <v>11891.187914662658</v>
      </c>
    </row>
    <row r="181" spans="1:27">
      <c r="A181" s="129">
        <v>44621</v>
      </c>
      <c r="B181" s="128">
        <v>7.0000000000000001E-3</v>
      </c>
      <c r="C181" s="489">
        <f t="shared" si="43"/>
        <v>1.0975965483410428</v>
      </c>
      <c r="D181" s="128">
        <v>7.0000000000000001E-3</v>
      </c>
      <c r="E181" s="357">
        <f t="shared" si="36"/>
        <v>9911.320208377947</v>
      </c>
      <c r="F181" s="488">
        <v>7.0000000000000001E-3</v>
      </c>
      <c r="G181" s="357">
        <f t="shared" si="37"/>
        <v>10469.421929635419</v>
      </c>
      <c r="H181" s="488">
        <v>7.0000000000000001E-3</v>
      </c>
      <c r="I181" s="357">
        <f t="shared" si="38"/>
        <v>10481.221120359682</v>
      </c>
      <c r="J181" s="488">
        <v>7.0000000000000001E-3</v>
      </c>
      <c r="K181" s="357">
        <f t="shared" si="39"/>
        <v>10498.919906446064</v>
      </c>
      <c r="L181" s="488">
        <v>7.0000000000000001E-3</v>
      </c>
      <c r="M181" s="357">
        <f t="shared" si="40"/>
        <v>10611.012218326534</v>
      </c>
      <c r="N181" s="128">
        <v>7.0000000000000001E-3</v>
      </c>
      <c r="O181" s="357">
        <f t="shared" si="30"/>
        <v>10616.911813688663</v>
      </c>
      <c r="P181" s="128">
        <v>7.0000000000000001E-3</v>
      </c>
      <c r="Q181" s="357">
        <f t="shared" si="31"/>
        <v>10619.271651833511</v>
      </c>
      <c r="R181" s="128">
        <v>7.0000000000000001E-3</v>
      </c>
      <c r="S181" s="357">
        <f t="shared" si="32"/>
        <v>10729.00412556913</v>
      </c>
      <c r="T181" s="128">
        <v>7.0000000000000001E-3</v>
      </c>
      <c r="U181" s="357">
        <f t="shared" si="33"/>
        <v>10734.903720931256</v>
      </c>
      <c r="V181" s="128">
        <v>7.0000000000000001E-3</v>
      </c>
      <c r="W181" s="357">
        <f t="shared" si="34"/>
        <v>11138.436043700935</v>
      </c>
      <c r="X181" s="128">
        <v>7.0000000000000001E-3</v>
      </c>
      <c r="Y181" s="357">
        <f t="shared" si="35"/>
        <v>11209.231188046488</v>
      </c>
      <c r="Z181" s="488">
        <v>7.0000000000000001E-3</v>
      </c>
      <c r="AA181" s="357">
        <f t="shared" si="41"/>
        <v>11974.426230065295</v>
      </c>
    </row>
    <row r="182" spans="1:27">
      <c r="A182" s="129">
        <v>44652</v>
      </c>
      <c r="B182" s="128">
        <v>0.02</v>
      </c>
      <c r="C182" s="489">
        <f t="shared" si="43"/>
        <v>1.1440798334288291</v>
      </c>
      <c r="D182" s="128">
        <v>0.02</v>
      </c>
      <c r="E182" s="357">
        <f t="shared" si="36"/>
        <v>10109.546612545506</v>
      </c>
      <c r="F182" s="488">
        <v>0.02</v>
      </c>
      <c r="G182" s="357">
        <f t="shared" si="37"/>
        <v>10678.810368228127</v>
      </c>
      <c r="H182" s="488">
        <v>0.02</v>
      </c>
      <c r="I182" s="357">
        <f t="shared" si="38"/>
        <v>10690.845542766876</v>
      </c>
      <c r="J182" s="488">
        <v>0.02</v>
      </c>
      <c r="K182" s="357">
        <f t="shared" si="39"/>
        <v>10708.898304574986</v>
      </c>
      <c r="L182" s="488">
        <v>0.02</v>
      </c>
      <c r="M182" s="357">
        <f t="shared" si="40"/>
        <v>10823.232462693064</v>
      </c>
      <c r="N182" s="128">
        <v>0.02</v>
      </c>
      <c r="O182" s="357">
        <f t="shared" si="30"/>
        <v>10829.250049962437</v>
      </c>
      <c r="P182" s="128">
        <v>0.02</v>
      </c>
      <c r="Q182" s="357">
        <f t="shared" si="31"/>
        <v>10831.657084870181</v>
      </c>
      <c r="R182" s="128">
        <v>0.02</v>
      </c>
      <c r="S182" s="357">
        <f t="shared" si="32"/>
        <v>10943.584208080512</v>
      </c>
      <c r="T182" s="128">
        <v>0.02</v>
      </c>
      <c r="U182" s="357">
        <f t="shared" si="33"/>
        <v>10949.601795349881</v>
      </c>
      <c r="V182" s="128">
        <v>0.02</v>
      </c>
      <c r="W182" s="357">
        <f t="shared" si="34"/>
        <v>11361.204764574954</v>
      </c>
      <c r="X182" s="128">
        <v>0.02</v>
      </c>
      <c r="Y182" s="357">
        <f t="shared" si="35"/>
        <v>11433.415811807417</v>
      </c>
      <c r="Z182" s="488">
        <v>0.02</v>
      </c>
      <c r="AA182" s="357">
        <f t="shared" si="41"/>
        <v>12213.914754666601</v>
      </c>
    </row>
    <row r="183" spans="1:27">
      <c r="A183" s="129">
        <v>44682</v>
      </c>
      <c r="B183" s="128">
        <v>0.02</v>
      </c>
      <c r="C183" s="489">
        <f t="shared" si="43"/>
        <v>1.1195484793078636</v>
      </c>
      <c r="D183" s="128">
        <v>0.02</v>
      </c>
      <c r="E183" s="357">
        <f t="shared" si="36"/>
        <v>10311.737544796417</v>
      </c>
      <c r="F183" s="488">
        <v>0.02</v>
      </c>
      <c r="G183" s="357">
        <f t="shared" si="37"/>
        <v>10892.386575592689</v>
      </c>
      <c r="H183" s="488">
        <v>0.02</v>
      </c>
      <c r="I183" s="357">
        <f t="shared" si="38"/>
        <v>10904.662453622213</v>
      </c>
      <c r="J183" s="488">
        <v>0.02</v>
      </c>
      <c r="K183" s="357">
        <f t="shared" si="39"/>
        <v>10923.076270666486</v>
      </c>
      <c r="L183" s="488">
        <v>0.02</v>
      </c>
      <c r="M183" s="357">
        <f t="shared" si="40"/>
        <v>11039.697111946925</v>
      </c>
      <c r="N183" s="128">
        <v>0.02</v>
      </c>
      <c r="O183" s="357">
        <f t="shared" si="30"/>
        <v>11045.835050961685</v>
      </c>
      <c r="P183" s="128">
        <v>0.02</v>
      </c>
      <c r="Q183" s="357">
        <f t="shared" si="31"/>
        <v>11048.290226567586</v>
      </c>
      <c r="R183" s="128">
        <v>0.02</v>
      </c>
      <c r="S183" s="357">
        <f t="shared" si="32"/>
        <v>11162.455892242122</v>
      </c>
      <c r="T183" s="128">
        <v>0.02</v>
      </c>
      <c r="U183" s="357">
        <f t="shared" si="33"/>
        <v>11168.59383125688</v>
      </c>
      <c r="V183" s="128">
        <v>0.02</v>
      </c>
      <c r="W183" s="357">
        <f t="shared" si="34"/>
        <v>11588.428859866453</v>
      </c>
      <c r="X183" s="128">
        <v>0.02</v>
      </c>
      <c r="Y183" s="357">
        <f t="shared" si="35"/>
        <v>11662.084128043565</v>
      </c>
      <c r="Z183" s="488">
        <v>0.02</v>
      </c>
      <c r="AA183" s="357">
        <f t="shared" si="41"/>
        <v>12458.193049759933</v>
      </c>
    </row>
    <row r="184" spans="1:27">
      <c r="A184" s="129">
        <v>44713</v>
      </c>
      <c r="B184" s="128">
        <v>0.02</v>
      </c>
      <c r="C184" s="489">
        <f t="shared" si="43"/>
        <v>1.1669614300974056</v>
      </c>
      <c r="D184" s="128">
        <v>0.02</v>
      </c>
      <c r="E184" s="357">
        <f t="shared" si="36"/>
        <v>10517.972295692345</v>
      </c>
      <c r="F184" s="488">
        <v>0.02</v>
      </c>
      <c r="G184" s="357">
        <f t="shared" si="37"/>
        <v>11110.234307104543</v>
      </c>
      <c r="H184" s="488">
        <v>0.02</v>
      </c>
      <c r="I184" s="357">
        <f t="shared" si="38"/>
        <v>11122.755702694658</v>
      </c>
      <c r="J184" s="488">
        <v>0.02</v>
      </c>
      <c r="K184" s="357">
        <f t="shared" si="39"/>
        <v>11141.537796079816</v>
      </c>
      <c r="L184" s="488">
        <v>0.02</v>
      </c>
      <c r="M184" s="357">
        <f t="shared" si="40"/>
        <v>11260.491054185864</v>
      </c>
      <c r="N184" s="128">
        <v>0.02</v>
      </c>
      <c r="O184" s="357">
        <f t="shared" si="30"/>
        <v>11266.751751980919</v>
      </c>
      <c r="P184" s="128">
        <v>0.02</v>
      </c>
      <c r="Q184" s="357">
        <f t="shared" si="31"/>
        <v>11269.256031098937</v>
      </c>
      <c r="R184" s="128">
        <v>0.02</v>
      </c>
      <c r="S184" s="357">
        <f t="shared" si="32"/>
        <v>11385.705010086964</v>
      </c>
      <c r="T184" s="128">
        <v>0.02</v>
      </c>
      <c r="U184" s="357">
        <f t="shared" si="33"/>
        <v>11391.965707882018</v>
      </c>
      <c r="V184" s="128">
        <v>0.02</v>
      </c>
      <c r="W184" s="357">
        <f t="shared" si="34"/>
        <v>11820.197437063784</v>
      </c>
      <c r="X184" s="128">
        <v>0.02</v>
      </c>
      <c r="Y184" s="357">
        <f t="shared" si="35"/>
        <v>11895.325810604436</v>
      </c>
      <c r="Z184" s="488">
        <v>0.02</v>
      </c>
      <c r="AA184" s="357">
        <f t="shared" si="41"/>
        <v>12707.356910755132</v>
      </c>
    </row>
    <row r="185" spans="1:27">
      <c r="A185" s="129">
        <v>44743</v>
      </c>
      <c r="B185" s="128">
        <v>2.2800000000000001E-2</v>
      </c>
      <c r="C185" s="489">
        <f t="shared" si="43"/>
        <v>1.1450741846360828</v>
      </c>
      <c r="D185" s="128">
        <v>2.2800000000000001E-2</v>
      </c>
      <c r="E185" s="357">
        <f t="shared" si="36"/>
        <v>10757.782064034131</v>
      </c>
      <c r="F185" s="128">
        <v>2.2800000000000001E-2</v>
      </c>
      <c r="G185" s="357">
        <f t="shared" si="37"/>
        <v>11363.547649306527</v>
      </c>
      <c r="H185" s="128">
        <v>2.2800000000000001E-2</v>
      </c>
      <c r="I185" s="357">
        <f t="shared" si="38"/>
        <v>11376.354532716095</v>
      </c>
      <c r="J185" s="128">
        <v>2.2800000000000001E-2</v>
      </c>
      <c r="K185" s="357">
        <f t="shared" si="39"/>
        <v>11395.564857830435</v>
      </c>
      <c r="L185" s="128">
        <v>2.2800000000000001E-2</v>
      </c>
      <c r="M185" s="357">
        <f t="shared" si="40"/>
        <v>11517.230250221301</v>
      </c>
      <c r="N185" s="128">
        <v>2.2800000000000001E-2</v>
      </c>
      <c r="O185" s="357">
        <f t="shared" si="30"/>
        <v>11523.633691926083</v>
      </c>
      <c r="P185" s="128">
        <v>2.2800000000000001E-2</v>
      </c>
      <c r="Q185" s="357">
        <f t="shared" si="31"/>
        <v>11526.195068607993</v>
      </c>
      <c r="R185" s="128">
        <v>2.2800000000000001E-2</v>
      </c>
      <c r="S185" s="357">
        <f t="shared" si="32"/>
        <v>11645.299084316946</v>
      </c>
      <c r="T185" s="128">
        <v>2.2800000000000001E-2</v>
      </c>
      <c r="U185" s="357">
        <f t="shared" si="33"/>
        <v>11651.702526021727</v>
      </c>
      <c r="V185" s="128">
        <v>2.2800000000000001E-2</v>
      </c>
      <c r="W185" s="357">
        <f t="shared" si="34"/>
        <v>12089.697938628837</v>
      </c>
      <c r="X185" s="128">
        <v>2.2800000000000001E-2</v>
      </c>
      <c r="Y185" s="357">
        <f t="shared" si="35"/>
        <v>12166.539239086216</v>
      </c>
      <c r="Z185" s="128">
        <v>2.2800000000000001E-2</v>
      </c>
      <c r="AA185" s="357">
        <f t="shared" si="41"/>
        <v>12997.084648320348</v>
      </c>
    </row>
    <row r="186" spans="1:27">
      <c r="A186" s="129">
        <v>44774</v>
      </c>
      <c r="B186" s="128">
        <v>2.1399999999999999E-2</v>
      </c>
      <c r="C186" s="489">
        <f t="shared" si="43"/>
        <v>1.1919344047014901</v>
      </c>
      <c r="D186" s="128">
        <v>2.1399999999999999E-2</v>
      </c>
      <c r="E186" s="357">
        <f t="shared" si="36"/>
        <v>10987.998600204462</v>
      </c>
      <c r="F186" s="488">
        <v>2.1399999999999999E-2</v>
      </c>
      <c r="G186" s="357">
        <f t="shared" si="37"/>
        <v>11606.727569001689</v>
      </c>
      <c r="H186" s="488">
        <v>2.1399999999999999E-2</v>
      </c>
      <c r="I186" s="357">
        <f t="shared" si="38"/>
        <v>11619.808519716222</v>
      </c>
      <c r="J186" s="488">
        <v>2.1399999999999999E-2</v>
      </c>
      <c r="K186" s="357">
        <f t="shared" si="39"/>
        <v>11639.429945788008</v>
      </c>
      <c r="L186" s="488">
        <v>2.1399999999999999E-2</v>
      </c>
      <c r="M186" s="357">
        <f t="shared" si="40"/>
        <v>11763.698977576038</v>
      </c>
      <c r="N186" s="128">
        <v>2.1399999999999999E-2</v>
      </c>
      <c r="O186" s="357">
        <f t="shared" si="30"/>
        <v>11770.239452933301</v>
      </c>
      <c r="P186" s="128">
        <v>2.1399999999999999E-2</v>
      </c>
      <c r="Q186" s="357">
        <f t="shared" si="31"/>
        <v>11772.855643076206</v>
      </c>
      <c r="R186" s="128">
        <v>2.1399999999999999E-2</v>
      </c>
      <c r="S186" s="357">
        <f t="shared" si="32"/>
        <v>11894.508484721329</v>
      </c>
      <c r="T186" s="128">
        <v>2.1399999999999999E-2</v>
      </c>
      <c r="U186" s="357">
        <f t="shared" si="33"/>
        <v>11901.048960078593</v>
      </c>
      <c r="V186" s="128">
        <v>2.1399999999999999E-2</v>
      </c>
      <c r="W186" s="357">
        <f t="shared" si="34"/>
        <v>12348.417474515494</v>
      </c>
      <c r="X186" s="128">
        <v>2.1399999999999999E-2</v>
      </c>
      <c r="Y186" s="357">
        <f t="shared" si="35"/>
        <v>12426.903178802662</v>
      </c>
      <c r="Z186" s="488">
        <v>2.1399999999999999E-2</v>
      </c>
      <c r="AA186" s="357">
        <f t="shared" si="41"/>
        <v>13275.222259794404</v>
      </c>
    </row>
    <row r="187" spans="1:27">
      <c r="A187" s="129">
        <v>44805</v>
      </c>
      <c r="B187" s="128">
        <v>8.6E-3</v>
      </c>
      <c r="C187" s="489">
        <f t="shared" si="43"/>
        <v>1.154921822623953</v>
      </c>
      <c r="D187" s="128">
        <v>8.6E-3</v>
      </c>
      <c r="E187" s="357">
        <f t="shared" si="36"/>
        <v>11082.49538816622</v>
      </c>
      <c r="F187" s="128">
        <v>8.6E-3</v>
      </c>
      <c r="G187" s="357">
        <f t="shared" si="37"/>
        <v>11706.545426095103</v>
      </c>
      <c r="H187" s="128">
        <v>8.6E-3</v>
      </c>
      <c r="I187" s="357">
        <f t="shared" si="38"/>
        <v>11719.738872985781</v>
      </c>
      <c r="J187" s="128">
        <v>8.6E-3</v>
      </c>
      <c r="K187" s="357">
        <f t="shared" si="39"/>
        <v>11739.529043321783</v>
      </c>
      <c r="L187" s="128">
        <v>8.6E-3</v>
      </c>
      <c r="M187" s="357">
        <f t="shared" si="40"/>
        <v>11864.866788783191</v>
      </c>
      <c r="N187" s="128">
        <v>8.6E-3</v>
      </c>
      <c r="O187" s="357">
        <f t="shared" si="30"/>
        <v>11871.463512228527</v>
      </c>
      <c r="P187" s="128">
        <v>8.6E-3</v>
      </c>
      <c r="Q187" s="357">
        <f t="shared" si="31"/>
        <v>11874.10220160666</v>
      </c>
      <c r="R187" s="128">
        <v>8.6E-3</v>
      </c>
      <c r="S187" s="357">
        <f t="shared" si="32"/>
        <v>11996.801257689933</v>
      </c>
      <c r="T187" s="128">
        <v>8.6E-3</v>
      </c>
      <c r="U187" s="357">
        <f t="shared" si="33"/>
        <v>12003.397981135269</v>
      </c>
      <c r="V187" s="128">
        <v>8.6E-3</v>
      </c>
      <c r="W187" s="357">
        <f t="shared" si="34"/>
        <v>12454.613864796327</v>
      </c>
      <c r="X187" s="128">
        <v>8.6E-3</v>
      </c>
      <c r="Y187" s="357">
        <f t="shared" si="35"/>
        <v>12533.774546140365</v>
      </c>
      <c r="Z187" s="128">
        <v>8.6E-3</v>
      </c>
      <c r="AA187" s="357">
        <f t="shared" si="41"/>
        <v>13389.389171228635</v>
      </c>
    </row>
    <row r="188" spans="1:27">
      <c r="A188" s="129">
        <v>44835</v>
      </c>
      <c r="B188" s="128">
        <v>8.9999999999999998E-4</v>
      </c>
      <c r="C188" s="489">
        <f t="shared" si="43"/>
        <v>1.1930071456657214</v>
      </c>
      <c r="D188" s="128">
        <v>8.9999999999999998E-4</v>
      </c>
      <c r="E188" s="357">
        <f t="shared" si="36"/>
        <v>11092.46963401557</v>
      </c>
      <c r="F188" s="488">
        <v>8.9999999999999998E-4</v>
      </c>
      <c r="G188" s="357">
        <f t="shared" si="37"/>
        <v>11717.081316978587</v>
      </c>
      <c r="H188" s="488">
        <v>8.9999999999999998E-4</v>
      </c>
      <c r="I188" s="357">
        <f t="shared" si="38"/>
        <v>11730.286637971467</v>
      </c>
      <c r="J188" s="488">
        <v>8.9999999999999998E-4</v>
      </c>
      <c r="K188" s="357">
        <f t="shared" si="39"/>
        <v>11750.094619460771</v>
      </c>
      <c r="L188" s="488">
        <v>8.9999999999999998E-4</v>
      </c>
      <c r="M188" s="357">
        <f t="shared" si="40"/>
        <v>11875.545168893095</v>
      </c>
      <c r="N188" s="128">
        <v>8.9999999999999998E-4</v>
      </c>
      <c r="O188" s="357">
        <f t="shared" si="30"/>
        <v>11882.147829389532</v>
      </c>
      <c r="P188" s="128">
        <v>8.9999999999999998E-4</v>
      </c>
      <c r="Q188" s="357">
        <f t="shared" si="31"/>
        <v>11884.788893588106</v>
      </c>
      <c r="R188" s="128">
        <v>8.9999999999999998E-4</v>
      </c>
      <c r="S188" s="357">
        <f t="shared" si="32"/>
        <v>12007.598378821853</v>
      </c>
      <c r="T188" s="128">
        <v>8.9999999999999998E-4</v>
      </c>
      <c r="U188" s="357">
        <f t="shared" si="33"/>
        <v>12014.20103931829</v>
      </c>
      <c r="V188" s="128">
        <v>8.9999999999999998E-4</v>
      </c>
      <c r="W188" s="357">
        <f t="shared" si="34"/>
        <v>12465.823017274643</v>
      </c>
      <c r="X188" s="128">
        <v>8.9999999999999998E-4</v>
      </c>
      <c r="Y188" s="357">
        <f t="shared" si="35"/>
        <v>12545.054943231889</v>
      </c>
      <c r="Z188" s="488">
        <v>8.9999999999999998E-4</v>
      </c>
      <c r="AA188" s="357">
        <f t="shared" si="41"/>
        <v>13401.439621482739</v>
      </c>
    </row>
    <row r="189" spans="1:27">
      <c r="A189" s="129" t="s">
        <v>104</v>
      </c>
      <c r="B189" s="128">
        <v>8.9999999999999998E-4</v>
      </c>
      <c r="C189" s="489">
        <f t="shared" si="43"/>
        <v>1.1559612522643146</v>
      </c>
      <c r="D189" s="128">
        <v>8.9999999999999998E-4</v>
      </c>
      <c r="E189" s="357">
        <f t="shared" si="36"/>
        <v>11102.452856686183</v>
      </c>
      <c r="F189" s="128">
        <v>8.9999999999999998E-4</v>
      </c>
      <c r="G189" s="357">
        <f t="shared" si="37"/>
        <v>11727.626690163866</v>
      </c>
      <c r="H189" s="128">
        <v>8.9999999999999998E-4</v>
      </c>
      <c r="I189" s="357">
        <f t="shared" si="38"/>
        <v>11740.84389594564</v>
      </c>
      <c r="J189" s="128">
        <v>8.9999999999999998E-4</v>
      </c>
      <c r="K189" s="357">
        <f t="shared" si="39"/>
        <v>11760.669704618285</v>
      </c>
      <c r="L189" s="128">
        <v>8.9999999999999998E-4</v>
      </c>
      <c r="M189" s="357">
        <f t="shared" si="40"/>
        <v>11886.233159545098</v>
      </c>
      <c r="N189" s="128">
        <v>8.9999999999999998E-4</v>
      </c>
      <c r="O189" s="357">
        <f t="shared" si="30"/>
        <v>11892.841762435983</v>
      </c>
      <c r="P189" s="128">
        <v>8.9999999999999998E-4</v>
      </c>
      <c r="Q189" s="357">
        <f t="shared" si="31"/>
        <v>11895.485203592334</v>
      </c>
      <c r="R189" s="128">
        <v>8.9999999999999998E-4</v>
      </c>
      <c r="S189" s="357">
        <f t="shared" si="32"/>
        <v>12018.405217362792</v>
      </c>
      <c r="T189" s="128">
        <v>8.9999999999999998E-4</v>
      </c>
      <c r="U189" s="357">
        <f t="shared" si="33"/>
        <v>12025.013820253675</v>
      </c>
      <c r="V189" s="128">
        <v>8.9999999999999998E-4</v>
      </c>
      <c r="W189" s="357">
        <f t="shared" si="34"/>
        <v>12477.042257990188</v>
      </c>
      <c r="X189" s="128">
        <v>8.9999999999999998E-4</v>
      </c>
      <c r="Y189" s="357">
        <f t="shared" si="35"/>
        <v>12556.345492680797</v>
      </c>
      <c r="Z189" s="128">
        <v>8.9999999999999998E-4</v>
      </c>
      <c r="AA189" s="357">
        <f t="shared" si="41"/>
        <v>13413.500917142072</v>
      </c>
    </row>
    <row r="190" spans="1:27">
      <c r="A190" s="129">
        <v>44896</v>
      </c>
      <c r="B190" s="128">
        <v>1.1999999999999999E-3</v>
      </c>
      <c r="C190" s="489">
        <f t="shared" si="43"/>
        <v>1.1944387542405204</v>
      </c>
      <c r="D190" s="128">
        <v>1.1999999999999999E-3</v>
      </c>
      <c r="E190" s="357">
        <f t="shared" si="36"/>
        <v>11115.775800114207</v>
      </c>
      <c r="F190" s="488">
        <v>1.1999999999999999E-3</v>
      </c>
      <c r="G190" s="357">
        <f t="shared" si="37"/>
        <v>11741.699842192063</v>
      </c>
      <c r="H190" s="488">
        <v>1.1999999999999999E-3</v>
      </c>
      <c r="I190" s="357">
        <f t="shared" si="38"/>
        <v>11754.932908620776</v>
      </c>
      <c r="J190" s="488">
        <v>1.1999999999999999E-3</v>
      </c>
      <c r="K190" s="357">
        <f t="shared" si="39"/>
        <v>11774.782508263828</v>
      </c>
      <c r="L190" s="488">
        <v>1.1999999999999999E-3</v>
      </c>
      <c r="M190" s="357">
        <f t="shared" si="40"/>
        <v>11900.496639336552</v>
      </c>
      <c r="N190" s="128">
        <v>1.1999999999999999E-3</v>
      </c>
      <c r="O190" s="357">
        <f t="shared" si="30"/>
        <v>11907.113172550908</v>
      </c>
      <c r="P190" s="128">
        <v>1.1999999999999999E-3</v>
      </c>
      <c r="Q190" s="357">
        <f t="shared" si="31"/>
        <v>11909.759785836646</v>
      </c>
      <c r="R190" s="128">
        <v>1.1999999999999999E-3</v>
      </c>
      <c r="S190" s="357">
        <f t="shared" si="32"/>
        <v>12032.827303623628</v>
      </c>
      <c r="T190" s="128">
        <v>1.1999999999999999E-3</v>
      </c>
      <c r="U190" s="357">
        <f t="shared" si="33"/>
        <v>12039.44383683798</v>
      </c>
      <c r="V190" s="128">
        <v>1.1999999999999999E-3</v>
      </c>
      <c r="W190" s="357">
        <f t="shared" si="34"/>
        <v>12492.014708699777</v>
      </c>
      <c r="X190" s="128">
        <v>1.1999999999999999E-3</v>
      </c>
      <c r="Y190" s="357">
        <f t="shared" si="35"/>
        <v>12571.413107272016</v>
      </c>
      <c r="Z190" s="488">
        <v>1.1999999999999999E-3</v>
      </c>
      <c r="AA190" s="357">
        <f t="shared" si="41"/>
        <v>13429.597118242644</v>
      </c>
    </row>
    <row r="191" spans="1:27">
      <c r="A191" s="129">
        <v>44927</v>
      </c>
      <c r="B191" s="128">
        <v>1.4999999999999999E-2</v>
      </c>
      <c r="C191" s="489">
        <f t="shared" si="43"/>
        <v>1.1733006710482792</v>
      </c>
      <c r="D191" s="128">
        <v>1.4999999999999999E-2</v>
      </c>
      <c r="E191" s="357">
        <f t="shared" si="36"/>
        <v>11282.512437115918</v>
      </c>
      <c r="F191" s="488">
        <v>1.4999999999999999E-2</v>
      </c>
      <c r="G191" s="357">
        <f t="shared" si="37"/>
        <v>11917.825339824944</v>
      </c>
      <c r="H191" s="488">
        <v>1.4999999999999999E-2</v>
      </c>
      <c r="I191" s="357">
        <f t="shared" si="38"/>
        <v>11931.256902250087</v>
      </c>
      <c r="J191" s="488">
        <v>1.4999999999999999E-2</v>
      </c>
      <c r="K191" s="357">
        <f t="shared" si="39"/>
        <v>11951.404245887785</v>
      </c>
      <c r="L191" s="488">
        <v>1.4999999999999999E-2</v>
      </c>
      <c r="M191" s="357">
        <f t="shared" si="40"/>
        <v>12079.004088926598</v>
      </c>
      <c r="N191" s="128">
        <v>1.4999999999999999E-2</v>
      </c>
      <c r="O191" s="357">
        <f t="shared" si="30"/>
        <v>12085.71987013917</v>
      </c>
      <c r="P191" s="128">
        <v>1.4999999999999999E-2</v>
      </c>
      <c r="Q191" s="357">
        <f t="shared" si="31"/>
        <v>12088.406182624194</v>
      </c>
      <c r="R191" s="128">
        <v>1.4999999999999999E-2</v>
      </c>
      <c r="S191" s="357">
        <f t="shared" si="32"/>
        <v>12213.319713177982</v>
      </c>
      <c r="T191" s="128">
        <v>1.4999999999999999E-2</v>
      </c>
      <c r="U191" s="357">
        <f t="shared" si="33"/>
        <v>12220.035494390548</v>
      </c>
      <c r="V191" s="128">
        <v>1.4999999999999999E-2</v>
      </c>
      <c r="W191" s="357">
        <f t="shared" si="34"/>
        <v>12679.394929330272</v>
      </c>
      <c r="X191" s="128">
        <v>1.4999999999999999E-2</v>
      </c>
      <c r="Y191" s="357">
        <f t="shared" si="35"/>
        <v>12759.984303881094</v>
      </c>
      <c r="Z191" s="488">
        <v>3.5999999999999999E-3</v>
      </c>
      <c r="AA191" s="357">
        <f t="shared" si="41"/>
        <v>13477.943667868318</v>
      </c>
    </row>
    <row r="192" spans="1:27">
      <c r="A192" s="129">
        <v>44958</v>
      </c>
      <c r="B192" s="128">
        <v>5.0000000000000001E-3</v>
      </c>
      <c r="C192" s="489">
        <f t="shared" si="43"/>
        <v>1.2004109480117229</v>
      </c>
      <c r="D192" s="128">
        <v>5.0000000000000001E-3</v>
      </c>
      <c r="E192" s="357">
        <f t="shared" si="36"/>
        <v>11338.924999301496</v>
      </c>
      <c r="F192" s="488">
        <v>5.0000000000000001E-3</v>
      </c>
      <c r="G192" s="357">
        <f t="shared" si="37"/>
        <v>11977.414466524067</v>
      </c>
      <c r="H192" s="488">
        <v>5.0000000000000001E-3</v>
      </c>
      <c r="I192" s="357">
        <f t="shared" si="38"/>
        <v>11990.913186761336</v>
      </c>
      <c r="J192" s="488">
        <v>5.0000000000000001E-3</v>
      </c>
      <c r="K192" s="357">
        <f t="shared" si="39"/>
        <v>12011.161267117222</v>
      </c>
      <c r="L192" s="488">
        <v>5.0000000000000001E-3</v>
      </c>
      <c r="M192" s="357">
        <f t="shared" si="40"/>
        <v>12139.39910937123</v>
      </c>
      <c r="N192" s="128">
        <v>5.0000000000000001E-3</v>
      </c>
      <c r="O192" s="357">
        <f t="shared" si="30"/>
        <v>12146.148469489865</v>
      </c>
      <c r="P192" s="128">
        <v>5.0000000000000001E-3</v>
      </c>
      <c r="Q192" s="357">
        <f t="shared" si="31"/>
        <v>12148.848213537314</v>
      </c>
      <c r="R192" s="128">
        <v>5.0000000000000001E-3</v>
      </c>
      <c r="S192" s="357">
        <f t="shared" si="32"/>
        <v>12274.38631174387</v>
      </c>
      <c r="T192" s="128">
        <v>5.0000000000000001E-3</v>
      </c>
      <c r="U192" s="357">
        <f t="shared" si="33"/>
        <v>12281.135671862499</v>
      </c>
      <c r="V192" s="128">
        <v>5.0000000000000001E-3</v>
      </c>
      <c r="W192" s="357">
        <f t="shared" si="34"/>
        <v>12742.791903976922</v>
      </c>
      <c r="X192" s="128">
        <v>5.0000000000000001E-3</v>
      </c>
      <c r="Y192" s="357">
        <f t="shared" si="35"/>
        <v>12823.784225400499</v>
      </c>
      <c r="Z192" s="488">
        <v>5.0000000000000001E-3</v>
      </c>
      <c r="AA192" s="357">
        <f t="shared" si="41"/>
        <v>13545.333386207658</v>
      </c>
    </row>
    <row r="193" spans="1:28">
      <c r="A193" s="129">
        <v>44986</v>
      </c>
      <c r="B193" s="128">
        <v>0.01</v>
      </c>
      <c r="C193" s="489">
        <f t="shared" si="43"/>
        <v>1.185033677758762</v>
      </c>
      <c r="D193" s="128">
        <v>0.01</v>
      </c>
      <c r="E193" s="357">
        <f t="shared" si="36"/>
        <v>11452.314249294512</v>
      </c>
      <c r="F193" s="488">
        <v>0.01</v>
      </c>
      <c r="G193" s="357">
        <f t="shared" si="37"/>
        <v>12097.188611189307</v>
      </c>
      <c r="H193" s="488">
        <v>0.01</v>
      </c>
      <c r="I193" s="357">
        <f t="shared" si="38"/>
        <v>12110.822318628949</v>
      </c>
      <c r="J193" s="488">
        <v>0.01</v>
      </c>
      <c r="K193" s="357">
        <f t="shared" si="39"/>
        <v>12131.272879788396</v>
      </c>
      <c r="L193" s="488">
        <v>0.01</v>
      </c>
      <c r="M193" s="357">
        <f t="shared" si="40"/>
        <v>12260.793100464942</v>
      </c>
      <c r="N193" s="128">
        <v>0.01</v>
      </c>
      <c r="O193" s="357">
        <f t="shared" si="30"/>
        <v>12267.609954184763</v>
      </c>
      <c r="P193" s="128">
        <v>0.01</v>
      </c>
      <c r="Q193" s="357">
        <f t="shared" si="31"/>
        <v>12270.336695672688</v>
      </c>
      <c r="R193" s="128">
        <v>0.01</v>
      </c>
      <c r="S193" s="357">
        <f t="shared" si="32"/>
        <v>12397.13017486131</v>
      </c>
      <c r="T193" s="128">
        <v>0.01</v>
      </c>
      <c r="U193" s="357">
        <f t="shared" si="33"/>
        <v>12403.947028581124</v>
      </c>
      <c r="V193" s="128">
        <v>0.01</v>
      </c>
      <c r="W193" s="357">
        <f t="shared" si="34"/>
        <v>12870.219823016692</v>
      </c>
      <c r="X193" s="128">
        <v>0.01</v>
      </c>
      <c r="Y193" s="357">
        <f t="shared" si="35"/>
        <v>12952.022067654505</v>
      </c>
      <c r="Z193" s="488">
        <v>0.01</v>
      </c>
      <c r="AA193" s="357">
        <f t="shared" si="41"/>
        <v>13680.786720069735</v>
      </c>
    </row>
    <row r="194" spans="1:28">
      <c r="A194" s="129">
        <v>45017</v>
      </c>
      <c r="B194" s="128">
        <v>0.01</v>
      </c>
      <c r="C194" s="489">
        <f t="shared" si="43"/>
        <v>1.2124150574918402</v>
      </c>
      <c r="D194" s="176">
        <v>0.01</v>
      </c>
      <c r="E194" s="357">
        <f t="shared" si="36"/>
        <v>11566.837391787456</v>
      </c>
      <c r="F194" s="491">
        <v>0.01</v>
      </c>
      <c r="G194" s="357">
        <f t="shared" si="37"/>
        <v>12218.1604973012</v>
      </c>
      <c r="H194" s="491">
        <v>0.01</v>
      </c>
      <c r="I194" s="357">
        <f t="shared" si="38"/>
        <v>12231.930541815238</v>
      </c>
      <c r="J194" s="491">
        <v>0.01</v>
      </c>
      <c r="K194" s="357">
        <f t="shared" si="39"/>
        <v>12252.58560858628</v>
      </c>
      <c r="L194" s="491">
        <v>0.01</v>
      </c>
      <c r="M194" s="357">
        <f t="shared" si="40"/>
        <v>12383.401031469592</v>
      </c>
      <c r="N194" s="491">
        <v>0.01</v>
      </c>
      <c r="O194" s="357">
        <f t="shared" si="30"/>
        <v>12390.286053726611</v>
      </c>
      <c r="P194" s="491">
        <v>0.01</v>
      </c>
      <c r="Q194" s="357">
        <f t="shared" si="31"/>
        <v>12393.040062629414</v>
      </c>
      <c r="R194" s="491">
        <v>0.01</v>
      </c>
      <c r="S194" s="357">
        <f t="shared" si="32"/>
        <v>12521.101476609923</v>
      </c>
      <c r="T194" s="491">
        <v>0.01</v>
      </c>
      <c r="U194" s="357">
        <f t="shared" si="33"/>
        <v>12527.986498866936</v>
      </c>
      <c r="V194" s="491">
        <v>0.01</v>
      </c>
      <c r="W194" s="357">
        <f t="shared" si="34"/>
        <v>12998.922021246859</v>
      </c>
      <c r="X194" s="491">
        <v>0.01</v>
      </c>
      <c r="Y194" s="357">
        <f t="shared" si="35"/>
        <v>13081.542288331049</v>
      </c>
      <c r="Z194" s="491">
        <v>0.01</v>
      </c>
      <c r="AA194" s="357">
        <f t="shared" si="41"/>
        <v>13817.594587270432</v>
      </c>
    </row>
    <row r="195" spans="1:28">
      <c r="A195" s="129">
        <v>45047</v>
      </c>
      <c r="B195" s="128">
        <v>0.01</v>
      </c>
      <c r="C195" s="489">
        <f t="shared" si="43"/>
        <v>1.1968840145363495</v>
      </c>
      <c r="D195" s="128">
        <v>0.01</v>
      </c>
      <c r="E195" s="357">
        <f t="shared" si="36"/>
        <v>11682.505765705331</v>
      </c>
      <c r="F195" s="488">
        <v>0.01</v>
      </c>
      <c r="G195" s="357">
        <f t="shared" si="37"/>
        <v>12340.342102274211</v>
      </c>
      <c r="H195" s="488">
        <v>0.01</v>
      </c>
      <c r="I195" s="357">
        <f t="shared" si="38"/>
        <v>12354.24984723339</v>
      </c>
      <c r="J195" s="488">
        <v>0.01</v>
      </c>
      <c r="K195" s="357">
        <f t="shared" si="39"/>
        <v>12375.111464672143</v>
      </c>
      <c r="L195" s="488">
        <v>0.01</v>
      </c>
      <c r="M195" s="357">
        <f t="shared" si="40"/>
        <v>12507.235041784288</v>
      </c>
      <c r="N195" s="488">
        <v>0.01</v>
      </c>
      <c r="O195" s="357">
        <f t="shared" si="30"/>
        <v>12514.188914263877</v>
      </c>
      <c r="P195" s="488">
        <v>0.01</v>
      </c>
      <c r="Q195" s="357">
        <f t="shared" si="31"/>
        <v>12516.970463255708</v>
      </c>
      <c r="R195" s="488">
        <v>0.01</v>
      </c>
      <c r="S195" s="357">
        <f t="shared" si="32"/>
        <v>12646.312491376022</v>
      </c>
      <c r="T195" s="488">
        <v>0.01</v>
      </c>
      <c r="U195" s="357">
        <f t="shared" si="33"/>
        <v>12653.266363855606</v>
      </c>
      <c r="V195" s="488">
        <v>0.01</v>
      </c>
      <c r="W195" s="357">
        <f t="shared" si="34"/>
        <v>13128.911241459327</v>
      </c>
      <c r="X195" s="488">
        <v>0.01</v>
      </c>
      <c r="Y195" s="357">
        <f t="shared" si="35"/>
        <v>13212.357711214359</v>
      </c>
      <c r="Z195" s="488">
        <v>0.01</v>
      </c>
      <c r="AA195" s="357">
        <f t="shared" si="41"/>
        <v>13955.770533143137</v>
      </c>
    </row>
    <row r="196" spans="1:28">
      <c r="A196" s="129">
        <v>45078</v>
      </c>
      <c r="B196" s="128">
        <v>5.8999999999999999E-3</v>
      </c>
      <c r="C196" s="489">
        <f t="shared" si="43"/>
        <v>1.2195683063310421</v>
      </c>
      <c r="D196" s="128">
        <v>5.8999999999999999E-3</v>
      </c>
      <c r="E196" s="357">
        <f t="shared" si="36"/>
        <v>11751.432549722993</v>
      </c>
      <c r="F196" s="488">
        <v>5.8999999999999999E-3</v>
      </c>
      <c r="G196" s="357">
        <f t="shared" si="37"/>
        <v>12413.15012067763</v>
      </c>
      <c r="H196" s="488">
        <v>5.8999999999999999E-3</v>
      </c>
      <c r="I196" s="357">
        <f t="shared" si="38"/>
        <v>12427.139921332067</v>
      </c>
      <c r="J196" s="488">
        <v>5.8999999999999999E-3</v>
      </c>
      <c r="K196" s="357">
        <f t="shared" si="39"/>
        <v>12448.12462231371</v>
      </c>
      <c r="L196" s="488">
        <v>5.8999999999999999E-3</v>
      </c>
      <c r="M196" s="357">
        <f t="shared" si="40"/>
        <v>12581.027728530815</v>
      </c>
      <c r="N196" s="128">
        <v>5.8999999999999999E-3</v>
      </c>
      <c r="O196" s="357">
        <f t="shared" si="30"/>
        <v>12588.022628858034</v>
      </c>
      <c r="P196" s="128">
        <v>5.8999999999999999E-3</v>
      </c>
      <c r="Q196" s="357">
        <f t="shared" si="31"/>
        <v>12590.820588988916</v>
      </c>
      <c r="R196" s="128">
        <v>5.8999999999999999E-3</v>
      </c>
      <c r="S196" s="357">
        <f t="shared" si="32"/>
        <v>12720.925735075141</v>
      </c>
      <c r="T196" s="128">
        <v>5.8999999999999999E-3</v>
      </c>
      <c r="U196" s="357">
        <f t="shared" si="33"/>
        <v>12727.920635402354</v>
      </c>
      <c r="V196" s="128">
        <v>5.8999999999999999E-3</v>
      </c>
      <c r="W196" s="357">
        <f t="shared" si="34"/>
        <v>13206.371817783938</v>
      </c>
      <c r="X196" s="128">
        <v>5.8999999999999999E-3</v>
      </c>
      <c r="Y196" s="357">
        <f t="shared" si="35"/>
        <v>13290.310621710525</v>
      </c>
      <c r="Z196" s="488">
        <v>5.8999999999999999E-3</v>
      </c>
      <c r="AA196" s="357">
        <f t="shared" si="41"/>
        <v>14038.109579288683</v>
      </c>
      <c r="AB196" s="334"/>
    </row>
    <row r="197" spans="1:28">
      <c r="A197" s="129"/>
      <c r="B197" s="128"/>
      <c r="C197" s="489">
        <f t="shared" si="43"/>
        <v>1.1968840145363495</v>
      </c>
      <c r="D197" s="128"/>
      <c r="E197" s="357">
        <f t="shared" si="36"/>
        <v>11751.432549722993</v>
      </c>
      <c r="F197" s="488"/>
      <c r="G197" s="357">
        <f t="shared" si="37"/>
        <v>12413.15012067763</v>
      </c>
      <c r="H197" s="488"/>
      <c r="I197" s="357">
        <f t="shared" si="38"/>
        <v>12427.139921332067</v>
      </c>
      <c r="J197" s="488"/>
      <c r="K197" s="357">
        <f t="shared" si="39"/>
        <v>12448.12462231371</v>
      </c>
      <c r="L197" s="488"/>
      <c r="M197" s="357">
        <f t="shared" si="40"/>
        <v>12581.027728530815</v>
      </c>
      <c r="N197" s="128"/>
      <c r="O197" s="357">
        <f t="shared" si="30"/>
        <v>12588.022628858034</v>
      </c>
      <c r="P197" s="128"/>
      <c r="Q197" s="357">
        <f t="shared" si="31"/>
        <v>12590.820588988916</v>
      </c>
      <c r="R197" s="128"/>
      <c r="S197" s="357">
        <f t="shared" si="32"/>
        <v>12720.925735075141</v>
      </c>
      <c r="T197" s="128"/>
      <c r="U197" s="357">
        <f t="shared" si="33"/>
        <v>12727.920635402354</v>
      </c>
      <c r="V197" s="128"/>
      <c r="W197" s="357">
        <f t="shared" si="34"/>
        <v>13206.371817783938</v>
      </c>
      <c r="X197" s="128"/>
      <c r="Y197" s="357">
        <f t="shared" si="35"/>
        <v>13290.310621710525</v>
      </c>
      <c r="Z197" s="488"/>
      <c r="AA197" s="357">
        <f t="shared" si="41"/>
        <v>14038.109579288683</v>
      </c>
    </row>
    <row r="198" spans="1:28">
      <c r="A198" s="129"/>
      <c r="B198" s="128"/>
      <c r="C198" s="489">
        <f t="shared" si="43"/>
        <v>1.2195683063310421</v>
      </c>
      <c r="D198" s="128"/>
      <c r="E198" s="357">
        <f t="shared" si="36"/>
        <v>11751.432549722993</v>
      </c>
      <c r="F198" s="488"/>
      <c r="G198" s="357">
        <f t="shared" si="37"/>
        <v>12413.15012067763</v>
      </c>
      <c r="H198" s="488"/>
      <c r="I198" s="357">
        <f t="shared" si="38"/>
        <v>12427.139921332067</v>
      </c>
      <c r="J198" s="488"/>
      <c r="K198" s="357">
        <f t="shared" si="39"/>
        <v>12448.12462231371</v>
      </c>
      <c r="L198" s="488"/>
      <c r="M198" s="357">
        <f t="shared" si="40"/>
        <v>12581.027728530815</v>
      </c>
      <c r="N198" s="128"/>
      <c r="O198" s="357">
        <f t="shared" si="30"/>
        <v>12588.022628858034</v>
      </c>
      <c r="P198" s="128"/>
      <c r="Q198" s="357">
        <f t="shared" si="31"/>
        <v>12590.820588988916</v>
      </c>
      <c r="R198" s="128"/>
      <c r="S198" s="357">
        <f t="shared" si="32"/>
        <v>12720.925735075141</v>
      </c>
      <c r="T198" s="128"/>
      <c r="U198" s="357">
        <f t="shared" si="33"/>
        <v>12727.920635402354</v>
      </c>
      <c r="V198" s="128"/>
      <c r="W198" s="357">
        <f t="shared" si="34"/>
        <v>13206.371817783938</v>
      </c>
      <c r="X198" s="128"/>
      <c r="Y198" s="357">
        <f t="shared" si="35"/>
        <v>13290.310621710525</v>
      </c>
      <c r="Z198" s="488"/>
      <c r="AA198" s="357">
        <f t="shared" si="41"/>
        <v>14038.109579288683</v>
      </c>
    </row>
    <row r="199" spans="1:28">
      <c r="A199" s="129" t="s">
        <v>105</v>
      </c>
      <c r="B199" s="128"/>
      <c r="C199" s="489">
        <f t="shared" si="43"/>
        <v>1.1968840145363495</v>
      </c>
      <c r="D199" s="176"/>
      <c r="E199" s="357">
        <f t="shared" si="36"/>
        <v>11751.432549722993</v>
      </c>
      <c r="F199" s="488"/>
      <c r="G199" s="357">
        <f t="shared" si="37"/>
        <v>12413.15012067763</v>
      </c>
      <c r="H199" s="488"/>
      <c r="I199" s="357">
        <f t="shared" si="38"/>
        <v>12427.139921332067</v>
      </c>
      <c r="J199" s="488"/>
      <c r="K199" s="357">
        <f t="shared" si="39"/>
        <v>12448.12462231371</v>
      </c>
      <c r="L199" s="488"/>
      <c r="M199" s="357">
        <f t="shared" si="40"/>
        <v>12581.027728530815</v>
      </c>
      <c r="N199" s="176"/>
      <c r="O199" s="357">
        <f t="shared" si="30"/>
        <v>12588.022628858034</v>
      </c>
      <c r="P199" s="176"/>
      <c r="Q199" s="357">
        <f t="shared" si="31"/>
        <v>12590.820588988916</v>
      </c>
      <c r="R199" s="176"/>
      <c r="S199" s="357">
        <f t="shared" si="32"/>
        <v>12720.925735075141</v>
      </c>
      <c r="T199" s="176"/>
      <c r="U199" s="357">
        <f t="shared" si="33"/>
        <v>12727.920635402354</v>
      </c>
      <c r="V199" s="176"/>
      <c r="W199" s="357">
        <f t="shared" si="34"/>
        <v>13206.371817783938</v>
      </c>
      <c r="X199" s="176"/>
      <c r="Y199" s="357">
        <f t="shared" si="35"/>
        <v>13290.310621710525</v>
      </c>
      <c r="Z199" s="488"/>
      <c r="AA199" s="357">
        <f t="shared" si="41"/>
        <v>14038.109579288683</v>
      </c>
    </row>
    <row r="200" spans="1:28">
      <c r="A200" s="130" t="s">
        <v>13</v>
      </c>
      <c r="B200" s="131"/>
      <c r="C200" s="489">
        <f t="shared" si="43"/>
        <v>1.2195683063310421</v>
      </c>
      <c r="D200" s="132">
        <f>SUM(D168:D199)</f>
        <v>0.33900000000000002</v>
      </c>
      <c r="E200" s="357"/>
      <c r="F200" s="132">
        <f>SUM(F168:F199)</f>
        <v>0.33900000000000002</v>
      </c>
      <c r="G200" s="357"/>
      <c r="H200" s="132">
        <f>SUM(H168:H199)</f>
        <v>0.33900000000000002</v>
      </c>
      <c r="I200" s="357"/>
      <c r="J200" s="132">
        <f>SUM(J168:J199)</f>
        <v>0.33900000000000002</v>
      </c>
      <c r="K200" s="357"/>
      <c r="L200" s="132">
        <f>SUM(L168:L199)</f>
        <v>0.33900000000000002</v>
      </c>
      <c r="M200" s="357"/>
      <c r="N200" s="132">
        <f>SUM(N168:N199)</f>
        <v>0.33900000000000002</v>
      </c>
      <c r="O200" s="357"/>
      <c r="P200" s="132">
        <f>SUM(P168:P199)</f>
        <v>0.33900000000000002</v>
      </c>
      <c r="Q200" s="357"/>
      <c r="R200" s="132">
        <f>SUM(R168:R199)</f>
        <v>0.33900000000000002</v>
      </c>
      <c r="S200" s="357"/>
      <c r="T200" s="132">
        <f>SUM(T168:T199)</f>
        <v>0.33900000000000002</v>
      </c>
      <c r="U200" s="357"/>
      <c r="V200" s="132">
        <f>SUM(V168:V199)</f>
        <v>0.33900000000000002</v>
      </c>
      <c r="W200" s="357"/>
      <c r="X200" s="132">
        <f>SUM(X168:X199)</f>
        <v>0.33900000000000002</v>
      </c>
      <c r="Y200" s="357"/>
      <c r="Z200" s="132">
        <f>SUM(Z168:Z199)</f>
        <v>0.34260000000000002</v>
      </c>
      <c r="AA200" s="357"/>
    </row>
    <row r="201" spans="1:28">
      <c r="Z201" s="224"/>
      <c r="AA201" s="224"/>
      <c r="AB201" s="75"/>
    </row>
    <row r="202" spans="1:28" ht="15.95">
      <c r="M202" s="226"/>
      <c r="Z202" s="224"/>
      <c r="AA202" s="224"/>
      <c r="AB202" s="75"/>
    </row>
    <row r="203" spans="1:28">
      <c r="M203" s="154"/>
      <c r="N203" s="154"/>
      <c r="Z203" s="224"/>
      <c r="AA203" s="224"/>
      <c r="AB203" s="75"/>
    </row>
    <row r="204" spans="1:28">
      <c r="Z204" s="224"/>
      <c r="AA204" s="224"/>
      <c r="AB204" s="75"/>
    </row>
    <row r="205" spans="1:28">
      <c r="N205" s="225"/>
      <c r="Z205" s="224"/>
      <c r="AA205" s="224"/>
      <c r="AB205" s="75"/>
    </row>
    <row r="206" spans="1:28">
      <c r="Z206" s="224"/>
      <c r="AA206" s="224"/>
      <c r="AB206" s="75"/>
    </row>
    <row r="207" spans="1:28">
      <c r="Z207" s="224"/>
      <c r="AA207" s="224"/>
      <c r="AB207" s="75"/>
    </row>
    <row r="208" spans="1:28">
      <c r="Z208" s="224"/>
      <c r="AA208" s="224"/>
      <c r="AB208" s="75"/>
    </row>
    <row r="209" spans="26:28">
      <c r="Z209" s="224"/>
      <c r="AA209" s="224"/>
      <c r="AB209" s="75"/>
    </row>
    <row r="210" spans="26:28">
      <c r="Z210" s="224"/>
      <c r="AA210" s="224"/>
      <c r="AB210" s="75"/>
    </row>
    <row r="211" spans="26:28">
      <c r="Z211" s="224"/>
      <c r="AA211" s="224"/>
      <c r="AB211" s="75"/>
    </row>
    <row r="212" spans="26:28">
      <c r="Z212" s="224"/>
      <c r="AA212" s="224"/>
      <c r="AB212" s="75"/>
    </row>
    <row r="213" spans="26:28">
      <c r="Z213" s="224"/>
      <c r="AA213" s="224"/>
      <c r="AB213" s="75"/>
    </row>
    <row r="214" spans="26:28">
      <c r="Z214" s="224"/>
      <c r="AA214" s="224"/>
      <c r="AB214" s="75"/>
    </row>
    <row r="215" spans="26:28">
      <c r="Z215" s="224"/>
      <c r="AA215" s="224"/>
      <c r="AB215" s="75"/>
    </row>
    <row r="216" spans="26:28">
      <c r="Z216" s="224"/>
      <c r="AA216" s="224"/>
      <c r="AB216" s="75"/>
    </row>
    <row r="217" spans="26:28">
      <c r="Z217" s="224"/>
      <c r="AA217" s="224"/>
      <c r="AB217" s="75"/>
    </row>
    <row r="218" spans="26:28">
      <c r="Z218" s="224"/>
      <c r="AA218" s="224"/>
      <c r="AB218" s="75"/>
    </row>
    <row r="219" spans="26:28">
      <c r="Z219" s="224"/>
      <c r="AA219" s="224"/>
      <c r="AB219" s="75"/>
    </row>
    <row r="220" spans="26:28">
      <c r="Z220" s="224"/>
      <c r="AA220" s="224"/>
      <c r="AB220" s="75"/>
    </row>
    <row r="221" spans="26:28">
      <c r="Z221" s="224"/>
      <c r="AA221" s="224"/>
      <c r="AB221" s="75"/>
    </row>
    <row r="222" spans="26:28">
      <c r="Z222" s="224"/>
      <c r="AA222" s="224"/>
      <c r="AB222" s="75"/>
    </row>
    <row r="223" spans="26:28">
      <c r="Z223" s="224"/>
      <c r="AA223" s="224"/>
      <c r="AB223" s="75"/>
    </row>
    <row r="224" spans="26:28">
      <c r="Z224" s="224"/>
      <c r="AA224" s="224"/>
      <c r="AB224" s="75"/>
    </row>
    <row r="225" spans="26:28">
      <c r="Z225" s="224"/>
      <c r="AA225" s="224"/>
      <c r="AB225" s="75"/>
    </row>
    <row r="226" spans="26:28">
      <c r="Z226" s="224"/>
      <c r="AA226" s="224"/>
      <c r="AB226" s="75"/>
    </row>
    <row r="227" spans="26:28">
      <c r="Z227" s="224"/>
      <c r="AA227" s="224"/>
      <c r="AB227" s="75"/>
    </row>
    <row r="228" spans="26:28">
      <c r="Z228" s="224"/>
      <c r="AA228" s="224"/>
      <c r="AB228" s="75"/>
    </row>
    <row r="229" spans="26:28">
      <c r="Z229" s="224"/>
      <c r="AA229" s="224"/>
      <c r="AB229" s="75"/>
    </row>
    <row r="230" spans="26:28">
      <c r="Z230" s="224"/>
      <c r="AA230" s="224"/>
      <c r="AB230" s="75"/>
    </row>
    <row r="231" spans="26:28">
      <c r="Z231" s="224"/>
      <c r="AA231" s="224"/>
      <c r="AB231" s="75"/>
    </row>
    <row r="232" spans="26:28">
      <c r="Z232" s="224"/>
      <c r="AA232" s="224"/>
      <c r="AB232" s="75"/>
    </row>
    <row r="233" spans="26:28">
      <c r="Z233" s="224"/>
      <c r="AA233" s="224"/>
      <c r="AB233" s="75"/>
    </row>
    <row r="234" spans="26:28">
      <c r="Z234" s="224"/>
      <c r="AA234" s="224"/>
      <c r="AB234" s="75"/>
    </row>
    <row r="235" spans="26:28">
      <c r="Z235" s="224"/>
      <c r="AA235" s="224"/>
      <c r="AB235" s="75"/>
    </row>
    <row r="236" spans="26:28">
      <c r="Z236" s="224"/>
      <c r="AA236" s="224"/>
      <c r="AB236" s="75"/>
    </row>
    <row r="237" spans="26:28">
      <c r="Z237" s="224"/>
      <c r="AA237" s="224"/>
      <c r="AB237" s="75"/>
    </row>
    <row r="238" spans="26:28">
      <c r="Z238" s="224"/>
      <c r="AA238" s="224"/>
      <c r="AB238" s="75"/>
    </row>
    <row r="239" spans="26:28">
      <c r="Z239" s="224"/>
      <c r="AA239" s="224"/>
      <c r="AB239" s="75"/>
    </row>
    <row r="240" spans="26:28">
      <c r="Z240" s="224"/>
      <c r="AA240" s="224"/>
      <c r="AB240" s="75"/>
    </row>
    <row r="241" spans="26:28">
      <c r="Z241" s="224"/>
      <c r="AA241" s="224"/>
      <c r="AB241" s="75"/>
    </row>
    <row r="242" spans="26:28">
      <c r="Z242" s="224"/>
      <c r="AA242" s="224"/>
      <c r="AB242" s="75"/>
    </row>
    <row r="243" spans="26:28">
      <c r="Z243" s="224"/>
      <c r="AA243" s="224"/>
      <c r="AB243" s="75"/>
    </row>
    <row r="244" spans="26:28">
      <c r="Z244" s="224"/>
      <c r="AA244" s="224"/>
      <c r="AB244" s="75"/>
    </row>
    <row r="245" spans="26:28">
      <c r="Z245" s="224"/>
      <c r="AA245" s="224"/>
      <c r="AB245" s="75"/>
    </row>
    <row r="246" spans="26:28">
      <c r="Z246" s="224"/>
      <c r="AA246" s="224"/>
      <c r="AB246" s="75"/>
    </row>
    <row r="247" spans="26:28">
      <c r="Z247" s="224"/>
      <c r="AA247" s="224"/>
      <c r="AB247" s="75"/>
    </row>
    <row r="248" spans="26:28">
      <c r="Z248" s="224"/>
      <c r="AA248" s="224"/>
      <c r="AB248" s="75"/>
    </row>
    <row r="249" spans="26:28">
      <c r="Z249" s="224"/>
      <c r="AA249" s="224"/>
      <c r="AB249" s="75"/>
    </row>
    <row r="250" spans="26:28">
      <c r="Z250" s="224"/>
      <c r="AA250" s="224"/>
      <c r="AB250" s="75"/>
    </row>
    <row r="251" spans="26:28">
      <c r="Z251" s="224"/>
      <c r="AA251" s="224"/>
      <c r="AB251" s="75"/>
    </row>
    <row r="252" spans="26:28">
      <c r="Z252" s="224"/>
      <c r="AA252" s="224"/>
      <c r="AB252" s="75"/>
    </row>
    <row r="253" spans="26:28">
      <c r="Z253" s="224"/>
      <c r="AA253" s="224"/>
      <c r="AB253" s="75"/>
    </row>
    <row r="254" spans="26:28">
      <c r="Z254" s="224"/>
      <c r="AA254" s="224"/>
      <c r="AB254" s="75"/>
    </row>
    <row r="255" spans="26:28">
      <c r="Z255" s="224"/>
      <c r="AA255" s="224"/>
      <c r="AB255" s="75"/>
    </row>
    <row r="256" spans="26:28">
      <c r="Z256" s="224"/>
      <c r="AA256" s="224"/>
      <c r="AB256" s="75"/>
    </row>
    <row r="257" spans="26:28">
      <c r="Z257" s="224"/>
      <c r="AA257" s="224"/>
      <c r="AB257" s="75"/>
    </row>
    <row r="258" spans="26:28">
      <c r="Z258" s="224"/>
      <c r="AA258" s="224"/>
      <c r="AB258" s="75"/>
    </row>
    <row r="259" spans="26:28">
      <c r="Z259" s="224"/>
      <c r="AA259" s="224"/>
      <c r="AB259" s="75"/>
    </row>
    <row r="260" spans="26:28">
      <c r="Z260" s="224"/>
      <c r="AA260" s="224"/>
      <c r="AB260" s="75"/>
    </row>
    <row r="261" spans="26:28">
      <c r="Z261" s="224"/>
      <c r="AA261" s="224"/>
      <c r="AB261" s="75"/>
    </row>
    <row r="262" spans="26:28">
      <c r="Z262" s="224"/>
      <c r="AA262" s="224"/>
      <c r="AB262" s="75"/>
    </row>
    <row r="263" spans="26:28">
      <c r="Z263" s="224"/>
      <c r="AA263" s="224"/>
      <c r="AB263" s="75"/>
    </row>
    <row r="264" spans="26:28">
      <c r="Z264" s="224"/>
      <c r="AA264" s="224"/>
      <c r="AB264" s="75"/>
    </row>
    <row r="265" spans="26:28">
      <c r="Z265" s="224"/>
      <c r="AA265" s="224"/>
      <c r="AB265" s="75"/>
    </row>
    <row r="266" spans="26:28">
      <c r="Z266" s="224"/>
      <c r="AA266" s="224"/>
      <c r="AB266" s="75"/>
    </row>
    <row r="267" spans="26:28">
      <c r="Z267" s="224"/>
      <c r="AA267" s="224"/>
      <c r="AB267" s="75"/>
    </row>
    <row r="268" spans="26:28">
      <c r="Z268" s="224"/>
      <c r="AA268" s="224"/>
      <c r="AB268" s="75"/>
    </row>
    <row r="269" spans="26:28">
      <c r="Z269" s="224"/>
      <c r="AA269" s="224"/>
      <c r="AB269" s="75"/>
    </row>
    <row r="270" spans="26:28">
      <c r="Z270" s="224"/>
      <c r="AA270" s="224"/>
      <c r="AB270" s="75"/>
    </row>
    <row r="271" spans="26:28">
      <c r="Z271" s="224"/>
      <c r="AA271" s="224"/>
      <c r="AB271" s="75"/>
    </row>
    <row r="272" spans="26:28">
      <c r="Z272" s="224"/>
      <c r="AA272" s="224"/>
      <c r="AB272" s="75"/>
    </row>
    <row r="273" spans="26:28">
      <c r="Z273" s="224"/>
      <c r="AA273" s="224"/>
      <c r="AB273" s="75"/>
    </row>
    <row r="274" spans="26:28">
      <c r="Z274" s="224"/>
      <c r="AA274" s="224"/>
      <c r="AB274" s="75"/>
    </row>
    <row r="275" spans="26:28">
      <c r="Z275" s="224"/>
      <c r="AA275" s="224"/>
      <c r="AB275" s="75"/>
    </row>
    <row r="276" spans="26:28">
      <c r="Z276" s="224"/>
      <c r="AA276" s="224"/>
      <c r="AB276" s="75"/>
    </row>
    <row r="277" spans="26:28">
      <c r="Z277" s="224"/>
      <c r="AA277" s="224"/>
      <c r="AB277" s="75"/>
    </row>
    <row r="278" spans="26:28">
      <c r="Z278" s="224"/>
      <c r="AA278" s="224"/>
      <c r="AB278" s="75"/>
    </row>
    <row r="279" spans="26:28">
      <c r="Z279" s="224"/>
      <c r="AA279" s="224"/>
      <c r="AB279" s="75"/>
    </row>
    <row r="280" spans="26:28">
      <c r="Z280" s="224"/>
      <c r="AA280" s="224"/>
      <c r="AB280" s="75"/>
    </row>
    <row r="281" spans="26:28">
      <c r="Z281" s="224"/>
      <c r="AA281" s="224"/>
      <c r="AB281" s="75"/>
    </row>
    <row r="282" spans="26:28">
      <c r="Z282" s="224"/>
      <c r="AA282" s="224"/>
      <c r="AB282" s="75"/>
    </row>
    <row r="283" spans="26:28">
      <c r="Z283" s="224"/>
      <c r="AA283" s="224"/>
      <c r="AB283" s="75"/>
    </row>
    <row r="284" spans="26:28">
      <c r="Z284" s="224"/>
      <c r="AA284" s="224"/>
      <c r="AB284" s="75"/>
    </row>
    <row r="285" spans="26:28">
      <c r="Z285" s="224"/>
      <c r="AA285" s="224"/>
      <c r="AB285" s="75"/>
    </row>
    <row r="286" spans="26:28">
      <c r="Z286" s="224"/>
      <c r="AA286" s="224"/>
      <c r="AB286" s="75"/>
    </row>
    <row r="287" spans="26:28">
      <c r="Z287" s="224"/>
      <c r="AA287" s="224"/>
      <c r="AB287" s="75"/>
    </row>
    <row r="288" spans="26:28">
      <c r="Z288" s="224"/>
      <c r="AA288" s="224"/>
      <c r="AB288" s="75"/>
    </row>
    <row r="289" spans="26:28">
      <c r="Z289" s="224"/>
      <c r="AA289" s="224"/>
      <c r="AB289" s="75"/>
    </row>
    <row r="290" spans="26:28">
      <c r="Z290" s="224"/>
      <c r="AA290" s="224"/>
      <c r="AB290" s="75"/>
    </row>
    <row r="291" spans="26:28">
      <c r="Z291" s="224"/>
      <c r="AA291" s="224"/>
      <c r="AB291" s="75"/>
    </row>
    <row r="292" spans="26:28">
      <c r="Z292" s="224"/>
      <c r="AA292" s="224"/>
      <c r="AB292" s="75"/>
    </row>
    <row r="293" spans="26:28">
      <c r="Z293" s="224"/>
      <c r="AA293" s="224"/>
      <c r="AB293" s="75"/>
    </row>
    <row r="294" spans="26:28">
      <c r="Z294" s="224"/>
      <c r="AA294" s="224"/>
      <c r="AB294" s="75"/>
    </row>
    <row r="295" spans="26:28">
      <c r="Z295" s="224"/>
      <c r="AA295" s="224"/>
      <c r="AB295" s="75"/>
    </row>
    <row r="296" spans="26:28">
      <c r="Z296" s="224"/>
      <c r="AA296" s="224"/>
      <c r="AB296" s="75"/>
    </row>
    <row r="297" spans="26:28">
      <c r="Z297" s="224"/>
      <c r="AA297" s="224"/>
      <c r="AB297" s="75"/>
    </row>
    <row r="298" spans="26:28">
      <c r="Z298" s="224"/>
      <c r="AA298" s="224"/>
      <c r="AB298" s="75"/>
    </row>
    <row r="299" spans="26:28">
      <c r="Z299" s="224"/>
      <c r="AA299" s="224"/>
      <c r="AB299" s="75"/>
    </row>
    <row r="300" spans="26:28">
      <c r="Z300" s="224"/>
      <c r="AA300" s="224"/>
      <c r="AB300" s="75"/>
    </row>
    <row r="301" spans="26:28">
      <c r="Z301" s="224"/>
      <c r="AA301" s="224"/>
      <c r="AB301" s="75"/>
    </row>
    <row r="302" spans="26:28">
      <c r="Z302" s="224"/>
      <c r="AA302" s="224"/>
      <c r="AB302" s="75"/>
    </row>
    <row r="303" spans="26:28">
      <c r="Z303" s="224"/>
      <c r="AA303" s="224"/>
      <c r="AB303" s="75"/>
    </row>
    <row r="304" spans="26:28">
      <c r="Z304" s="224"/>
      <c r="AA304" s="224"/>
      <c r="AB304" s="75"/>
    </row>
    <row r="305" spans="26:28">
      <c r="Z305" s="224"/>
      <c r="AA305" s="224"/>
      <c r="AB305" s="75"/>
    </row>
    <row r="306" spans="26:28">
      <c r="Z306" s="224"/>
      <c r="AA306" s="224"/>
      <c r="AB306" s="75"/>
    </row>
    <row r="307" spans="26:28">
      <c r="Z307" s="224"/>
      <c r="AA307" s="224"/>
      <c r="AB307" s="75"/>
    </row>
    <row r="308" spans="26:28">
      <c r="Z308" s="224"/>
      <c r="AA308" s="224"/>
      <c r="AB308" s="75"/>
    </row>
    <row r="309" spans="26:28">
      <c r="Z309" s="224"/>
      <c r="AA309" s="224"/>
      <c r="AB309" s="75"/>
    </row>
    <row r="310" spans="26:28">
      <c r="Z310" s="224"/>
      <c r="AA310" s="224"/>
      <c r="AB310" s="75"/>
    </row>
    <row r="311" spans="26:28">
      <c r="Z311" s="224"/>
      <c r="AA311" s="224"/>
      <c r="AB311" s="75"/>
    </row>
    <row r="312" spans="26:28">
      <c r="Z312" s="224"/>
      <c r="AA312" s="224"/>
      <c r="AB312" s="75"/>
    </row>
    <row r="313" spans="26:28">
      <c r="Z313" s="224"/>
      <c r="AA313" s="224"/>
      <c r="AB313" s="75"/>
    </row>
    <row r="314" spans="26:28">
      <c r="Z314" s="224"/>
      <c r="AA314" s="224"/>
      <c r="AB314" s="75"/>
    </row>
    <row r="315" spans="26:28">
      <c r="Z315" s="224"/>
      <c r="AA315" s="224"/>
      <c r="AB315" s="75"/>
    </row>
    <row r="316" spans="26:28">
      <c r="Z316" s="224"/>
      <c r="AA316" s="224"/>
      <c r="AB316" s="75"/>
    </row>
    <row r="317" spans="26:28">
      <c r="Z317" s="224"/>
      <c r="AA317" s="224"/>
      <c r="AB317" s="75"/>
    </row>
    <row r="318" spans="26:28">
      <c r="Z318" s="224"/>
      <c r="AA318" s="224"/>
      <c r="AB318" s="75"/>
    </row>
    <row r="319" spans="26:28">
      <c r="Z319" s="224"/>
      <c r="AA319" s="224"/>
      <c r="AB319" s="75"/>
    </row>
    <row r="320" spans="26:28">
      <c r="Z320" s="224"/>
      <c r="AA320" s="224"/>
      <c r="AB320" s="75"/>
    </row>
    <row r="321" spans="26:28">
      <c r="Z321" s="224"/>
      <c r="AA321" s="224"/>
      <c r="AB321" s="75"/>
    </row>
    <row r="322" spans="26:28">
      <c r="Z322" s="224"/>
      <c r="AA322" s="224"/>
      <c r="AB322" s="75"/>
    </row>
    <row r="323" spans="26:28">
      <c r="Z323" s="224"/>
      <c r="AA323" s="224"/>
      <c r="AB323" s="75"/>
    </row>
    <row r="324" spans="26:28">
      <c r="Z324" s="224"/>
      <c r="AA324" s="224"/>
      <c r="AB324" s="75"/>
    </row>
    <row r="325" spans="26:28">
      <c r="Z325" s="224"/>
      <c r="AA325" s="224"/>
      <c r="AB325" s="75"/>
    </row>
    <row r="326" spans="26:28">
      <c r="Z326" s="224"/>
      <c r="AA326" s="224"/>
      <c r="AB326" s="75"/>
    </row>
    <row r="327" spans="26:28">
      <c r="Z327" s="224"/>
      <c r="AA327" s="224"/>
      <c r="AB327" s="75"/>
    </row>
    <row r="328" spans="26:28">
      <c r="Z328" s="224"/>
      <c r="AA328" s="224"/>
      <c r="AB328" s="75"/>
    </row>
    <row r="329" spans="26:28">
      <c r="Z329" s="224"/>
      <c r="AA329" s="224"/>
      <c r="AB329" s="75"/>
    </row>
    <row r="330" spans="26:28">
      <c r="Z330" s="224"/>
      <c r="AA330" s="224"/>
      <c r="AB330" s="75"/>
    </row>
    <row r="331" spans="26:28">
      <c r="Z331" s="224"/>
      <c r="AA331" s="224"/>
      <c r="AB331" s="75"/>
    </row>
    <row r="332" spans="26:28">
      <c r="Z332" s="224"/>
      <c r="AA332" s="224"/>
      <c r="AB332" s="75"/>
    </row>
    <row r="333" spans="26:28">
      <c r="Z333" s="224"/>
      <c r="AA333" s="224"/>
      <c r="AB333" s="75"/>
    </row>
    <row r="334" spans="26:28">
      <c r="Z334" s="224"/>
      <c r="AA334" s="224"/>
      <c r="AB334" s="75"/>
    </row>
    <row r="335" spans="26:28">
      <c r="Z335" s="224"/>
      <c r="AA335" s="224"/>
      <c r="AB335" s="75"/>
    </row>
    <row r="336" spans="26:28">
      <c r="Z336" s="224"/>
      <c r="AA336" s="224"/>
      <c r="AB336" s="75"/>
    </row>
    <row r="337" spans="26:28">
      <c r="Z337" s="224"/>
      <c r="AA337" s="224"/>
      <c r="AB337" s="75"/>
    </row>
    <row r="338" spans="26:28">
      <c r="Z338" s="224"/>
      <c r="AA338" s="224"/>
      <c r="AB338" s="75"/>
    </row>
    <row r="339" spans="26:28">
      <c r="Z339" s="224"/>
      <c r="AA339" s="224"/>
      <c r="AB339" s="75"/>
    </row>
    <row r="340" spans="26:28">
      <c r="Z340" s="224"/>
      <c r="AA340" s="224"/>
      <c r="AB340" s="75"/>
    </row>
    <row r="341" spans="26:28">
      <c r="Z341" s="224"/>
      <c r="AA341" s="224"/>
      <c r="AB341" s="75"/>
    </row>
    <row r="342" spans="26:28">
      <c r="Z342" s="224"/>
      <c r="AA342" s="224"/>
      <c r="AB342" s="75"/>
    </row>
    <row r="343" spans="26:28">
      <c r="Z343" s="224"/>
      <c r="AA343" s="224"/>
      <c r="AB343" s="75"/>
    </row>
    <row r="344" spans="26:28">
      <c r="Z344" s="224"/>
      <c r="AA344" s="224"/>
      <c r="AB344" s="75"/>
    </row>
    <row r="345" spans="26:28">
      <c r="Z345" s="224"/>
      <c r="AA345" s="224"/>
      <c r="AB345" s="75"/>
    </row>
    <row r="346" spans="26:28">
      <c r="Z346" s="224"/>
      <c r="AA346" s="224"/>
      <c r="AB346" s="75"/>
    </row>
    <row r="347" spans="26:28">
      <c r="Z347" s="224"/>
      <c r="AA347" s="224"/>
      <c r="AB347" s="75"/>
    </row>
    <row r="348" spans="26:28">
      <c r="Z348" s="224"/>
      <c r="AA348" s="224"/>
      <c r="AB348" s="75"/>
    </row>
    <row r="349" spans="26:28">
      <c r="Z349" s="224"/>
      <c r="AA349" s="224"/>
      <c r="AB349" s="75"/>
    </row>
    <row r="350" spans="26:28">
      <c r="Z350" s="224"/>
      <c r="AA350" s="224"/>
      <c r="AB350" s="75"/>
    </row>
    <row r="351" spans="26:28">
      <c r="Z351" s="224"/>
      <c r="AA351" s="224"/>
      <c r="AB351" s="75"/>
    </row>
    <row r="352" spans="26:28">
      <c r="Z352" s="224"/>
      <c r="AA352" s="224"/>
      <c r="AB352" s="75"/>
    </row>
    <row r="353" spans="26:28">
      <c r="Z353" s="224"/>
      <c r="AA353" s="224"/>
      <c r="AB353" s="75"/>
    </row>
    <row r="354" spans="26:28">
      <c r="Z354" s="224"/>
      <c r="AA354" s="224"/>
      <c r="AB354" s="75"/>
    </row>
    <row r="355" spans="26:28">
      <c r="Z355" s="224"/>
      <c r="AA355" s="224"/>
      <c r="AB355" s="75"/>
    </row>
    <row r="356" spans="26:28">
      <c r="Z356" s="224"/>
      <c r="AA356" s="224"/>
      <c r="AB356" s="75"/>
    </row>
    <row r="357" spans="26:28">
      <c r="Z357" s="224"/>
      <c r="AA357" s="224"/>
      <c r="AB357" s="75"/>
    </row>
    <row r="358" spans="26:28">
      <c r="Z358" s="224"/>
      <c r="AA358" s="224"/>
      <c r="AB358" s="75"/>
    </row>
    <row r="359" spans="26:28">
      <c r="Z359" s="224"/>
      <c r="AA359" s="224"/>
      <c r="AB359" s="75"/>
    </row>
    <row r="360" spans="26:28">
      <c r="Z360" s="224"/>
      <c r="AA360" s="224"/>
      <c r="AB360" s="75"/>
    </row>
    <row r="361" spans="26:28">
      <c r="Z361" s="224"/>
      <c r="AA361" s="224"/>
      <c r="AB361" s="75"/>
    </row>
    <row r="362" spans="26:28">
      <c r="Z362" s="224"/>
      <c r="AA362" s="224"/>
      <c r="AB362" s="75"/>
    </row>
    <row r="363" spans="26:28">
      <c r="Z363" s="224"/>
      <c r="AA363" s="224"/>
      <c r="AB363" s="75"/>
    </row>
    <row r="364" spans="26:28">
      <c r="Z364" s="224"/>
      <c r="AA364" s="224"/>
      <c r="AB364" s="75"/>
    </row>
    <row r="365" spans="26:28">
      <c r="Z365" s="224"/>
      <c r="AA365" s="224"/>
      <c r="AB365" s="75"/>
    </row>
    <row r="366" spans="26:28">
      <c r="Z366" s="224"/>
      <c r="AA366" s="224"/>
      <c r="AB366" s="75"/>
    </row>
    <row r="367" spans="26:28">
      <c r="Z367" s="224"/>
      <c r="AA367" s="224"/>
      <c r="AB367" s="75"/>
    </row>
    <row r="368" spans="26:28">
      <c r="Z368" s="224"/>
      <c r="AA368" s="224"/>
      <c r="AB368" s="75"/>
    </row>
    <row r="369" spans="26:28">
      <c r="Z369" s="224"/>
      <c r="AA369" s="224"/>
      <c r="AB369" s="75"/>
    </row>
    <row r="370" spans="26:28">
      <c r="Z370" s="224"/>
      <c r="AA370" s="224"/>
      <c r="AB370" s="75"/>
    </row>
    <row r="371" spans="26:28">
      <c r="Z371" s="224"/>
      <c r="AA371" s="224"/>
      <c r="AB371" s="75"/>
    </row>
    <row r="372" spans="26:28">
      <c r="Z372" s="224"/>
      <c r="AA372" s="224"/>
      <c r="AB372" s="75"/>
    </row>
    <row r="373" spans="26:28">
      <c r="Z373" s="224"/>
      <c r="AA373" s="224"/>
      <c r="AB373" s="75"/>
    </row>
    <row r="374" spans="26:28">
      <c r="Z374" s="224"/>
      <c r="AA374" s="224"/>
      <c r="AB374" s="75"/>
    </row>
    <row r="375" spans="26:28">
      <c r="Z375" s="224"/>
      <c r="AA375" s="224"/>
      <c r="AB375" s="75"/>
    </row>
    <row r="376" spans="26:28">
      <c r="Z376" s="224"/>
      <c r="AA376" s="224"/>
      <c r="AB376" s="75"/>
    </row>
    <row r="377" spans="26:28">
      <c r="Z377" s="224"/>
      <c r="AA377" s="224"/>
      <c r="AB377" s="75"/>
    </row>
    <row r="378" spans="26:28">
      <c r="Z378" s="224"/>
      <c r="AA378" s="224"/>
      <c r="AB378" s="75"/>
    </row>
    <row r="379" spans="26:28">
      <c r="Z379" s="224"/>
      <c r="AA379" s="224"/>
      <c r="AB379" s="75"/>
    </row>
    <row r="380" spans="26:28">
      <c r="Z380" s="224"/>
      <c r="AA380" s="224"/>
      <c r="AB380" s="75"/>
    </row>
    <row r="381" spans="26:28">
      <c r="Z381" s="224"/>
      <c r="AA381" s="224"/>
      <c r="AB381" s="75"/>
    </row>
    <row r="382" spans="26:28">
      <c r="Z382" s="224"/>
      <c r="AA382" s="224"/>
      <c r="AB382" s="75"/>
    </row>
    <row r="383" spans="26:28">
      <c r="Z383" s="224"/>
      <c r="AA383" s="224"/>
      <c r="AB383" s="75"/>
    </row>
    <row r="384" spans="26:28">
      <c r="Z384" s="224"/>
      <c r="AA384" s="224"/>
      <c r="AB384" s="75"/>
    </row>
    <row r="385" spans="26:28">
      <c r="Z385" s="224"/>
      <c r="AA385" s="224"/>
      <c r="AB385" s="75"/>
    </row>
    <row r="386" spans="26:28">
      <c r="Z386" s="224"/>
      <c r="AA386" s="224"/>
      <c r="AB386" s="75"/>
    </row>
    <row r="387" spans="26:28">
      <c r="Z387" s="224"/>
      <c r="AA387" s="224"/>
      <c r="AB387" s="75"/>
    </row>
    <row r="388" spans="26:28">
      <c r="Z388" s="224"/>
      <c r="AA388" s="224"/>
      <c r="AB388" s="75"/>
    </row>
    <row r="389" spans="26:28">
      <c r="Z389" s="224"/>
      <c r="AA389" s="224"/>
      <c r="AB389" s="75"/>
    </row>
    <row r="390" spans="26:28">
      <c r="Z390" s="224"/>
      <c r="AA390" s="224"/>
      <c r="AB390" s="75"/>
    </row>
    <row r="391" spans="26:28">
      <c r="Z391" s="224"/>
      <c r="AA391" s="224"/>
      <c r="AB391" s="75"/>
    </row>
    <row r="392" spans="26:28">
      <c r="Z392" s="224"/>
      <c r="AA392" s="224"/>
      <c r="AB392" s="75"/>
    </row>
    <row r="393" spans="26:28">
      <c r="Z393" s="224"/>
      <c r="AA393" s="224"/>
      <c r="AB393" s="75"/>
    </row>
    <row r="394" spans="26:28">
      <c r="Z394" s="224"/>
      <c r="AA394" s="224"/>
      <c r="AB394" s="75"/>
    </row>
    <row r="395" spans="26:28">
      <c r="Z395" s="224"/>
      <c r="AA395" s="224"/>
      <c r="AB395" s="75"/>
    </row>
    <row r="396" spans="26:28">
      <c r="Z396" s="224"/>
      <c r="AA396" s="224"/>
      <c r="AB396" s="75"/>
    </row>
    <row r="397" spans="26:28">
      <c r="Z397" s="224"/>
      <c r="AA397" s="224"/>
      <c r="AB397" s="75"/>
    </row>
    <row r="398" spans="26:28">
      <c r="Z398" s="224"/>
      <c r="AA398" s="224"/>
      <c r="AB398" s="75"/>
    </row>
    <row r="399" spans="26:28">
      <c r="Z399" s="224"/>
      <c r="AA399" s="224"/>
      <c r="AB399" s="75"/>
    </row>
    <row r="400" spans="26:28">
      <c r="Z400" s="224"/>
      <c r="AA400" s="224"/>
      <c r="AB400" s="75"/>
    </row>
    <row r="401" spans="26:28">
      <c r="Z401" s="224"/>
      <c r="AA401" s="224"/>
      <c r="AB401" s="75"/>
    </row>
    <row r="402" spans="26:28">
      <c r="Z402" s="224"/>
      <c r="AA402" s="224"/>
      <c r="AB402" s="75"/>
    </row>
    <row r="403" spans="26:28">
      <c r="Z403" s="224"/>
      <c r="AA403" s="224"/>
      <c r="AB403" s="75"/>
    </row>
    <row r="404" spans="26:28">
      <c r="Z404" s="224"/>
      <c r="AA404" s="224"/>
      <c r="AB404" s="75"/>
    </row>
    <row r="405" spans="26:28">
      <c r="Z405" s="224"/>
      <c r="AA405" s="224"/>
      <c r="AB405" s="75"/>
    </row>
    <row r="406" spans="26:28">
      <c r="Z406" s="224"/>
      <c r="AA406" s="224"/>
      <c r="AB406" s="75"/>
    </row>
    <row r="407" spans="26:28">
      <c r="Z407" s="224"/>
      <c r="AA407" s="224"/>
      <c r="AB407" s="75"/>
    </row>
    <row r="408" spans="26:28">
      <c r="Z408" s="224"/>
      <c r="AA408" s="224"/>
      <c r="AB408" s="75"/>
    </row>
    <row r="409" spans="26:28">
      <c r="Z409" s="224"/>
      <c r="AA409" s="224"/>
      <c r="AB409" s="75"/>
    </row>
    <row r="410" spans="26:28">
      <c r="Z410" s="224"/>
      <c r="AA410" s="224"/>
      <c r="AB410" s="75"/>
    </row>
    <row r="411" spans="26:28">
      <c r="Z411" s="224"/>
      <c r="AA411" s="224"/>
      <c r="AB411" s="75"/>
    </row>
    <row r="412" spans="26:28">
      <c r="Z412" s="224"/>
      <c r="AA412" s="224"/>
      <c r="AB412" s="75"/>
    </row>
    <row r="413" spans="26:28">
      <c r="Z413" s="224"/>
      <c r="AA413" s="224"/>
      <c r="AB413" s="75"/>
    </row>
    <row r="414" spans="26:28">
      <c r="Z414" s="224"/>
      <c r="AA414" s="224"/>
      <c r="AB414" s="75"/>
    </row>
    <row r="415" spans="26:28">
      <c r="Z415" s="224"/>
      <c r="AA415" s="224"/>
      <c r="AB415" s="75"/>
    </row>
    <row r="416" spans="26:28">
      <c r="Z416" s="224"/>
      <c r="AA416" s="224"/>
      <c r="AB416" s="75"/>
    </row>
    <row r="417" spans="26:28">
      <c r="Z417" s="224"/>
      <c r="AA417" s="224"/>
      <c r="AB417" s="75"/>
    </row>
    <row r="418" spans="26:28">
      <c r="Z418" s="224"/>
      <c r="AA418" s="224"/>
      <c r="AB418" s="75"/>
    </row>
    <row r="419" spans="26:28">
      <c r="Z419" s="224"/>
      <c r="AA419" s="224"/>
      <c r="AB419" s="75"/>
    </row>
    <row r="420" spans="26:28">
      <c r="Z420" s="224"/>
      <c r="AA420" s="224"/>
      <c r="AB420" s="75"/>
    </row>
    <row r="421" spans="26:28">
      <c r="Z421" s="224"/>
      <c r="AA421" s="224"/>
      <c r="AB421" s="75"/>
    </row>
    <row r="422" spans="26:28">
      <c r="Z422" s="224"/>
      <c r="AA422" s="224"/>
      <c r="AB422" s="75"/>
    </row>
    <row r="423" spans="26:28">
      <c r="Z423" s="224"/>
      <c r="AA423" s="224"/>
      <c r="AB423" s="75"/>
    </row>
    <row r="424" spans="26:28">
      <c r="Z424" s="224"/>
      <c r="AA424" s="224"/>
      <c r="AB424" s="75"/>
    </row>
    <row r="425" spans="26:28">
      <c r="Z425" s="224"/>
      <c r="AA425" s="224"/>
      <c r="AB425" s="75"/>
    </row>
    <row r="426" spans="26:28">
      <c r="Z426" s="224"/>
      <c r="AA426" s="224"/>
      <c r="AB426" s="75"/>
    </row>
    <row r="427" spans="26:28">
      <c r="Z427" s="224"/>
      <c r="AA427" s="224"/>
      <c r="AB427" s="75"/>
    </row>
    <row r="428" spans="26:28">
      <c r="Z428" s="224"/>
      <c r="AA428" s="224"/>
      <c r="AB428" s="75"/>
    </row>
    <row r="429" spans="26:28">
      <c r="Z429" s="224"/>
      <c r="AA429" s="224"/>
      <c r="AB429" s="75"/>
    </row>
    <row r="430" spans="26:28">
      <c r="Z430" s="224"/>
      <c r="AA430" s="224"/>
      <c r="AB430" s="75"/>
    </row>
    <row r="431" spans="26:28">
      <c r="Z431" s="224"/>
      <c r="AA431" s="224"/>
      <c r="AB431" s="75"/>
    </row>
    <row r="432" spans="26:28">
      <c r="Z432" s="224"/>
      <c r="AA432" s="224"/>
      <c r="AB432" s="75"/>
    </row>
    <row r="433" spans="26:28">
      <c r="Z433" s="224"/>
      <c r="AA433" s="224"/>
      <c r="AB433" s="75"/>
    </row>
    <row r="434" spans="26:28">
      <c r="Z434" s="224"/>
      <c r="AA434" s="224"/>
      <c r="AB434" s="75"/>
    </row>
    <row r="435" spans="26:28">
      <c r="Z435" s="224"/>
      <c r="AA435" s="224"/>
      <c r="AB435" s="75"/>
    </row>
    <row r="436" spans="26:28">
      <c r="Z436" s="224"/>
      <c r="AA436" s="224"/>
      <c r="AB436" s="75"/>
    </row>
    <row r="437" spans="26:28">
      <c r="Z437" s="224"/>
      <c r="AA437" s="224"/>
      <c r="AB437" s="75"/>
    </row>
    <row r="438" spans="26:28">
      <c r="Z438" s="224"/>
      <c r="AA438" s="224"/>
      <c r="AB438" s="75"/>
    </row>
    <row r="439" spans="26:28">
      <c r="Z439" s="224"/>
      <c r="AA439" s="224"/>
      <c r="AB439" s="75"/>
    </row>
    <row r="440" spans="26:28">
      <c r="Z440" s="224"/>
      <c r="AA440" s="224"/>
      <c r="AB440" s="75"/>
    </row>
    <row r="441" spans="26:28">
      <c r="Z441" s="224"/>
      <c r="AA441" s="224"/>
      <c r="AB441" s="75"/>
    </row>
    <row r="442" spans="26:28">
      <c r="Z442" s="224"/>
      <c r="AA442" s="224"/>
      <c r="AB442" s="75"/>
    </row>
    <row r="443" spans="26:28">
      <c r="Z443" s="224"/>
      <c r="AA443" s="224"/>
      <c r="AB443" s="75"/>
    </row>
    <row r="444" spans="26:28">
      <c r="Z444" s="224"/>
      <c r="AA444" s="224"/>
      <c r="AB444" s="75"/>
    </row>
    <row r="445" spans="26:28">
      <c r="Z445" s="224"/>
      <c r="AA445" s="224"/>
      <c r="AB445" s="75"/>
    </row>
    <row r="446" spans="26:28">
      <c r="Z446" s="224"/>
      <c r="AA446" s="224"/>
      <c r="AB446" s="75"/>
    </row>
    <row r="447" spans="26:28">
      <c r="Z447" s="224"/>
      <c r="AA447" s="224"/>
      <c r="AB447" s="75"/>
    </row>
    <row r="448" spans="26:28">
      <c r="Z448" s="224"/>
      <c r="AA448" s="224"/>
      <c r="AB448" s="75"/>
    </row>
    <row r="449" spans="26:28">
      <c r="Z449" s="224"/>
      <c r="AA449" s="224"/>
      <c r="AB449" s="75"/>
    </row>
    <row r="450" spans="26:28">
      <c r="Z450" s="224"/>
      <c r="AA450" s="224"/>
      <c r="AB450" s="75"/>
    </row>
    <row r="451" spans="26:28">
      <c r="Z451" s="224"/>
      <c r="AA451" s="224"/>
      <c r="AB451" s="75"/>
    </row>
    <row r="452" spans="26:28">
      <c r="Z452" s="224"/>
      <c r="AA452" s="224"/>
      <c r="AB452" s="75"/>
    </row>
    <row r="453" spans="26:28">
      <c r="Z453" s="224"/>
      <c r="AA453" s="224"/>
      <c r="AB453" s="75"/>
    </row>
    <row r="454" spans="26:28">
      <c r="Z454" s="224"/>
      <c r="AA454" s="224"/>
      <c r="AB454" s="75"/>
    </row>
    <row r="455" spans="26:28">
      <c r="Z455" s="224"/>
      <c r="AA455" s="224"/>
      <c r="AB455" s="75"/>
    </row>
    <row r="456" spans="26:28">
      <c r="Z456" s="224"/>
      <c r="AA456" s="224"/>
      <c r="AB456" s="75"/>
    </row>
    <row r="457" spans="26:28">
      <c r="Z457" s="224"/>
      <c r="AA457" s="224"/>
      <c r="AB457" s="75"/>
    </row>
    <row r="458" spans="26:28">
      <c r="Z458" s="224"/>
      <c r="AA458" s="224"/>
      <c r="AB458" s="75"/>
    </row>
    <row r="459" spans="26:28">
      <c r="Z459" s="224"/>
      <c r="AA459" s="224"/>
      <c r="AB459" s="75"/>
    </row>
    <row r="460" spans="26:28">
      <c r="Z460" s="224"/>
      <c r="AA460" s="224"/>
      <c r="AB460" s="75"/>
    </row>
    <row r="461" spans="26:28">
      <c r="Z461" s="224"/>
      <c r="AA461" s="224"/>
      <c r="AB461" s="75"/>
    </row>
    <row r="462" spans="26:28">
      <c r="Z462" s="224"/>
      <c r="AA462" s="224"/>
      <c r="AB462" s="75"/>
    </row>
    <row r="463" spans="26:28">
      <c r="Z463" s="224"/>
      <c r="AA463" s="224"/>
      <c r="AB463" s="75"/>
    </row>
    <row r="464" spans="26:28">
      <c r="Z464" s="224"/>
      <c r="AA464" s="224"/>
      <c r="AB464" s="75"/>
    </row>
    <row r="465" spans="26:28">
      <c r="Z465" s="224"/>
      <c r="AA465" s="224"/>
      <c r="AB465" s="75"/>
    </row>
    <row r="466" spans="26:28">
      <c r="Z466" s="224"/>
      <c r="AA466" s="224"/>
      <c r="AB466" s="75"/>
    </row>
    <row r="467" spans="26:28">
      <c r="Z467" s="224"/>
      <c r="AA467" s="224"/>
      <c r="AB467" s="75"/>
    </row>
    <row r="468" spans="26:28">
      <c r="Z468" s="224"/>
      <c r="AA468" s="224"/>
      <c r="AB468" s="75"/>
    </row>
    <row r="469" spans="26:28">
      <c r="Z469" s="224"/>
      <c r="AA469" s="224"/>
      <c r="AB469" s="75"/>
    </row>
    <row r="470" spans="26:28">
      <c r="Z470" s="224"/>
      <c r="AA470" s="224"/>
      <c r="AB470" s="75"/>
    </row>
    <row r="471" spans="26:28">
      <c r="Z471" s="224"/>
      <c r="AA471" s="224"/>
      <c r="AB471" s="75"/>
    </row>
    <row r="472" spans="26:28">
      <c r="Z472" s="224"/>
      <c r="AA472" s="224"/>
      <c r="AB472" s="75"/>
    </row>
    <row r="473" spans="26:28">
      <c r="Z473" s="224"/>
      <c r="AA473" s="224"/>
      <c r="AB473" s="75"/>
    </row>
    <row r="474" spans="26:28">
      <c r="Z474" s="224"/>
      <c r="AA474" s="224"/>
      <c r="AB474" s="75"/>
    </row>
    <row r="475" spans="26:28">
      <c r="Z475" s="224"/>
      <c r="AA475" s="224"/>
      <c r="AB475" s="75"/>
    </row>
    <row r="476" spans="26:28">
      <c r="Z476" s="224"/>
      <c r="AA476" s="224"/>
      <c r="AB476" s="75"/>
    </row>
    <row r="477" spans="26:28">
      <c r="Z477" s="224"/>
      <c r="AA477" s="224"/>
      <c r="AB477" s="75"/>
    </row>
    <row r="478" spans="26:28">
      <c r="Z478" s="224"/>
      <c r="AA478" s="224"/>
      <c r="AB478" s="75"/>
    </row>
    <row r="479" spans="26:28">
      <c r="Z479" s="224"/>
      <c r="AA479" s="224"/>
      <c r="AB479" s="75"/>
    </row>
    <row r="480" spans="26:28">
      <c r="Z480" s="224"/>
      <c r="AA480" s="224"/>
      <c r="AB480" s="75"/>
    </row>
    <row r="481" spans="26:28">
      <c r="Z481" s="224"/>
      <c r="AA481" s="224"/>
      <c r="AB481" s="75"/>
    </row>
    <row r="482" spans="26:28">
      <c r="Z482" s="224"/>
      <c r="AA482" s="224"/>
      <c r="AB482" s="75"/>
    </row>
    <row r="483" spans="26:28">
      <c r="Z483" s="224"/>
      <c r="AA483" s="224"/>
      <c r="AB483" s="75"/>
    </row>
    <row r="484" spans="26:28">
      <c r="Z484" s="224"/>
      <c r="AA484" s="224"/>
      <c r="AB484" s="75"/>
    </row>
    <row r="485" spans="26:28">
      <c r="Z485" s="224"/>
      <c r="AA485" s="224"/>
      <c r="AB485" s="75"/>
    </row>
    <row r="486" spans="26:28">
      <c r="Z486" s="224"/>
      <c r="AA486" s="224"/>
      <c r="AB486" s="75"/>
    </row>
    <row r="487" spans="26:28">
      <c r="Z487" s="224"/>
      <c r="AA487" s="224"/>
      <c r="AB487" s="75"/>
    </row>
    <row r="488" spans="26:28">
      <c r="Z488" s="224"/>
      <c r="AA488" s="224"/>
      <c r="AB488" s="75"/>
    </row>
    <row r="489" spans="26:28">
      <c r="Z489" s="224"/>
      <c r="AA489" s="224"/>
      <c r="AB489" s="75"/>
    </row>
    <row r="490" spans="26:28">
      <c r="Z490" s="224"/>
      <c r="AA490" s="224"/>
      <c r="AB490" s="75"/>
    </row>
    <row r="491" spans="26:28">
      <c r="Z491" s="224"/>
      <c r="AA491" s="224"/>
      <c r="AB491" s="75"/>
    </row>
    <row r="492" spans="26:28">
      <c r="Z492" s="224"/>
      <c r="AA492" s="224"/>
      <c r="AB492" s="75"/>
    </row>
    <row r="493" spans="26:28">
      <c r="Z493" s="224"/>
      <c r="AA493" s="224"/>
      <c r="AB493" s="75"/>
    </row>
    <row r="494" spans="26:28">
      <c r="Z494" s="224"/>
      <c r="AA494" s="224"/>
      <c r="AB494" s="75"/>
    </row>
    <row r="495" spans="26:28">
      <c r="Z495" s="224"/>
      <c r="AA495" s="224"/>
      <c r="AB495" s="75"/>
    </row>
    <row r="496" spans="26:28">
      <c r="Z496" s="224"/>
      <c r="AA496" s="224"/>
      <c r="AB496" s="75"/>
    </row>
    <row r="497" spans="26:28">
      <c r="Z497" s="224"/>
      <c r="AA497" s="224"/>
      <c r="AB497" s="75"/>
    </row>
    <row r="498" spans="26:28">
      <c r="Z498" s="224"/>
      <c r="AA498" s="224"/>
      <c r="AB498" s="75"/>
    </row>
    <row r="499" spans="26:28">
      <c r="Z499" s="224"/>
      <c r="AA499" s="224"/>
      <c r="AB499" s="75"/>
    </row>
    <row r="500" spans="26:28">
      <c r="Z500" s="224"/>
      <c r="AA500" s="224"/>
      <c r="AB500" s="75"/>
    </row>
    <row r="501" spans="26:28">
      <c r="Z501" s="224"/>
      <c r="AA501" s="224"/>
      <c r="AB501" s="75"/>
    </row>
    <row r="502" spans="26:28">
      <c r="Z502" s="224"/>
      <c r="AA502" s="224"/>
      <c r="AB502" s="75"/>
    </row>
    <row r="503" spans="26:28">
      <c r="Z503" s="224"/>
      <c r="AA503" s="224"/>
      <c r="AB503" s="75"/>
    </row>
    <row r="504" spans="26:28">
      <c r="Z504" s="224"/>
      <c r="AA504" s="224"/>
      <c r="AB504" s="75"/>
    </row>
    <row r="505" spans="26:28">
      <c r="Z505" s="224"/>
      <c r="AA505" s="224"/>
      <c r="AB505" s="75"/>
    </row>
    <row r="506" spans="26:28">
      <c r="Z506" s="224"/>
      <c r="AA506" s="224"/>
      <c r="AB506" s="75"/>
    </row>
    <row r="507" spans="26:28">
      <c r="Z507" s="224"/>
      <c r="AA507" s="224"/>
      <c r="AB507" s="75"/>
    </row>
    <row r="508" spans="26:28">
      <c r="Z508" s="224"/>
      <c r="AA508" s="224"/>
      <c r="AB508" s="75"/>
    </row>
    <row r="509" spans="26:28">
      <c r="Z509" s="224"/>
      <c r="AA509" s="224"/>
      <c r="AB509" s="75"/>
    </row>
    <row r="510" spans="26:28">
      <c r="Z510" s="224"/>
      <c r="AA510" s="224"/>
      <c r="AB510" s="75"/>
    </row>
    <row r="511" spans="26:28">
      <c r="Z511" s="224"/>
      <c r="AA511" s="224"/>
      <c r="AB511" s="75"/>
    </row>
    <row r="512" spans="26:28">
      <c r="Z512" s="224"/>
      <c r="AA512" s="224"/>
      <c r="AB512" s="75"/>
    </row>
    <row r="513" spans="26:28">
      <c r="Z513" s="224"/>
      <c r="AA513" s="224"/>
      <c r="AB513" s="75"/>
    </row>
    <row r="514" spans="26:28">
      <c r="Z514" s="224"/>
      <c r="AA514" s="224"/>
      <c r="AB514" s="75"/>
    </row>
    <row r="515" spans="26:28">
      <c r="Z515" s="224"/>
      <c r="AA515" s="224"/>
      <c r="AB515" s="75"/>
    </row>
    <row r="516" spans="26:28">
      <c r="Z516" s="224"/>
      <c r="AA516" s="224"/>
      <c r="AB516" s="75"/>
    </row>
    <row r="517" spans="26:28">
      <c r="Z517" s="224"/>
      <c r="AA517" s="224"/>
      <c r="AB517" s="75"/>
    </row>
    <row r="518" spans="26:28">
      <c r="Z518" s="224"/>
      <c r="AA518" s="224"/>
      <c r="AB518" s="75"/>
    </row>
    <row r="519" spans="26:28">
      <c r="Z519" s="224"/>
      <c r="AA519" s="224"/>
      <c r="AB519" s="75"/>
    </row>
    <row r="520" spans="26:28">
      <c r="Z520" s="224"/>
      <c r="AA520" s="224"/>
      <c r="AB520" s="75"/>
    </row>
    <row r="521" spans="26:28">
      <c r="Z521" s="224"/>
      <c r="AA521" s="224"/>
      <c r="AB521" s="75"/>
    </row>
    <row r="522" spans="26:28">
      <c r="Z522" s="224"/>
      <c r="AA522" s="224"/>
      <c r="AB522" s="75"/>
    </row>
    <row r="523" spans="26:28">
      <c r="Z523" s="224"/>
      <c r="AA523" s="224"/>
      <c r="AB523" s="75"/>
    </row>
    <row r="524" spans="26:28">
      <c r="Z524" s="224"/>
      <c r="AA524" s="224"/>
      <c r="AB524" s="75"/>
    </row>
    <row r="525" spans="26:28">
      <c r="Z525" s="224"/>
      <c r="AA525" s="224"/>
      <c r="AB525" s="75"/>
    </row>
    <row r="526" spans="26:28">
      <c r="Z526" s="224"/>
      <c r="AA526" s="224"/>
      <c r="AB526" s="75"/>
    </row>
    <row r="527" spans="26:28">
      <c r="Z527" s="224"/>
      <c r="AA527" s="224"/>
      <c r="AB527" s="75"/>
    </row>
    <row r="528" spans="26:28">
      <c r="Z528" s="224"/>
      <c r="AA528" s="224"/>
      <c r="AB528" s="75"/>
    </row>
    <row r="529" spans="26:28">
      <c r="Z529" s="224"/>
      <c r="AA529" s="224"/>
      <c r="AB529" s="75"/>
    </row>
    <row r="530" spans="26:28">
      <c r="Z530" s="224"/>
      <c r="AA530" s="224"/>
      <c r="AB530" s="75"/>
    </row>
    <row r="531" spans="26:28">
      <c r="Z531" s="224"/>
      <c r="AA531" s="224"/>
      <c r="AB531" s="75"/>
    </row>
    <row r="532" spans="26:28">
      <c r="Z532" s="224"/>
      <c r="AA532" s="224"/>
      <c r="AB532" s="75"/>
    </row>
    <row r="533" spans="26:28">
      <c r="Z533" s="224"/>
      <c r="AA533" s="224"/>
      <c r="AB533" s="75"/>
    </row>
    <row r="534" spans="26:28">
      <c r="Z534" s="224"/>
      <c r="AA534" s="224"/>
      <c r="AB534" s="75"/>
    </row>
    <row r="535" spans="26:28">
      <c r="Z535" s="224"/>
      <c r="AA535" s="224"/>
      <c r="AB535" s="75"/>
    </row>
    <row r="536" spans="26:28">
      <c r="Z536" s="224"/>
      <c r="AA536" s="224"/>
      <c r="AB536" s="75"/>
    </row>
    <row r="537" spans="26:28">
      <c r="Z537" s="224"/>
      <c r="AA537" s="224"/>
      <c r="AB537" s="75"/>
    </row>
    <row r="538" spans="26:28">
      <c r="Z538" s="224"/>
      <c r="AA538" s="224"/>
      <c r="AB538" s="75"/>
    </row>
    <row r="539" spans="26:28">
      <c r="Z539" s="224"/>
      <c r="AA539" s="224"/>
      <c r="AB539" s="75"/>
    </row>
    <row r="540" spans="26:28">
      <c r="Z540" s="224"/>
      <c r="AA540" s="224"/>
      <c r="AB540" s="75"/>
    </row>
    <row r="541" spans="26:28">
      <c r="Z541" s="224"/>
      <c r="AA541" s="224"/>
      <c r="AB541" s="75"/>
    </row>
    <row r="542" spans="26:28">
      <c r="Z542" s="224"/>
      <c r="AA542" s="224"/>
      <c r="AB542" s="75"/>
    </row>
    <row r="543" spans="26:28">
      <c r="Z543" s="224"/>
      <c r="AA543" s="224"/>
      <c r="AB543" s="75"/>
    </row>
    <row r="544" spans="26:28">
      <c r="Z544" s="224"/>
      <c r="AA544" s="224"/>
      <c r="AB544" s="75"/>
    </row>
    <row r="545" spans="26:28">
      <c r="Z545" s="224"/>
      <c r="AA545" s="224"/>
      <c r="AB545" s="75"/>
    </row>
    <row r="546" spans="26:28">
      <c r="Z546" s="224"/>
      <c r="AA546" s="224"/>
      <c r="AB546" s="75"/>
    </row>
    <row r="547" spans="26:28">
      <c r="Z547" s="224"/>
      <c r="AA547" s="224"/>
      <c r="AB547" s="75"/>
    </row>
    <row r="548" spans="26:28">
      <c r="Z548" s="224"/>
      <c r="AA548" s="224"/>
      <c r="AB548" s="75"/>
    </row>
    <row r="549" spans="26:28">
      <c r="Z549" s="224"/>
      <c r="AA549" s="224"/>
      <c r="AB549" s="75"/>
    </row>
    <row r="550" spans="26:28">
      <c r="Z550" s="224"/>
      <c r="AA550" s="224"/>
      <c r="AB550" s="75"/>
    </row>
    <row r="551" spans="26:28">
      <c r="Z551" s="224"/>
      <c r="AA551" s="224"/>
      <c r="AB551" s="75"/>
    </row>
    <row r="552" spans="26:28">
      <c r="Z552" s="224"/>
      <c r="AA552" s="224"/>
      <c r="AB552" s="75"/>
    </row>
    <row r="553" spans="26:28">
      <c r="Z553" s="224"/>
      <c r="AA553" s="224"/>
      <c r="AB553" s="75"/>
    </row>
    <row r="554" spans="26:28">
      <c r="Z554" s="224"/>
      <c r="AA554" s="224"/>
      <c r="AB554" s="75"/>
    </row>
    <row r="555" spans="26:28">
      <c r="Z555" s="224"/>
      <c r="AA555" s="224"/>
      <c r="AB555" s="75"/>
    </row>
    <row r="556" spans="26:28">
      <c r="Z556" s="224"/>
      <c r="AA556" s="224"/>
      <c r="AB556" s="75"/>
    </row>
    <row r="557" spans="26:28">
      <c r="Z557" s="224"/>
      <c r="AA557" s="224"/>
      <c r="AB557" s="75"/>
    </row>
    <row r="558" spans="26:28">
      <c r="Z558" s="224"/>
      <c r="AA558" s="224"/>
      <c r="AB558" s="75"/>
    </row>
    <row r="559" spans="26:28">
      <c r="Z559" s="224"/>
      <c r="AA559" s="224"/>
      <c r="AB559" s="75"/>
    </row>
    <row r="560" spans="26:28">
      <c r="Z560" s="224"/>
      <c r="AA560" s="224"/>
      <c r="AB560" s="75"/>
    </row>
    <row r="561" spans="26:28">
      <c r="Z561" s="224"/>
      <c r="AA561" s="224"/>
      <c r="AB561" s="75"/>
    </row>
    <row r="562" spans="26:28">
      <c r="Z562" s="224"/>
      <c r="AA562" s="224"/>
      <c r="AB562" s="75"/>
    </row>
    <row r="563" spans="26:28">
      <c r="Z563" s="224"/>
      <c r="AA563" s="224"/>
      <c r="AB563" s="75"/>
    </row>
    <row r="564" spans="26:28">
      <c r="Z564" s="224"/>
      <c r="AA564" s="224"/>
      <c r="AB564" s="75"/>
    </row>
    <row r="565" spans="26:28">
      <c r="Z565" s="224"/>
      <c r="AA565" s="224"/>
      <c r="AB565" s="75"/>
    </row>
    <row r="566" spans="26:28">
      <c r="Z566" s="224"/>
      <c r="AA566" s="224"/>
      <c r="AB566" s="75"/>
    </row>
    <row r="567" spans="26:28">
      <c r="Z567" s="224"/>
      <c r="AA567" s="224"/>
      <c r="AB567" s="75"/>
    </row>
    <row r="568" spans="26:28">
      <c r="Z568" s="224"/>
      <c r="AA568" s="224"/>
      <c r="AB568" s="75"/>
    </row>
    <row r="569" spans="26:28">
      <c r="Z569" s="224"/>
      <c r="AA569" s="224"/>
      <c r="AB569" s="75"/>
    </row>
    <row r="570" spans="26:28">
      <c r="Z570" s="224"/>
      <c r="AA570" s="224"/>
      <c r="AB570" s="75"/>
    </row>
    <row r="571" spans="26:28">
      <c r="Z571" s="224"/>
      <c r="AA571" s="224"/>
      <c r="AB571" s="75"/>
    </row>
    <row r="572" spans="26:28">
      <c r="Z572" s="224"/>
      <c r="AA572" s="224"/>
      <c r="AB572" s="75"/>
    </row>
    <row r="573" spans="26:28">
      <c r="Z573" s="224"/>
      <c r="AA573" s="224"/>
      <c r="AB573" s="75"/>
    </row>
    <row r="574" spans="26:28">
      <c r="Z574" s="224"/>
      <c r="AA574" s="224"/>
      <c r="AB574" s="75"/>
    </row>
    <row r="575" spans="26:28">
      <c r="Z575" s="224"/>
      <c r="AA575" s="224"/>
      <c r="AB575" s="75"/>
    </row>
    <row r="576" spans="26:28">
      <c r="Z576" s="224"/>
      <c r="AA576" s="224"/>
      <c r="AB576" s="75"/>
    </row>
    <row r="577" spans="26:28">
      <c r="Z577" s="224"/>
      <c r="AA577" s="224"/>
      <c r="AB577" s="75"/>
    </row>
    <row r="578" spans="26:28">
      <c r="Z578" s="224"/>
      <c r="AA578" s="224"/>
      <c r="AB578" s="75"/>
    </row>
    <row r="579" spans="26:28">
      <c r="Z579" s="224"/>
      <c r="AA579" s="224"/>
      <c r="AB579" s="75"/>
    </row>
    <row r="580" spans="26:28">
      <c r="Z580" s="224"/>
      <c r="AA580" s="224"/>
      <c r="AB580" s="75"/>
    </row>
    <row r="581" spans="26:28">
      <c r="Z581" s="224"/>
      <c r="AA581" s="224"/>
      <c r="AB581" s="75"/>
    </row>
    <row r="582" spans="26:28">
      <c r="Z582" s="224"/>
      <c r="AA582" s="224"/>
      <c r="AB582" s="75"/>
    </row>
    <row r="583" spans="26:28">
      <c r="Z583" s="224"/>
      <c r="AA583" s="224"/>
      <c r="AB583" s="75"/>
    </row>
    <row r="584" spans="26:28">
      <c r="Z584" s="224"/>
      <c r="AA584" s="224"/>
      <c r="AB584" s="75"/>
    </row>
    <row r="585" spans="26:28">
      <c r="Z585" s="224"/>
      <c r="AA585" s="224"/>
      <c r="AB585" s="75"/>
    </row>
    <row r="586" spans="26:28">
      <c r="Z586" s="224"/>
      <c r="AA586" s="224"/>
      <c r="AB586" s="75"/>
    </row>
    <row r="587" spans="26:28">
      <c r="Z587" s="224"/>
      <c r="AA587" s="224"/>
      <c r="AB587" s="75"/>
    </row>
    <row r="588" spans="26:28">
      <c r="Z588" s="224"/>
      <c r="AA588" s="224"/>
      <c r="AB588" s="75"/>
    </row>
    <row r="589" spans="26:28">
      <c r="Z589" s="224"/>
      <c r="AA589" s="224"/>
      <c r="AB589" s="75"/>
    </row>
    <row r="590" spans="26:28">
      <c r="Z590" s="224"/>
      <c r="AA590" s="224"/>
      <c r="AB590" s="75"/>
    </row>
    <row r="591" spans="26:28">
      <c r="Z591" s="224"/>
      <c r="AA591" s="224"/>
      <c r="AB591" s="75"/>
    </row>
    <row r="592" spans="26:28">
      <c r="Z592" s="224"/>
      <c r="AA592" s="224"/>
      <c r="AB592" s="75"/>
    </row>
    <row r="593" spans="26:28">
      <c r="Z593" s="224"/>
      <c r="AA593" s="224"/>
      <c r="AB593" s="75"/>
    </row>
    <row r="594" spans="26:28">
      <c r="Z594" s="224"/>
      <c r="AA594" s="224"/>
      <c r="AB594" s="75"/>
    </row>
    <row r="595" spans="26:28">
      <c r="Z595" s="224"/>
      <c r="AA595" s="224"/>
      <c r="AB595" s="75"/>
    </row>
    <row r="596" spans="26:28">
      <c r="Z596" s="224"/>
      <c r="AA596" s="224"/>
      <c r="AB596" s="75"/>
    </row>
    <row r="597" spans="26:28">
      <c r="Z597" s="224"/>
      <c r="AA597" s="224"/>
      <c r="AB597" s="75"/>
    </row>
    <row r="598" spans="26:28">
      <c r="Z598" s="224"/>
      <c r="AA598" s="224"/>
      <c r="AB598" s="75"/>
    </row>
    <row r="599" spans="26:28">
      <c r="Z599" s="224"/>
      <c r="AA599" s="224"/>
      <c r="AB599" s="75"/>
    </row>
    <row r="600" spans="26:28">
      <c r="Z600" s="224"/>
      <c r="AA600" s="224"/>
      <c r="AB600" s="75"/>
    </row>
    <row r="601" spans="26:28">
      <c r="Z601" s="224"/>
      <c r="AA601" s="224"/>
      <c r="AB601" s="75"/>
    </row>
    <row r="602" spans="26:28">
      <c r="Z602" s="224"/>
      <c r="AA602" s="224"/>
      <c r="AB602" s="75"/>
    </row>
    <row r="603" spans="26:28">
      <c r="Z603" s="224"/>
      <c r="AA603" s="224"/>
      <c r="AB603" s="75"/>
    </row>
    <row r="604" spans="26:28">
      <c r="Z604" s="224"/>
      <c r="AA604" s="224"/>
      <c r="AB604" s="75"/>
    </row>
    <row r="605" spans="26:28">
      <c r="Z605" s="224"/>
      <c r="AA605" s="224"/>
      <c r="AB605" s="75"/>
    </row>
    <row r="606" spans="26:28">
      <c r="Z606" s="224"/>
      <c r="AA606" s="224"/>
      <c r="AB606" s="75"/>
    </row>
    <row r="607" spans="26:28">
      <c r="Z607" s="224"/>
      <c r="AA607" s="224"/>
      <c r="AB607" s="75"/>
    </row>
    <row r="608" spans="26:28">
      <c r="Z608" s="224"/>
      <c r="AA608" s="224"/>
      <c r="AB608" s="75"/>
    </row>
    <row r="609" spans="26:28">
      <c r="Z609" s="224"/>
      <c r="AA609" s="224"/>
      <c r="AB609" s="75"/>
    </row>
    <row r="610" spans="26:28">
      <c r="Z610" s="224"/>
      <c r="AA610" s="224"/>
      <c r="AB610" s="75"/>
    </row>
    <row r="611" spans="26:28">
      <c r="Z611" s="224"/>
      <c r="AA611" s="224"/>
      <c r="AB611" s="75"/>
    </row>
    <row r="612" spans="26:28">
      <c r="Z612" s="224"/>
      <c r="AA612" s="224"/>
      <c r="AB612" s="75"/>
    </row>
    <row r="613" spans="26:28">
      <c r="Z613" s="224"/>
      <c r="AA613" s="224"/>
      <c r="AB613" s="75"/>
    </row>
    <row r="614" spans="26:28">
      <c r="Z614" s="224"/>
      <c r="AA614" s="224"/>
      <c r="AB614" s="75"/>
    </row>
    <row r="615" spans="26:28">
      <c r="Z615" s="224"/>
      <c r="AA615" s="224"/>
      <c r="AB615" s="75"/>
    </row>
    <row r="616" spans="26:28">
      <c r="Z616" s="224"/>
      <c r="AA616" s="224"/>
      <c r="AB616" s="75"/>
    </row>
    <row r="617" spans="26:28">
      <c r="Z617" s="224"/>
      <c r="AA617" s="224"/>
      <c r="AB617" s="75"/>
    </row>
    <row r="618" spans="26:28">
      <c r="Z618" s="224"/>
      <c r="AA618" s="224"/>
      <c r="AB618" s="75"/>
    </row>
    <row r="619" spans="26:28">
      <c r="Z619" s="224"/>
      <c r="AA619" s="224"/>
      <c r="AB619" s="75"/>
    </row>
    <row r="620" spans="26:28">
      <c r="Z620" s="224"/>
      <c r="AA620" s="224"/>
      <c r="AB620" s="75"/>
    </row>
    <row r="621" spans="26:28">
      <c r="Z621" s="224"/>
      <c r="AA621" s="224"/>
      <c r="AB621" s="75"/>
    </row>
    <row r="622" spans="26:28">
      <c r="Z622" s="224"/>
      <c r="AA622" s="224"/>
      <c r="AB622" s="75"/>
    </row>
    <row r="623" spans="26:28">
      <c r="Z623" s="224"/>
      <c r="AA623" s="224"/>
      <c r="AB623" s="75"/>
    </row>
    <row r="624" spans="26:28">
      <c r="Z624" s="224"/>
      <c r="AA624" s="224"/>
      <c r="AB624" s="75"/>
    </row>
    <row r="625" spans="26:28">
      <c r="Z625" s="224"/>
      <c r="AA625" s="224"/>
      <c r="AB625" s="75"/>
    </row>
    <row r="626" spans="26:28">
      <c r="Z626" s="224"/>
      <c r="AA626" s="224"/>
      <c r="AB626" s="75"/>
    </row>
    <row r="627" spans="26:28">
      <c r="Z627" s="224"/>
      <c r="AA627" s="224"/>
      <c r="AB627" s="75"/>
    </row>
    <row r="628" spans="26:28">
      <c r="Z628" s="224"/>
      <c r="AA628" s="224"/>
      <c r="AB628" s="75"/>
    </row>
    <row r="629" spans="26:28">
      <c r="Z629" s="224"/>
      <c r="AA629" s="224"/>
      <c r="AB629" s="75"/>
    </row>
    <row r="630" spans="26:28">
      <c r="Z630" s="224"/>
      <c r="AA630" s="224"/>
      <c r="AB630" s="75"/>
    </row>
    <row r="631" spans="26:28">
      <c r="Z631" s="224"/>
      <c r="AA631" s="224"/>
      <c r="AB631" s="75"/>
    </row>
    <row r="632" spans="26:28">
      <c r="Z632" s="224"/>
      <c r="AA632" s="224"/>
      <c r="AB632" s="75"/>
    </row>
    <row r="633" spans="26:28">
      <c r="Z633" s="224"/>
      <c r="AA633" s="224"/>
      <c r="AB633" s="75"/>
    </row>
    <row r="634" spans="26:28">
      <c r="Z634" s="224"/>
      <c r="AA634" s="224"/>
      <c r="AB634" s="75"/>
    </row>
    <row r="635" spans="26:28">
      <c r="AA635" s="224"/>
      <c r="AB635" s="75"/>
    </row>
    <row r="636" spans="26:28">
      <c r="AA636" s="224"/>
      <c r="AB636" s="75"/>
    </row>
    <row r="637" spans="26:28">
      <c r="AA637" s="224"/>
      <c r="AB637" s="75"/>
    </row>
    <row r="638" spans="26:28">
      <c r="AA638" s="224"/>
      <c r="AB638" s="75"/>
    </row>
    <row r="639" spans="26:28">
      <c r="AA639" s="224"/>
      <c r="AB639" s="75"/>
    </row>
    <row r="640" spans="26:28">
      <c r="AA640" s="224"/>
      <c r="AB640" s="75"/>
    </row>
    <row r="641" spans="27:28">
      <c r="AA641" s="224"/>
      <c r="AB641" s="75"/>
    </row>
    <row r="642" spans="27:28">
      <c r="AA642" s="224"/>
      <c r="AB642" s="75"/>
    </row>
    <row r="643" spans="27:28">
      <c r="AA643" s="224"/>
      <c r="AB643" s="75"/>
    </row>
    <row r="644" spans="27:28">
      <c r="AA644" s="224"/>
      <c r="AB644" s="75"/>
    </row>
    <row r="645" spans="27:28">
      <c r="AA645" s="224"/>
      <c r="AB645" s="75"/>
    </row>
    <row r="646" spans="27:28">
      <c r="AA646" s="224"/>
      <c r="AB646" s="75"/>
    </row>
    <row r="647" spans="27:28">
      <c r="AA647" s="224"/>
      <c r="AB647" s="75"/>
    </row>
    <row r="648" spans="27:28">
      <c r="AA648" s="224"/>
      <c r="AB648" s="75"/>
    </row>
    <row r="649" spans="27:28">
      <c r="AA649" s="224"/>
      <c r="AB649" s="75"/>
    </row>
    <row r="650" spans="27:28">
      <c r="AA650" s="224"/>
      <c r="AB650" s="75"/>
    </row>
    <row r="651" spans="27:28">
      <c r="AA651" s="224"/>
      <c r="AB651" s="75"/>
    </row>
    <row r="652" spans="27:28">
      <c r="AA652" s="224"/>
      <c r="AB652" s="75"/>
    </row>
    <row r="653" spans="27:28">
      <c r="AA653" s="224"/>
      <c r="AB653" s="75"/>
    </row>
    <row r="654" spans="27:28">
      <c r="AA654" s="224"/>
      <c r="AB654" s="75"/>
    </row>
    <row r="655" spans="27:28">
      <c r="AA655" s="224"/>
      <c r="AB655" s="75"/>
    </row>
    <row r="656" spans="27:28">
      <c r="AA656" s="224"/>
      <c r="AB656" s="75"/>
    </row>
    <row r="657" spans="27:28">
      <c r="AA657" s="224"/>
      <c r="AB657" s="75"/>
    </row>
    <row r="658" spans="27:28">
      <c r="AA658" s="224"/>
      <c r="AB658" s="75"/>
    </row>
  </sheetData>
  <sheetProtection selectLockedCells="1" selectUnlockedCells="1"/>
  <dataConsolidate/>
  <mergeCells count="26">
    <mergeCell ref="G3:G5"/>
    <mergeCell ref="F3:F5"/>
    <mergeCell ref="B3:C3"/>
    <mergeCell ref="N70:Q70"/>
    <mergeCell ref="M58:N58"/>
    <mergeCell ref="B57:C57"/>
    <mergeCell ref="B39:E39"/>
    <mergeCell ref="B16:F16"/>
    <mergeCell ref="T25:U25"/>
    <mergeCell ref="H166:I166"/>
    <mergeCell ref="R25:S25"/>
    <mergeCell ref="B166:C166"/>
    <mergeCell ref="L166:M166"/>
    <mergeCell ref="F166:G166"/>
    <mergeCell ref="J166:K166"/>
    <mergeCell ref="E57:F58"/>
    <mergeCell ref="N166:O166"/>
    <mergeCell ref="P166:Q166"/>
    <mergeCell ref="R166:S166"/>
    <mergeCell ref="T166:U166"/>
    <mergeCell ref="Z166:AA166"/>
    <mergeCell ref="D166:E166"/>
    <mergeCell ref="A145:F145"/>
    <mergeCell ref="A166:A167"/>
    <mergeCell ref="X166:Y166"/>
    <mergeCell ref="V166:W166"/>
  </mergeCells>
  <phoneticPr fontId="7" type="noConversion"/>
  <conditionalFormatting sqref="E73:E139 E140:G141">
    <cfRule type="expression" dxfId="18" priority="5" stopIfTrue="1">
      <formula>E73="Disponivel"</formula>
    </cfRule>
  </conditionalFormatting>
  <dataValidations count="4">
    <dataValidation type="list" allowBlank="1" showInputMessage="1" showErrorMessage="1" sqref="E140:G141 E73:E139" xr:uid="{00000000-0002-0000-0000-000000000000}">
      <formula1>"Contrato,Disponivel"</formula1>
    </dataValidation>
    <dataValidation type="list" allowBlank="1" showInputMessage="1" showErrorMessage="1" sqref="E59:E64" xr:uid="{00000000-0002-0000-0000-000001000000}">
      <formula1>"Pós Venda,Pós Entrega"</formula1>
    </dataValidation>
    <dataValidation type="list" allowBlank="1" showInputMessage="1" showErrorMessage="1" sqref="C20" xr:uid="{00000000-0002-0000-0000-000002000000}">
      <formula1>"Viabilidade,Cliente"</formula1>
    </dataValidation>
    <dataValidation type="list" allowBlank="1" showInputMessage="1" showErrorMessage="1" sqref="D73:D141" xr:uid="{00000000-0002-0000-0000-000003000000}">
      <formula1>$B$41:$B$52</formula1>
    </dataValidation>
  </dataValidations>
  <pageMargins left="0.78740157499999996" right="0.78740157499999996" top="1.534251969" bottom="0.984251969" header="0.49212598499999999" footer="0.49212598499999999"/>
  <pageSetup paperSize="9" scale="95" orientation="portrait" horizontalDpi="4294967294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AE109"/>
  <sheetViews>
    <sheetView showGridLines="0" topLeftCell="A14" zoomScale="81" zoomScaleNormal="70" workbookViewId="0">
      <selection activeCell="A2" sqref="A2:S86"/>
    </sheetView>
  </sheetViews>
  <sheetFormatPr defaultColWidth="8.85546875" defaultRowHeight="23.1"/>
  <cols>
    <col min="1" max="1" width="21.42578125" style="209" customWidth="1"/>
    <col min="2" max="2" width="18.42578125" style="209" customWidth="1"/>
    <col min="3" max="3" width="13.85546875" style="209" customWidth="1"/>
    <col min="4" max="4" width="16.42578125" style="209" customWidth="1"/>
    <col min="5" max="5" width="63.85546875" style="209" bestFit="1" customWidth="1"/>
    <col min="6" max="6" width="23.42578125" style="209" customWidth="1"/>
    <col min="7" max="7" width="10.7109375" style="209" customWidth="1"/>
    <col min="8" max="8" width="11.42578125" style="209" customWidth="1"/>
    <col min="9" max="9" width="15.85546875" style="209" hidden="1" customWidth="1"/>
    <col min="10" max="10" width="18.85546875" style="209" customWidth="1"/>
    <col min="11" max="11" width="20.42578125" style="209" customWidth="1"/>
    <col min="12" max="12" width="24.140625" style="209" customWidth="1"/>
    <col min="13" max="13" width="20" style="209" customWidth="1"/>
    <col min="14" max="14" width="19.85546875" style="209" hidden="1" customWidth="1"/>
    <col min="15" max="15" width="16.42578125" style="209" hidden="1" customWidth="1"/>
    <col min="16" max="16" width="20.85546875" style="209" customWidth="1"/>
    <col min="17" max="17" width="2.140625" style="209" customWidth="1"/>
    <col min="18" max="18" width="22.28515625" style="209" customWidth="1"/>
    <col min="19" max="19" width="7.28515625" style="210" hidden="1" customWidth="1"/>
    <col min="20" max="20" width="21.7109375" style="209" hidden="1" customWidth="1"/>
    <col min="21" max="21" width="25.7109375" style="209" hidden="1" customWidth="1"/>
    <col min="22" max="22" width="20.85546875" style="209" hidden="1" customWidth="1"/>
    <col min="23" max="23" width="28.42578125" style="209" hidden="1" customWidth="1"/>
    <col min="24" max="24" width="3.85546875" style="197" customWidth="1"/>
    <col min="28" max="28" width="19.42578125" bestFit="1" customWidth="1"/>
    <col min="29" max="29" width="9.42578125" bestFit="1" customWidth="1"/>
    <col min="30" max="30" width="19.42578125" bestFit="1" customWidth="1"/>
    <col min="31" max="31" width="13" bestFit="1" customWidth="1"/>
  </cols>
  <sheetData>
    <row r="1" spans="1:25" ht="10.5" customHeight="1" thickBot="1">
      <c r="A1" s="194"/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5"/>
      <c r="T1" s="194"/>
      <c r="U1" s="194"/>
      <c r="V1" s="194"/>
      <c r="W1" s="194"/>
      <c r="X1" s="194"/>
      <c r="Y1" s="193"/>
    </row>
    <row r="2" spans="1:25" ht="24.95">
      <c r="A2" s="265"/>
      <c r="B2" s="266"/>
      <c r="C2" s="266"/>
      <c r="D2" s="267"/>
      <c r="E2" s="267"/>
      <c r="F2" s="268"/>
      <c r="G2" s="492"/>
      <c r="H2" s="492"/>
      <c r="I2" s="267"/>
      <c r="J2" s="492"/>
      <c r="K2" s="492"/>
      <c r="L2" s="267"/>
      <c r="M2" s="267"/>
      <c r="N2" s="267"/>
      <c r="O2" s="267"/>
      <c r="P2" s="267"/>
      <c r="Q2" s="267"/>
      <c r="R2" s="307"/>
      <c r="S2" s="269"/>
      <c r="T2" s="281"/>
      <c r="U2" s="281"/>
      <c r="V2" s="281"/>
      <c r="W2" s="281"/>
      <c r="X2" s="281"/>
      <c r="Y2" s="281"/>
    </row>
    <row r="3" spans="1:25" ht="24.95">
      <c r="A3" s="270"/>
      <c r="B3" s="271"/>
      <c r="C3" s="271"/>
      <c r="D3" s="272"/>
      <c r="E3" s="272"/>
      <c r="F3" s="273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308"/>
      <c r="S3" s="274"/>
      <c r="T3" s="281"/>
      <c r="U3" s="281"/>
      <c r="V3" s="281"/>
      <c r="W3" s="281"/>
      <c r="X3" s="281"/>
      <c r="Y3" s="281"/>
    </row>
    <row r="4" spans="1:25" ht="24.95">
      <c r="A4" s="270"/>
      <c r="B4" s="271"/>
      <c r="C4" s="271"/>
      <c r="D4" s="272"/>
      <c r="E4" s="272"/>
      <c r="F4" s="273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308"/>
      <c r="S4" s="274"/>
      <c r="T4" s="281"/>
      <c r="U4" s="281"/>
      <c r="V4" s="281"/>
      <c r="W4" s="281"/>
      <c r="X4" s="281"/>
      <c r="Y4" s="281"/>
    </row>
    <row r="5" spans="1:25" ht="24.95">
      <c r="A5" s="270"/>
      <c r="B5" s="271"/>
      <c r="C5" s="271"/>
      <c r="D5" s="272"/>
      <c r="E5" s="272"/>
      <c r="F5" s="273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 t="s">
        <v>106</v>
      </c>
      <c r="R5" s="308"/>
      <c r="S5" s="274"/>
      <c r="T5" s="281"/>
      <c r="U5" s="281"/>
      <c r="V5" s="281"/>
      <c r="W5" s="281"/>
      <c r="X5" s="281"/>
      <c r="Y5" s="281"/>
    </row>
    <row r="6" spans="1:25" ht="24.95">
      <c r="A6" s="270"/>
      <c r="B6" s="271"/>
      <c r="C6" s="271"/>
      <c r="D6" s="272"/>
      <c r="E6" s="272"/>
      <c r="F6" s="273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308"/>
      <c r="S6" s="274"/>
      <c r="T6" s="281"/>
      <c r="U6" s="281"/>
      <c r="V6" s="281"/>
      <c r="W6" s="281"/>
      <c r="X6" s="281"/>
      <c r="Y6" s="281"/>
    </row>
    <row r="7" spans="1:25" ht="24.95">
      <c r="A7" s="270"/>
      <c r="B7" s="271"/>
      <c r="C7" s="271"/>
      <c r="D7" s="272"/>
      <c r="E7" s="272"/>
      <c r="F7" s="273"/>
      <c r="G7" s="272"/>
      <c r="H7" s="272"/>
      <c r="I7" s="272"/>
      <c r="J7" s="272"/>
      <c r="K7" s="272"/>
      <c r="L7" s="272"/>
      <c r="M7" s="272"/>
      <c r="N7" s="272"/>
      <c r="O7" s="272"/>
      <c r="P7" s="272"/>
      <c r="Q7" s="272"/>
      <c r="R7" s="308"/>
      <c r="S7" s="274"/>
      <c r="T7" s="281"/>
      <c r="U7" s="281"/>
      <c r="V7" s="281"/>
      <c r="W7" s="281"/>
      <c r="X7" s="281"/>
      <c r="Y7" s="281"/>
    </row>
    <row r="8" spans="1:25" ht="24.95">
      <c r="A8" s="270"/>
      <c r="B8" s="271"/>
      <c r="C8" s="271"/>
      <c r="D8" s="272"/>
      <c r="E8" s="272"/>
      <c r="F8" s="273"/>
      <c r="G8" s="272"/>
      <c r="H8" s="272"/>
      <c r="I8" s="272"/>
      <c r="J8" s="272"/>
      <c r="K8" s="272"/>
      <c r="L8" s="272"/>
      <c r="M8" s="272"/>
      <c r="N8" s="272"/>
      <c r="O8" s="272"/>
      <c r="P8" s="272"/>
      <c r="Q8" s="272"/>
      <c r="R8" s="308"/>
      <c r="S8" s="274"/>
      <c r="T8" s="281"/>
      <c r="U8" s="281"/>
      <c r="V8" s="281"/>
      <c r="W8" s="281"/>
      <c r="X8" s="281"/>
      <c r="Y8" s="281"/>
    </row>
    <row r="9" spans="1:25" ht="24.95">
      <c r="A9" s="270"/>
      <c r="B9" s="271"/>
      <c r="C9" s="271"/>
      <c r="D9" s="272"/>
      <c r="E9" s="272"/>
      <c r="F9" s="273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308"/>
      <c r="S9" s="274"/>
      <c r="T9" s="281"/>
      <c r="U9" s="281"/>
      <c r="V9" s="281"/>
      <c r="W9" s="281"/>
      <c r="X9" s="281"/>
      <c r="Y9" s="281"/>
    </row>
    <row r="10" spans="1:25" ht="26.1" thickBot="1">
      <c r="A10" s="275"/>
      <c r="B10" s="276"/>
      <c r="C10" s="276"/>
      <c r="D10" s="277"/>
      <c r="E10" s="277"/>
      <c r="F10" s="278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309"/>
      <c r="S10" s="279"/>
      <c r="T10" s="281"/>
      <c r="U10" s="281"/>
      <c r="V10" s="281"/>
      <c r="W10" s="281"/>
      <c r="X10" s="281"/>
      <c r="Y10" s="281"/>
    </row>
    <row r="11" spans="1:25" ht="26.1" thickBot="1">
      <c r="A11" s="396" t="s">
        <v>107</v>
      </c>
      <c r="B11" s="397"/>
      <c r="C11" s="397"/>
      <c r="D11" s="397"/>
      <c r="E11" s="397"/>
      <c r="F11" s="398"/>
      <c r="G11" s="398"/>
      <c r="H11" s="399"/>
      <c r="I11" s="398"/>
      <c r="J11" s="398"/>
      <c r="K11" s="398"/>
      <c r="L11" s="398"/>
      <c r="M11" s="398"/>
      <c r="N11" s="398"/>
      <c r="O11" s="398"/>
      <c r="P11" s="398"/>
      <c r="Q11" s="398"/>
      <c r="R11" s="399"/>
      <c r="S11" s="400"/>
      <c r="T11" s="281"/>
      <c r="U11" s="281"/>
      <c r="V11" s="281"/>
      <c r="W11" s="281"/>
      <c r="X11" s="281"/>
      <c r="Y11" s="281"/>
    </row>
    <row r="12" spans="1:25" ht="26.1" thickBot="1">
      <c r="A12" s="401" t="s">
        <v>108</v>
      </c>
      <c r="B12" s="402"/>
      <c r="C12" s="402"/>
      <c r="D12" s="402"/>
      <c r="E12" s="402"/>
      <c r="F12" s="402"/>
      <c r="G12" s="402"/>
      <c r="H12" s="403"/>
      <c r="I12" s="402"/>
      <c r="J12" s="402"/>
      <c r="K12" s="402"/>
      <c r="L12" s="402"/>
      <c r="M12" s="402"/>
      <c r="N12" s="402"/>
      <c r="O12" s="402"/>
      <c r="P12" s="402"/>
      <c r="Q12" s="402"/>
      <c r="R12" s="403"/>
      <c r="S12" s="404"/>
      <c r="T12" s="281"/>
      <c r="U12" s="281"/>
      <c r="V12" s="281"/>
      <c r="W12" s="281"/>
      <c r="X12" s="281"/>
      <c r="Y12" s="281"/>
    </row>
    <row r="13" spans="1:25" ht="26.1" thickBot="1">
      <c r="A13" s="281"/>
      <c r="B13" s="281"/>
      <c r="C13" s="281"/>
      <c r="D13" s="281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</row>
    <row r="14" spans="1:25" ht="46.5" customHeight="1">
      <c r="A14" s="405" t="s">
        <v>109</v>
      </c>
      <c r="B14" s="405" t="s">
        <v>110</v>
      </c>
      <c r="C14" s="405" t="s">
        <v>111</v>
      </c>
      <c r="D14" s="405" t="s">
        <v>112</v>
      </c>
      <c r="E14" s="405" t="s">
        <v>113</v>
      </c>
      <c r="F14" s="405" t="s">
        <v>114</v>
      </c>
      <c r="G14" s="405" t="s">
        <v>115</v>
      </c>
      <c r="H14" s="405" t="s">
        <v>116</v>
      </c>
      <c r="I14" s="405" t="s">
        <v>117</v>
      </c>
      <c r="J14" s="408" t="s">
        <v>118</v>
      </c>
      <c r="K14" s="282" t="s">
        <v>119</v>
      </c>
      <c r="L14" s="282" t="s">
        <v>119</v>
      </c>
      <c r="M14" s="284" t="str">
        <f>Piloto!G61</f>
        <v>MENSAIS</v>
      </c>
      <c r="N14" s="293" t="str">
        <f>Piloto!G62</f>
        <v>ÚNICA</v>
      </c>
      <c r="O14" s="293" t="str">
        <f>Piloto!G63</f>
        <v>ÚNICA</v>
      </c>
      <c r="P14" s="411" t="s">
        <v>120</v>
      </c>
      <c r="Q14" s="259"/>
      <c r="R14" s="414" t="s">
        <v>121</v>
      </c>
      <c r="S14" s="42"/>
      <c r="T14" s="43" t="s">
        <v>122</v>
      </c>
      <c r="U14" s="192" t="str">
        <f>Piloto!G63</f>
        <v>ÚNICA</v>
      </c>
      <c r="V14" s="101" t="s">
        <v>122</v>
      </c>
      <c r="W14" s="192" t="str">
        <f>Piloto!G64</f>
        <v>FINANC. BANCÁRIO</v>
      </c>
      <c r="X14" s="42"/>
      <c r="Y14" s="44"/>
    </row>
    <row r="15" spans="1:25" ht="48">
      <c r="A15" s="406"/>
      <c r="B15" s="406"/>
      <c r="C15" s="406"/>
      <c r="D15" s="406"/>
      <c r="E15" s="406"/>
      <c r="F15" s="406"/>
      <c r="G15" s="406"/>
      <c r="H15" s="406"/>
      <c r="I15" s="406"/>
      <c r="J15" s="409"/>
      <c r="K15" s="283">
        <f>Piloto!A59</f>
        <v>1</v>
      </c>
      <c r="L15" s="285">
        <f>Piloto!A60</f>
        <v>3</v>
      </c>
      <c r="M15" s="286">
        <f>Piloto!A61</f>
        <v>2</v>
      </c>
      <c r="N15" s="283">
        <f>Piloto!A62</f>
        <v>0</v>
      </c>
      <c r="O15" s="283">
        <f>Piloto!A63</f>
        <v>1</v>
      </c>
      <c r="P15" s="412"/>
      <c r="Q15" s="260"/>
      <c r="R15" s="415"/>
      <c r="S15" s="45"/>
      <c r="T15" s="46" t="str">
        <f>U14</f>
        <v>ÚNICA</v>
      </c>
      <c r="U15" s="99">
        <f>Piloto!A63</f>
        <v>1</v>
      </c>
      <c r="V15" s="42" t="str">
        <f>W14</f>
        <v>FINANC. BANCÁRIO</v>
      </c>
      <c r="W15" s="99">
        <f>Piloto!A64</f>
        <v>1</v>
      </c>
      <c r="X15" s="45"/>
      <c r="Y15" s="44"/>
    </row>
    <row r="16" spans="1:25" ht="26.1" thickBot="1">
      <c r="A16" s="406"/>
      <c r="B16" s="406"/>
      <c r="C16" s="406"/>
      <c r="D16" s="406"/>
      <c r="E16" s="406"/>
      <c r="F16" s="406"/>
      <c r="G16" s="406"/>
      <c r="H16" s="406"/>
      <c r="I16" s="406"/>
      <c r="J16" s="410"/>
      <c r="K16" s="294" t="s">
        <v>68</v>
      </c>
      <c r="L16" s="287" t="s">
        <v>123</v>
      </c>
      <c r="M16" s="288"/>
      <c r="N16" s="289"/>
      <c r="O16" s="288"/>
      <c r="P16" s="413"/>
      <c r="Q16" s="260"/>
      <c r="R16" s="416"/>
      <c r="S16" s="45"/>
      <c r="T16" s="46"/>
      <c r="U16" s="99"/>
      <c r="V16" s="42"/>
      <c r="W16" s="99"/>
      <c r="X16" s="45"/>
      <c r="Y16" s="44"/>
    </row>
    <row r="17" spans="1:31" ht="26.1" thickBot="1">
      <c r="A17" s="407"/>
      <c r="B17" s="407"/>
      <c r="C17" s="407"/>
      <c r="D17" s="407"/>
      <c r="E17" s="407"/>
      <c r="F17" s="407"/>
      <c r="G17" s="407"/>
      <c r="H17" s="407"/>
      <c r="I17" s="407"/>
      <c r="J17" s="320"/>
      <c r="K17" s="261">
        <f>Piloto!H59</f>
        <v>45108</v>
      </c>
      <c r="L17" s="261">
        <f>Piloto!H60</f>
        <v>45139</v>
      </c>
      <c r="M17" s="261">
        <f>Piloto!H61</f>
        <v>45231</v>
      </c>
      <c r="N17" s="261">
        <f>Piloto!H62</f>
        <v>45292</v>
      </c>
      <c r="O17" s="261">
        <f>Piloto!H63</f>
        <v>45444</v>
      </c>
      <c r="P17" s="262"/>
      <c r="Q17" s="262"/>
      <c r="R17" s="261">
        <f>Piloto!H64</f>
        <v>45323</v>
      </c>
      <c r="S17" s="47"/>
      <c r="T17" s="48"/>
      <c r="U17" s="49">
        <f>Piloto!H63+4</f>
        <v>45448</v>
      </c>
      <c r="V17" s="102"/>
      <c r="W17" s="49">
        <f>Piloto!H64+9</f>
        <v>45332</v>
      </c>
      <c r="X17" s="196"/>
      <c r="Y17" s="44"/>
    </row>
    <row r="18" spans="1:31" hidden="1">
      <c r="A18" s="198"/>
      <c r="B18" s="199"/>
      <c r="C18" s="199"/>
      <c r="D18" s="199"/>
      <c r="E18" s="199"/>
      <c r="F18" s="199"/>
      <c r="G18" s="199"/>
      <c r="H18" s="199"/>
      <c r="I18" s="199"/>
      <c r="J18" s="199"/>
      <c r="K18" s="200">
        <f>Piloto!C59</f>
        <v>5.8333000000000003E-2</v>
      </c>
      <c r="L18" s="200">
        <f>Piloto!C60</f>
        <v>5.8333000000000003E-2</v>
      </c>
      <c r="M18" s="200">
        <f>Piloto!C61</f>
        <v>5.8333000000000003E-2</v>
      </c>
      <c r="N18" s="200">
        <f>Piloto!C62</f>
        <v>0</v>
      </c>
      <c r="O18" s="200">
        <f>Piloto!C63</f>
        <v>0</v>
      </c>
      <c r="P18" s="201"/>
      <c r="Q18" s="201"/>
      <c r="R18" s="200">
        <f>Piloto!C64</f>
        <v>0.65</v>
      </c>
      <c r="S18" s="202"/>
      <c r="T18" s="200"/>
      <c r="U18" s="200">
        <f>Piloto!C63</f>
        <v>0</v>
      </c>
      <c r="V18" s="200"/>
      <c r="W18" s="200">
        <f>Piloto!C64</f>
        <v>0.65</v>
      </c>
      <c r="X18" s="196"/>
      <c r="Y18" s="41"/>
    </row>
    <row r="19" spans="1:31" ht="24">
      <c r="A19" s="208">
        <f>Piloto!B73</f>
        <v>202</v>
      </c>
      <c r="B19" s="295">
        <f>Piloto!G73</f>
        <v>336.27940000000001</v>
      </c>
      <c r="C19" s="205">
        <v>333.68</v>
      </c>
      <c r="D19" s="205">
        <v>0</v>
      </c>
      <c r="E19" s="290" t="s">
        <v>124</v>
      </c>
      <c r="F19" s="290" t="s">
        <v>125</v>
      </c>
      <c r="G19" s="290">
        <v>38</v>
      </c>
      <c r="H19" s="327">
        <v>2.5994000000000002</v>
      </c>
      <c r="I19" s="290">
        <f t="shared" ref="I19:I50" si="0">J19/B19</f>
        <v>13440.876842292451</v>
      </c>
      <c r="J19" s="290">
        <f>VLOOKUP(A19,Piloto!$B$73:$G$139,5,FALSE)</f>
        <v>4519890</v>
      </c>
      <c r="K19" s="204">
        <f t="shared" ref="K19:K31" si="1">J19*$K$18</f>
        <v>263658.74337000004</v>
      </c>
      <c r="L19" s="204">
        <f t="shared" ref="L19:L31" si="2">J19*$L$18</f>
        <v>263658.74337000004</v>
      </c>
      <c r="M19" s="204">
        <f t="shared" ref="M19:M31" si="3">J19*$M$18</f>
        <v>263658.74337000004</v>
      </c>
      <c r="N19" s="204">
        <f t="shared" ref="N19:N31" si="4">J19*$N$18</f>
        <v>0</v>
      </c>
      <c r="O19" s="204">
        <f t="shared" ref="O19:O31" si="5">J19*$O$18</f>
        <v>0</v>
      </c>
      <c r="P19" s="204">
        <f t="shared" ref="P19:P31" si="6">K19*$K$15+L19*$L$15+M19*$M$15+N19*$N$15+O19*$O$15</f>
        <v>1581952.4602200002</v>
      </c>
      <c r="Q19" s="204"/>
      <c r="R19" s="207">
        <f t="shared" ref="R19:R31" si="7">J19*$R$18</f>
        <v>2937928.5</v>
      </c>
      <c r="S19" s="212"/>
      <c r="T19" s="204" t="e">
        <f>ROUND(#REF!*U$18,0)*$U$15</f>
        <v>#REF!</v>
      </c>
      <c r="U19" s="204" t="e">
        <f>PMT((1+Piloto!#REF!)^(IF($U$14="Semestrais",6,IF($U$14="Anuais",12,1)))-1,$U$15,-T19)</f>
        <v>#REF!</v>
      </c>
      <c r="V19" s="204" t="e">
        <f>ROUND(#REF!*W$18,0)*$W$15</f>
        <v>#REF!</v>
      </c>
      <c r="W19" s="204" t="e">
        <f>PMT((1+Piloto!#REF!)^(IF($W$14="Semestrais",6,IF($W$14="Anuais",12,1)))-1,$W$15,-V19)</f>
        <v>#REF!</v>
      </c>
      <c r="X19" s="203"/>
      <c r="Y19" s="41" t="str">
        <f>VLOOKUP(A19,Piloto!B73:H139,4,FALSE)</f>
        <v>Disponivel</v>
      </c>
      <c r="AB19" s="296"/>
      <c r="AC19" s="296"/>
      <c r="AD19" s="296"/>
      <c r="AE19" s="225"/>
    </row>
    <row r="20" spans="1:31" ht="24" hidden="1">
      <c r="A20" s="208">
        <f>Piloto!B74</f>
        <v>301</v>
      </c>
      <c r="B20" s="295">
        <f>Piloto!G74</f>
        <v>398.13119999999998</v>
      </c>
      <c r="C20" s="205">
        <v>394.95</v>
      </c>
      <c r="D20" s="205">
        <v>0</v>
      </c>
      <c r="E20" s="206" t="s">
        <v>126</v>
      </c>
      <c r="F20" s="206" t="s">
        <v>127</v>
      </c>
      <c r="G20" s="206">
        <v>9</v>
      </c>
      <c r="H20" s="292">
        <v>3.1812</v>
      </c>
      <c r="I20" s="290">
        <f t="shared" si="0"/>
        <v>15540.849348154579</v>
      </c>
      <c r="J20" s="290">
        <f>VLOOKUP(A20,Piloto!$B$73:$G$139,5,FALSE)</f>
        <v>6187297</v>
      </c>
      <c r="K20" s="204">
        <f t="shared" si="1"/>
        <v>360923.59590100002</v>
      </c>
      <c r="L20" s="204">
        <f t="shared" si="2"/>
        <v>360923.59590100002</v>
      </c>
      <c r="M20" s="204">
        <f t="shared" si="3"/>
        <v>360923.59590100002</v>
      </c>
      <c r="N20" s="204">
        <f t="shared" si="4"/>
        <v>0</v>
      </c>
      <c r="O20" s="204">
        <f t="shared" si="5"/>
        <v>0</v>
      </c>
      <c r="P20" s="204">
        <f t="shared" si="6"/>
        <v>2165541.575406</v>
      </c>
      <c r="Q20" s="204"/>
      <c r="R20" s="207">
        <f t="shared" si="7"/>
        <v>4021743.0500000003</v>
      </c>
      <c r="S20" s="212"/>
      <c r="T20" s="204" t="e">
        <f>ROUND(#REF!*U$18,0)*$U$15</f>
        <v>#REF!</v>
      </c>
      <c r="U20" s="204" t="e">
        <f>PMT((1+Piloto!#REF!)^(IF($U$14="Semestrais",6,IF($U$14="Anuais",12,1)))-1,$U$15,-T20)</f>
        <v>#REF!</v>
      </c>
      <c r="V20" s="204" t="e">
        <f>ROUND(#REF!*W$18,0)*$W$15</f>
        <v>#REF!</v>
      </c>
      <c r="W20" s="204" t="e">
        <f>PMT((1+Piloto!#REF!)^(IF($W$14="Semestrais",6,IF($W$14="Anuais",12,1)))-1,$W$15,-V20)</f>
        <v>#REF!</v>
      </c>
      <c r="X20" s="203"/>
      <c r="Y20" s="41" t="str">
        <f>VLOOKUP(A20,Piloto!B74:I140,4,FALSE)</f>
        <v>Contrato</v>
      </c>
      <c r="AB20" s="296"/>
      <c r="AC20" s="296"/>
      <c r="AD20" s="296"/>
      <c r="AE20" s="225"/>
    </row>
    <row r="21" spans="1:31" ht="24">
      <c r="A21" s="208">
        <f>Piloto!B75</f>
        <v>302</v>
      </c>
      <c r="B21" s="295">
        <f>Piloto!G75</f>
        <v>398.13119999999998</v>
      </c>
      <c r="C21" s="205">
        <v>394.95</v>
      </c>
      <c r="D21" s="205">
        <v>0</v>
      </c>
      <c r="E21" s="290" t="s">
        <v>128</v>
      </c>
      <c r="F21" s="290" t="s">
        <v>127</v>
      </c>
      <c r="G21" s="290">
        <v>10</v>
      </c>
      <c r="H21" s="327">
        <v>3.1812</v>
      </c>
      <c r="I21" s="290">
        <f t="shared" si="0"/>
        <v>13440.883306809414</v>
      </c>
      <c r="J21" s="290">
        <f>VLOOKUP(A21,Piloto!$B$73:$G$139,5,FALSE)</f>
        <v>5351235</v>
      </c>
      <c r="K21" s="204">
        <f t="shared" si="1"/>
        <v>312153.59125500004</v>
      </c>
      <c r="L21" s="204">
        <f t="shared" si="2"/>
        <v>312153.59125500004</v>
      </c>
      <c r="M21" s="204">
        <f t="shared" si="3"/>
        <v>312153.59125500004</v>
      </c>
      <c r="N21" s="204">
        <f t="shared" si="4"/>
        <v>0</v>
      </c>
      <c r="O21" s="204">
        <f t="shared" si="5"/>
        <v>0</v>
      </c>
      <c r="P21" s="204">
        <f t="shared" si="6"/>
        <v>1872921.5475300001</v>
      </c>
      <c r="Q21" s="204"/>
      <c r="R21" s="207">
        <f t="shared" si="7"/>
        <v>3478302.75</v>
      </c>
      <c r="S21" s="212"/>
      <c r="T21" s="204" t="e">
        <f>ROUND(#REF!*U$18,0)*$U$15</f>
        <v>#REF!</v>
      </c>
      <c r="U21" s="204" t="e">
        <f>PMT((1+Piloto!#REF!)^(IF($U$14="Semestrais",6,IF($U$14="Anuais",12,1)))-1,$U$15,-T21)</f>
        <v>#REF!</v>
      </c>
      <c r="V21" s="204" t="e">
        <f>ROUND(#REF!*W$18,0)*$W$15</f>
        <v>#REF!</v>
      </c>
      <c r="W21" s="204" t="e">
        <f>PMT((1+Piloto!#REF!)^(IF($W$14="Semestrais",6,IF($W$14="Anuais",12,1)))-1,$W$15,-V21)</f>
        <v>#REF!</v>
      </c>
      <c r="X21" s="203"/>
      <c r="Y21" s="41" t="str">
        <f>VLOOKUP(A21,Piloto!B75:I141,4,FALSE)</f>
        <v>Disponivel</v>
      </c>
      <c r="AB21" s="296"/>
      <c r="AC21" s="296"/>
      <c r="AD21" s="296"/>
      <c r="AE21" s="225"/>
    </row>
    <row r="22" spans="1:31" ht="24">
      <c r="A22" s="313">
        <f>Piloto!B76</f>
        <v>401</v>
      </c>
      <c r="B22" s="314">
        <f>Piloto!G76</f>
        <v>397.9384</v>
      </c>
      <c r="C22" s="315">
        <v>333.68</v>
      </c>
      <c r="D22" s="315">
        <v>61.27</v>
      </c>
      <c r="E22" s="316" t="s">
        <v>129</v>
      </c>
      <c r="F22" s="316" t="s">
        <v>130</v>
      </c>
      <c r="G22" s="316">
        <v>50</v>
      </c>
      <c r="H22" s="319">
        <v>2.9883999999999999</v>
      </c>
      <c r="I22" s="290">
        <f t="shared" si="0"/>
        <v>15682.454872412414</v>
      </c>
      <c r="J22" s="316">
        <f>VLOOKUP(A22,Piloto!$B$73:$G$139,5,FALSE)</f>
        <v>6240651</v>
      </c>
      <c r="K22" s="317">
        <f t="shared" si="1"/>
        <v>364035.894783</v>
      </c>
      <c r="L22" s="317">
        <f t="shared" si="2"/>
        <v>364035.894783</v>
      </c>
      <c r="M22" s="317">
        <f t="shared" si="3"/>
        <v>364035.894783</v>
      </c>
      <c r="N22" s="317">
        <f t="shared" si="4"/>
        <v>0</v>
      </c>
      <c r="O22" s="204">
        <f t="shared" si="5"/>
        <v>0</v>
      </c>
      <c r="P22" s="317">
        <f t="shared" si="6"/>
        <v>2184215.368698</v>
      </c>
      <c r="Q22" s="317"/>
      <c r="R22" s="318">
        <f t="shared" si="7"/>
        <v>4056423.15</v>
      </c>
      <c r="S22" s="212"/>
      <c r="T22" s="204" t="e">
        <f>ROUND(#REF!*U$18,0)*$U$15</f>
        <v>#REF!</v>
      </c>
      <c r="U22" s="204" t="e">
        <f>PMT((1+Piloto!#REF!)^(IF($U$14="Semestrais",6,IF($U$14="Anuais",12,1)))-1,$U$15,-T22)</f>
        <v>#REF!</v>
      </c>
      <c r="V22" s="204" t="e">
        <f>ROUND(#REF!*W$18,0)*$W$15</f>
        <v>#REF!</v>
      </c>
      <c r="W22" s="204" t="e">
        <f>PMT((1+Piloto!#REF!)^(IF($W$14="Semestrais",6,IF($W$14="Anuais",12,1)))-1,$W$15,-V22)</f>
        <v>#REF!</v>
      </c>
      <c r="X22" s="203"/>
      <c r="Y22" s="41" t="str">
        <f>VLOOKUP(A22,Piloto!B76:I142,4,FALSE)</f>
        <v>Disponivel</v>
      </c>
      <c r="AB22" s="296"/>
      <c r="AC22" s="296"/>
      <c r="AD22" s="296"/>
      <c r="AE22" s="225"/>
    </row>
    <row r="23" spans="1:31" ht="24">
      <c r="A23" s="208">
        <f>Piloto!B77</f>
        <v>402</v>
      </c>
      <c r="B23" s="295">
        <f>Piloto!G77</f>
        <v>397.99459999999999</v>
      </c>
      <c r="C23" s="205">
        <v>333.68</v>
      </c>
      <c r="D23" s="205">
        <v>61.27</v>
      </c>
      <c r="E23" s="290" t="s">
        <v>131</v>
      </c>
      <c r="F23" s="290" t="s">
        <v>132</v>
      </c>
      <c r="G23" s="290">
        <v>46</v>
      </c>
      <c r="H23" s="327">
        <v>3.0446</v>
      </c>
      <c r="I23" s="290">
        <f t="shared" si="0"/>
        <v>12544.823472479275</v>
      </c>
      <c r="J23" s="290">
        <f>VLOOKUP(A23,Piloto!$B$73:$G$139,5,FALSE)</f>
        <v>4992772</v>
      </c>
      <c r="K23" s="204">
        <f t="shared" si="1"/>
        <v>291243.369076</v>
      </c>
      <c r="L23" s="204">
        <f t="shared" si="2"/>
        <v>291243.369076</v>
      </c>
      <c r="M23" s="204">
        <f t="shared" si="3"/>
        <v>291243.369076</v>
      </c>
      <c r="N23" s="204">
        <f t="shared" si="4"/>
        <v>0</v>
      </c>
      <c r="O23" s="204">
        <f t="shared" si="5"/>
        <v>0</v>
      </c>
      <c r="P23" s="204">
        <f t="shared" si="6"/>
        <v>1747460.2144559999</v>
      </c>
      <c r="Q23" s="204"/>
      <c r="R23" s="207">
        <f t="shared" si="7"/>
        <v>3245301.8000000003</v>
      </c>
      <c r="S23" s="212"/>
      <c r="T23" s="204" t="e">
        <f>ROUND(#REF!*U$18,0)*$U$15</f>
        <v>#REF!</v>
      </c>
      <c r="U23" s="204" t="e">
        <f>PMT((1+Piloto!#REF!)^(IF($U$14="Semestrais",6,IF($U$14="Anuais",12,1)))-1,$U$15,-T23)</f>
        <v>#REF!</v>
      </c>
      <c r="V23" s="204" t="e">
        <f>ROUND(#REF!*W$18,0)*$W$15</f>
        <v>#REF!</v>
      </c>
      <c r="W23" s="204" t="e">
        <f>PMT((1+Piloto!#REF!)^(IF($W$14="Semestrais",6,IF($W$14="Anuais",12,1)))-1,$W$15,-V23)</f>
        <v>#REF!</v>
      </c>
      <c r="X23" s="203"/>
      <c r="Y23" s="41" t="str">
        <f>VLOOKUP(A23,Piloto!B77:I143,4,FALSE)</f>
        <v>Disponivel</v>
      </c>
      <c r="AB23" s="296"/>
      <c r="AC23" s="296"/>
      <c r="AD23" s="296"/>
      <c r="AE23" s="225"/>
    </row>
    <row r="24" spans="1:31" ht="24" hidden="1">
      <c r="A24" s="208">
        <f>Piloto!B78</f>
        <v>501</v>
      </c>
      <c r="B24" s="295">
        <f>Piloto!G78</f>
        <v>397.98429999999996</v>
      </c>
      <c r="C24" s="205">
        <v>394.95</v>
      </c>
      <c r="D24" s="205">
        <v>0</v>
      </c>
      <c r="E24" s="290" t="s">
        <v>133</v>
      </c>
      <c r="F24" s="290" t="s">
        <v>127</v>
      </c>
      <c r="G24" s="290">
        <v>17</v>
      </c>
      <c r="H24" s="327">
        <v>3.0343</v>
      </c>
      <c r="I24" s="290">
        <f t="shared" si="0"/>
        <v>13440.881964439302</v>
      </c>
      <c r="J24" s="290">
        <f>VLOOKUP(A24,Piloto!$B$73:$G$139,5,FALSE)</f>
        <v>5349260</v>
      </c>
      <c r="K24" s="204">
        <f t="shared" si="1"/>
        <v>312038.38358000002</v>
      </c>
      <c r="L24" s="204">
        <f t="shared" si="2"/>
        <v>312038.38358000002</v>
      </c>
      <c r="M24" s="204">
        <f t="shared" si="3"/>
        <v>312038.38358000002</v>
      </c>
      <c r="N24" s="204">
        <f t="shared" si="4"/>
        <v>0</v>
      </c>
      <c r="O24" s="204">
        <f t="shared" si="5"/>
        <v>0</v>
      </c>
      <c r="P24" s="204">
        <f t="shared" si="6"/>
        <v>1872230.3014800001</v>
      </c>
      <c r="Q24" s="204"/>
      <c r="R24" s="207">
        <f t="shared" si="7"/>
        <v>3477019</v>
      </c>
      <c r="S24" s="212"/>
      <c r="T24" s="204" t="e">
        <f>ROUND(#REF!*U$18,0)*$U$15</f>
        <v>#REF!</v>
      </c>
      <c r="U24" s="204" t="e">
        <f>PMT((1+Piloto!#REF!)^(IF($U$14="Semestrais",6,IF($U$14="Anuais",12,1)))-1,$U$15,-T24)</f>
        <v>#REF!</v>
      </c>
      <c r="V24" s="204" t="e">
        <f>ROUND(#REF!*W$18,0)*$W$15</f>
        <v>#REF!</v>
      </c>
      <c r="W24" s="204" t="e">
        <f>PMT((1+Piloto!#REF!)^(IF($W$14="Semestrais",6,IF($W$14="Anuais",12,1)))-1,$W$15,-V24)</f>
        <v>#REF!</v>
      </c>
      <c r="X24" s="203"/>
      <c r="Y24" s="41" t="str">
        <f>VLOOKUP(A24,Piloto!B78:I144,4,FALSE)</f>
        <v>Contrato</v>
      </c>
      <c r="AB24" s="296"/>
      <c r="AC24" s="296"/>
      <c r="AD24" s="296"/>
      <c r="AE24" s="225"/>
    </row>
    <row r="25" spans="1:31" ht="24" hidden="1">
      <c r="A25" s="208">
        <f>Piloto!B79</f>
        <v>502</v>
      </c>
      <c r="B25" s="295">
        <f>Piloto!G79</f>
        <v>336.71429999999998</v>
      </c>
      <c r="C25" s="205">
        <v>333.68</v>
      </c>
      <c r="D25" s="205">
        <v>0</v>
      </c>
      <c r="E25" s="206" t="s">
        <v>134</v>
      </c>
      <c r="F25" s="206" t="s">
        <v>127</v>
      </c>
      <c r="G25" s="206">
        <v>16</v>
      </c>
      <c r="H25" s="292">
        <v>3.0343</v>
      </c>
      <c r="I25" s="290">
        <f t="shared" si="0"/>
        <v>12448.125903770646</v>
      </c>
      <c r="J25" s="290">
        <f>VLOOKUP(A25,Piloto!$B$73:$G$139,5,FALSE)</f>
        <v>4191462</v>
      </c>
      <c r="K25" s="204">
        <f t="shared" si="1"/>
        <v>244500.55284600001</v>
      </c>
      <c r="L25" s="204">
        <f t="shared" si="2"/>
        <v>244500.55284600001</v>
      </c>
      <c r="M25" s="204">
        <f t="shared" si="3"/>
        <v>244500.55284600001</v>
      </c>
      <c r="N25" s="204">
        <f t="shared" si="4"/>
        <v>0</v>
      </c>
      <c r="O25" s="204">
        <f t="shared" si="5"/>
        <v>0</v>
      </c>
      <c r="P25" s="204">
        <f t="shared" si="6"/>
        <v>1467003.3170759999</v>
      </c>
      <c r="Q25" s="204"/>
      <c r="R25" s="207">
        <f t="shared" si="7"/>
        <v>2724450.3000000003</v>
      </c>
      <c r="S25" s="212"/>
      <c r="T25" s="204" t="e">
        <f>ROUND(#REF!*U$18,0)*$U$15</f>
        <v>#REF!</v>
      </c>
      <c r="U25" s="204" t="e">
        <f>PMT((1+Piloto!#REF!)^(IF($U$14="Semestrais",6,IF($U$14="Anuais",12,1)))-1,$U$15,-T25)</f>
        <v>#REF!</v>
      </c>
      <c r="V25" s="204" t="e">
        <f>ROUND(#REF!*W$18,0)*$W$15</f>
        <v>#REF!</v>
      </c>
      <c r="W25" s="204" t="e">
        <f>PMT((1+Piloto!#REF!)^(IF($W$14="Semestrais",6,IF($W$14="Anuais",12,1)))-1,$W$15,-V25)</f>
        <v>#REF!</v>
      </c>
      <c r="X25" s="203"/>
      <c r="Y25" s="41" t="str">
        <f>VLOOKUP(A25,Piloto!B79:I145,4,FALSE)</f>
        <v>Contrato</v>
      </c>
      <c r="AB25" s="296"/>
      <c r="AC25" s="296"/>
      <c r="AD25" s="296"/>
      <c r="AE25" s="225"/>
    </row>
    <row r="26" spans="1:31" ht="24" hidden="1">
      <c r="A26" s="208">
        <f>Piloto!B80</f>
        <v>600</v>
      </c>
      <c r="B26" s="295">
        <f>Piloto!G80</f>
        <v>811.09559999999999</v>
      </c>
      <c r="C26" s="205">
        <v>808.35</v>
      </c>
      <c r="D26" s="205">
        <v>0</v>
      </c>
      <c r="E26" s="206" t="s">
        <v>135</v>
      </c>
      <c r="F26" s="206" t="s">
        <v>136</v>
      </c>
      <c r="G26" s="206">
        <v>32</v>
      </c>
      <c r="H26" s="292">
        <v>3.64</v>
      </c>
      <c r="I26" s="290">
        <f t="shared" si="0"/>
        <v>13290.310044833186</v>
      </c>
      <c r="J26" s="290">
        <f>VLOOKUP(A26,Piloto!$B$73:$G$139,5,FALSE)</f>
        <v>10779712</v>
      </c>
      <c r="K26" s="204">
        <f t="shared" si="1"/>
        <v>628812.94009599998</v>
      </c>
      <c r="L26" s="204">
        <f t="shared" si="2"/>
        <v>628812.94009599998</v>
      </c>
      <c r="M26" s="204">
        <f t="shared" si="3"/>
        <v>628812.94009599998</v>
      </c>
      <c r="N26" s="204">
        <f t="shared" si="4"/>
        <v>0</v>
      </c>
      <c r="O26" s="204">
        <f t="shared" si="5"/>
        <v>0</v>
      </c>
      <c r="P26" s="204">
        <f t="shared" si="6"/>
        <v>3772877.6405759999</v>
      </c>
      <c r="Q26" s="204"/>
      <c r="R26" s="207">
        <f t="shared" si="7"/>
        <v>7006812.7999999998</v>
      </c>
      <c r="S26" s="212"/>
      <c r="T26" s="204" t="e">
        <f>ROUND(#REF!*U$18,0)*$U$15</f>
        <v>#REF!</v>
      </c>
      <c r="U26" s="204" t="e">
        <f>PMT((1+Piloto!#REF!)^(IF($U$14="Semestrais",6,IF($U$14="Anuais",12,1)))-1,$U$15,-T26)</f>
        <v>#REF!</v>
      </c>
      <c r="V26" s="204" t="e">
        <f>ROUND(#REF!*W$18,0)*$W$15</f>
        <v>#REF!</v>
      </c>
      <c r="W26" s="204" t="e">
        <f>PMT((1+Piloto!#REF!)^(IF($W$14="Semestrais",6,IF($W$14="Anuais",12,1)))-1,$W$15,-V26)</f>
        <v>#REF!</v>
      </c>
      <c r="X26" s="203"/>
      <c r="Y26" s="41" t="str">
        <f>VLOOKUP(A26,Piloto!B80:I146,4,FALSE)</f>
        <v>Contrato</v>
      </c>
      <c r="AB26" s="296"/>
      <c r="AC26" s="296"/>
      <c r="AD26" s="296"/>
      <c r="AE26" s="225"/>
    </row>
    <row r="27" spans="1:31" ht="24" hidden="1">
      <c r="A27" s="208">
        <f>Piloto!B81</f>
        <v>701</v>
      </c>
      <c r="B27" s="295">
        <f>Piloto!G81</f>
        <v>336.68200000000002</v>
      </c>
      <c r="C27" s="205">
        <v>333.68</v>
      </c>
      <c r="D27" s="205">
        <v>0</v>
      </c>
      <c r="E27" s="290" t="s">
        <v>137</v>
      </c>
      <c r="F27" s="290" t="s">
        <v>127</v>
      </c>
      <c r="G27" s="290">
        <v>3</v>
      </c>
      <c r="H27" s="327">
        <v>3.0019999999999998</v>
      </c>
      <c r="I27" s="290">
        <f t="shared" si="0"/>
        <v>13440.878930266541</v>
      </c>
      <c r="J27" s="290">
        <f>VLOOKUP(A27,Piloto!$B$73:$G$139,5,FALSE)</f>
        <v>4525302</v>
      </c>
      <c r="K27" s="204">
        <f t="shared" si="1"/>
        <v>263974.44156599999</v>
      </c>
      <c r="L27" s="204">
        <f t="shared" si="2"/>
        <v>263974.44156599999</v>
      </c>
      <c r="M27" s="204">
        <f t="shared" si="3"/>
        <v>263974.44156599999</v>
      </c>
      <c r="N27" s="204">
        <f t="shared" si="4"/>
        <v>0</v>
      </c>
      <c r="O27" s="204">
        <f t="shared" si="5"/>
        <v>0</v>
      </c>
      <c r="P27" s="204">
        <f t="shared" si="6"/>
        <v>1583846.649396</v>
      </c>
      <c r="Q27" s="204"/>
      <c r="R27" s="207">
        <f t="shared" si="7"/>
        <v>2941446.3000000003</v>
      </c>
      <c r="S27" s="212"/>
      <c r="T27" s="204" t="e">
        <f>ROUND(#REF!*U$18,0)*$U$15</f>
        <v>#REF!</v>
      </c>
      <c r="U27" s="204" t="e">
        <f>PMT((1+Piloto!#REF!)^(IF($U$14="Semestrais",6,IF($U$14="Anuais",12,1)))-1,$U$15,-T27)</f>
        <v>#REF!</v>
      </c>
      <c r="V27" s="204" t="e">
        <f>ROUND(#REF!*W$18,0)*$W$15</f>
        <v>#REF!</v>
      </c>
      <c r="W27" s="204" t="e">
        <f>PMT((1+Piloto!#REF!)^(IF($W$14="Semestrais",6,IF($W$14="Anuais",12,1)))-1,$W$15,-V27)</f>
        <v>#REF!</v>
      </c>
      <c r="X27" s="203"/>
      <c r="Y27" s="41" t="str">
        <f>VLOOKUP(A27,Piloto!B81:I147,4,FALSE)</f>
        <v>Contrato</v>
      </c>
      <c r="AB27" s="296"/>
      <c r="AC27" s="296"/>
      <c r="AD27" s="296"/>
      <c r="AE27" s="225"/>
    </row>
    <row r="28" spans="1:31" ht="24" hidden="1">
      <c r="A28" s="208">
        <f>Piloto!B82</f>
        <v>702</v>
      </c>
      <c r="B28" s="295">
        <f>Piloto!G82</f>
        <v>397.6891</v>
      </c>
      <c r="C28" s="205">
        <v>394.95</v>
      </c>
      <c r="D28" s="205">
        <v>0</v>
      </c>
      <c r="E28" s="206" t="s">
        <v>138</v>
      </c>
      <c r="F28" s="206" t="s">
        <v>127</v>
      </c>
      <c r="G28" s="206">
        <v>33</v>
      </c>
      <c r="H28" s="292">
        <v>2.7391000000000001</v>
      </c>
      <c r="I28" s="290">
        <f t="shared" si="0"/>
        <v>13440.878817146358</v>
      </c>
      <c r="J28" s="290">
        <f>VLOOKUP(A28,Piloto!$B$73:$G$139,5,FALSE)</f>
        <v>5345291</v>
      </c>
      <c r="K28" s="204">
        <f t="shared" si="1"/>
        <v>311806.859903</v>
      </c>
      <c r="L28" s="204">
        <f t="shared" si="2"/>
        <v>311806.859903</v>
      </c>
      <c r="M28" s="204">
        <f t="shared" si="3"/>
        <v>311806.859903</v>
      </c>
      <c r="N28" s="204">
        <f t="shared" si="4"/>
        <v>0</v>
      </c>
      <c r="O28" s="204">
        <f t="shared" si="5"/>
        <v>0</v>
      </c>
      <c r="P28" s="204">
        <f t="shared" si="6"/>
        <v>1870841.1594179999</v>
      </c>
      <c r="Q28" s="204"/>
      <c r="R28" s="207">
        <f t="shared" si="7"/>
        <v>3474439.15</v>
      </c>
      <c r="S28" s="212"/>
      <c r="T28" s="204" t="e">
        <f>ROUND(#REF!*U$18,0)*$U$15</f>
        <v>#REF!</v>
      </c>
      <c r="U28" s="204" t="e">
        <f>PMT((1+Piloto!#REF!)^(IF($U$14="Semestrais",6,IF($U$14="Anuais",12,1)))-1,$U$15,-T28)</f>
        <v>#REF!</v>
      </c>
      <c r="V28" s="204" t="e">
        <f>ROUND(#REF!*W$18,0)*$W$15</f>
        <v>#REF!</v>
      </c>
      <c r="W28" s="204" t="e">
        <f>PMT((1+Piloto!#REF!)^(IF($W$14="Semestrais",6,IF($W$14="Anuais",12,1)))-1,$W$15,-V28)</f>
        <v>#REF!</v>
      </c>
      <c r="X28" s="203"/>
      <c r="Y28" s="41" t="str">
        <f>VLOOKUP(A28,Piloto!B82:I148,4,FALSE)</f>
        <v>Contrato</v>
      </c>
      <c r="AB28" s="296"/>
      <c r="AC28" s="296"/>
      <c r="AD28" s="296"/>
      <c r="AE28" s="225"/>
    </row>
    <row r="29" spans="1:31" ht="24">
      <c r="A29" s="208">
        <f>Piloto!B83</f>
        <v>801</v>
      </c>
      <c r="B29" s="295">
        <f>Piloto!G83</f>
        <v>336.68200000000002</v>
      </c>
      <c r="C29" s="205">
        <v>333.68</v>
      </c>
      <c r="D29" s="205">
        <v>0</v>
      </c>
      <c r="E29" s="290" t="s">
        <v>139</v>
      </c>
      <c r="F29" s="290" t="s">
        <v>127</v>
      </c>
      <c r="G29" s="290">
        <v>2</v>
      </c>
      <c r="H29" s="327">
        <v>3.0019999999999998</v>
      </c>
      <c r="I29" s="290">
        <f t="shared" si="0"/>
        <v>13440.878930266541</v>
      </c>
      <c r="J29" s="290">
        <f>VLOOKUP(A29,Piloto!$B$73:$G$139,5,FALSE)</f>
        <v>4525302</v>
      </c>
      <c r="K29" s="204">
        <f t="shared" si="1"/>
        <v>263974.44156599999</v>
      </c>
      <c r="L29" s="204">
        <f t="shared" si="2"/>
        <v>263974.44156599999</v>
      </c>
      <c r="M29" s="204">
        <f t="shared" si="3"/>
        <v>263974.44156599999</v>
      </c>
      <c r="N29" s="204">
        <f t="shared" si="4"/>
        <v>0</v>
      </c>
      <c r="O29" s="204">
        <f t="shared" si="5"/>
        <v>0</v>
      </c>
      <c r="P29" s="204">
        <f t="shared" si="6"/>
        <v>1583846.649396</v>
      </c>
      <c r="Q29" s="204"/>
      <c r="R29" s="207">
        <f t="shared" si="7"/>
        <v>2941446.3000000003</v>
      </c>
      <c r="S29" s="212"/>
      <c r="T29" s="204" t="e">
        <f>ROUND(#REF!*U$18,0)*$U$15</f>
        <v>#REF!</v>
      </c>
      <c r="U29" s="204" t="e">
        <f>PMT((1+Piloto!#REF!)^(IF($U$14="Semestrais",6,IF($U$14="Anuais",12,1)))-1,$U$15,-T29)</f>
        <v>#REF!</v>
      </c>
      <c r="V29" s="204" t="e">
        <f>ROUND(#REF!*W$18,0)*$W$15</f>
        <v>#REF!</v>
      </c>
      <c r="W29" s="204" t="e">
        <f>PMT((1+Piloto!#REF!)^(IF($W$14="Semestrais",6,IF($W$14="Anuais",12,1)))-1,$W$15,-V29)</f>
        <v>#REF!</v>
      </c>
      <c r="X29" s="203"/>
      <c r="Y29" s="41" t="str">
        <f>VLOOKUP(A29,Piloto!B83:I149,4,FALSE)</f>
        <v>Disponivel</v>
      </c>
      <c r="AB29" s="296"/>
      <c r="AC29" s="296"/>
      <c r="AD29" s="296"/>
      <c r="AE29" s="225"/>
    </row>
    <row r="30" spans="1:31" ht="24" hidden="1">
      <c r="A30" s="208">
        <f>Piloto!B84</f>
        <v>802</v>
      </c>
      <c r="B30" s="295">
        <f>Piloto!G84</f>
        <v>397.72379999999998</v>
      </c>
      <c r="C30" s="205">
        <v>394.95</v>
      </c>
      <c r="D30" s="205">
        <v>0</v>
      </c>
      <c r="E30" s="206" t="s">
        <v>140</v>
      </c>
      <c r="F30" s="206" t="s">
        <v>127</v>
      </c>
      <c r="G30" s="206">
        <v>11</v>
      </c>
      <c r="H30" s="292">
        <v>2.7738</v>
      </c>
      <c r="I30" s="290">
        <f t="shared" si="0"/>
        <v>12590.820564421843</v>
      </c>
      <c r="J30" s="290">
        <f>VLOOKUP(A30,Piloto!$B$73:$G$139,5,FALSE)</f>
        <v>5007669</v>
      </c>
      <c r="K30" s="204">
        <f t="shared" si="1"/>
        <v>292112.35577700002</v>
      </c>
      <c r="L30" s="204">
        <f t="shared" si="2"/>
        <v>292112.35577700002</v>
      </c>
      <c r="M30" s="204">
        <f t="shared" si="3"/>
        <v>292112.35577700002</v>
      </c>
      <c r="N30" s="204">
        <f t="shared" si="4"/>
        <v>0</v>
      </c>
      <c r="O30" s="204">
        <f t="shared" si="5"/>
        <v>0</v>
      </c>
      <c r="P30" s="204">
        <f t="shared" si="6"/>
        <v>1752674.134662</v>
      </c>
      <c r="Q30" s="204"/>
      <c r="R30" s="207">
        <f t="shared" si="7"/>
        <v>3254984.85</v>
      </c>
      <c r="S30" s="212"/>
      <c r="T30" s="204" t="e">
        <f>ROUND(#REF!*U$18,0)*$U$15</f>
        <v>#REF!</v>
      </c>
      <c r="U30" s="204" t="e">
        <f>PMT((1+Piloto!#REF!)^(IF($U$14="Semestrais",6,IF($U$14="Anuais",12,1)))-1,$U$15,-T30)</f>
        <v>#REF!</v>
      </c>
      <c r="V30" s="204" t="e">
        <f>ROUND(#REF!*W$18,0)*$W$15</f>
        <v>#REF!</v>
      </c>
      <c r="W30" s="204" t="e">
        <f>PMT((1+Piloto!#REF!)^(IF($W$14="Semestrais",6,IF($W$14="Anuais",12,1)))-1,$W$15,-V30)</f>
        <v>#REF!</v>
      </c>
      <c r="X30" s="203"/>
      <c r="Y30" s="41" t="str">
        <f>VLOOKUP(A30,Piloto!B84:I150,4,FALSE)</f>
        <v>Contrato</v>
      </c>
      <c r="AB30" s="296"/>
      <c r="AC30" s="296"/>
      <c r="AD30" s="296"/>
      <c r="AE30" s="225"/>
    </row>
    <row r="31" spans="1:31" ht="24" hidden="1">
      <c r="A31" s="208">
        <f>Piloto!B85</f>
        <v>901</v>
      </c>
      <c r="B31" s="295">
        <f>Piloto!G85</f>
        <v>398.30919999999998</v>
      </c>
      <c r="C31" s="205">
        <v>394.95</v>
      </c>
      <c r="D31" s="205">
        <v>0</v>
      </c>
      <c r="E31" s="206" t="s">
        <v>141</v>
      </c>
      <c r="F31" s="206" t="s">
        <v>142</v>
      </c>
      <c r="G31" s="206">
        <v>26</v>
      </c>
      <c r="H31" s="292">
        <v>3.3592</v>
      </c>
      <c r="I31" s="290">
        <f t="shared" si="0"/>
        <v>12427.139518745738</v>
      </c>
      <c r="J31" s="290">
        <f>VLOOKUP(A31,Piloto!$B$73:$G$139,5,FALSE)</f>
        <v>4949844</v>
      </c>
      <c r="K31" s="204">
        <f t="shared" si="1"/>
        <v>288739.25005199999</v>
      </c>
      <c r="L31" s="204">
        <f t="shared" si="2"/>
        <v>288739.25005199999</v>
      </c>
      <c r="M31" s="204">
        <f t="shared" si="3"/>
        <v>288739.25005199999</v>
      </c>
      <c r="N31" s="204">
        <f t="shared" si="4"/>
        <v>0</v>
      </c>
      <c r="O31" s="204">
        <f t="shared" si="5"/>
        <v>0</v>
      </c>
      <c r="P31" s="204">
        <f t="shared" si="6"/>
        <v>1732435.500312</v>
      </c>
      <c r="Q31" s="204"/>
      <c r="R31" s="207">
        <f t="shared" si="7"/>
        <v>3217398.6</v>
      </c>
      <c r="S31" s="212"/>
      <c r="T31" s="204" t="e">
        <f>ROUND(#REF!*U$18,0)*$U$15</f>
        <v>#REF!</v>
      </c>
      <c r="U31" s="204" t="e">
        <f>PMT((1+Piloto!#REF!)^(IF($U$14="Semestrais",6,IF($U$14="Anuais",12,1)))-1,$U$15,-T31)</f>
        <v>#REF!</v>
      </c>
      <c r="V31" s="204" t="e">
        <f>ROUND(#REF!*W$18,0)*$W$15</f>
        <v>#REF!</v>
      </c>
      <c r="W31" s="204" t="e">
        <f>PMT((1+Piloto!#REF!)^(IF($W$14="Semestrais",6,IF($W$14="Anuais",12,1)))-1,$W$15,-V31)</f>
        <v>#REF!</v>
      </c>
      <c r="X31" s="203"/>
      <c r="Y31" s="41" t="str">
        <f>VLOOKUP(A31,Piloto!B85:I151,4,FALSE)</f>
        <v>Contrato</v>
      </c>
      <c r="AB31" s="296"/>
      <c r="AC31" s="296"/>
      <c r="AD31" s="296"/>
      <c r="AE31" s="225"/>
    </row>
    <row r="32" spans="1:31" ht="24">
      <c r="A32" s="208">
        <f>Piloto!B86</f>
        <v>902</v>
      </c>
      <c r="B32" s="295">
        <f>Piloto!G86</f>
        <v>397.81239999999997</v>
      </c>
      <c r="C32" s="205">
        <v>333.68</v>
      </c>
      <c r="D32" s="205">
        <v>61.27</v>
      </c>
      <c r="E32" s="290" t="s">
        <v>143</v>
      </c>
      <c r="F32" s="290" t="s">
        <v>144</v>
      </c>
      <c r="G32" s="290">
        <v>51</v>
      </c>
      <c r="H32" s="327">
        <v>2.8624000000000001</v>
      </c>
      <c r="I32" s="290">
        <f t="shared" si="0"/>
        <v>12544.820121243079</v>
      </c>
      <c r="J32" s="290">
        <f>VLOOKUP(A32,Piloto!$B$73:$G$139,5,FALSE)</f>
        <v>4990485</v>
      </c>
      <c r="K32" s="204">
        <f t="shared" ref="K32:K63" si="8">J32*$K$18</f>
        <v>291109.96150500001</v>
      </c>
      <c r="L32" s="204">
        <f t="shared" ref="L32:L63" si="9">J32*$L$18</f>
        <v>291109.96150500001</v>
      </c>
      <c r="M32" s="204">
        <f t="shared" ref="M32:M63" si="10">J32*$M$18</f>
        <v>291109.96150500001</v>
      </c>
      <c r="N32" s="204">
        <f t="shared" ref="N32:N63" si="11">J32*$N$18</f>
        <v>0</v>
      </c>
      <c r="O32" s="204">
        <f t="shared" ref="O32:O63" si="12">J32*$O$18</f>
        <v>0</v>
      </c>
      <c r="P32" s="204">
        <f t="shared" ref="P32:P63" si="13">K32*$K$15+L32*$L$15+M32*$M$15+N32*$N$15+O32*$O$15</f>
        <v>1746659.7690300001</v>
      </c>
      <c r="Q32" s="204"/>
      <c r="R32" s="207">
        <f t="shared" ref="R32:R63" si="14">J32*$R$18</f>
        <v>3243815.25</v>
      </c>
      <c r="S32" s="212"/>
      <c r="T32" s="204" t="e">
        <f>ROUND(#REF!*U$18,0)*$U$15</f>
        <v>#REF!</v>
      </c>
      <c r="U32" s="204" t="e">
        <f>PMT((1+Piloto!#REF!)^(IF($U$14="Semestrais",6,IF($U$14="Anuais",12,1)))-1,$U$15,-T32)</f>
        <v>#REF!</v>
      </c>
      <c r="V32" s="204" t="e">
        <f>ROUND(#REF!*W$18,0)*$W$15</f>
        <v>#REF!</v>
      </c>
      <c r="W32" s="204" t="e">
        <f>PMT((1+Piloto!#REF!)^(IF($W$14="Semestrais",6,IF($W$14="Anuais",12,1)))-1,$W$15,-V32)</f>
        <v>#REF!</v>
      </c>
      <c r="X32" s="203"/>
      <c r="Y32" s="41" t="str">
        <f>VLOOKUP(A32,Piloto!B86:I152,4,FALSE)</f>
        <v>Disponivel</v>
      </c>
      <c r="AB32" s="296"/>
      <c r="AC32" s="296"/>
      <c r="AD32" s="296"/>
      <c r="AE32" s="225"/>
    </row>
    <row r="33" spans="1:31" ht="24" hidden="1">
      <c r="A33" s="208">
        <f>Piloto!B87</f>
        <v>1001</v>
      </c>
      <c r="B33" s="295">
        <f>Piloto!G87</f>
        <v>397.50509999999997</v>
      </c>
      <c r="C33" s="205">
        <v>333.68</v>
      </c>
      <c r="D33" s="205">
        <v>61.27</v>
      </c>
      <c r="E33" s="290" t="s">
        <v>145</v>
      </c>
      <c r="F33" s="290" t="s">
        <v>132</v>
      </c>
      <c r="G33" s="290">
        <v>44</v>
      </c>
      <c r="H33" s="327">
        <v>2.5550999999999999</v>
      </c>
      <c r="I33" s="290">
        <f t="shared" si="0"/>
        <v>12544.820179665619</v>
      </c>
      <c r="J33" s="290">
        <f>VLOOKUP(A33,Piloto!$B$73:$G$139,5,FALSE)</f>
        <v>4986630</v>
      </c>
      <c r="K33" s="204">
        <f t="shared" si="8"/>
        <v>290885.08779000002</v>
      </c>
      <c r="L33" s="204">
        <f t="shared" si="9"/>
        <v>290885.08779000002</v>
      </c>
      <c r="M33" s="204">
        <f t="shared" si="10"/>
        <v>290885.08779000002</v>
      </c>
      <c r="N33" s="204">
        <f t="shared" si="11"/>
        <v>0</v>
      </c>
      <c r="O33" s="204">
        <f t="shared" si="12"/>
        <v>0</v>
      </c>
      <c r="P33" s="204">
        <f t="shared" si="13"/>
        <v>1745310.5267400001</v>
      </c>
      <c r="Q33" s="204"/>
      <c r="R33" s="207">
        <f t="shared" si="14"/>
        <v>3241309.5</v>
      </c>
      <c r="S33" s="212"/>
      <c r="T33" s="204" t="e">
        <f>ROUND(#REF!*U$18,0)*$U$15</f>
        <v>#REF!</v>
      </c>
      <c r="U33" s="204" t="e">
        <f>PMT((1+Piloto!#REF!)^(IF($U$14="Semestrais",6,IF($U$14="Anuais",12,1)))-1,$U$15,-T33)</f>
        <v>#REF!</v>
      </c>
      <c r="V33" s="204" t="e">
        <f>ROUND(#REF!*W$18,0)*$W$15</f>
        <v>#REF!</v>
      </c>
      <c r="W33" s="204" t="e">
        <f>PMT((1+Piloto!#REF!)^(IF($W$14="Semestrais",6,IF($W$14="Anuais",12,1)))-1,$W$15,-V33)</f>
        <v>#REF!</v>
      </c>
      <c r="X33" s="203"/>
      <c r="Y33" s="41" t="str">
        <f>VLOOKUP(A33,Piloto!B87:I153,4,FALSE)</f>
        <v>Contrato</v>
      </c>
      <c r="AB33" s="296"/>
      <c r="AC33" s="296"/>
      <c r="AD33" s="296"/>
      <c r="AE33" s="225"/>
    </row>
    <row r="34" spans="1:31" ht="24">
      <c r="A34" s="208">
        <f>Piloto!B88</f>
        <v>1002</v>
      </c>
      <c r="B34" s="295">
        <f>Piloto!G88</f>
        <v>337.38080000000002</v>
      </c>
      <c r="C34" s="205">
        <v>333.68</v>
      </c>
      <c r="D34" s="205">
        <v>0</v>
      </c>
      <c r="E34" s="290" t="s">
        <v>146</v>
      </c>
      <c r="F34" s="290" t="s">
        <v>127</v>
      </c>
      <c r="G34" s="290">
        <v>19</v>
      </c>
      <c r="H34" s="327">
        <v>3.7008000000000001</v>
      </c>
      <c r="I34" s="290">
        <f t="shared" si="0"/>
        <v>12588.022199247853</v>
      </c>
      <c r="J34" s="290">
        <f>VLOOKUP(A34,Piloto!$B$73:$G$139,5,FALSE)</f>
        <v>4246957</v>
      </c>
      <c r="K34" s="204">
        <f t="shared" si="8"/>
        <v>247737.742681</v>
      </c>
      <c r="L34" s="204">
        <f t="shared" si="9"/>
        <v>247737.742681</v>
      </c>
      <c r="M34" s="204">
        <f t="shared" si="10"/>
        <v>247737.742681</v>
      </c>
      <c r="N34" s="204">
        <f t="shared" si="11"/>
        <v>0</v>
      </c>
      <c r="O34" s="204">
        <f t="shared" si="12"/>
        <v>0</v>
      </c>
      <c r="P34" s="204">
        <f t="shared" si="13"/>
        <v>1486426.456086</v>
      </c>
      <c r="Q34" s="204"/>
      <c r="R34" s="207">
        <f t="shared" si="14"/>
        <v>2760522.0500000003</v>
      </c>
      <c r="S34" s="212"/>
      <c r="T34" s="204" t="e">
        <f>ROUND(#REF!*U$18,0)*$U$15</f>
        <v>#REF!</v>
      </c>
      <c r="U34" s="204" t="e">
        <f>PMT((1+Piloto!#REF!)^(IF($U$14="Semestrais",6,IF($U$14="Anuais",12,1)))-1,$U$15,-T34)</f>
        <v>#REF!</v>
      </c>
      <c r="V34" s="204" t="e">
        <f>ROUND(#REF!*W$18,0)*$W$15</f>
        <v>#REF!</v>
      </c>
      <c r="W34" s="204" t="e">
        <f>PMT((1+Piloto!#REF!)^(IF($W$14="Semestrais",6,IF($W$14="Anuais",12,1)))-1,$W$15,-V34)</f>
        <v>#REF!</v>
      </c>
      <c r="X34" s="203"/>
      <c r="Y34" s="41" t="str">
        <f>VLOOKUP(A34,Piloto!B88:I154,4,FALSE)</f>
        <v>Disponivel</v>
      </c>
      <c r="AB34" s="296"/>
      <c r="AC34" s="296"/>
      <c r="AD34" s="296"/>
      <c r="AE34" s="225"/>
    </row>
    <row r="35" spans="1:31" ht="24">
      <c r="A35" s="313">
        <f>Piloto!B89</f>
        <v>1100</v>
      </c>
      <c r="B35" s="335">
        <f>Piloto!G89</f>
        <v>744.57560000000001</v>
      </c>
      <c r="C35" s="336">
        <v>740.94</v>
      </c>
      <c r="D35" s="336">
        <v>0</v>
      </c>
      <c r="E35" s="316" t="s">
        <v>147</v>
      </c>
      <c r="F35" s="316" t="s">
        <v>148</v>
      </c>
      <c r="G35" s="316">
        <v>65</v>
      </c>
      <c r="H35" s="319">
        <v>3.6356000000000002</v>
      </c>
      <c r="I35" s="290">
        <f t="shared" si="0"/>
        <v>16929.959832151362</v>
      </c>
      <c r="J35" s="316">
        <f>VLOOKUP(A35,Piloto!$B$73:$G$139,5,FALSE)</f>
        <v>12605635</v>
      </c>
      <c r="K35" s="337">
        <f t="shared" si="8"/>
        <v>735324.50645500002</v>
      </c>
      <c r="L35" s="337">
        <f t="shared" si="9"/>
        <v>735324.50645500002</v>
      </c>
      <c r="M35" s="337">
        <f t="shared" si="10"/>
        <v>735324.50645500002</v>
      </c>
      <c r="N35" s="325">
        <f t="shared" si="11"/>
        <v>0</v>
      </c>
      <c r="O35" s="317">
        <f t="shared" si="12"/>
        <v>0</v>
      </c>
      <c r="P35" s="337">
        <f t="shared" si="13"/>
        <v>4411947.0387300001</v>
      </c>
      <c r="Q35" s="337"/>
      <c r="R35" s="338">
        <f t="shared" si="14"/>
        <v>8193662.75</v>
      </c>
      <c r="S35" s="212"/>
      <c r="T35" s="204" t="e">
        <f>ROUND(#REF!*U$18,0)*$U$15</f>
        <v>#REF!</v>
      </c>
      <c r="U35" s="204" t="e">
        <f>PMT((1+Piloto!#REF!)^(IF($U$14="Semestrais",6,IF($U$14="Anuais",12,1)))-1,$U$15,-T35)</f>
        <v>#REF!</v>
      </c>
      <c r="V35" s="204" t="e">
        <f>ROUND(#REF!*W$18,0)*$W$15</f>
        <v>#REF!</v>
      </c>
      <c r="W35" s="204" t="e">
        <f>PMT((1+Piloto!#REF!)^(IF($W$14="Semestrais",6,IF($W$14="Anuais",12,1)))-1,$W$15,-V35)</f>
        <v>#REF!</v>
      </c>
      <c r="X35" s="203"/>
      <c r="Y35" s="41" t="str">
        <f>VLOOKUP(A35,Piloto!B89:I155,4,FALSE)</f>
        <v>Disponivel</v>
      </c>
      <c r="AB35" s="296"/>
      <c r="AC35" s="296"/>
      <c r="AD35" s="296"/>
      <c r="AE35" s="225"/>
    </row>
    <row r="36" spans="1:31" ht="24" hidden="1">
      <c r="A36" s="208">
        <f>Piloto!B90</f>
        <v>1201</v>
      </c>
      <c r="B36" s="295">
        <f>Piloto!G90</f>
        <v>336.68200000000002</v>
      </c>
      <c r="C36" s="205">
        <v>333.68</v>
      </c>
      <c r="D36" s="205">
        <v>0</v>
      </c>
      <c r="E36" s="206" t="s">
        <v>149</v>
      </c>
      <c r="F36" s="206" t="s">
        <v>127</v>
      </c>
      <c r="G36" s="206">
        <v>6</v>
      </c>
      <c r="H36" s="292">
        <v>3.0019999999999998</v>
      </c>
      <c r="I36" s="290">
        <f t="shared" si="0"/>
        <v>13440.878930266541</v>
      </c>
      <c r="J36" s="290">
        <f>VLOOKUP(A36,Piloto!$B$73:$G$139,5,FALSE)</f>
        <v>4525302</v>
      </c>
      <c r="K36" s="204">
        <f t="shared" si="8"/>
        <v>263974.44156599999</v>
      </c>
      <c r="L36" s="204">
        <f t="shared" si="9"/>
        <v>263974.44156599999</v>
      </c>
      <c r="M36" s="204">
        <f t="shared" si="10"/>
        <v>263974.44156599999</v>
      </c>
      <c r="N36" s="204">
        <f t="shared" si="11"/>
        <v>0</v>
      </c>
      <c r="O36" s="204">
        <f t="shared" si="12"/>
        <v>0</v>
      </c>
      <c r="P36" s="204">
        <f t="shared" si="13"/>
        <v>1583846.649396</v>
      </c>
      <c r="Q36" s="204"/>
      <c r="R36" s="207">
        <f t="shared" si="14"/>
        <v>2941446.3000000003</v>
      </c>
      <c r="S36" s="212"/>
      <c r="T36" s="204" t="e">
        <f>ROUND(#REF!*U$18,0)*$U$15</f>
        <v>#REF!</v>
      </c>
      <c r="U36" s="204" t="e">
        <f>PMT((1+Piloto!#REF!)^(IF($U$14="Semestrais",6,IF($U$14="Anuais",12,1)))-1,$U$15,-T36)</f>
        <v>#REF!</v>
      </c>
      <c r="V36" s="204" t="e">
        <f>ROUND(#REF!*W$18,0)*$W$15</f>
        <v>#REF!</v>
      </c>
      <c r="W36" s="204" t="e">
        <f>PMT((1+Piloto!#REF!)^(IF($W$14="Semestrais",6,IF($W$14="Anuais",12,1)))-1,$W$15,-V36)</f>
        <v>#REF!</v>
      </c>
      <c r="X36" s="203"/>
      <c r="Y36" s="41" t="str">
        <f>VLOOKUP(A36,Piloto!B90:I156,4,FALSE)</f>
        <v>Contrato</v>
      </c>
      <c r="AB36" s="296"/>
      <c r="AC36" s="296"/>
      <c r="AD36" s="296"/>
      <c r="AE36" s="225"/>
    </row>
    <row r="37" spans="1:31" ht="24" hidden="1">
      <c r="A37" s="208">
        <f>Piloto!B91</f>
        <v>1202</v>
      </c>
      <c r="B37" s="295">
        <f>Piloto!G91</f>
        <v>336.68200000000002</v>
      </c>
      <c r="C37" s="205">
        <v>333.68</v>
      </c>
      <c r="D37" s="205">
        <v>0</v>
      </c>
      <c r="E37" s="206" t="s">
        <v>150</v>
      </c>
      <c r="F37" s="206" t="s">
        <v>127</v>
      </c>
      <c r="G37" s="206">
        <v>5</v>
      </c>
      <c r="H37" s="292">
        <v>3.0019999999999998</v>
      </c>
      <c r="I37" s="290">
        <f t="shared" si="0"/>
        <v>13440.878930266541</v>
      </c>
      <c r="J37" s="290">
        <f>VLOOKUP(A37,Piloto!$B$73:$G$139,5,FALSE)</f>
        <v>4525302</v>
      </c>
      <c r="K37" s="204">
        <f t="shared" si="8"/>
        <v>263974.44156599999</v>
      </c>
      <c r="L37" s="204">
        <f t="shared" si="9"/>
        <v>263974.44156599999</v>
      </c>
      <c r="M37" s="204">
        <f t="shared" si="10"/>
        <v>263974.44156599999</v>
      </c>
      <c r="N37" s="204">
        <f t="shared" si="11"/>
        <v>0</v>
      </c>
      <c r="O37" s="204">
        <f t="shared" si="12"/>
        <v>0</v>
      </c>
      <c r="P37" s="204">
        <f t="shared" si="13"/>
        <v>1583846.649396</v>
      </c>
      <c r="Q37" s="204"/>
      <c r="R37" s="207">
        <f t="shared" si="14"/>
        <v>2941446.3000000003</v>
      </c>
      <c r="S37" s="212"/>
      <c r="T37" s="204" t="e">
        <f>ROUND(#REF!*U$18,0)*$U$15</f>
        <v>#REF!</v>
      </c>
      <c r="U37" s="204" t="e">
        <f>PMT((1+Piloto!#REF!)^(IF($U$14="Semestrais",6,IF($U$14="Anuais",12,1)))-1,$U$15,-T37)</f>
        <v>#REF!</v>
      </c>
      <c r="V37" s="204" t="e">
        <f>ROUND(#REF!*W$18,0)*$W$15</f>
        <v>#REF!</v>
      </c>
      <c r="W37" s="204" t="e">
        <f>PMT((1+Piloto!#REF!)^(IF($W$14="Semestrais",6,IF($W$14="Anuais",12,1)))-1,$W$15,-V37)</f>
        <v>#REF!</v>
      </c>
      <c r="X37" s="203"/>
      <c r="Y37" s="41" t="str">
        <f>VLOOKUP(A37,Piloto!B91:I157,4,FALSE)</f>
        <v>Contrato</v>
      </c>
      <c r="AB37" s="296"/>
      <c r="AC37" s="296"/>
      <c r="AD37" s="296"/>
      <c r="AE37" s="225"/>
    </row>
    <row r="38" spans="1:31" ht="24" hidden="1">
      <c r="A38" s="208">
        <f>Piloto!B92</f>
        <v>1301</v>
      </c>
      <c r="B38" s="295">
        <f>Piloto!G92</f>
        <v>398.18759999999997</v>
      </c>
      <c r="C38" s="205">
        <v>394.95</v>
      </c>
      <c r="D38" s="205">
        <v>0</v>
      </c>
      <c r="E38" s="206" t="s">
        <v>151</v>
      </c>
      <c r="F38" s="206" t="s">
        <v>125</v>
      </c>
      <c r="G38" s="206">
        <v>8</v>
      </c>
      <c r="H38" s="292">
        <v>3.2376</v>
      </c>
      <c r="I38" s="290">
        <f t="shared" si="0"/>
        <v>13440.880630135143</v>
      </c>
      <c r="J38" s="290">
        <f>VLOOKUP(A38,Piloto!$B$73:$G$139,5,FALSE)</f>
        <v>5351992</v>
      </c>
      <c r="K38" s="204">
        <f t="shared" si="8"/>
        <v>312197.74933600001</v>
      </c>
      <c r="L38" s="204">
        <f t="shared" si="9"/>
        <v>312197.74933600001</v>
      </c>
      <c r="M38" s="204">
        <f t="shared" si="10"/>
        <v>312197.74933600001</v>
      </c>
      <c r="N38" s="204">
        <f t="shared" si="11"/>
        <v>0</v>
      </c>
      <c r="O38" s="204">
        <f t="shared" si="12"/>
        <v>0</v>
      </c>
      <c r="P38" s="204">
        <f t="shared" si="13"/>
        <v>1873186.4960159999</v>
      </c>
      <c r="Q38" s="204"/>
      <c r="R38" s="207">
        <f t="shared" si="14"/>
        <v>3478794.8000000003</v>
      </c>
      <c r="S38" s="212"/>
      <c r="T38" s="204" t="e">
        <f>ROUND(#REF!*U$18,0)*$U$15</f>
        <v>#REF!</v>
      </c>
      <c r="U38" s="204" t="e">
        <f>PMT((1+Piloto!#REF!)^(IF($U$14="Semestrais",6,IF($U$14="Anuais",12,1)))-1,$U$15,-T38)</f>
        <v>#REF!</v>
      </c>
      <c r="V38" s="204" t="e">
        <f>ROUND(#REF!*W$18,0)*$W$15</f>
        <v>#REF!</v>
      </c>
      <c r="W38" s="204" t="e">
        <f>PMT((1+Piloto!#REF!)^(IF($W$14="Semestrais",6,IF($W$14="Anuais",12,1)))-1,$W$15,-V38)</f>
        <v>#REF!</v>
      </c>
      <c r="X38" s="203"/>
      <c r="Y38" s="41" t="str">
        <f>VLOOKUP(A38,Piloto!B92:I158,4,FALSE)</f>
        <v>Contrato</v>
      </c>
      <c r="AB38" s="296"/>
      <c r="AC38" s="296"/>
      <c r="AD38" s="296"/>
      <c r="AE38" s="225"/>
    </row>
    <row r="39" spans="1:31" ht="24" hidden="1">
      <c r="A39" s="208">
        <f>Piloto!B93</f>
        <v>1302</v>
      </c>
      <c r="B39" s="295">
        <f>Piloto!G93</f>
        <v>397.92699999999996</v>
      </c>
      <c r="C39" s="205">
        <v>394.95</v>
      </c>
      <c r="D39" s="205">
        <v>0</v>
      </c>
      <c r="E39" s="206" t="s">
        <v>152</v>
      </c>
      <c r="F39" s="206" t="s">
        <v>153</v>
      </c>
      <c r="G39" s="206">
        <v>53</v>
      </c>
      <c r="H39" s="292">
        <v>2.9769999999999999</v>
      </c>
      <c r="I39" s="290">
        <f t="shared" si="0"/>
        <v>12581.028681140009</v>
      </c>
      <c r="J39" s="290">
        <f>VLOOKUP(A39,Piloto!$B$73:$G$139,5,FALSE)</f>
        <v>5006331</v>
      </c>
      <c r="K39" s="204">
        <f t="shared" si="8"/>
        <v>292034.30622299999</v>
      </c>
      <c r="L39" s="204">
        <f t="shared" si="9"/>
        <v>292034.30622299999</v>
      </c>
      <c r="M39" s="204">
        <f t="shared" si="10"/>
        <v>292034.30622299999</v>
      </c>
      <c r="N39" s="204">
        <f t="shared" si="11"/>
        <v>0</v>
      </c>
      <c r="O39" s="204">
        <f t="shared" si="12"/>
        <v>0</v>
      </c>
      <c r="P39" s="204">
        <f t="shared" si="13"/>
        <v>1752205.8373380001</v>
      </c>
      <c r="Q39" s="204"/>
      <c r="R39" s="207">
        <f t="shared" si="14"/>
        <v>3254115.15</v>
      </c>
      <c r="S39" s="212"/>
      <c r="T39" s="204" t="e">
        <f>ROUND(#REF!*U$18,0)*$U$15</f>
        <v>#REF!</v>
      </c>
      <c r="U39" s="204" t="e">
        <f>PMT((1+Piloto!#REF!)^(IF($U$14="Semestrais",6,IF($U$14="Anuais",12,1)))-1,$U$15,-T39)</f>
        <v>#REF!</v>
      </c>
      <c r="V39" s="204" t="e">
        <f>ROUND(#REF!*W$18,0)*$W$15</f>
        <v>#REF!</v>
      </c>
      <c r="W39" s="204" t="e">
        <f>PMT((1+Piloto!#REF!)^(IF($W$14="Semestrais",6,IF($W$14="Anuais",12,1)))-1,$W$15,-V39)</f>
        <v>#REF!</v>
      </c>
      <c r="X39" s="203"/>
      <c r="Y39" s="41" t="str">
        <f>VLOOKUP(A39,Piloto!B93:I158,4,FALSE)</f>
        <v>Contrato</v>
      </c>
      <c r="AB39" s="296"/>
      <c r="AC39" s="296"/>
      <c r="AD39" s="296"/>
      <c r="AE39" s="225"/>
    </row>
    <row r="40" spans="1:31" ht="24" hidden="1">
      <c r="A40" s="208">
        <f>Piloto!B94</f>
        <v>1401</v>
      </c>
      <c r="B40" s="295">
        <f>Piloto!G94</f>
        <v>398.37720000000002</v>
      </c>
      <c r="C40" s="205">
        <v>333.68</v>
      </c>
      <c r="D40" s="205">
        <v>61.27</v>
      </c>
      <c r="E40" s="206" t="s">
        <v>154</v>
      </c>
      <c r="F40" s="206" t="s">
        <v>125</v>
      </c>
      <c r="G40" s="206">
        <v>13</v>
      </c>
      <c r="H40" s="292">
        <v>3.4272</v>
      </c>
      <c r="I40" s="290">
        <f t="shared" si="0"/>
        <v>12058.850255486508</v>
      </c>
      <c r="J40" s="290">
        <f>VLOOKUP(A40,Piloto!$B$73:$G$139,5,FALSE)</f>
        <v>4803971</v>
      </c>
      <c r="K40" s="204">
        <f t="shared" si="8"/>
        <v>280230.04034300003</v>
      </c>
      <c r="L40" s="204">
        <f t="shared" si="9"/>
        <v>280230.04034300003</v>
      </c>
      <c r="M40" s="204">
        <f t="shared" si="10"/>
        <v>280230.04034300003</v>
      </c>
      <c r="N40" s="204">
        <f t="shared" si="11"/>
        <v>0</v>
      </c>
      <c r="O40" s="204">
        <f t="shared" si="12"/>
        <v>0</v>
      </c>
      <c r="P40" s="204">
        <f t="shared" si="13"/>
        <v>1681380.2420580001</v>
      </c>
      <c r="Q40" s="204"/>
      <c r="R40" s="207">
        <f t="shared" si="14"/>
        <v>3122581.15</v>
      </c>
      <c r="S40" s="212"/>
      <c r="T40" s="204" t="e">
        <f>ROUND(#REF!*U$18,0)*$U$15</f>
        <v>#REF!</v>
      </c>
      <c r="U40" s="204" t="e">
        <f>PMT((1+Piloto!#REF!)^(IF($U$14="Semestrais",6,IF($U$14="Anuais",12,1)))-1,$U$15,-T40)</f>
        <v>#REF!</v>
      </c>
      <c r="V40" s="204" t="e">
        <f>ROUND(#REF!*W$18,0)*$W$15</f>
        <v>#REF!</v>
      </c>
      <c r="W40" s="204" t="e">
        <f>PMT((1+Piloto!#REF!)^(IF($W$14="Semestrais",6,IF($W$14="Anuais",12,1)))-1,$W$15,-V40)</f>
        <v>#REF!</v>
      </c>
      <c r="X40" s="203"/>
      <c r="Y40" s="41" t="str">
        <f>VLOOKUP(A40,Piloto!B94:I158,4,FALSE)</f>
        <v>Contrato</v>
      </c>
      <c r="AB40" s="296"/>
      <c r="AC40" s="296"/>
      <c r="AD40" s="296"/>
      <c r="AE40" s="225"/>
    </row>
    <row r="41" spans="1:31" ht="24" hidden="1">
      <c r="A41" s="208">
        <f>Piloto!B95</f>
        <v>1402</v>
      </c>
      <c r="B41" s="295">
        <f>Piloto!G95</f>
        <v>397.92699999999996</v>
      </c>
      <c r="C41" s="205">
        <v>394.95</v>
      </c>
      <c r="D41" s="205">
        <v>0</v>
      </c>
      <c r="E41" s="206" t="s">
        <v>155</v>
      </c>
      <c r="F41" s="206" t="s">
        <v>153</v>
      </c>
      <c r="G41" s="206">
        <v>52</v>
      </c>
      <c r="H41" s="292">
        <v>2.9769999999999999</v>
      </c>
      <c r="I41" s="290">
        <f t="shared" si="0"/>
        <v>12581.028681140009</v>
      </c>
      <c r="J41" s="290">
        <f>VLOOKUP(A41,Piloto!$B$73:$G$139,5,FALSE)</f>
        <v>5006331</v>
      </c>
      <c r="K41" s="204">
        <f t="shared" si="8"/>
        <v>292034.30622299999</v>
      </c>
      <c r="L41" s="204">
        <f t="shared" si="9"/>
        <v>292034.30622299999</v>
      </c>
      <c r="M41" s="204">
        <f t="shared" si="10"/>
        <v>292034.30622299999</v>
      </c>
      <c r="N41" s="204">
        <f t="shared" si="11"/>
        <v>0</v>
      </c>
      <c r="O41" s="204">
        <f t="shared" si="12"/>
        <v>0</v>
      </c>
      <c r="P41" s="204">
        <f t="shared" si="13"/>
        <v>1752205.8373380001</v>
      </c>
      <c r="Q41" s="204"/>
      <c r="R41" s="207">
        <f t="shared" si="14"/>
        <v>3254115.15</v>
      </c>
      <c r="S41" s="212"/>
      <c r="T41" s="204" t="e">
        <f>ROUND(#REF!*U$18,0)*$U$15</f>
        <v>#REF!</v>
      </c>
      <c r="U41" s="204" t="e">
        <f>PMT((1+Piloto!#REF!)^(IF($U$14="Semestrais",6,IF($U$14="Anuais",12,1)))-1,$U$15,-T41)</f>
        <v>#REF!</v>
      </c>
      <c r="V41" s="204" t="e">
        <f>ROUND(#REF!*W$18,0)*$W$15</f>
        <v>#REF!</v>
      </c>
      <c r="W41" s="204" t="e">
        <f>PMT((1+Piloto!#REF!)^(IF($W$14="Semestrais",6,IF($W$14="Anuais",12,1)))-1,$W$15,-V41)</f>
        <v>#REF!</v>
      </c>
      <c r="X41" s="203"/>
      <c r="Y41" s="41" t="str">
        <f>VLOOKUP(A41,Piloto!B95:I158,4,FALSE)</f>
        <v>Contrato</v>
      </c>
      <c r="AB41" s="296"/>
      <c r="AC41" s="296"/>
      <c r="AD41" s="296"/>
      <c r="AE41" s="225"/>
    </row>
    <row r="42" spans="1:31" ht="24" hidden="1">
      <c r="A42" s="208">
        <f>Piloto!B96</f>
        <v>1500</v>
      </c>
      <c r="B42" s="295">
        <f>Piloto!G96</f>
        <v>811.32500000000005</v>
      </c>
      <c r="C42" s="205">
        <v>740.94</v>
      </c>
      <c r="D42" s="205">
        <v>67.41</v>
      </c>
      <c r="E42" s="206" t="s">
        <v>156</v>
      </c>
      <c r="F42" s="206" t="s">
        <v>148</v>
      </c>
      <c r="G42" s="206">
        <v>66</v>
      </c>
      <c r="H42" s="292">
        <v>5.04</v>
      </c>
      <c r="I42" s="290">
        <f t="shared" si="0"/>
        <v>14178.490740455427</v>
      </c>
      <c r="J42" s="290">
        <f>VLOOKUP(A42,Piloto!$B$73:$G$139,5,FALSE)</f>
        <v>11503364</v>
      </c>
      <c r="K42" s="204">
        <f t="shared" si="8"/>
        <v>671025.73221200006</v>
      </c>
      <c r="L42" s="204">
        <f t="shared" si="9"/>
        <v>671025.73221200006</v>
      </c>
      <c r="M42" s="204">
        <f t="shared" si="10"/>
        <v>671025.73221200006</v>
      </c>
      <c r="N42" s="204">
        <f t="shared" si="11"/>
        <v>0</v>
      </c>
      <c r="O42" s="204">
        <f t="shared" si="12"/>
        <v>0</v>
      </c>
      <c r="P42" s="204">
        <f t="shared" si="13"/>
        <v>4026154.3932720004</v>
      </c>
      <c r="Q42" s="204"/>
      <c r="R42" s="207">
        <f t="shared" si="14"/>
        <v>7477186.6000000006</v>
      </c>
      <c r="S42" s="212"/>
      <c r="T42" s="204" t="e">
        <f>ROUND(#REF!*U$18,0)*$U$15</f>
        <v>#REF!</v>
      </c>
      <c r="U42" s="204" t="e">
        <f>PMT((1+Piloto!#REF!)^(IF($U$14="Semestrais",6,IF($U$14="Anuais",12,1)))-1,$U$15,-T42)</f>
        <v>#REF!</v>
      </c>
      <c r="V42" s="204" t="e">
        <f>ROUND(#REF!*W$18,0)*$W$15</f>
        <v>#REF!</v>
      </c>
      <c r="W42" s="204" t="e">
        <f>PMT((1+Piloto!#REF!)^(IF($W$14="Semestrais",6,IF($W$14="Anuais",12,1)))-1,$W$15,-V42)</f>
        <v>#REF!</v>
      </c>
      <c r="X42" s="203"/>
      <c r="Y42" s="41" t="str">
        <f>VLOOKUP(A42,Piloto!B96:I158,4,FALSE)</f>
        <v>Contrato</v>
      </c>
      <c r="AB42" s="296"/>
      <c r="AC42" s="296"/>
      <c r="AD42" s="296"/>
      <c r="AE42" s="225"/>
    </row>
    <row r="43" spans="1:31" ht="24" hidden="1">
      <c r="A43" s="208">
        <f>Piloto!B97</f>
        <v>1601</v>
      </c>
      <c r="B43" s="295">
        <f>Piloto!G97</f>
        <v>336.68200000000002</v>
      </c>
      <c r="C43" s="205">
        <v>333.68</v>
      </c>
      <c r="D43" s="205">
        <v>0</v>
      </c>
      <c r="E43" s="206" t="s">
        <v>157</v>
      </c>
      <c r="F43" s="206" t="s">
        <v>127</v>
      </c>
      <c r="G43" s="206">
        <v>4</v>
      </c>
      <c r="H43" s="292">
        <v>3.0019999999999998</v>
      </c>
      <c r="I43" s="290">
        <f t="shared" si="0"/>
        <v>12588.023713771452</v>
      </c>
      <c r="J43" s="290">
        <f>VLOOKUP(A43,Piloto!$B$73:$G$139,5,FALSE)</f>
        <v>4238161</v>
      </c>
      <c r="K43" s="204">
        <f t="shared" si="8"/>
        <v>247224.645613</v>
      </c>
      <c r="L43" s="204">
        <f t="shared" si="9"/>
        <v>247224.645613</v>
      </c>
      <c r="M43" s="204">
        <f t="shared" si="10"/>
        <v>247224.645613</v>
      </c>
      <c r="N43" s="204">
        <f t="shared" si="11"/>
        <v>0</v>
      </c>
      <c r="O43" s="204">
        <f t="shared" si="12"/>
        <v>0</v>
      </c>
      <c r="P43" s="204">
        <f t="shared" si="13"/>
        <v>1483347.8736779999</v>
      </c>
      <c r="Q43" s="204"/>
      <c r="R43" s="207">
        <f t="shared" si="14"/>
        <v>2754804.65</v>
      </c>
      <c r="S43" s="212"/>
      <c r="T43" s="204" t="e">
        <f>ROUND(#REF!*U$18,0)*$U$15</f>
        <v>#REF!</v>
      </c>
      <c r="U43" s="204" t="e">
        <f>PMT((1+Piloto!#REF!)^(IF($U$14="Semestrais",6,IF($U$14="Anuais",12,1)))-1,$U$15,-T43)</f>
        <v>#REF!</v>
      </c>
      <c r="V43" s="204" t="e">
        <f>ROUND(#REF!*W$18,0)*$W$15</f>
        <v>#REF!</v>
      </c>
      <c r="W43" s="204" t="e">
        <f>PMT((1+Piloto!#REF!)^(IF($W$14="Semestrais",6,IF($W$14="Anuais",12,1)))-1,$W$15,-V43)</f>
        <v>#REF!</v>
      </c>
      <c r="X43" s="203"/>
      <c r="Y43" s="41" t="str">
        <f>VLOOKUP(A43,Piloto!B97:I158,4,FALSE)</f>
        <v>Contrato</v>
      </c>
      <c r="AB43" s="296"/>
      <c r="AC43" s="296"/>
      <c r="AD43" s="296"/>
      <c r="AE43" s="225"/>
    </row>
    <row r="44" spans="1:31" ht="24" hidden="1">
      <c r="A44" s="208">
        <f>Piloto!B98</f>
        <v>1602</v>
      </c>
      <c r="B44" s="295">
        <f>Piloto!G98</f>
        <v>336.23509999999999</v>
      </c>
      <c r="C44" s="205">
        <v>333.68</v>
      </c>
      <c r="D44" s="205">
        <v>0</v>
      </c>
      <c r="E44" s="206" t="s">
        <v>158</v>
      </c>
      <c r="F44" s="206" t="s">
        <v>127</v>
      </c>
      <c r="G44" s="206">
        <v>12</v>
      </c>
      <c r="H44" s="292">
        <v>2.5550999999999999</v>
      </c>
      <c r="I44" s="290">
        <f t="shared" si="0"/>
        <v>13440.8810977795</v>
      </c>
      <c r="J44" s="290">
        <f>VLOOKUP(A44,Piloto!$B$73:$G$139,5,FALSE)</f>
        <v>4519296</v>
      </c>
      <c r="K44" s="204">
        <f t="shared" si="8"/>
        <v>263624.09356800001</v>
      </c>
      <c r="L44" s="204">
        <f t="shared" si="9"/>
        <v>263624.09356800001</v>
      </c>
      <c r="M44" s="204">
        <f t="shared" si="10"/>
        <v>263624.09356800001</v>
      </c>
      <c r="N44" s="204">
        <f t="shared" si="11"/>
        <v>0</v>
      </c>
      <c r="O44" s="204">
        <f t="shared" si="12"/>
        <v>0</v>
      </c>
      <c r="P44" s="204">
        <f t="shared" si="13"/>
        <v>1581744.5614080001</v>
      </c>
      <c r="Q44" s="204"/>
      <c r="R44" s="207">
        <f t="shared" si="14"/>
        <v>2937542.4</v>
      </c>
      <c r="S44" s="212"/>
      <c r="T44" s="204" t="e">
        <f>ROUND(#REF!*U$18,0)*$U$15</f>
        <v>#REF!</v>
      </c>
      <c r="U44" s="204" t="e">
        <f>PMT((1+Piloto!#REF!)^(IF($U$14="Semestrais",6,IF($U$14="Anuais",12,1)))-1,$U$15,-T44)</f>
        <v>#REF!</v>
      </c>
      <c r="V44" s="204" t="e">
        <f>ROUND(#REF!*W$18,0)*$W$15</f>
        <v>#REF!</v>
      </c>
      <c r="W44" s="204" t="e">
        <f>PMT((1+Piloto!#REF!)^(IF($W$14="Semestrais",6,IF($W$14="Anuais",12,1)))-1,$W$15,-V44)</f>
        <v>#REF!</v>
      </c>
      <c r="X44" s="203"/>
      <c r="Y44" s="41" t="str">
        <f>VLOOKUP(A44,Piloto!B98:I158,4,FALSE)</f>
        <v>Contrato</v>
      </c>
      <c r="AB44" s="296"/>
      <c r="AC44" s="296"/>
      <c r="AD44" s="296"/>
      <c r="AE44" s="225"/>
    </row>
    <row r="45" spans="1:31" ht="24" hidden="1">
      <c r="A45" s="208">
        <f>Piloto!B99</f>
        <v>1701</v>
      </c>
      <c r="B45" s="295">
        <f>Piloto!G99</f>
        <v>397.95799999999997</v>
      </c>
      <c r="C45" s="205">
        <v>394.95</v>
      </c>
      <c r="D45" s="205">
        <v>0</v>
      </c>
      <c r="E45" s="206" t="s">
        <v>159</v>
      </c>
      <c r="F45" s="206" t="s">
        <v>125</v>
      </c>
      <c r="G45" s="206">
        <v>15</v>
      </c>
      <c r="H45" s="292">
        <v>3.008</v>
      </c>
      <c r="I45" s="290">
        <f t="shared" si="0"/>
        <v>13440.880695952841</v>
      </c>
      <c r="J45" s="290">
        <f>VLOOKUP(A45,Piloto!$B$73:$G$139,5,FALSE)</f>
        <v>5348906</v>
      </c>
      <c r="K45" s="204">
        <f t="shared" si="8"/>
        <v>312017.73369800003</v>
      </c>
      <c r="L45" s="204">
        <f t="shared" si="9"/>
        <v>312017.73369800003</v>
      </c>
      <c r="M45" s="204">
        <f t="shared" si="10"/>
        <v>312017.73369800003</v>
      </c>
      <c r="N45" s="204">
        <f t="shared" si="11"/>
        <v>0</v>
      </c>
      <c r="O45" s="204">
        <f t="shared" si="12"/>
        <v>0</v>
      </c>
      <c r="P45" s="204">
        <f t="shared" si="13"/>
        <v>1872106.4021880003</v>
      </c>
      <c r="Q45" s="204"/>
      <c r="R45" s="207">
        <f t="shared" si="14"/>
        <v>3476788.9</v>
      </c>
      <c r="S45" s="212"/>
      <c r="T45" s="204" t="e">
        <f>ROUND(#REF!*U$18,0)*$U$15</f>
        <v>#REF!</v>
      </c>
      <c r="U45" s="204" t="e">
        <f>PMT((1+Piloto!#REF!)^(IF($U$14="Semestrais",6,IF($U$14="Anuais",12,1)))-1,$U$15,-T45)</f>
        <v>#REF!</v>
      </c>
      <c r="V45" s="204" t="e">
        <f>ROUND(#REF!*W$18,0)*$W$15</f>
        <v>#REF!</v>
      </c>
      <c r="W45" s="204" t="e">
        <f>PMT((1+Piloto!#REF!)^(IF($W$14="Semestrais",6,IF($W$14="Anuais",12,1)))-1,$W$15,-V45)</f>
        <v>#REF!</v>
      </c>
      <c r="X45" s="203"/>
      <c r="Y45" s="41" t="str">
        <f>VLOOKUP(A45,Piloto!B99:I158,4,FALSE)</f>
        <v>Contrato</v>
      </c>
      <c r="AB45" s="296"/>
      <c r="AC45" s="296"/>
      <c r="AD45" s="296"/>
      <c r="AE45" s="225"/>
    </row>
    <row r="46" spans="1:31" ht="24" hidden="1">
      <c r="A46" s="208">
        <f>Piloto!B100</f>
        <v>1702</v>
      </c>
      <c r="B46" s="295">
        <f>Piloto!G100</f>
        <v>397.72379999999998</v>
      </c>
      <c r="C46" s="205">
        <v>394.95</v>
      </c>
      <c r="D46" s="205">
        <v>0</v>
      </c>
      <c r="E46" s="206" t="s">
        <v>160</v>
      </c>
      <c r="F46" s="206" t="s">
        <v>142</v>
      </c>
      <c r="G46" s="206">
        <v>30</v>
      </c>
      <c r="H46" s="292">
        <v>2.7738</v>
      </c>
      <c r="I46" s="290">
        <f t="shared" si="0"/>
        <v>12581.027336055826</v>
      </c>
      <c r="J46" s="290">
        <f>VLOOKUP(A46,Piloto!$B$73:$G$139,5,FALSE)</f>
        <v>5003774</v>
      </c>
      <c r="K46" s="204">
        <f t="shared" si="8"/>
        <v>291885.14874199999</v>
      </c>
      <c r="L46" s="204">
        <f t="shared" si="9"/>
        <v>291885.14874199999</v>
      </c>
      <c r="M46" s="204">
        <f t="shared" si="10"/>
        <v>291885.14874199999</v>
      </c>
      <c r="N46" s="204">
        <f t="shared" si="11"/>
        <v>0</v>
      </c>
      <c r="O46" s="204">
        <f t="shared" si="12"/>
        <v>0</v>
      </c>
      <c r="P46" s="204">
        <f t="shared" si="13"/>
        <v>1751310.8924519999</v>
      </c>
      <c r="Q46" s="204"/>
      <c r="R46" s="207">
        <f t="shared" si="14"/>
        <v>3252453.1</v>
      </c>
      <c r="S46" s="212"/>
      <c r="T46" s="204" t="e">
        <f>ROUND(#REF!*U$18,0)*$U$15</f>
        <v>#REF!</v>
      </c>
      <c r="U46" s="204" t="e">
        <f>PMT((1+Piloto!#REF!)^(IF($U$14="Semestrais",6,IF($U$14="Anuais",12,1)))-1,$U$15,-T46)</f>
        <v>#REF!</v>
      </c>
      <c r="V46" s="204" t="e">
        <f>ROUND(#REF!*W$18,0)*$W$15</f>
        <v>#REF!</v>
      </c>
      <c r="W46" s="204" t="e">
        <f>PMT((1+Piloto!#REF!)^(IF($W$14="Semestrais",6,IF($W$14="Anuais",12,1)))-1,$W$15,-V46)</f>
        <v>#REF!</v>
      </c>
      <c r="X46" s="203"/>
      <c r="Y46" s="41" t="str">
        <f>VLOOKUP(A46,Piloto!B100:I158,4,FALSE)</f>
        <v>Contrato</v>
      </c>
      <c r="AB46" s="296"/>
      <c r="AC46" s="296"/>
      <c r="AD46" s="296"/>
      <c r="AE46" s="225"/>
    </row>
    <row r="47" spans="1:31" ht="24" hidden="1">
      <c r="A47" s="208">
        <f>Piloto!B101</f>
        <v>1801</v>
      </c>
      <c r="B47" s="295">
        <f>Piloto!G101</f>
        <v>397.89279999999997</v>
      </c>
      <c r="C47" s="205">
        <v>333.68</v>
      </c>
      <c r="D47" s="205">
        <v>61.27</v>
      </c>
      <c r="E47" s="290" t="s">
        <v>161</v>
      </c>
      <c r="F47" s="290" t="s">
        <v>125</v>
      </c>
      <c r="G47" s="290">
        <v>21</v>
      </c>
      <c r="H47" s="327">
        <v>2.9428000000000001</v>
      </c>
      <c r="I47" s="290">
        <f t="shared" si="0"/>
        <v>12544.821117647769</v>
      </c>
      <c r="J47" s="290">
        <f>VLOOKUP(A47,Piloto!$B$73:$G$139,5,FALSE)</f>
        <v>4991494</v>
      </c>
      <c r="K47" s="204">
        <f t="shared" si="8"/>
        <v>291168.819502</v>
      </c>
      <c r="L47" s="204">
        <f t="shared" si="9"/>
        <v>291168.819502</v>
      </c>
      <c r="M47" s="204">
        <f t="shared" si="10"/>
        <v>291168.819502</v>
      </c>
      <c r="N47" s="204">
        <f t="shared" si="11"/>
        <v>0</v>
      </c>
      <c r="O47" s="204">
        <f t="shared" si="12"/>
        <v>0</v>
      </c>
      <c r="P47" s="204">
        <f t="shared" si="13"/>
        <v>1747012.917012</v>
      </c>
      <c r="Q47" s="204"/>
      <c r="R47" s="207">
        <f t="shared" si="14"/>
        <v>3244471.1</v>
      </c>
      <c r="S47" s="212"/>
      <c r="T47" s="204" t="e">
        <f>ROUND(#REF!*U$18,0)*$U$15</f>
        <v>#REF!</v>
      </c>
      <c r="U47" s="204" t="e">
        <f>PMT((1+Piloto!#REF!)^(IF($U$14="Semestrais",6,IF($U$14="Anuais",12,1)))-1,$U$15,-T47)</f>
        <v>#REF!</v>
      </c>
      <c r="V47" s="204" t="e">
        <f>ROUND(#REF!*W$18,0)*$W$15</f>
        <v>#REF!</v>
      </c>
      <c r="W47" s="204" t="e">
        <f>PMT((1+Piloto!#REF!)^(IF($W$14="Semestrais",6,IF($W$14="Anuais",12,1)))-1,$W$15,-V47)</f>
        <v>#REF!</v>
      </c>
      <c r="X47" s="203"/>
      <c r="Y47" s="41" t="str">
        <f>VLOOKUP(A47,Piloto!B101:I158,4,FALSE)</f>
        <v>Contrato</v>
      </c>
      <c r="AB47" s="296"/>
      <c r="AC47" s="296"/>
      <c r="AD47" s="296"/>
      <c r="AE47" s="225"/>
    </row>
    <row r="48" spans="1:31" ht="24" hidden="1">
      <c r="A48" s="208">
        <f>Piloto!B102</f>
        <v>1802</v>
      </c>
      <c r="B48" s="295">
        <f>Piloto!G102</f>
        <v>397.995</v>
      </c>
      <c r="C48" s="205">
        <v>394.95</v>
      </c>
      <c r="D48" s="205">
        <v>0</v>
      </c>
      <c r="E48" s="206" t="s">
        <v>162</v>
      </c>
      <c r="F48" s="206" t="s">
        <v>153</v>
      </c>
      <c r="G48" s="206">
        <v>49</v>
      </c>
      <c r="H48" s="292">
        <v>3.0449999999999999</v>
      </c>
      <c r="I48" s="290">
        <f t="shared" si="0"/>
        <v>12581.027399841707</v>
      </c>
      <c r="J48" s="290">
        <f>VLOOKUP(A48,Piloto!$B$73:$G$139,5,FALSE)</f>
        <v>5007186</v>
      </c>
      <c r="K48" s="204">
        <f t="shared" si="8"/>
        <v>292084.18093800003</v>
      </c>
      <c r="L48" s="204">
        <f t="shared" si="9"/>
        <v>292084.18093800003</v>
      </c>
      <c r="M48" s="204">
        <f t="shared" si="10"/>
        <v>292084.18093800003</v>
      </c>
      <c r="N48" s="204">
        <f t="shared" si="11"/>
        <v>0</v>
      </c>
      <c r="O48" s="204">
        <f t="shared" si="12"/>
        <v>0</v>
      </c>
      <c r="P48" s="204">
        <f t="shared" si="13"/>
        <v>1752505.0856280001</v>
      </c>
      <c r="Q48" s="204"/>
      <c r="R48" s="207">
        <f t="shared" si="14"/>
        <v>3254670.9</v>
      </c>
      <c r="S48" s="212"/>
      <c r="T48" s="204" t="e">
        <f>ROUND(#REF!*U$18,0)*$U$15</f>
        <v>#REF!</v>
      </c>
      <c r="U48" s="204" t="e">
        <f>PMT((1+Piloto!#REF!)^(IF($U$14="Semestrais",6,IF($U$14="Anuais",12,1)))-1,$U$15,-T48)</f>
        <v>#REF!</v>
      </c>
      <c r="V48" s="204" t="e">
        <f>ROUND(#REF!*W$18,0)*$W$15</f>
        <v>#REF!</v>
      </c>
      <c r="W48" s="204" t="e">
        <f>PMT((1+Piloto!#REF!)^(IF($W$14="Semestrais",6,IF($W$14="Anuais",12,1)))-1,$W$15,-V48)</f>
        <v>#REF!</v>
      </c>
      <c r="X48" s="203"/>
      <c r="Y48" s="41" t="str">
        <f>VLOOKUP(A48,Piloto!B102:I158,4,FALSE)</f>
        <v>Contrato</v>
      </c>
      <c r="AB48" s="296"/>
      <c r="AC48" s="296"/>
      <c r="AD48" s="296"/>
      <c r="AE48" s="225"/>
    </row>
    <row r="49" spans="1:31" ht="24" hidden="1">
      <c r="A49" s="208">
        <f>Piloto!B103</f>
        <v>1900</v>
      </c>
      <c r="B49" s="295">
        <f>Piloto!G103</f>
        <v>811.45240000000001</v>
      </c>
      <c r="C49" s="205">
        <v>740.94</v>
      </c>
      <c r="D49" s="205">
        <v>67.41</v>
      </c>
      <c r="E49" s="206" t="s">
        <v>163</v>
      </c>
      <c r="F49" s="206" t="s">
        <v>164</v>
      </c>
      <c r="G49" s="206">
        <v>42</v>
      </c>
      <c r="H49" s="292">
        <v>3.1023999999999998</v>
      </c>
      <c r="I49" s="290">
        <f t="shared" si="0"/>
        <v>14599.633940327245</v>
      </c>
      <c r="J49" s="290">
        <f>VLOOKUP(A49,Piloto!$B$73:$G$139,5,FALSE)</f>
        <v>11846908</v>
      </c>
      <c r="K49" s="204">
        <f t="shared" si="8"/>
        <v>691065.68436399999</v>
      </c>
      <c r="L49" s="204">
        <f t="shared" si="9"/>
        <v>691065.68436399999</v>
      </c>
      <c r="M49" s="204">
        <f t="shared" si="10"/>
        <v>691065.68436399999</v>
      </c>
      <c r="N49" s="204">
        <f t="shared" si="11"/>
        <v>0</v>
      </c>
      <c r="O49" s="204">
        <f t="shared" si="12"/>
        <v>0</v>
      </c>
      <c r="P49" s="204">
        <f t="shared" si="13"/>
        <v>4146394.1061840001</v>
      </c>
      <c r="Q49" s="204"/>
      <c r="R49" s="207">
        <f t="shared" si="14"/>
        <v>7700490.2000000002</v>
      </c>
      <c r="S49" s="212"/>
      <c r="T49" s="204" t="e">
        <f>ROUND(#REF!*U$18,0)*$U$15</f>
        <v>#REF!</v>
      </c>
      <c r="U49" s="204" t="e">
        <f>PMT((1+Piloto!#REF!)^(IF($U$14="Semestrais",6,IF($U$14="Anuais",12,1)))-1,$U$15,-T49)</f>
        <v>#REF!</v>
      </c>
      <c r="V49" s="204" t="e">
        <f>ROUND(#REF!*W$18,0)*$W$15</f>
        <v>#REF!</v>
      </c>
      <c r="W49" s="204" t="e">
        <f>PMT((1+Piloto!#REF!)^(IF($W$14="Semestrais",6,IF($W$14="Anuais",12,1)))-1,$W$15,-V49)</f>
        <v>#REF!</v>
      </c>
      <c r="X49" s="203"/>
      <c r="Y49" s="41" t="str">
        <f>VLOOKUP(A49,Piloto!B103:I158,4,FALSE)</f>
        <v>Contrato</v>
      </c>
      <c r="AB49" s="296"/>
      <c r="AC49" s="296"/>
      <c r="AD49" s="296"/>
      <c r="AE49" s="225"/>
    </row>
    <row r="50" spans="1:31" ht="24">
      <c r="A50" s="208">
        <f>Piloto!B104</f>
        <v>2001</v>
      </c>
      <c r="B50" s="295">
        <f>Piloto!G104</f>
        <v>398.13119999999998</v>
      </c>
      <c r="C50" s="205">
        <v>394.95</v>
      </c>
      <c r="D50" s="205">
        <v>0</v>
      </c>
      <c r="E50" s="290" t="s">
        <v>165</v>
      </c>
      <c r="F50" s="290" t="s">
        <v>142</v>
      </c>
      <c r="G50" s="290">
        <v>28</v>
      </c>
      <c r="H50" s="327">
        <v>3.1812</v>
      </c>
      <c r="I50" s="290">
        <f t="shared" si="0"/>
        <v>13440.880795074589</v>
      </c>
      <c r="J50" s="290">
        <f>VLOOKUP(A50,Piloto!$B$73:$G$139,5,FALSE)</f>
        <v>5351234</v>
      </c>
      <c r="K50" s="204">
        <f t="shared" si="8"/>
        <v>312153.53292200004</v>
      </c>
      <c r="L50" s="204">
        <f t="shared" si="9"/>
        <v>312153.53292200004</v>
      </c>
      <c r="M50" s="204">
        <f t="shared" si="10"/>
        <v>312153.53292200004</v>
      </c>
      <c r="N50" s="204">
        <f t="shared" si="11"/>
        <v>0</v>
      </c>
      <c r="O50" s="204">
        <f t="shared" si="12"/>
        <v>0</v>
      </c>
      <c r="P50" s="204">
        <f t="shared" si="13"/>
        <v>1872921.1975320003</v>
      </c>
      <c r="Q50" s="204"/>
      <c r="R50" s="207">
        <f t="shared" si="14"/>
        <v>3478302.1</v>
      </c>
      <c r="S50" s="212"/>
      <c r="T50" s="204" t="e">
        <f>ROUND(#REF!*U$18,0)*$U$15</f>
        <v>#REF!</v>
      </c>
      <c r="U50" s="204" t="e">
        <f>PMT((1+Piloto!#REF!)^(IF($U$14="Semestrais",6,IF($U$14="Anuais",12,1)))-1,$U$15,-T50)</f>
        <v>#REF!</v>
      </c>
      <c r="V50" s="204" t="e">
        <f>ROUND(#REF!*W$18,0)*$W$15</f>
        <v>#REF!</v>
      </c>
      <c r="W50" s="204" t="e">
        <f>PMT((1+Piloto!#REF!)^(IF($W$14="Semestrais",6,IF($W$14="Anuais",12,1)))-1,$W$15,-V50)</f>
        <v>#REF!</v>
      </c>
      <c r="X50" s="203"/>
      <c r="Y50" s="41" t="str">
        <f>VLOOKUP(A50,Piloto!B104:I158,4,FALSE)</f>
        <v>Disponivel</v>
      </c>
      <c r="AB50" s="296"/>
      <c r="AC50" s="296"/>
      <c r="AD50" s="296"/>
      <c r="AE50" s="225"/>
    </row>
    <row r="51" spans="1:31" ht="24" hidden="1">
      <c r="A51" s="208">
        <f>Piloto!B105</f>
        <v>2002</v>
      </c>
      <c r="B51" s="295">
        <f>Piloto!G105</f>
        <v>337.03919999999999</v>
      </c>
      <c r="C51" s="205">
        <v>333.68</v>
      </c>
      <c r="D51" s="205">
        <v>0</v>
      </c>
      <c r="E51" s="206" t="s">
        <v>166</v>
      </c>
      <c r="F51" s="206" t="s">
        <v>127</v>
      </c>
      <c r="G51" s="206">
        <v>7</v>
      </c>
      <c r="H51" s="292">
        <v>3.3592</v>
      </c>
      <c r="I51" s="290">
        <f t="shared" ref="I51:I82" si="15">J51/B51</f>
        <v>12588.022402141947</v>
      </c>
      <c r="J51" s="290">
        <f>VLOOKUP(A51,Piloto!$B$73:$G$139,5,FALSE)</f>
        <v>4242657</v>
      </c>
      <c r="K51" s="204">
        <f t="shared" si="8"/>
        <v>247486.91078100001</v>
      </c>
      <c r="L51" s="204">
        <f t="shared" si="9"/>
        <v>247486.91078100001</v>
      </c>
      <c r="M51" s="204">
        <f t="shared" si="10"/>
        <v>247486.91078100001</v>
      </c>
      <c r="N51" s="204">
        <f t="shared" si="11"/>
        <v>0</v>
      </c>
      <c r="O51" s="204">
        <f t="shared" si="12"/>
        <v>0</v>
      </c>
      <c r="P51" s="204">
        <f t="shared" si="13"/>
        <v>1484921.464686</v>
      </c>
      <c r="Q51" s="204"/>
      <c r="R51" s="207">
        <f t="shared" si="14"/>
        <v>2757727.0500000003</v>
      </c>
      <c r="S51" s="212"/>
      <c r="T51" s="204" t="e">
        <f>ROUND(#REF!*U$18,0)*$U$15</f>
        <v>#REF!</v>
      </c>
      <c r="U51" s="204" t="e">
        <f>PMT((1+Piloto!#REF!)^(IF($U$14="Semestrais",6,IF($U$14="Anuais",12,1)))-1,$U$15,-T51)</f>
        <v>#REF!</v>
      </c>
      <c r="V51" s="204" t="e">
        <f>ROUND(#REF!*W$18,0)*$W$15</f>
        <v>#REF!</v>
      </c>
      <c r="W51" s="204" t="e">
        <f>PMT((1+Piloto!#REF!)^(IF($W$14="Semestrais",6,IF($W$14="Anuais",12,1)))-1,$W$15,-V51)</f>
        <v>#REF!</v>
      </c>
      <c r="X51" s="203"/>
      <c r="Y51" s="41" t="str">
        <f>VLOOKUP(A51,Piloto!B105:I158,4,FALSE)</f>
        <v>Contrato</v>
      </c>
      <c r="AB51" s="296"/>
      <c r="AC51" s="296"/>
      <c r="AD51" s="296"/>
      <c r="AE51" s="225"/>
    </row>
    <row r="52" spans="1:31" ht="24">
      <c r="A52" s="208">
        <f>Piloto!B106</f>
        <v>2101</v>
      </c>
      <c r="B52" s="295">
        <f>Piloto!G106</f>
        <v>397.89279999999997</v>
      </c>
      <c r="C52" s="205">
        <v>333.68</v>
      </c>
      <c r="D52" s="205">
        <v>61.27</v>
      </c>
      <c r="E52" s="290" t="s">
        <v>167</v>
      </c>
      <c r="F52" s="290" t="s">
        <v>125</v>
      </c>
      <c r="G52" s="290">
        <v>22</v>
      </c>
      <c r="H52" s="327">
        <v>2.9428000000000001</v>
      </c>
      <c r="I52" s="290">
        <f t="shared" si="15"/>
        <v>12544.821117647769</v>
      </c>
      <c r="J52" s="290">
        <f>VLOOKUP(A52,Piloto!$B$73:$G$139,5,FALSE)</f>
        <v>4991494</v>
      </c>
      <c r="K52" s="204">
        <f t="shared" si="8"/>
        <v>291168.819502</v>
      </c>
      <c r="L52" s="204">
        <f t="shared" si="9"/>
        <v>291168.819502</v>
      </c>
      <c r="M52" s="204">
        <f t="shared" si="10"/>
        <v>291168.819502</v>
      </c>
      <c r="N52" s="204">
        <f t="shared" si="11"/>
        <v>0</v>
      </c>
      <c r="O52" s="204">
        <f t="shared" si="12"/>
        <v>0</v>
      </c>
      <c r="P52" s="204">
        <f t="shared" si="13"/>
        <v>1747012.917012</v>
      </c>
      <c r="Q52" s="204"/>
      <c r="R52" s="207">
        <f t="shared" si="14"/>
        <v>3244471.1</v>
      </c>
      <c r="S52" s="212"/>
      <c r="T52" s="204" t="e">
        <f>ROUND(#REF!*U$18,0)*$U$15</f>
        <v>#REF!</v>
      </c>
      <c r="U52" s="204" t="e">
        <f>PMT((1+Piloto!#REF!)^(IF($U$14="Semestrais",6,IF($U$14="Anuais",12,1)))-1,$U$15,-T52)</f>
        <v>#REF!</v>
      </c>
      <c r="V52" s="204" t="e">
        <f>ROUND(#REF!*W$18,0)*$W$15</f>
        <v>#REF!</v>
      </c>
      <c r="W52" s="204" t="e">
        <f>PMT((1+Piloto!#REF!)^(IF($W$14="Semestrais",6,IF($W$14="Anuais",12,1)))-1,$W$15,-V52)</f>
        <v>#REF!</v>
      </c>
      <c r="X52" s="203"/>
      <c r="Y52" s="41" t="str">
        <f>VLOOKUP(A52,Piloto!B106:I158,4,FALSE)</f>
        <v>Disponivel</v>
      </c>
      <c r="AB52" s="296"/>
      <c r="AC52" s="296"/>
      <c r="AD52" s="296"/>
      <c r="AE52" s="225"/>
    </row>
    <row r="53" spans="1:31" ht="24" hidden="1">
      <c r="A53" s="208">
        <f>Piloto!B107</f>
        <v>2102</v>
      </c>
      <c r="B53" s="295">
        <f>Piloto!G107</f>
        <v>397.87299999999999</v>
      </c>
      <c r="C53" s="205">
        <v>394.95</v>
      </c>
      <c r="D53" s="205">
        <v>0</v>
      </c>
      <c r="E53" s="206" t="s">
        <v>168</v>
      </c>
      <c r="F53" s="206" t="s">
        <v>142</v>
      </c>
      <c r="G53" s="206">
        <v>20</v>
      </c>
      <c r="H53" s="292">
        <v>2.923</v>
      </c>
      <c r="I53" s="290">
        <f t="shared" si="15"/>
        <v>12590.821694359758</v>
      </c>
      <c r="J53" s="290">
        <f>VLOOKUP(A53,Piloto!$B$73:$G$139,5,FALSE)</f>
        <v>5009548</v>
      </c>
      <c r="K53" s="204">
        <f t="shared" si="8"/>
        <v>292221.96348400001</v>
      </c>
      <c r="L53" s="204">
        <f t="shared" si="9"/>
        <v>292221.96348400001</v>
      </c>
      <c r="M53" s="204">
        <f t="shared" si="10"/>
        <v>292221.96348400001</v>
      </c>
      <c r="N53" s="204">
        <f t="shared" si="11"/>
        <v>0</v>
      </c>
      <c r="O53" s="204">
        <f t="shared" si="12"/>
        <v>0</v>
      </c>
      <c r="P53" s="204">
        <f t="shared" si="13"/>
        <v>1753331.7809040002</v>
      </c>
      <c r="Q53" s="204"/>
      <c r="R53" s="207">
        <f t="shared" si="14"/>
        <v>3256206.2</v>
      </c>
      <c r="S53" s="212"/>
      <c r="T53" s="204" t="e">
        <f>ROUND(#REF!*U$18,0)*$U$15</f>
        <v>#REF!</v>
      </c>
      <c r="U53" s="204" t="e">
        <f>PMT((1+Piloto!#REF!)^(IF($U$14="Semestrais",6,IF($U$14="Anuais",12,1)))-1,$U$15,-T53)</f>
        <v>#REF!</v>
      </c>
      <c r="V53" s="204" t="e">
        <f>ROUND(#REF!*W$18,0)*$W$15</f>
        <v>#REF!</v>
      </c>
      <c r="W53" s="204" t="e">
        <f>PMT((1+Piloto!#REF!)^(IF($W$14="Semestrais",6,IF($W$14="Anuais",12,1)))-1,$W$15,-V53)</f>
        <v>#REF!</v>
      </c>
      <c r="X53" s="203"/>
      <c r="Y53" s="41" t="str">
        <f>VLOOKUP(A53,Piloto!B107:I158,4,FALSE)</f>
        <v>Contrato</v>
      </c>
      <c r="AB53" s="296"/>
      <c r="AC53" s="296"/>
      <c r="AD53" s="296"/>
      <c r="AE53" s="225"/>
    </row>
    <row r="54" spans="1:31" ht="24" hidden="1">
      <c r="A54" s="208">
        <f>Piloto!B108</f>
        <v>2200</v>
      </c>
      <c r="B54" s="295">
        <f>Piloto!G108</f>
        <v>811.5376</v>
      </c>
      <c r="C54" s="205">
        <v>740.94</v>
      </c>
      <c r="D54" s="205">
        <v>67.41</v>
      </c>
      <c r="E54" s="206" t="s">
        <v>169</v>
      </c>
      <c r="F54" s="206" t="s">
        <v>164</v>
      </c>
      <c r="G54" s="206">
        <v>55</v>
      </c>
      <c r="H54" s="292">
        <v>3.1876000000000002</v>
      </c>
      <c r="I54" s="290">
        <f t="shared" si="15"/>
        <v>13637.985473501167</v>
      </c>
      <c r="J54" s="290">
        <f>VLOOKUP(A54,Piloto!$B$73:$G$139,5,FALSE)</f>
        <v>11067738</v>
      </c>
      <c r="K54" s="204">
        <f t="shared" si="8"/>
        <v>645614.36075400002</v>
      </c>
      <c r="L54" s="204">
        <f t="shared" si="9"/>
        <v>645614.36075400002</v>
      </c>
      <c r="M54" s="204">
        <f t="shared" si="10"/>
        <v>645614.36075400002</v>
      </c>
      <c r="N54" s="204">
        <f t="shared" si="11"/>
        <v>0</v>
      </c>
      <c r="O54" s="204">
        <f t="shared" si="12"/>
        <v>0</v>
      </c>
      <c r="P54" s="204">
        <f t="shared" si="13"/>
        <v>3873686.1645240001</v>
      </c>
      <c r="Q54" s="204"/>
      <c r="R54" s="207">
        <f t="shared" si="14"/>
        <v>7194029.7000000002</v>
      </c>
      <c r="S54" s="212"/>
      <c r="T54" s="204" t="e">
        <f>ROUND(#REF!*U$18,0)*$U$15</f>
        <v>#REF!</v>
      </c>
      <c r="U54" s="204" t="e">
        <f>PMT((1+Piloto!#REF!)^(IF($U$14="Semestrais",6,IF($U$14="Anuais",12,1)))-1,$U$15,-T54)</f>
        <v>#REF!</v>
      </c>
      <c r="V54" s="204" t="e">
        <f>ROUND(#REF!*W$18,0)*$W$15</f>
        <v>#REF!</v>
      </c>
      <c r="W54" s="204" t="e">
        <f>PMT((1+Piloto!#REF!)^(IF($W$14="Semestrais",6,IF($W$14="Anuais",12,1)))-1,$W$15,-V54)</f>
        <v>#REF!</v>
      </c>
      <c r="X54" s="203"/>
      <c r="Y54" s="41" t="str">
        <f>VLOOKUP(A54,Piloto!B108:I158,4,FALSE)</f>
        <v>Contrato</v>
      </c>
      <c r="AB54" s="296"/>
      <c r="AC54" s="296"/>
      <c r="AD54" s="296"/>
      <c r="AE54" s="225"/>
    </row>
    <row r="55" spans="1:31" ht="24">
      <c r="A55" s="208">
        <f>Piloto!B109</f>
        <v>2301</v>
      </c>
      <c r="B55" s="295">
        <f>Piloto!G109</f>
        <v>397.54339999999996</v>
      </c>
      <c r="C55" s="205">
        <v>394.95</v>
      </c>
      <c r="D55" s="205">
        <v>0</v>
      </c>
      <c r="E55" s="290" t="s">
        <v>170</v>
      </c>
      <c r="F55" s="290" t="s">
        <v>171</v>
      </c>
      <c r="G55" s="290">
        <v>39</v>
      </c>
      <c r="H55" s="327">
        <v>2.5933999999999999</v>
      </c>
      <c r="I55" s="290">
        <f t="shared" si="15"/>
        <v>13440.87966244692</v>
      </c>
      <c r="J55" s="290">
        <f>VLOOKUP(A55,Piloto!$B$73:$G$139,5,FALSE)</f>
        <v>5343333</v>
      </c>
      <c r="K55" s="204">
        <f t="shared" si="8"/>
        <v>311692.643889</v>
      </c>
      <c r="L55" s="204">
        <f t="shared" si="9"/>
        <v>311692.643889</v>
      </c>
      <c r="M55" s="204">
        <f t="shared" si="10"/>
        <v>311692.643889</v>
      </c>
      <c r="N55" s="204">
        <f t="shared" si="11"/>
        <v>0</v>
      </c>
      <c r="O55" s="204">
        <f t="shared" si="12"/>
        <v>0</v>
      </c>
      <c r="P55" s="204">
        <f t="shared" si="13"/>
        <v>1870155.8633340001</v>
      </c>
      <c r="Q55" s="204"/>
      <c r="R55" s="207">
        <f t="shared" si="14"/>
        <v>3473166.45</v>
      </c>
      <c r="S55" s="212"/>
      <c r="T55" s="204" t="e">
        <f>ROUND(#REF!*U$18,0)*$U$15</f>
        <v>#REF!</v>
      </c>
      <c r="U55" s="204" t="e">
        <f>PMT((1+Piloto!#REF!)^(IF($U$14="Semestrais",6,IF($U$14="Anuais",12,1)))-1,$U$15,-T55)</f>
        <v>#REF!</v>
      </c>
      <c r="V55" s="204" t="e">
        <f>ROUND(#REF!*W$18,0)*$W$15</f>
        <v>#REF!</v>
      </c>
      <c r="W55" s="204" t="e">
        <f>PMT((1+Piloto!#REF!)^(IF($W$14="Semestrais",6,IF($W$14="Anuais",12,1)))-1,$W$15,-V55)</f>
        <v>#REF!</v>
      </c>
      <c r="X55" s="203"/>
      <c r="Y55" s="41" t="str">
        <f>VLOOKUP(A55,Piloto!B109:I159,4,FALSE)</f>
        <v>Disponivel</v>
      </c>
      <c r="AB55" s="296"/>
      <c r="AC55" s="296"/>
      <c r="AD55" s="296"/>
      <c r="AE55" s="225"/>
    </row>
    <row r="56" spans="1:31" ht="24" hidden="1">
      <c r="A56" s="208">
        <f>Piloto!B110</f>
        <v>2302</v>
      </c>
      <c r="B56" s="295">
        <f>Piloto!G110</f>
        <v>337.38080000000002</v>
      </c>
      <c r="C56" s="205">
        <v>333.68</v>
      </c>
      <c r="D56" s="205">
        <v>0</v>
      </c>
      <c r="E56" s="206" t="s">
        <v>172</v>
      </c>
      <c r="F56" s="206" t="s">
        <v>127</v>
      </c>
      <c r="G56" s="206">
        <v>18</v>
      </c>
      <c r="H56" s="292">
        <v>3.7008000000000001</v>
      </c>
      <c r="I56" s="290">
        <f t="shared" si="15"/>
        <v>12588.022199247853</v>
      </c>
      <c r="J56" s="290">
        <f>VLOOKUP(A56,Piloto!$B$73:$G$139,5,FALSE)</f>
        <v>4246957</v>
      </c>
      <c r="K56" s="204">
        <f t="shared" si="8"/>
        <v>247737.742681</v>
      </c>
      <c r="L56" s="204">
        <f t="shared" si="9"/>
        <v>247737.742681</v>
      </c>
      <c r="M56" s="204">
        <f t="shared" si="10"/>
        <v>247737.742681</v>
      </c>
      <c r="N56" s="204">
        <f t="shared" si="11"/>
        <v>0</v>
      </c>
      <c r="O56" s="204">
        <f t="shared" si="12"/>
        <v>0</v>
      </c>
      <c r="P56" s="204">
        <f t="shared" si="13"/>
        <v>1486426.456086</v>
      </c>
      <c r="Q56" s="204"/>
      <c r="R56" s="207">
        <f t="shared" si="14"/>
        <v>2760522.0500000003</v>
      </c>
      <c r="S56" s="212"/>
      <c r="T56" s="204" t="e">
        <f>ROUND(#REF!*U$18,0)*$U$15</f>
        <v>#REF!</v>
      </c>
      <c r="U56" s="204" t="e">
        <f>PMT((1+Piloto!#REF!)^(IF($U$14="Semestrais",6,IF($U$14="Anuais",12,1)))-1,$U$15,-T56)</f>
        <v>#REF!</v>
      </c>
      <c r="V56" s="204" t="e">
        <f>ROUND(#REF!*W$18,0)*$W$15</f>
        <v>#REF!</v>
      </c>
      <c r="W56" s="204" t="e">
        <f>PMT((1+Piloto!#REF!)^(IF($W$14="Semestrais",6,IF($W$14="Anuais",12,1)))-1,$W$15,-V56)</f>
        <v>#REF!</v>
      </c>
      <c r="X56" s="203"/>
      <c r="Y56" s="41" t="str">
        <f>VLOOKUP(A56,Piloto!B110:I160,4,FALSE)</f>
        <v>Contrato</v>
      </c>
      <c r="AB56" s="296"/>
      <c r="AC56" s="296"/>
      <c r="AD56" s="296"/>
      <c r="AE56" s="225"/>
    </row>
    <row r="57" spans="1:31" ht="24">
      <c r="A57" s="208">
        <f>Piloto!B111</f>
        <v>2401</v>
      </c>
      <c r="B57" s="295">
        <f>Piloto!G111</f>
        <v>397.995</v>
      </c>
      <c r="C57" s="205">
        <v>333.68</v>
      </c>
      <c r="D57" s="205">
        <v>61.27</v>
      </c>
      <c r="E57" s="290" t="s">
        <v>173</v>
      </c>
      <c r="F57" s="290" t="s">
        <v>171</v>
      </c>
      <c r="G57" s="290">
        <v>47</v>
      </c>
      <c r="H57" s="327">
        <v>3.0449999999999999</v>
      </c>
      <c r="I57" s="290">
        <f t="shared" si="15"/>
        <v>12544.820914835613</v>
      </c>
      <c r="J57" s="290">
        <f>VLOOKUP(A57,Piloto!$B$73:$G$139,5,FALSE)</f>
        <v>4992776</v>
      </c>
      <c r="K57" s="204">
        <f t="shared" si="8"/>
        <v>291243.60240800004</v>
      </c>
      <c r="L57" s="204">
        <f t="shared" si="9"/>
        <v>291243.60240800004</v>
      </c>
      <c r="M57" s="204">
        <f t="shared" si="10"/>
        <v>291243.60240800004</v>
      </c>
      <c r="N57" s="204">
        <f t="shared" si="11"/>
        <v>0</v>
      </c>
      <c r="O57" s="204">
        <f t="shared" si="12"/>
        <v>0</v>
      </c>
      <c r="P57" s="204">
        <f t="shared" si="13"/>
        <v>1747461.6144480002</v>
      </c>
      <c r="Q57" s="204"/>
      <c r="R57" s="207">
        <f t="shared" si="14"/>
        <v>3245304.4</v>
      </c>
      <c r="S57" s="212"/>
      <c r="T57" s="204" t="e">
        <f>ROUND(#REF!*U$18,0)*$U$15</f>
        <v>#REF!</v>
      </c>
      <c r="U57" s="204" t="e">
        <f>PMT((1+Piloto!#REF!)^(IF($U$14="Semestrais",6,IF($U$14="Anuais",12,1)))-1,$U$15,-T57)</f>
        <v>#REF!</v>
      </c>
      <c r="V57" s="204" t="e">
        <f>ROUND(#REF!*W$18,0)*$W$15</f>
        <v>#REF!</v>
      </c>
      <c r="W57" s="204" t="e">
        <f>PMT((1+Piloto!#REF!)^(IF($W$14="Semestrais",6,IF($W$14="Anuais",12,1)))-1,$W$15,-V57)</f>
        <v>#REF!</v>
      </c>
      <c r="X57" s="203"/>
      <c r="Y57" s="41" t="str">
        <f>VLOOKUP(A57,Piloto!B111:I161,4,FALSE)</f>
        <v>Disponivel</v>
      </c>
      <c r="AB57" s="296"/>
      <c r="AC57" s="296"/>
      <c r="AD57" s="296"/>
      <c r="AE57" s="225"/>
    </row>
    <row r="58" spans="1:31" ht="24" hidden="1">
      <c r="A58" s="208">
        <f>Piloto!B112</f>
        <v>2402</v>
      </c>
      <c r="B58" s="295">
        <f>Piloto!G112</f>
        <v>397.995</v>
      </c>
      <c r="C58" s="205">
        <v>394.95</v>
      </c>
      <c r="D58" s="205">
        <v>0</v>
      </c>
      <c r="E58" s="206" t="s">
        <v>174</v>
      </c>
      <c r="F58" s="206" t="s">
        <v>171</v>
      </c>
      <c r="G58" s="206">
        <v>48</v>
      </c>
      <c r="H58" s="292">
        <v>3.0449999999999999</v>
      </c>
      <c r="I58" s="290">
        <f t="shared" si="15"/>
        <v>12581.027399841707</v>
      </c>
      <c r="J58" s="290">
        <f>VLOOKUP(A58,Piloto!$B$73:$G$139,5,FALSE)</f>
        <v>5007186</v>
      </c>
      <c r="K58" s="204">
        <f t="shared" si="8"/>
        <v>292084.18093800003</v>
      </c>
      <c r="L58" s="204">
        <f t="shared" si="9"/>
        <v>292084.18093800003</v>
      </c>
      <c r="M58" s="204">
        <f t="shared" si="10"/>
        <v>292084.18093800003</v>
      </c>
      <c r="N58" s="204">
        <f t="shared" si="11"/>
        <v>0</v>
      </c>
      <c r="O58" s="204">
        <f t="shared" si="12"/>
        <v>0</v>
      </c>
      <c r="P58" s="204">
        <f t="shared" si="13"/>
        <v>1752505.0856280001</v>
      </c>
      <c r="Q58" s="204"/>
      <c r="R58" s="207">
        <f t="shared" si="14"/>
        <v>3254670.9</v>
      </c>
      <c r="S58" s="212"/>
      <c r="T58" s="204" t="e">
        <f>ROUND(#REF!*U$18,0)*$U$15</f>
        <v>#REF!</v>
      </c>
      <c r="U58" s="204" t="e">
        <f>PMT((1+Piloto!#REF!)^(IF($U$14="Semestrais",6,IF($U$14="Anuais",12,1)))-1,$U$15,-T58)</f>
        <v>#REF!</v>
      </c>
      <c r="V58" s="204" t="e">
        <f>ROUND(#REF!*W$18,0)*$W$15</f>
        <v>#REF!</v>
      </c>
      <c r="W58" s="204" t="e">
        <f>PMT((1+Piloto!#REF!)^(IF($W$14="Semestrais",6,IF($W$14="Anuais",12,1)))-1,$W$15,-V58)</f>
        <v>#REF!</v>
      </c>
      <c r="X58" s="203"/>
      <c r="Y58" s="41" t="str">
        <f>VLOOKUP(A58,Piloto!B112:I162,4,FALSE)</f>
        <v>Contrato</v>
      </c>
      <c r="AB58" s="296"/>
      <c r="AC58" s="296"/>
      <c r="AD58" s="296"/>
      <c r="AE58" s="225"/>
    </row>
    <row r="59" spans="1:31" ht="24" hidden="1">
      <c r="A59" s="208">
        <f>Piloto!B113</f>
        <v>2501</v>
      </c>
      <c r="B59" s="295">
        <f>Piloto!G113</f>
        <v>397.89279999999997</v>
      </c>
      <c r="C59" s="205">
        <v>394.95</v>
      </c>
      <c r="D59" s="205">
        <v>0</v>
      </c>
      <c r="E59" s="206" t="s">
        <v>175</v>
      </c>
      <c r="F59" s="206" t="s">
        <v>171</v>
      </c>
      <c r="G59" s="206">
        <v>23</v>
      </c>
      <c r="H59" s="292">
        <v>2.9428000000000001</v>
      </c>
      <c r="I59" s="290">
        <f t="shared" si="15"/>
        <v>13440.879050839825</v>
      </c>
      <c r="J59" s="290">
        <f>VLOOKUP(A59,Piloto!$B$73:$G$139,5,FALSE)</f>
        <v>5348029</v>
      </c>
      <c r="K59" s="204">
        <f t="shared" si="8"/>
        <v>311966.57565700001</v>
      </c>
      <c r="L59" s="204">
        <f t="shared" si="9"/>
        <v>311966.57565700001</v>
      </c>
      <c r="M59" s="204">
        <f t="shared" si="10"/>
        <v>311966.57565700001</v>
      </c>
      <c r="N59" s="204">
        <f t="shared" si="11"/>
        <v>0</v>
      </c>
      <c r="O59" s="204">
        <f t="shared" si="12"/>
        <v>0</v>
      </c>
      <c r="P59" s="204">
        <f t="shared" si="13"/>
        <v>1871799.4539419999</v>
      </c>
      <c r="Q59" s="204"/>
      <c r="R59" s="207">
        <f t="shared" si="14"/>
        <v>3476218.85</v>
      </c>
      <c r="S59" s="212"/>
      <c r="T59" s="204" t="e">
        <f>ROUND(#REF!*U$18,0)*$U$15</f>
        <v>#REF!</v>
      </c>
      <c r="U59" s="204" t="e">
        <f>PMT((1+Piloto!#REF!)^(IF($U$14="Semestrais",6,IF($U$14="Anuais",12,1)))-1,$U$15,-T59)</f>
        <v>#REF!</v>
      </c>
      <c r="V59" s="204" t="e">
        <f>ROUND(#REF!*W$18,0)*$W$15</f>
        <v>#REF!</v>
      </c>
      <c r="W59" s="204" t="e">
        <f>PMT((1+Piloto!#REF!)^(IF($W$14="Semestrais",6,IF($W$14="Anuais",12,1)))-1,$W$15,-V59)</f>
        <v>#REF!</v>
      </c>
      <c r="X59" s="203"/>
      <c r="Y59" s="41" t="str">
        <f>VLOOKUP(A59,Piloto!B113:I163,4,FALSE)</f>
        <v>Contrato</v>
      </c>
      <c r="AB59" s="296"/>
      <c r="AC59" s="296"/>
      <c r="AD59" s="296"/>
      <c r="AE59" s="225"/>
    </row>
    <row r="60" spans="1:31" ht="24" hidden="1">
      <c r="A60" s="208">
        <f>Piloto!B114</f>
        <v>2502</v>
      </c>
      <c r="B60" s="295">
        <f>Piloto!G114</f>
        <v>397.95979999999997</v>
      </c>
      <c r="C60" s="205">
        <v>394.95</v>
      </c>
      <c r="D60" s="205">
        <v>0</v>
      </c>
      <c r="E60" s="206" t="s">
        <v>176</v>
      </c>
      <c r="F60" s="206" t="s">
        <v>171</v>
      </c>
      <c r="G60" s="206">
        <v>34</v>
      </c>
      <c r="H60" s="292">
        <v>3.0097999999999998</v>
      </c>
      <c r="I60" s="290">
        <f t="shared" si="15"/>
        <v>12590.819474730866</v>
      </c>
      <c r="J60" s="290">
        <f>VLOOKUP(A60,Piloto!$B$73:$G$139,5,FALSE)</f>
        <v>5010640</v>
      </c>
      <c r="K60" s="204">
        <f t="shared" si="8"/>
        <v>292285.66312000004</v>
      </c>
      <c r="L60" s="204">
        <f t="shared" si="9"/>
        <v>292285.66312000004</v>
      </c>
      <c r="M60" s="204">
        <f t="shared" si="10"/>
        <v>292285.66312000004</v>
      </c>
      <c r="N60" s="204">
        <f t="shared" si="11"/>
        <v>0</v>
      </c>
      <c r="O60" s="204">
        <f t="shared" si="12"/>
        <v>0</v>
      </c>
      <c r="P60" s="204">
        <f t="shared" si="13"/>
        <v>1753713.9787200002</v>
      </c>
      <c r="Q60" s="204"/>
      <c r="R60" s="207">
        <f t="shared" si="14"/>
        <v>3256916</v>
      </c>
      <c r="S60" s="212"/>
      <c r="T60" s="204" t="e">
        <f>ROUND(#REF!*U$18,0)*$U$15</f>
        <v>#REF!</v>
      </c>
      <c r="U60" s="204" t="e">
        <f>PMT((1+Piloto!#REF!)^(IF($U$14="Semestrais",6,IF($U$14="Anuais",12,1)))-1,$U$15,-T60)</f>
        <v>#REF!</v>
      </c>
      <c r="V60" s="204" t="e">
        <f>ROUND(#REF!*W$18,0)*$W$15</f>
        <v>#REF!</v>
      </c>
      <c r="W60" s="204" t="e">
        <f>PMT((1+Piloto!#REF!)^(IF($W$14="Semestrais",6,IF($W$14="Anuais",12,1)))-1,$W$15,-V60)</f>
        <v>#REF!</v>
      </c>
      <c r="X60" s="203"/>
      <c r="Y60" s="41" t="str">
        <f>VLOOKUP(A60,Piloto!B114:I164,4,FALSE)</f>
        <v>Contrato</v>
      </c>
      <c r="AB60" s="296"/>
      <c r="AC60" s="296"/>
      <c r="AD60" s="296"/>
      <c r="AE60" s="225"/>
    </row>
    <row r="61" spans="1:31" ht="24">
      <c r="A61" s="208">
        <f>Piloto!B115</f>
        <v>2601</v>
      </c>
      <c r="B61" s="295">
        <f>Piloto!G115</f>
        <v>397.54339999999996</v>
      </c>
      <c r="C61" s="205">
        <v>333.68</v>
      </c>
      <c r="D61" s="205">
        <v>61.27</v>
      </c>
      <c r="E61" s="290" t="s">
        <v>177</v>
      </c>
      <c r="F61" s="290" t="s">
        <v>125</v>
      </c>
      <c r="G61" s="290">
        <v>40</v>
      </c>
      <c r="H61" s="327">
        <v>2.5933999999999999</v>
      </c>
      <c r="I61" s="290">
        <f t="shared" si="15"/>
        <v>12544.821521373517</v>
      </c>
      <c r="J61" s="290">
        <f>VLOOKUP(A61,Piloto!$B$73:$G$139,5,FALSE)</f>
        <v>4987111</v>
      </c>
      <c r="K61" s="204">
        <f t="shared" si="8"/>
        <v>290913.14596300002</v>
      </c>
      <c r="L61" s="204">
        <f t="shared" si="9"/>
        <v>290913.14596300002</v>
      </c>
      <c r="M61" s="204">
        <f t="shared" si="10"/>
        <v>290913.14596300002</v>
      </c>
      <c r="N61" s="204">
        <f t="shared" si="11"/>
        <v>0</v>
      </c>
      <c r="O61" s="204">
        <f t="shared" si="12"/>
        <v>0</v>
      </c>
      <c r="P61" s="204">
        <f t="shared" si="13"/>
        <v>1745478.8757780001</v>
      </c>
      <c r="Q61" s="204"/>
      <c r="R61" s="207">
        <f t="shared" si="14"/>
        <v>3241622.15</v>
      </c>
      <c r="S61" s="212"/>
      <c r="T61" s="204" t="e">
        <f>ROUND(#REF!*U$18,0)*$U$15</f>
        <v>#REF!</v>
      </c>
      <c r="U61" s="204" t="e">
        <f>PMT((1+Piloto!#REF!)^(IF($U$14="Semestrais",6,IF($U$14="Anuais",12,1)))-1,$U$15,-T61)</f>
        <v>#REF!</v>
      </c>
      <c r="V61" s="204" t="e">
        <f>ROUND(#REF!*W$18,0)*$W$15</f>
        <v>#REF!</v>
      </c>
      <c r="W61" s="204" t="e">
        <f>PMT((1+Piloto!#REF!)^(IF($W$14="Semestrais",6,IF($W$14="Anuais",12,1)))-1,$W$15,-V61)</f>
        <v>#REF!</v>
      </c>
      <c r="X61" s="203"/>
      <c r="Y61" s="41" t="str">
        <f>VLOOKUP(A61,Piloto!B115:I165,4,FALSE)</f>
        <v>Disponivel</v>
      </c>
      <c r="AB61" s="296"/>
      <c r="AC61" s="296"/>
      <c r="AD61" s="296"/>
      <c r="AE61" s="225"/>
    </row>
    <row r="62" spans="1:31" ht="24">
      <c r="A62" s="208">
        <f>Piloto!B116</f>
        <v>2602</v>
      </c>
      <c r="B62" s="295">
        <f>Piloto!G116</f>
        <v>397.50509999999997</v>
      </c>
      <c r="C62" s="205">
        <v>333.68</v>
      </c>
      <c r="D62" s="205">
        <v>61.27</v>
      </c>
      <c r="E62" s="290" t="s">
        <v>178</v>
      </c>
      <c r="F62" s="290" t="s">
        <v>142</v>
      </c>
      <c r="G62" s="290">
        <v>31</v>
      </c>
      <c r="H62" s="327">
        <v>2.5550999999999999</v>
      </c>
      <c r="I62" s="290">
        <f t="shared" si="15"/>
        <v>12779.848610747385</v>
      </c>
      <c r="J62" s="290">
        <f>VLOOKUP(A62,Piloto!$B$73:$G$139,5,FALSE)</f>
        <v>5080055</v>
      </c>
      <c r="K62" s="204">
        <f t="shared" si="8"/>
        <v>296334.84831500001</v>
      </c>
      <c r="L62" s="204">
        <f t="shared" si="9"/>
        <v>296334.84831500001</v>
      </c>
      <c r="M62" s="204">
        <f t="shared" si="10"/>
        <v>296334.84831500001</v>
      </c>
      <c r="N62" s="204">
        <f t="shared" si="11"/>
        <v>0</v>
      </c>
      <c r="O62" s="204">
        <f t="shared" si="12"/>
        <v>0</v>
      </c>
      <c r="P62" s="204">
        <f t="shared" si="13"/>
        <v>1778009.0898899999</v>
      </c>
      <c r="Q62" s="204"/>
      <c r="R62" s="207">
        <f t="shared" si="14"/>
        <v>3302035.75</v>
      </c>
      <c r="S62" s="212"/>
      <c r="T62" s="204" t="e">
        <f>ROUND(#REF!*U$18,0)*$U$15</f>
        <v>#REF!</v>
      </c>
      <c r="U62" s="204" t="e">
        <f>PMT((1+Piloto!#REF!)^(IF($U$14="Semestrais",6,IF($U$14="Anuais",12,1)))-1,$U$15,-T62)</f>
        <v>#REF!</v>
      </c>
      <c r="V62" s="204" t="e">
        <f>ROUND(#REF!*W$18,0)*$W$15</f>
        <v>#REF!</v>
      </c>
      <c r="W62" s="204" t="e">
        <f>PMT((1+Piloto!#REF!)^(IF($W$14="Semestrais",6,IF($W$14="Anuais",12,1)))-1,$W$15,-V62)</f>
        <v>#REF!</v>
      </c>
      <c r="X62" s="203"/>
      <c r="Y62" s="41" t="str">
        <f>VLOOKUP(A62,Piloto!B116:I166,4,FALSE)</f>
        <v>Disponivel</v>
      </c>
      <c r="AB62" s="296"/>
      <c r="AC62" s="296"/>
      <c r="AD62" s="296"/>
      <c r="AE62" s="225"/>
    </row>
    <row r="63" spans="1:31" ht="24" hidden="1">
      <c r="A63" s="208">
        <f>Piloto!B117</f>
        <v>2700</v>
      </c>
      <c r="B63" s="295">
        <f>Piloto!G117</f>
        <v>745.98</v>
      </c>
      <c r="C63" s="205">
        <v>740.94</v>
      </c>
      <c r="D63" s="205">
        <v>0</v>
      </c>
      <c r="E63" s="206" t="s">
        <v>179</v>
      </c>
      <c r="F63" s="206" t="s">
        <v>164</v>
      </c>
      <c r="G63" s="206">
        <v>61</v>
      </c>
      <c r="H63" s="292">
        <v>5.04</v>
      </c>
      <c r="I63" s="290">
        <f t="shared" si="15"/>
        <v>13206.371484490201</v>
      </c>
      <c r="J63" s="290">
        <f>VLOOKUP(A63,Piloto!$B$73:$G$139,5,FALSE)</f>
        <v>9851689</v>
      </c>
      <c r="K63" s="204">
        <f t="shared" si="8"/>
        <v>574678.57443699997</v>
      </c>
      <c r="L63" s="204">
        <f t="shared" si="9"/>
        <v>574678.57443699997</v>
      </c>
      <c r="M63" s="204">
        <f t="shared" si="10"/>
        <v>574678.57443699997</v>
      </c>
      <c r="N63" s="204">
        <f t="shared" si="11"/>
        <v>0</v>
      </c>
      <c r="O63" s="204">
        <f t="shared" si="12"/>
        <v>0</v>
      </c>
      <c r="P63" s="204">
        <f t="shared" si="13"/>
        <v>3448071.4466220001</v>
      </c>
      <c r="Q63" s="204"/>
      <c r="R63" s="207">
        <f t="shared" si="14"/>
        <v>6403597.8500000006</v>
      </c>
      <c r="S63" s="212"/>
      <c r="T63" s="204" t="e">
        <f>ROUND(#REF!*U$18,0)*$U$15</f>
        <v>#REF!</v>
      </c>
      <c r="U63" s="204" t="e">
        <f>PMT((1+Piloto!#REF!)^(IF($U$14="Semestrais",6,IF($U$14="Anuais",12,1)))-1,$U$15,-T63)</f>
        <v>#REF!</v>
      </c>
      <c r="V63" s="204" t="e">
        <f>ROUND(#REF!*W$18,0)*$W$15</f>
        <v>#REF!</v>
      </c>
      <c r="W63" s="204" t="e">
        <f>PMT((1+Piloto!#REF!)^(IF($W$14="Semestrais",6,IF($W$14="Anuais",12,1)))-1,$W$15,-V63)</f>
        <v>#REF!</v>
      </c>
      <c r="X63" s="203"/>
      <c r="Y63" s="41" t="str">
        <f>VLOOKUP(A63,Piloto!B117:I167,4,FALSE)</f>
        <v>Contrato</v>
      </c>
      <c r="AB63" s="296"/>
      <c r="AC63" s="296"/>
      <c r="AD63" s="296"/>
      <c r="AE63" s="225"/>
    </row>
    <row r="64" spans="1:31" ht="24" hidden="1">
      <c r="A64" s="208">
        <f>Piloto!B118</f>
        <v>2801</v>
      </c>
      <c r="B64" s="295">
        <f>Piloto!G118</f>
        <v>398.18759999999997</v>
      </c>
      <c r="C64" s="205">
        <v>394.95</v>
      </c>
      <c r="D64" s="205">
        <v>0</v>
      </c>
      <c r="E64" s="206" t="s">
        <v>180</v>
      </c>
      <c r="F64" s="206" t="s">
        <v>171</v>
      </c>
      <c r="G64" s="206">
        <v>27</v>
      </c>
      <c r="H64" s="292">
        <v>3.2376</v>
      </c>
      <c r="I64" s="290">
        <f t="shared" si="15"/>
        <v>13440.880630135143</v>
      </c>
      <c r="J64" s="290">
        <f>VLOOKUP(A64,Piloto!$B$73:$G$139,5,FALSE)</f>
        <v>5351992</v>
      </c>
      <c r="K64" s="204">
        <f t="shared" ref="K64:K85" si="16">J64*$K$18</f>
        <v>312197.74933600001</v>
      </c>
      <c r="L64" s="204">
        <f t="shared" ref="L64:L85" si="17">J64*$L$18</f>
        <v>312197.74933600001</v>
      </c>
      <c r="M64" s="204">
        <f t="shared" ref="M64:M85" si="18">J64*$M$18</f>
        <v>312197.74933600001</v>
      </c>
      <c r="N64" s="204">
        <f t="shared" ref="N64:N85" si="19">J64*$N$18</f>
        <v>0</v>
      </c>
      <c r="O64" s="204">
        <f t="shared" ref="O64:O85" si="20">J64*$O$18</f>
        <v>0</v>
      </c>
      <c r="P64" s="204">
        <f t="shared" ref="P64:P85" si="21">K64*$K$15+L64*$L$15+M64*$M$15+N64*$N$15+O64*$O$15</f>
        <v>1873186.4960159999</v>
      </c>
      <c r="Q64" s="204"/>
      <c r="R64" s="207">
        <f t="shared" ref="R64:R85" si="22">J64*$R$18</f>
        <v>3478794.8000000003</v>
      </c>
      <c r="S64" s="212"/>
      <c r="T64" s="204" t="e">
        <f>ROUND(#REF!*U$18,0)*$U$15</f>
        <v>#REF!</v>
      </c>
      <c r="U64" s="204" t="e">
        <f>PMT((1+Piloto!#REF!)^(IF($U$14="Semestrais",6,IF($U$14="Anuais",12,1)))-1,$U$15,-T64)</f>
        <v>#REF!</v>
      </c>
      <c r="V64" s="204" t="e">
        <f>ROUND(#REF!*W$18,0)*$W$15</f>
        <v>#REF!</v>
      </c>
      <c r="W64" s="204" t="e">
        <f>PMT((1+Piloto!#REF!)^(IF($W$14="Semestrais",6,IF($W$14="Anuais",12,1)))-1,$W$15,-V64)</f>
        <v>#REF!</v>
      </c>
      <c r="X64" s="203"/>
      <c r="Y64" s="41" t="str">
        <f>VLOOKUP(A64,Piloto!B118:I168,4,FALSE)</f>
        <v>Contrato</v>
      </c>
      <c r="AB64" s="296"/>
      <c r="AC64" s="296"/>
      <c r="AD64" s="296"/>
      <c r="AE64" s="225"/>
    </row>
    <row r="65" spans="1:31" ht="24" hidden="1">
      <c r="A65" s="208">
        <f>Piloto!B119</f>
        <v>2802</v>
      </c>
      <c r="B65" s="295">
        <f>Piloto!G119</f>
        <v>336.68090000000001</v>
      </c>
      <c r="C65" s="205">
        <v>333.68</v>
      </c>
      <c r="D65" s="205">
        <v>0</v>
      </c>
      <c r="E65" s="206" t="s">
        <v>181</v>
      </c>
      <c r="F65" s="206" t="s">
        <v>127</v>
      </c>
      <c r="G65" s="206">
        <v>14</v>
      </c>
      <c r="H65" s="292">
        <v>3.0009000000000001</v>
      </c>
      <c r="I65" s="290">
        <f t="shared" si="15"/>
        <v>12727.921304713156</v>
      </c>
      <c r="J65" s="290">
        <f>VLOOKUP(A65,Piloto!$B$73:$G$139,5,FALSE)</f>
        <v>4285248</v>
      </c>
      <c r="K65" s="204">
        <f t="shared" si="16"/>
        <v>249971.37158400001</v>
      </c>
      <c r="L65" s="204">
        <f t="shared" si="17"/>
        <v>249971.37158400001</v>
      </c>
      <c r="M65" s="204">
        <f t="shared" si="18"/>
        <v>249971.37158400001</v>
      </c>
      <c r="N65" s="204">
        <f t="shared" si="19"/>
        <v>0</v>
      </c>
      <c r="O65" s="204">
        <f t="shared" si="20"/>
        <v>0</v>
      </c>
      <c r="P65" s="204">
        <f t="shared" si="21"/>
        <v>1499828.2295039999</v>
      </c>
      <c r="Q65" s="204"/>
      <c r="R65" s="207">
        <f t="shared" si="22"/>
        <v>2785411.2</v>
      </c>
      <c r="S65" s="212"/>
      <c r="T65" s="204" t="e">
        <f>ROUND(#REF!*U$18,0)*$U$15</f>
        <v>#REF!</v>
      </c>
      <c r="U65" s="204" t="e">
        <f>PMT((1+Piloto!#REF!)^(IF($U$14="Semestrais",6,IF($U$14="Anuais",12,1)))-1,$U$15,-T65)</f>
        <v>#REF!</v>
      </c>
      <c r="V65" s="204" t="e">
        <f>ROUND(#REF!*W$18,0)*$W$15</f>
        <v>#REF!</v>
      </c>
      <c r="W65" s="204" t="e">
        <f>PMT((1+Piloto!#REF!)^(IF($W$14="Semestrais",6,IF($W$14="Anuais",12,1)))-1,$W$15,-V65)</f>
        <v>#REF!</v>
      </c>
      <c r="X65" s="203"/>
      <c r="Y65" s="41" t="str">
        <f>VLOOKUP(A65,Piloto!B119:I169,4,FALSE)</f>
        <v>Contrato</v>
      </c>
      <c r="AB65" s="296"/>
      <c r="AC65" s="296"/>
      <c r="AD65" s="296"/>
      <c r="AE65" s="225"/>
    </row>
    <row r="66" spans="1:31" ht="24" hidden="1">
      <c r="A66" s="208">
        <f>Piloto!B120</f>
        <v>2901</v>
      </c>
      <c r="B66" s="295">
        <f>Piloto!G120</f>
        <v>397.9477</v>
      </c>
      <c r="C66" s="205">
        <v>333.68</v>
      </c>
      <c r="D66" s="205">
        <v>61.27</v>
      </c>
      <c r="E66" s="290" t="s">
        <v>182</v>
      </c>
      <c r="F66" s="290" t="s">
        <v>125</v>
      </c>
      <c r="G66" s="290">
        <v>37</v>
      </c>
      <c r="H66" s="327">
        <v>2.9977</v>
      </c>
      <c r="I66" s="290">
        <f t="shared" si="15"/>
        <v>12544.821844679589</v>
      </c>
      <c r="J66" s="290">
        <f>VLOOKUP(A66,Piloto!$B$73:$G$139,5,FALSE)</f>
        <v>4992183</v>
      </c>
      <c r="K66" s="204">
        <f t="shared" si="16"/>
        <v>291209.010939</v>
      </c>
      <c r="L66" s="204">
        <f t="shared" si="17"/>
        <v>291209.010939</v>
      </c>
      <c r="M66" s="204">
        <f t="shared" si="18"/>
        <v>291209.010939</v>
      </c>
      <c r="N66" s="204">
        <f t="shared" si="19"/>
        <v>0</v>
      </c>
      <c r="O66" s="204">
        <f t="shared" si="20"/>
        <v>0</v>
      </c>
      <c r="P66" s="204">
        <f t="shared" si="21"/>
        <v>1747254.0656340001</v>
      </c>
      <c r="Q66" s="204"/>
      <c r="R66" s="207">
        <f t="shared" si="22"/>
        <v>3244918.95</v>
      </c>
      <c r="S66" s="212"/>
      <c r="T66" s="204" t="e">
        <f>ROUND(#REF!*U$18,0)*$U$15</f>
        <v>#REF!</v>
      </c>
      <c r="U66" s="204" t="e">
        <f>PMT((1+Piloto!#REF!)^(IF($U$14="Semestrais",6,IF($U$14="Anuais",12,1)))-1,$U$15,-T66)</f>
        <v>#REF!</v>
      </c>
      <c r="V66" s="204" t="e">
        <f>ROUND(#REF!*W$18,0)*$W$15</f>
        <v>#REF!</v>
      </c>
      <c r="W66" s="204" t="e">
        <f>PMT((1+Piloto!#REF!)^(IF($W$14="Semestrais",6,IF($W$14="Anuais",12,1)))-1,$W$15,-V66)</f>
        <v>#REF!</v>
      </c>
      <c r="X66" s="203"/>
      <c r="Y66" s="41" t="str">
        <f>VLOOKUP(A66,Piloto!B120:I170,4,FALSE)</f>
        <v>Contrato</v>
      </c>
      <c r="AB66" s="296"/>
      <c r="AC66" s="296"/>
      <c r="AD66" s="296"/>
      <c r="AE66" s="225"/>
    </row>
    <row r="67" spans="1:31" ht="24" hidden="1">
      <c r="A67" s="208">
        <f>Piloto!B121</f>
        <v>2902</v>
      </c>
      <c r="B67" s="295">
        <f>Piloto!G121</f>
        <v>398.05239999999998</v>
      </c>
      <c r="C67" s="205">
        <v>394.95</v>
      </c>
      <c r="D67" s="205">
        <v>0</v>
      </c>
      <c r="E67" s="206" t="s">
        <v>183</v>
      </c>
      <c r="F67" s="206" t="s">
        <v>171</v>
      </c>
      <c r="G67" s="206">
        <v>45</v>
      </c>
      <c r="H67" s="331">
        <v>3.13</v>
      </c>
      <c r="I67" s="290">
        <f t="shared" si="15"/>
        <v>12720.925687170835</v>
      </c>
      <c r="J67" s="290">
        <f>VLOOKUP(A67,Piloto!$B$73:$G$139,5,FALSE)</f>
        <v>5063595</v>
      </c>
      <c r="K67" s="204">
        <f t="shared" si="16"/>
        <v>295374.68713500001</v>
      </c>
      <c r="L67" s="204">
        <f t="shared" si="17"/>
        <v>295374.68713500001</v>
      </c>
      <c r="M67" s="204">
        <f t="shared" si="18"/>
        <v>295374.68713500001</v>
      </c>
      <c r="N67" s="204">
        <f t="shared" si="19"/>
        <v>0</v>
      </c>
      <c r="O67" s="204">
        <f t="shared" si="20"/>
        <v>0</v>
      </c>
      <c r="P67" s="204">
        <f t="shared" si="21"/>
        <v>1772248.1228100001</v>
      </c>
      <c r="Q67" s="204"/>
      <c r="R67" s="207">
        <f t="shared" si="22"/>
        <v>3291336.75</v>
      </c>
      <c r="S67" s="212"/>
      <c r="T67" s="204" t="e">
        <f>ROUND(#REF!*U$18,0)*$U$15</f>
        <v>#REF!</v>
      </c>
      <c r="U67" s="204" t="e">
        <f>PMT((1+Piloto!#REF!)^(IF($U$14="Semestrais",6,IF($U$14="Anuais",12,1)))-1,$U$15,-T67)</f>
        <v>#REF!</v>
      </c>
      <c r="V67" s="204" t="e">
        <f>ROUND(#REF!*W$18,0)*$W$15</f>
        <v>#REF!</v>
      </c>
      <c r="W67" s="204" t="e">
        <f>PMT((1+Piloto!#REF!)^(IF($W$14="Semestrais",6,IF($W$14="Anuais",12,1)))-1,$W$15,-V67)</f>
        <v>#REF!</v>
      </c>
      <c r="X67" s="203"/>
      <c r="Y67" s="41" t="str">
        <f>VLOOKUP(A67,Piloto!B121:I171,4,FALSE)</f>
        <v>Contrato</v>
      </c>
      <c r="AB67" s="296"/>
      <c r="AC67" s="296"/>
      <c r="AD67" s="296"/>
      <c r="AE67" s="225"/>
    </row>
    <row r="68" spans="1:31" ht="24" hidden="1">
      <c r="A68" s="208">
        <f>Piloto!B122</f>
        <v>3001</v>
      </c>
      <c r="B68" s="295">
        <f>Piloto!G122</f>
        <v>398.13759999999996</v>
      </c>
      <c r="C68" s="205">
        <v>394.95</v>
      </c>
      <c r="D68" s="205">
        <v>0</v>
      </c>
      <c r="E68" s="206" t="s">
        <v>184</v>
      </c>
      <c r="F68" s="206" t="s">
        <v>171</v>
      </c>
      <c r="G68" s="206">
        <v>54</v>
      </c>
      <c r="H68" s="292">
        <v>3.1876000000000002</v>
      </c>
      <c r="I68" s="290">
        <f t="shared" si="15"/>
        <v>13440.880740728835</v>
      </c>
      <c r="J68" s="290">
        <f>VLOOKUP(A68,Piloto!$B$73:$G$139,5,FALSE)</f>
        <v>5351320</v>
      </c>
      <c r="K68" s="204">
        <f t="shared" si="16"/>
        <v>312158.54956000001</v>
      </c>
      <c r="L68" s="204">
        <f t="shared" si="17"/>
        <v>312158.54956000001</v>
      </c>
      <c r="M68" s="204">
        <f t="shared" si="18"/>
        <v>312158.54956000001</v>
      </c>
      <c r="N68" s="204">
        <f t="shared" si="19"/>
        <v>0</v>
      </c>
      <c r="O68" s="204">
        <f t="shared" si="20"/>
        <v>0</v>
      </c>
      <c r="P68" s="204">
        <f t="shared" si="21"/>
        <v>1872951.2973600002</v>
      </c>
      <c r="Q68" s="204"/>
      <c r="R68" s="207">
        <f t="shared" si="22"/>
        <v>3478358</v>
      </c>
      <c r="S68" s="212"/>
      <c r="T68" s="204" t="e">
        <f>ROUND(#REF!*U$18,0)*$U$15</f>
        <v>#REF!</v>
      </c>
      <c r="U68" s="204" t="e">
        <f>PMT((1+Piloto!#REF!)^(IF($U$14="Semestrais",6,IF($U$14="Anuais",12,1)))-1,$U$15,-T68)</f>
        <v>#REF!</v>
      </c>
      <c r="V68" s="204" t="e">
        <f>ROUND(#REF!*W$18,0)*$W$15</f>
        <v>#REF!</v>
      </c>
      <c r="W68" s="204" t="e">
        <f>PMT((1+Piloto!#REF!)^(IF($W$14="Semestrais",6,IF($W$14="Anuais",12,1)))-1,$W$15,-V68)</f>
        <v>#REF!</v>
      </c>
      <c r="X68" s="203"/>
      <c r="Y68" s="41" t="str">
        <f>VLOOKUP(A68,Piloto!B122:I172,4,FALSE)</f>
        <v>Contrato</v>
      </c>
      <c r="AB68" s="296"/>
      <c r="AC68" s="296"/>
      <c r="AD68" s="296"/>
      <c r="AE68" s="225"/>
    </row>
    <row r="69" spans="1:31" ht="24" hidden="1">
      <c r="A69" s="208">
        <f>Piloto!B123</f>
        <v>3002</v>
      </c>
      <c r="B69" s="295">
        <f>Piloto!G123</f>
        <v>397.9477</v>
      </c>
      <c r="C69" s="205">
        <v>333.68</v>
      </c>
      <c r="D69" s="205">
        <v>61.27</v>
      </c>
      <c r="E69" s="206" t="s">
        <v>185</v>
      </c>
      <c r="F69" s="206" t="s">
        <v>125</v>
      </c>
      <c r="G69" s="206">
        <v>36</v>
      </c>
      <c r="H69" s="292">
        <v>2.9977</v>
      </c>
      <c r="I69" s="290">
        <f t="shared" si="15"/>
        <v>11751.433668293597</v>
      </c>
      <c r="J69" s="290">
        <f>VLOOKUP(A69,Piloto!$B$73:$G$139,5,FALSE)</f>
        <v>4676456</v>
      </c>
      <c r="K69" s="204">
        <f t="shared" si="16"/>
        <v>272791.70784799999</v>
      </c>
      <c r="L69" s="204">
        <f t="shared" si="17"/>
        <v>272791.70784799999</v>
      </c>
      <c r="M69" s="204">
        <f t="shared" si="18"/>
        <v>272791.70784799999</v>
      </c>
      <c r="N69" s="204">
        <f t="shared" si="19"/>
        <v>0</v>
      </c>
      <c r="O69" s="204">
        <f t="shared" si="20"/>
        <v>0</v>
      </c>
      <c r="P69" s="204">
        <f t="shared" si="21"/>
        <v>1636750.2470879999</v>
      </c>
      <c r="Q69" s="204"/>
      <c r="R69" s="207">
        <f t="shared" si="22"/>
        <v>3039696.4</v>
      </c>
      <c r="S69" s="212"/>
      <c r="T69" s="204" t="e">
        <f>ROUND(#REF!*U$18,0)*$U$15</f>
        <v>#REF!</v>
      </c>
      <c r="U69" s="204" t="e">
        <f>PMT((1+Piloto!#REF!)^(IF($U$14="Semestrais",6,IF($U$14="Anuais",12,1)))-1,$U$15,-T69)</f>
        <v>#REF!</v>
      </c>
      <c r="V69" s="204" t="e">
        <f>ROUND(#REF!*W$18,0)*$W$15</f>
        <v>#REF!</v>
      </c>
      <c r="W69" s="204" t="e">
        <f>PMT((1+Piloto!#REF!)^(IF($W$14="Semestrais",6,IF($W$14="Anuais",12,1)))-1,$W$15,-V69)</f>
        <v>#REF!</v>
      </c>
      <c r="X69" s="203"/>
      <c r="Y69" s="41" t="str">
        <f>VLOOKUP(A69,Piloto!B123:I199,4,FALSE)</f>
        <v>Contrato</v>
      </c>
      <c r="AB69" s="296"/>
      <c r="AC69" s="296"/>
      <c r="AD69" s="296"/>
      <c r="AE69" s="225"/>
    </row>
    <row r="70" spans="1:31" ht="24" hidden="1">
      <c r="A70" s="208">
        <f>Piloto!B124</f>
        <v>3100</v>
      </c>
      <c r="B70" s="295">
        <f>Piloto!G124</f>
        <v>812.84400000000005</v>
      </c>
      <c r="C70" s="205">
        <v>808.35</v>
      </c>
      <c r="D70" s="205">
        <v>0</v>
      </c>
      <c r="E70" s="206" t="s">
        <v>186</v>
      </c>
      <c r="F70" s="206" t="s">
        <v>164</v>
      </c>
      <c r="G70" s="206">
        <v>59</v>
      </c>
      <c r="H70" s="292">
        <v>4.4939999999999998</v>
      </c>
      <c r="I70" s="290">
        <f t="shared" si="15"/>
        <v>13290.310317846966</v>
      </c>
      <c r="J70" s="290">
        <f>VLOOKUP(A70,Piloto!$B$73:$G$139,5,FALSE)</f>
        <v>10802949</v>
      </c>
      <c r="K70" s="204">
        <f t="shared" si="16"/>
        <v>630168.42401700001</v>
      </c>
      <c r="L70" s="204">
        <f t="shared" si="17"/>
        <v>630168.42401700001</v>
      </c>
      <c r="M70" s="204">
        <f t="shared" si="18"/>
        <v>630168.42401700001</v>
      </c>
      <c r="N70" s="204">
        <f t="shared" si="19"/>
        <v>0</v>
      </c>
      <c r="O70" s="204">
        <f t="shared" si="20"/>
        <v>0</v>
      </c>
      <c r="P70" s="204">
        <f t="shared" si="21"/>
        <v>3781010.5441020001</v>
      </c>
      <c r="Q70" s="204"/>
      <c r="R70" s="207">
        <f t="shared" si="22"/>
        <v>7021916.8500000006</v>
      </c>
      <c r="S70" s="212"/>
      <c r="T70" s="204" t="e">
        <f>ROUND(#REF!*U$18,0)*$U$15</f>
        <v>#REF!</v>
      </c>
      <c r="U70" s="204" t="e">
        <f>PMT((1+Piloto!#REF!)^(IF($U$14="Semestrais",6,IF($U$14="Anuais",12,1)))-1,$U$15,-T70)</f>
        <v>#REF!</v>
      </c>
      <c r="V70" s="204" t="e">
        <f>ROUND(#REF!*W$18,0)*$W$15</f>
        <v>#REF!</v>
      </c>
      <c r="W70" s="204" t="e">
        <f>PMT((1+Piloto!#REF!)^(IF($W$14="Semestrais",6,IF($W$14="Anuais",12,1)))-1,$W$15,-V70)</f>
        <v>#REF!</v>
      </c>
      <c r="X70" s="203"/>
      <c r="Y70" s="41" t="str">
        <f>VLOOKUP(A70,Piloto!B124:I200,4,FALSE)</f>
        <v>Contrato</v>
      </c>
      <c r="AB70" s="296"/>
      <c r="AC70" s="296"/>
      <c r="AD70" s="296"/>
      <c r="AE70" s="225"/>
    </row>
    <row r="71" spans="1:31" ht="24" hidden="1">
      <c r="A71" s="208">
        <f>Piloto!B125</f>
        <v>3201</v>
      </c>
      <c r="B71" s="295">
        <f>Piloto!G125</f>
        <v>336.68200000000002</v>
      </c>
      <c r="C71" s="205">
        <v>333.68</v>
      </c>
      <c r="D71" s="205">
        <v>0</v>
      </c>
      <c r="E71" s="206" t="s">
        <v>187</v>
      </c>
      <c r="F71" s="206" t="s">
        <v>127</v>
      </c>
      <c r="G71" s="206">
        <v>1</v>
      </c>
      <c r="H71" s="292">
        <v>3.0019999999999998</v>
      </c>
      <c r="I71" s="290">
        <f t="shared" si="15"/>
        <v>12727.921302594139</v>
      </c>
      <c r="J71" s="290">
        <f>VLOOKUP(A71,Piloto!$B$73:$G$139,5,FALSE)</f>
        <v>4285262</v>
      </c>
      <c r="K71" s="204">
        <f t="shared" si="16"/>
        <v>249972.18824600001</v>
      </c>
      <c r="L71" s="204">
        <f t="shared" si="17"/>
        <v>249972.18824600001</v>
      </c>
      <c r="M71" s="204">
        <f t="shared" si="18"/>
        <v>249972.18824600001</v>
      </c>
      <c r="N71" s="204">
        <f t="shared" si="19"/>
        <v>0</v>
      </c>
      <c r="O71" s="204">
        <f t="shared" si="20"/>
        <v>0</v>
      </c>
      <c r="P71" s="204">
        <f t="shared" si="21"/>
        <v>1499833.1294760001</v>
      </c>
      <c r="Q71" s="204"/>
      <c r="R71" s="207">
        <f t="shared" si="22"/>
        <v>2785420.3000000003</v>
      </c>
      <c r="S71" s="212"/>
      <c r="T71" s="204" t="e">
        <f>ROUND(#REF!*U$18,0)*$U$15</f>
        <v>#REF!</v>
      </c>
      <c r="U71" s="204" t="e">
        <f>PMT((1+Piloto!#REF!)^(IF($U$14="Semestrais",6,IF($U$14="Anuais",12,1)))-1,$U$15,-T71)</f>
        <v>#REF!</v>
      </c>
      <c r="V71" s="204" t="e">
        <f>ROUND(#REF!*W$18,0)*$W$15</f>
        <v>#REF!</v>
      </c>
      <c r="W71" s="204" t="e">
        <f>PMT((1+Piloto!#REF!)^(IF($W$14="Semestrais",6,IF($W$14="Anuais",12,1)))-1,$W$15,-V71)</f>
        <v>#REF!</v>
      </c>
      <c r="X71" s="203"/>
      <c r="Y71" s="41" t="str">
        <f>VLOOKUP(A71,Piloto!B125:I201,4,FALSE)</f>
        <v>Contrato</v>
      </c>
      <c r="AB71" s="296"/>
      <c r="AC71" s="296"/>
      <c r="AD71" s="296"/>
      <c r="AE71" s="225"/>
    </row>
    <row r="72" spans="1:31" ht="24" hidden="1">
      <c r="A72" s="208">
        <f>Piloto!B126</f>
        <v>3202</v>
      </c>
      <c r="B72" s="295">
        <f>Piloto!G126</f>
        <v>336.8612</v>
      </c>
      <c r="C72" s="205">
        <v>333.68</v>
      </c>
      <c r="D72" s="205">
        <v>0</v>
      </c>
      <c r="E72" s="206" t="s">
        <v>188</v>
      </c>
      <c r="F72" s="206" t="s">
        <v>125</v>
      </c>
      <c r="G72" s="206">
        <v>29</v>
      </c>
      <c r="H72" s="292">
        <v>3.1812</v>
      </c>
      <c r="I72" s="290">
        <f t="shared" si="15"/>
        <v>12727.921767184824</v>
      </c>
      <c r="J72" s="290">
        <f>VLOOKUP(A72,Piloto!$B$73:$G$139,5,FALSE)</f>
        <v>4287543</v>
      </c>
      <c r="K72" s="204">
        <f t="shared" si="16"/>
        <v>250105.245819</v>
      </c>
      <c r="L72" s="204">
        <f t="shared" si="17"/>
        <v>250105.245819</v>
      </c>
      <c r="M72" s="204">
        <f t="shared" si="18"/>
        <v>250105.245819</v>
      </c>
      <c r="N72" s="204">
        <f t="shared" si="19"/>
        <v>0</v>
      </c>
      <c r="O72" s="204">
        <f t="shared" si="20"/>
        <v>0</v>
      </c>
      <c r="P72" s="204">
        <f t="shared" si="21"/>
        <v>1500631.4749139999</v>
      </c>
      <c r="Q72" s="204"/>
      <c r="R72" s="207">
        <f t="shared" si="22"/>
        <v>2786902.95</v>
      </c>
      <c r="S72" s="212"/>
      <c r="T72" s="204" t="e">
        <f>ROUND(#REF!*U$18,0)*$U$15</f>
        <v>#REF!</v>
      </c>
      <c r="U72" s="204" t="e">
        <f>PMT((1+Piloto!#REF!)^(IF($U$14="Semestrais",6,IF($U$14="Anuais",12,1)))-1,$U$15,-T72)</f>
        <v>#REF!</v>
      </c>
      <c r="V72" s="204" t="e">
        <f>ROUND(#REF!*W$18,0)*$W$15</f>
        <v>#REF!</v>
      </c>
      <c r="W72" s="204" t="e">
        <f>PMT((1+Piloto!#REF!)^(IF($W$14="Semestrais",6,IF($W$14="Anuais",12,1)))-1,$W$15,-V72)</f>
        <v>#REF!</v>
      </c>
      <c r="X72" s="203"/>
      <c r="Y72" s="41" t="str">
        <f>VLOOKUP(A72,Piloto!B126:I202,4,FALSE)</f>
        <v>Contrato</v>
      </c>
      <c r="AB72" s="296"/>
      <c r="AC72" s="296"/>
      <c r="AD72" s="296"/>
      <c r="AE72" s="225"/>
    </row>
    <row r="73" spans="1:31" ht="24" hidden="1">
      <c r="A73" s="208">
        <f>Piloto!B127</f>
        <v>3301</v>
      </c>
      <c r="B73" s="295">
        <f>Piloto!G127</f>
        <v>398.34839999999997</v>
      </c>
      <c r="C73" s="205">
        <v>394.95</v>
      </c>
      <c r="D73" s="205">
        <v>0</v>
      </c>
      <c r="E73" s="206" t="s">
        <v>189</v>
      </c>
      <c r="F73" s="206" t="s">
        <v>171</v>
      </c>
      <c r="G73" s="206">
        <v>56</v>
      </c>
      <c r="H73" s="292">
        <v>3.3984000000000001</v>
      </c>
      <c r="I73" s="290">
        <f t="shared" si="15"/>
        <v>12720.924698078366</v>
      </c>
      <c r="J73" s="290">
        <f>VLOOKUP(A73,Piloto!$B$73:$G$139,5,FALSE)</f>
        <v>5067360</v>
      </c>
      <c r="K73" s="204">
        <f t="shared" si="16"/>
        <v>295594.31088</v>
      </c>
      <c r="L73" s="204">
        <f t="shared" si="17"/>
        <v>295594.31088</v>
      </c>
      <c r="M73" s="204">
        <f t="shared" si="18"/>
        <v>295594.31088</v>
      </c>
      <c r="N73" s="204">
        <f t="shared" si="19"/>
        <v>0</v>
      </c>
      <c r="O73" s="204">
        <f t="shared" si="20"/>
        <v>0</v>
      </c>
      <c r="P73" s="204">
        <f t="shared" si="21"/>
        <v>1773565.86528</v>
      </c>
      <c r="Q73" s="204"/>
      <c r="R73" s="207">
        <f t="shared" si="22"/>
        <v>3293784</v>
      </c>
      <c r="S73" s="212"/>
      <c r="T73" s="204" t="e">
        <f>ROUND(#REF!*U$18,0)*$U$15</f>
        <v>#REF!</v>
      </c>
      <c r="U73" s="204" t="e">
        <f>PMT((1+Piloto!#REF!)^(IF($U$14="Semestrais",6,IF($U$14="Anuais",12,1)))-1,$U$15,-T73)</f>
        <v>#REF!</v>
      </c>
      <c r="V73" s="204" t="e">
        <f>ROUND(#REF!*W$18,0)*$W$15</f>
        <v>#REF!</v>
      </c>
      <c r="W73" s="204" t="e">
        <f>PMT((1+Piloto!#REF!)^(IF($W$14="Semestrais",6,IF($W$14="Anuais",12,1)))-1,$W$15,-V73)</f>
        <v>#REF!</v>
      </c>
      <c r="X73" s="203"/>
      <c r="Y73" s="41" t="str">
        <f>VLOOKUP(A73,Piloto!B127:I203,4,FALSE)</f>
        <v>Contrato</v>
      </c>
      <c r="AB73" s="296"/>
      <c r="AC73" s="296"/>
      <c r="AD73" s="296"/>
      <c r="AE73" s="225"/>
    </row>
    <row r="74" spans="1:31" ht="24" hidden="1">
      <c r="A74" s="208">
        <f>Piloto!B128</f>
        <v>3302</v>
      </c>
      <c r="B74" s="295">
        <f>Piloto!G128</f>
        <v>397.98750000000001</v>
      </c>
      <c r="C74" s="205">
        <v>394.95</v>
      </c>
      <c r="D74" s="205">
        <v>0</v>
      </c>
      <c r="E74" s="206" t="s">
        <v>190</v>
      </c>
      <c r="F74" s="206" t="s">
        <v>171</v>
      </c>
      <c r="G74" s="206">
        <v>41</v>
      </c>
      <c r="H74" s="292">
        <v>3.0375000000000001</v>
      </c>
      <c r="I74" s="290">
        <f t="shared" si="15"/>
        <v>12720.92465215616</v>
      </c>
      <c r="J74" s="290">
        <f>VLOOKUP(A74,Piloto!$B$73:$G$139,5,FALSE)</f>
        <v>5062769</v>
      </c>
      <c r="K74" s="204">
        <f t="shared" si="16"/>
        <v>295326.50407700002</v>
      </c>
      <c r="L74" s="204">
        <f t="shared" si="17"/>
        <v>295326.50407700002</v>
      </c>
      <c r="M74" s="204">
        <f t="shared" si="18"/>
        <v>295326.50407700002</v>
      </c>
      <c r="N74" s="204">
        <f t="shared" si="19"/>
        <v>0</v>
      </c>
      <c r="O74" s="204">
        <f t="shared" si="20"/>
        <v>0</v>
      </c>
      <c r="P74" s="204">
        <f t="shared" si="21"/>
        <v>1771959.024462</v>
      </c>
      <c r="Q74" s="204"/>
      <c r="R74" s="207">
        <f t="shared" si="22"/>
        <v>3290799.85</v>
      </c>
      <c r="S74" s="212"/>
      <c r="T74" s="204" t="e">
        <f>ROUND(#REF!*U$18,0)*$U$15</f>
        <v>#REF!</v>
      </c>
      <c r="U74" s="204" t="e">
        <f>PMT((1+Piloto!#REF!)^(IF($U$14="Semestrais",6,IF($U$14="Anuais",12,1)))-1,$U$15,-T74)</f>
        <v>#REF!</v>
      </c>
      <c r="V74" s="204" t="e">
        <f>ROUND(#REF!*W$18,0)*$W$15</f>
        <v>#REF!</v>
      </c>
      <c r="W74" s="204" t="e">
        <f>PMT((1+Piloto!#REF!)^(IF($W$14="Semestrais",6,IF($W$14="Anuais",12,1)))-1,$W$15,-V74)</f>
        <v>#REF!</v>
      </c>
      <c r="X74" s="203"/>
      <c r="Y74" s="41" t="str">
        <f>VLOOKUP(A74,Piloto!B128:I204,4,FALSE)</f>
        <v>Contrato</v>
      </c>
      <c r="AB74" s="296"/>
      <c r="AC74" s="296"/>
      <c r="AD74" s="296"/>
      <c r="AE74" s="225"/>
    </row>
    <row r="75" spans="1:31" ht="24" hidden="1">
      <c r="A75" s="208">
        <f>Piloto!B129</f>
        <v>3400</v>
      </c>
      <c r="B75" s="295">
        <f>Piloto!G129</f>
        <v>879.45249999999999</v>
      </c>
      <c r="C75" s="205">
        <v>740.94</v>
      </c>
      <c r="D75" s="205">
        <v>134.82</v>
      </c>
      <c r="E75" s="206" t="s">
        <v>191</v>
      </c>
      <c r="F75" s="206" t="s">
        <v>164</v>
      </c>
      <c r="G75" s="206">
        <v>63</v>
      </c>
      <c r="H75" s="292">
        <v>3.6924999999999999</v>
      </c>
      <c r="I75" s="290">
        <f t="shared" si="15"/>
        <v>12413.150226987813</v>
      </c>
      <c r="J75" s="290">
        <f>VLOOKUP(A75,Piloto!$B$73:$G$139,5,FALSE)</f>
        <v>10916776</v>
      </c>
      <c r="K75" s="204">
        <f t="shared" si="16"/>
        <v>636808.29440800007</v>
      </c>
      <c r="L75" s="204">
        <f t="shared" si="17"/>
        <v>636808.29440800007</v>
      </c>
      <c r="M75" s="204">
        <f t="shared" si="18"/>
        <v>636808.29440800007</v>
      </c>
      <c r="N75" s="204">
        <f t="shared" si="19"/>
        <v>0</v>
      </c>
      <c r="O75" s="204">
        <f t="shared" si="20"/>
        <v>0</v>
      </c>
      <c r="P75" s="204">
        <f t="shared" si="21"/>
        <v>3820849.7664480004</v>
      </c>
      <c r="Q75" s="204"/>
      <c r="R75" s="207">
        <f t="shared" si="22"/>
        <v>7095904.4000000004</v>
      </c>
      <c r="S75" s="212"/>
      <c r="T75" s="204" t="e">
        <f>ROUND(#REF!*U$18,0)*$U$15</f>
        <v>#REF!</v>
      </c>
      <c r="U75" s="204" t="e">
        <f>PMT((1+Piloto!#REF!)^(IF($U$14="Semestrais",6,IF($U$14="Anuais",12,1)))-1,$U$15,-T75)</f>
        <v>#REF!</v>
      </c>
      <c r="V75" s="204" t="e">
        <f>ROUND(#REF!*W$18,0)*$W$15</f>
        <v>#REF!</v>
      </c>
      <c r="W75" s="204" t="e">
        <f>PMT((1+Piloto!#REF!)^(IF($W$14="Semestrais",6,IF($W$14="Anuais",12,1)))-1,$W$15,-V75)</f>
        <v>#REF!</v>
      </c>
      <c r="X75" s="203"/>
      <c r="Y75" s="41" t="str">
        <f>VLOOKUP(A75,Piloto!B129:I205,4,FALSE)</f>
        <v>Contrato</v>
      </c>
      <c r="AB75" s="296"/>
      <c r="AC75" s="296"/>
      <c r="AD75" s="296"/>
      <c r="AE75" s="225"/>
    </row>
    <row r="76" spans="1:31" ht="24" hidden="1">
      <c r="A76" s="208">
        <f>Piloto!B130</f>
        <v>3501</v>
      </c>
      <c r="B76" s="295">
        <f>Piloto!G130</f>
        <v>397.89279999999997</v>
      </c>
      <c r="C76" s="205">
        <v>394.95</v>
      </c>
      <c r="D76" s="205">
        <v>0</v>
      </c>
      <c r="E76" s="206" t="s">
        <v>192</v>
      </c>
      <c r="F76" s="206" t="s">
        <v>142</v>
      </c>
      <c r="G76" s="206">
        <v>25</v>
      </c>
      <c r="H76" s="292">
        <v>2.9428000000000001</v>
      </c>
      <c r="I76" s="290">
        <f t="shared" si="15"/>
        <v>12720.926339958905</v>
      </c>
      <c r="J76" s="290">
        <f>VLOOKUP(A76,Piloto!$B$73:$G$139,5,FALSE)</f>
        <v>5061565</v>
      </c>
      <c r="K76" s="204">
        <f t="shared" si="16"/>
        <v>295256.27114500001</v>
      </c>
      <c r="L76" s="204">
        <f t="shared" si="17"/>
        <v>295256.27114500001</v>
      </c>
      <c r="M76" s="204">
        <f t="shared" si="18"/>
        <v>295256.27114500001</v>
      </c>
      <c r="N76" s="204">
        <f t="shared" si="19"/>
        <v>0</v>
      </c>
      <c r="O76" s="204">
        <f t="shared" si="20"/>
        <v>0</v>
      </c>
      <c r="P76" s="204">
        <f t="shared" si="21"/>
        <v>1771537.62687</v>
      </c>
      <c r="Q76" s="204"/>
      <c r="R76" s="207">
        <f t="shared" si="22"/>
        <v>3290017.25</v>
      </c>
      <c r="S76" s="212"/>
      <c r="T76" s="204" t="e">
        <f>ROUND(#REF!*U$18,0)*$U$15</f>
        <v>#REF!</v>
      </c>
      <c r="U76" s="204" t="e">
        <f>PMT((1+Piloto!#REF!)^(IF($U$14="Semestrais",6,IF($U$14="Anuais",12,1)))-1,$U$15,-T76)</f>
        <v>#REF!</v>
      </c>
      <c r="V76" s="204" t="e">
        <f>ROUND(#REF!*W$18,0)*$W$15</f>
        <v>#REF!</v>
      </c>
      <c r="W76" s="204" t="e">
        <f>PMT((1+Piloto!#REF!)^(IF($W$14="Semestrais",6,IF($W$14="Anuais",12,1)))-1,$W$15,-V76)</f>
        <v>#REF!</v>
      </c>
      <c r="X76" s="203"/>
      <c r="Y76" s="41" t="str">
        <f>VLOOKUP(A76,Piloto!B130:I206,4,FALSE)</f>
        <v>Contrato</v>
      </c>
      <c r="AB76" s="296"/>
      <c r="AC76" s="296"/>
      <c r="AD76" s="296"/>
      <c r="AE76" s="225"/>
    </row>
    <row r="77" spans="1:31" ht="24" hidden="1">
      <c r="A77" s="208">
        <f>Piloto!B131</f>
        <v>3502</v>
      </c>
      <c r="B77" s="295">
        <f>Piloto!G131</f>
        <v>336.62279999999998</v>
      </c>
      <c r="C77" s="205">
        <v>333.68</v>
      </c>
      <c r="D77" s="205">
        <v>0</v>
      </c>
      <c r="E77" s="206" t="s">
        <v>193</v>
      </c>
      <c r="F77" s="206" t="s">
        <v>125</v>
      </c>
      <c r="G77" s="206">
        <v>24</v>
      </c>
      <c r="H77" s="292">
        <v>2.9428000000000001</v>
      </c>
      <c r="I77" s="290">
        <f t="shared" si="15"/>
        <v>12727.919796282367</v>
      </c>
      <c r="J77" s="290">
        <f>VLOOKUP(A77,Piloto!$B$73:$G$139,5,FALSE)</f>
        <v>4284508</v>
      </c>
      <c r="K77" s="204">
        <f t="shared" si="16"/>
        <v>249928.20516400001</v>
      </c>
      <c r="L77" s="204">
        <f t="shared" si="17"/>
        <v>249928.20516400001</v>
      </c>
      <c r="M77" s="204">
        <f t="shared" si="18"/>
        <v>249928.20516400001</v>
      </c>
      <c r="N77" s="204">
        <f t="shared" si="19"/>
        <v>0</v>
      </c>
      <c r="O77" s="204">
        <f t="shared" si="20"/>
        <v>0</v>
      </c>
      <c r="P77" s="204">
        <f t="shared" si="21"/>
        <v>1499569.230984</v>
      </c>
      <c r="Q77" s="204"/>
      <c r="R77" s="207">
        <f t="shared" si="22"/>
        <v>2784930.2</v>
      </c>
      <c r="S77" s="212"/>
      <c r="T77" s="204" t="e">
        <f>ROUND(#REF!*U$18,0)*$U$15</f>
        <v>#REF!</v>
      </c>
      <c r="U77" s="204" t="e">
        <f>PMT((1+Piloto!#REF!)^(IF($U$14="Semestrais",6,IF($U$14="Anuais",12,1)))-1,$U$15,-T77)</f>
        <v>#REF!</v>
      </c>
      <c r="V77" s="204" t="e">
        <f>ROUND(#REF!*W$18,0)*$W$15</f>
        <v>#REF!</v>
      </c>
      <c r="W77" s="204" t="e">
        <f>PMT((1+Piloto!#REF!)^(IF($W$14="Semestrais",6,IF($W$14="Anuais",12,1)))-1,$W$15,-V77)</f>
        <v>#REF!</v>
      </c>
      <c r="X77" s="203"/>
      <c r="Y77" s="41" t="str">
        <f>VLOOKUP(A77,Piloto!B131:I207,4,FALSE)</f>
        <v>Contrato</v>
      </c>
      <c r="AB77" s="296"/>
      <c r="AC77" s="296"/>
      <c r="AD77" s="296"/>
      <c r="AE77" s="225"/>
    </row>
    <row r="78" spans="1:31" ht="24" hidden="1">
      <c r="A78" s="208">
        <f>Piloto!B132</f>
        <v>3601</v>
      </c>
      <c r="B78" s="295">
        <f>Piloto!G132</f>
        <v>398.58569999999997</v>
      </c>
      <c r="C78" s="205">
        <v>394.95</v>
      </c>
      <c r="D78" s="205">
        <v>0</v>
      </c>
      <c r="E78" s="206" t="s">
        <v>194</v>
      </c>
      <c r="F78" s="206" t="s">
        <v>195</v>
      </c>
      <c r="G78" s="206">
        <v>64</v>
      </c>
      <c r="H78" s="292">
        <v>3.6356999999999999</v>
      </c>
      <c r="I78" s="290">
        <f t="shared" si="15"/>
        <v>12720.9255123804</v>
      </c>
      <c r="J78" s="290">
        <f>VLOOKUP(A78,Piloto!$B$73:$G$139,5,FALSE)</f>
        <v>5070379</v>
      </c>
      <c r="K78" s="204">
        <f t="shared" si="16"/>
        <v>295770.41820700001</v>
      </c>
      <c r="L78" s="204">
        <f t="shared" si="17"/>
        <v>295770.41820700001</v>
      </c>
      <c r="M78" s="204">
        <f t="shared" si="18"/>
        <v>295770.41820700001</v>
      </c>
      <c r="N78" s="204">
        <f t="shared" si="19"/>
        <v>0</v>
      </c>
      <c r="O78" s="204">
        <f t="shared" si="20"/>
        <v>0</v>
      </c>
      <c r="P78" s="204">
        <f t="shared" si="21"/>
        <v>1774622.5092420001</v>
      </c>
      <c r="Q78" s="204"/>
      <c r="R78" s="207">
        <f t="shared" si="22"/>
        <v>3295746.35</v>
      </c>
      <c r="S78" s="212"/>
      <c r="T78" s="204" t="e">
        <f>ROUND(#REF!*U$18,0)*$U$15</f>
        <v>#REF!</v>
      </c>
      <c r="U78" s="204" t="e">
        <f>PMT((1+Piloto!#REF!)^(IF($U$14="Semestrais",6,IF($U$14="Anuais",12,1)))-1,$U$15,-T78)</f>
        <v>#REF!</v>
      </c>
      <c r="V78" s="204" t="e">
        <f>ROUND(#REF!*W$18,0)*$W$15</f>
        <v>#REF!</v>
      </c>
      <c r="W78" s="204" t="e">
        <f>PMT((1+Piloto!#REF!)^(IF($W$14="Semestrais",6,IF($W$14="Anuais",12,1)))-1,$W$15,-V78)</f>
        <v>#REF!</v>
      </c>
      <c r="X78" s="203"/>
      <c r="Y78" s="41" t="str">
        <f>VLOOKUP(A78,Piloto!B132:I208,4,FALSE)</f>
        <v>Contrato</v>
      </c>
      <c r="AB78" s="296"/>
      <c r="AC78" s="296"/>
      <c r="AD78" s="296"/>
      <c r="AE78" s="225"/>
    </row>
    <row r="79" spans="1:31" ht="24" hidden="1">
      <c r="A79" s="208">
        <f>Piloto!B133</f>
        <v>3602</v>
      </c>
      <c r="B79" s="295">
        <f>Piloto!G133</f>
        <v>398.36770000000001</v>
      </c>
      <c r="C79" s="205">
        <v>394.95</v>
      </c>
      <c r="D79" s="205">
        <v>0</v>
      </c>
      <c r="E79" s="206" t="s">
        <v>196</v>
      </c>
      <c r="F79" s="206" t="s">
        <v>164</v>
      </c>
      <c r="G79" s="206">
        <v>62</v>
      </c>
      <c r="H79" s="292">
        <v>3.4177</v>
      </c>
      <c r="I79" s="290">
        <f t="shared" si="15"/>
        <v>12720.925918441681</v>
      </c>
      <c r="J79" s="290">
        <f>VLOOKUP(A79,Piloto!$B$73:$G$139,5,FALSE)</f>
        <v>5067606</v>
      </c>
      <c r="K79" s="204">
        <f t="shared" si="16"/>
        <v>295608.660798</v>
      </c>
      <c r="L79" s="204">
        <f t="shared" si="17"/>
        <v>295608.660798</v>
      </c>
      <c r="M79" s="204">
        <f t="shared" si="18"/>
        <v>295608.660798</v>
      </c>
      <c r="N79" s="204">
        <f t="shared" si="19"/>
        <v>0</v>
      </c>
      <c r="O79" s="204">
        <f t="shared" si="20"/>
        <v>0</v>
      </c>
      <c r="P79" s="204">
        <f t="shared" si="21"/>
        <v>1773651.9647880001</v>
      </c>
      <c r="Q79" s="204"/>
      <c r="R79" s="207">
        <f t="shared" si="22"/>
        <v>3293943.9</v>
      </c>
      <c r="S79" s="212"/>
      <c r="T79" s="204" t="e">
        <f>ROUND(#REF!*U$18,0)*$U$15</f>
        <v>#REF!</v>
      </c>
      <c r="U79" s="204" t="e">
        <f>PMT((1+Piloto!#REF!)^(IF($U$14="Semestrais",6,IF($U$14="Anuais",12,1)))-1,$U$15,-T79)</f>
        <v>#REF!</v>
      </c>
      <c r="V79" s="204" t="e">
        <f>ROUND(#REF!*W$18,0)*$W$15</f>
        <v>#REF!</v>
      </c>
      <c r="W79" s="204" t="e">
        <f>PMT((1+Piloto!#REF!)^(IF($W$14="Semestrais",6,IF($W$14="Anuais",12,1)))-1,$W$15,-V79)</f>
        <v>#REF!</v>
      </c>
      <c r="X79" s="203"/>
      <c r="Y79" s="41" t="str">
        <f>VLOOKUP(A79,Piloto!B133:I209,4,FALSE)</f>
        <v>Contrato</v>
      </c>
      <c r="AB79" s="296"/>
      <c r="AC79" s="296"/>
      <c r="AD79" s="296"/>
      <c r="AE79" s="225"/>
    </row>
    <row r="80" spans="1:31" ht="24" hidden="1">
      <c r="A80" s="208">
        <f>Piloto!B134</f>
        <v>3700</v>
      </c>
      <c r="B80" s="295">
        <f>Piloto!G134</f>
        <v>880.22699999999998</v>
      </c>
      <c r="C80" s="205">
        <v>740.94</v>
      </c>
      <c r="D80" s="205">
        <v>134.82</v>
      </c>
      <c r="E80" s="206" t="s">
        <v>197</v>
      </c>
      <c r="F80" s="206" t="s">
        <v>164</v>
      </c>
      <c r="G80" s="206">
        <v>60</v>
      </c>
      <c r="H80" s="292">
        <v>4.4669999999999996</v>
      </c>
      <c r="I80" s="290">
        <f t="shared" si="15"/>
        <v>14178.490321246678</v>
      </c>
      <c r="J80" s="290">
        <f>VLOOKUP(A80,Piloto!$B$73:$G$139,5,FALSE)</f>
        <v>12480290</v>
      </c>
      <c r="K80" s="204">
        <f t="shared" si="16"/>
        <v>728012.75657000009</v>
      </c>
      <c r="L80" s="204">
        <f t="shared" si="17"/>
        <v>728012.75657000009</v>
      </c>
      <c r="M80" s="204">
        <f t="shared" si="18"/>
        <v>728012.75657000009</v>
      </c>
      <c r="N80" s="204">
        <f t="shared" si="19"/>
        <v>0</v>
      </c>
      <c r="O80" s="204">
        <f t="shared" si="20"/>
        <v>0</v>
      </c>
      <c r="P80" s="204">
        <f t="shared" si="21"/>
        <v>4368076.5394200003</v>
      </c>
      <c r="Q80" s="204"/>
      <c r="R80" s="207">
        <f t="shared" si="22"/>
        <v>8112188.5</v>
      </c>
      <c r="S80" s="212"/>
      <c r="T80" s="204" t="e">
        <f>ROUND(#REF!*U$18,0)*$U$15</f>
        <v>#REF!</v>
      </c>
      <c r="U80" s="204" t="e">
        <f>PMT((1+Piloto!#REF!)^(IF($U$14="Semestrais",6,IF($U$14="Anuais",12,1)))-1,$U$15,-T80)</f>
        <v>#REF!</v>
      </c>
      <c r="V80" s="204" t="e">
        <f>ROUND(#REF!*W$18,0)*$W$15</f>
        <v>#REF!</v>
      </c>
      <c r="W80" s="204" t="e">
        <f>PMT((1+Piloto!#REF!)^(IF($W$14="Semestrais",6,IF($W$14="Anuais",12,1)))-1,$W$15,-V80)</f>
        <v>#REF!</v>
      </c>
      <c r="X80" s="203"/>
      <c r="Y80" s="41" t="str">
        <f>VLOOKUP(A80,Piloto!B134:I210,4,FALSE)</f>
        <v>Contrato</v>
      </c>
      <c r="AB80" s="296"/>
      <c r="AC80" s="296"/>
      <c r="AD80" s="296"/>
      <c r="AE80" s="225"/>
    </row>
    <row r="81" spans="1:31" ht="24" hidden="1">
      <c r="A81" s="208">
        <f>Piloto!B135</f>
        <v>3801</v>
      </c>
      <c r="B81" s="295">
        <f>Piloto!G135</f>
        <v>399.08159999999998</v>
      </c>
      <c r="C81" s="205">
        <v>394.95</v>
      </c>
      <c r="D81" s="205">
        <v>0</v>
      </c>
      <c r="E81" s="206" t="s">
        <v>198</v>
      </c>
      <c r="F81" s="206" t="s">
        <v>171</v>
      </c>
      <c r="G81" s="206">
        <v>57</v>
      </c>
      <c r="H81" s="292">
        <v>4.1315999999999997</v>
      </c>
      <c r="I81" s="290">
        <f t="shared" si="15"/>
        <v>13579.588735737254</v>
      </c>
      <c r="J81" s="290">
        <f>VLOOKUP(A81,Piloto!$B$73:$G$139,5,FALSE)</f>
        <v>5419364</v>
      </c>
      <c r="K81" s="204">
        <f t="shared" si="16"/>
        <v>316127.76021199999</v>
      </c>
      <c r="L81" s="204">
        <f t="shared" si="17"/>
        <v>316127.76021199999</v>
      </c>
      <c r="M81" s="204">
        <f t="shared" si="18"/>
        <v>316127.76021199999</v>
      </c>
      <c r="N81" s="204">
        <f t="shared" si="19"/>
        <v>0</v>
      </c>
      <c r="O81" s="204">
        <f t="shared" si="20"/>
        <v>0</v>
      </c>
      <c r="P81" s="204">
        <f t="shared" si="21"/>
        <v>1896766.561272</v>
      </c>
      <c r="Q81" s="204"/>
      <c r="R81" s="207">
        <f t="shared" si="22"/>
        <v>3522586.6</v>
      </c>
      <c r="S81" s="212"/>
      <c r="T81" s="204" t="e">
        <f>ROUND(#REF!*U$18,0)*$U$15</f>
        <v>#REF!</v>
      </c>
      <c r="U81" s="204" t="e">
        <f>PMT((1+Piloto!#REF!)^(IF($U$14="Semestrais",6,IF($U$14="Anuais",12,1)))-1,$U$15,-T81)</f>
        <v>#REF!</v>
      </c>
      <c r="V81" s="204" t="e">
        <f>ROUND(#REF!*W$18,0)*$W$15</f>
        <v>#REF!</v>
      </c>
      <c r="W81" s="204" t="e">
        <f>PMT((1+Piloto!#REF!)^(IF($W$14="Semestrais",6,IF($W$14="Anuais",12,1)))-1,$W$15,-V81)</f>
        <v>#REF!</v>
      </c>
      <c r="X81" s="203"/>
      <c r="Y81" s="41" t="str">
        <f>VLOOKUP(A81,Piloto!B135:I211,4,FALSE)</f>
        <v>Contrato</v>
      </c>
      <c r="AB81" s="296"/>
      <c r="AC81" s="296"/>
      <c r="AD81" s="296"/>
      <c r="AE81" s="225"/>
    </row>
    <row r="82" spans="1:31" ht="24" hidden="1">
      <c r="A82" s="208">
        <f>Piloto!B136</f>
        <v>3802</v>
      </c>
      <c r="B82" s="295">
        <f>Piloto!G136</f>
        <v>336.67770000000002</v>
      </c>
      <c r="C82" s="205">
        <v>333.68</v>
      </c>
      <c r="D82" s="205">
        <v>0</v>
      </c>
      <c r="E82" s="206" t="s">
        <v>199</v>
      </c>
      <c r="F82" s="206" t="s">
        <v>125</v>
      </c>
      <c r="G82" s="206">
        <v>35</v>
      </c>
      <c r="H82" s="292">
        <v>2.9977</v>
      </c>
      <c r="I82" s="290">
        <f t="shared" si="15"/>
        <v>12727.920500823191</v>
      </c>
      <c r="J82" s="290">
        <f>VLOOKUP(A82,Piloto!$B$73:$G$139,5,FALSE)</f>
        <v>4285207</v>
      </c>
      <c r="K82" s="204">
        <f t="shared" si="16"/>
        <v>249968.97993100001</v>
      </c>
      <c r="L82" s="204">
        <f t="shared" si="17"/>
        <v>249968.97993100001</v>
      </c>
      <c r="M82" s="204">
        <f t="shared" si="18"/>
        <v>249968.97993100001</v>
      </c>
      <c r="N82" s="204">
        <f t="shared" si="19"/>
        <v>0</v>
      </c>
      <c r="O82" s="204">
        <f t="shared" si="20"/>
        <v>0</v>
      </c>
      <c r="P82" s="204">
        <f t="shared" si="21"/>
        <v>1499813.879586</v>
      </c>
      <c r="Q82" s="204"/>
      <c r="R82" s="207">
        <f t="shared" si="22"/>
        <v>2785384.5500000003</v>
      </c>
      <c r="S82" s="212"/>
      <c r="T82" s="204" t="e">
        <f>ROUND(#REF!*U$18,0)*$U$15</f>
        <v>#REF!</v>
      </c>
      <c r="U82" s="204" t="e">
        <f>PMT((1+Piloto!#REF!)^(IF($U$14="Semestrais",6,IF($U$14="Anuais",12,1)))-1,$U$15,-T82)</f>
        <v>#REF!</v>
      </c>
      <c r="V82" s="204" t="e">
        <f>ROUND(#REF!*W$18,0)*$W$15</f>
        <v>#REF!</v>
      </c>
      <c r="W82" s="204" t="e">
        <f>PMT((1+Piloto!#REF!)^(IF($W$14="Semestrais",6,IF($W$14="Anuais",12,1)))-1,$W$15,-V82)</f>
        <v>#REF!</v>
      </c>
      <c r="X82" s="203"/>
      <c r="Y82" s="41" t="str">
        <f>VLOOKUP(A82,Piloto!B136:I212,4,FALSE)</f>
        <v>Contrato</v>
      </c>
      <c r="AB82" s="296"/>
      <c r="AC82" s="296"/>
      <c r="AD82" s="296"/>
      <c r="AE82" s="225"/>
    </row>
    <row r="83" spans="1:31" ht="24" hidden="1">
      <c r="A83" s="208">
        <f>Piloto!B137</f>
        <v>3901</v>
      </c>
      <c r="B83" s="295">
        <f>Piloto!G137</f>
        <v>397.72379999999998</v>
      </c>
      <c r="C83" s="205">
        <v>394.95</v>
      </c>
      <c r="D83" s="205">
        <v>0</v>
      </c>
      <c r="E83" s="206" t="s">
        <v>200</v>
      </c>
      <c r="F83" s="206" t="s">
        <v>171</v>
      </c>
      <c r="G83" s="206">
        <v>43</v>
      </c>
      <c r="H83" s="292">
        <v>2.7738</v>
      </c>
      <c r="I83" s="290">
        <f t="shared" ref="I83:I85" si="23">J83/B83</f>
        <v>12924.461649013712</v>
      </c>
      <c r="J83" s="290">
        <f>VLOOKUP(A83,Piloto!$B$73:$G$139,5,FALSE)</f>
        <v>5140366</v>
      </c>
      <c r="K83" s="204">
        <f t="shared" si="16"/>
        <v>299852.96987800003</v>
      </c>
      <c r="L83" s="204">
        <f t="shared" si="17"/>
        <v>299852.96987800003</v>
      </c>
      <c r="M83" s="204">
        <f t="shared" si="18"/>
        <v>299852.96987800003</v>
      </c>
      <c r="N83" s="204">
        <f t="shared" si="19"/>
        <v>0</v>
      </c>
      <c r="O83" s="204">
        <f t="shared" si="20"/>
        <v>0</v>
      </c>
      <c r="P83" s="204">
        <f t="shared" si="21"/>
        <v>1799117.8192680003</v>
      </c>
      <c r="Q83" s="204"/>
      <c r="R83" s="207">
        <f t="shared" si="22"/>
        <v>3341237.9</v>
      </c>
      <c r="S83" s="212"/>
      <c r="T83" s="204" t="e">
        <f>ROUND(#REF!*U$18,0)*$U$15</f>
        <v>#REF!</v>
      </c>
      <c r="U83" s="204" t="e">
        <f>PMT((1+Piloto!#REF!)^(IF($U$14="Semestrais",6,IF($U$14="Anuais",12,1)))-1,$U$15,-T83)</f>
        <v>#REF!</v>
      </c>
      <c r="V83" s="204" t="e">
        <f>ROUND(#REF!*W$18,0)*$W$15</f>
        <v>#REF!</v>
      </c>
      <c r="W83" s="204" t="e">
        <f>PMT((1+Piloto!#REF!)^(IF($W$14="Semestrais",6,IF($W$14="Anuais",12,1)))-1,$W$15,-V83)</f>
        <v>#REF!</v>
      </c>
      <c r="X83" s="203"/>
      <c r="Y83" s="41" t="str">
        <f>VLOOKUP(A83,Piloto!B137:I213,4,FALSE)</f>
        <v>Contrato</v>
      </c>
      <c r="AB83" s="296"/>
      <c r="AC83" s="296"/>
      <c r="AD83" s="296"/>
      <c r="AE83" s="225"/>
    </row>
    <row r="84" spans="1:31" ht="24">
      <c r="A84" s="208">
        <f>Piloto!B138</f>
        <v>3902</v>
      </c>
      <c r="B84" s="323">
        <f>Piloto!G138</f>
        <v>405.16219999999998</v>
      </c>
      <c r="C84" s="324">
        <v>394.95</v>
      </c>
      <c r="D84" s="324">
        <v>0</v>
      </c>
      <c r="E84" s="290" t="s">
        <v>201</v>
      </c>
      <c r="F84" s="290" t="s">
        <v>202</v>
      </c>
      <c r="G84" s="290">
        <v>67</v>
      </c>
      <c r="H84" s="327">
        <v>10.26</v>
      </c>
      <c r="I84" s="290">
        <f t="shared" si="23"/>
        <v>15165.886649840484</v>
      </c>
      <c r="J84" s="290">
        <f>VLOOKUP(A84,Piloto!$B$73:$G$139,5,FALSE)</f>
        <v>6144644</v>
      </c>
      <c r="K84" s="325">
        <f t="shared" si="16"/>
        <v>358435.51845199999</v>
      </c>
      <c r="L84" s="325">
        <f t="shared" si="17"/>
        <v>358435.51845199999</v>
      </c>
      <c r="M84" s="325">
        <f t="shared" si="18"/>
        <v>358435.51845199999</v>
      </c>
      <c r="N84" s="325">
        <f t="shared" si="19"/>
        <v>0</v>
      </c>
      <c r="O84" s="317">
        <f t="shared" si="20"/>
        <v>0</v>
      </c>
      <c r="P84" s="325">
        <f t="shared" si="21"/>
        <v>2150613.1107120002</v>
      </c>
      <c r="Q84" s="325"/>
      <c r="R84" s="326">
        <f t="shared" si="22"/>
        <v>3994018.6</v>
      </c>
      <c r="S84" s="212"/>
      <c r="T84" s="204" t="e">
        <f>ROUND(#REF!*U$18,0)*$U$15</f>
        <v>#REF!</v>
      </c>
      <c r="U84" s="204" t="e">
        <f>PMT((1+Piloto!#REF!)^(IF($U$14="Semestrais",6,IF($U$14="Anuais",12,1)))-1,$U$15,-T84)</f>
        <v>#REF!</v>
      </c>
      <c r="V84" s="204" t="e">
        <f>ROUND(#REF!*W$18,0)*$W$15</f>
        <v>#REF!</v>
      </c>
      <c r="W84" s="204" t="e">
        <f>PMT((1+Piloto!#REF!)^(IF($W$14="Semestrais",6,IF($W$14="Anuais",12,1)))-1,$W$15,-V84)</f>
        <v>#REF!</v>
      </c>
      <c r="X84" s="203"/>
      <c r="Y84" s="41" t="str">
        <f>VLOOKUP(A84,Piloto!B138:I214,4,FALSE)</f>
        <v>Disponivel</v>
      </c>
      <c r="AB84" s="296"/>
      <c r="AC84" s="296"/>
      <c r="AD84" s="296"/>
      <c r="AE84" s="225"/>
    </row>
    <row r="85" spans="1:31" ht="24" hidden="1">
      <c r="A85" s="208">
        <f>Piloto!B139</f>
        <v>4000</v>
      </c>
      <c r="B85" s="295">
        <f>Piloto!G139</f>
        <v>1366.1299999999999</v>
      </c>
      <c r="C85" s="205">
        <v>1155.1599999999999</v>
      </c>
      <c r="D85" s="205">
        <v>206.57</v>
      </c>
      <c r="E85" s="206" t="s">
        <v>203</v>
      </c>
      <c r="F85" s="206"/>
      <c r="G85" s="206">
        <v>58</v>
      </c>
      <c r="H85" s="292">
        <v>4.4000000000000004</v>
      </c>
      <c r="I85" s="290">
        <f t="shared" si="23"/>
        <v>14038.109843133525</v>
      </c>
      <c r="J85" s="290">
        <f>VLOOKUP(A85,Piloto!$B$73:$G$139,5,FALSE)</f>
        <v>19177883</v>
      </c>
      <c r="K85" s="204">
        <f t="shared" si="16"/>
        <v>1118703.4490390001</v>
      </c>
      <c r="L85" s="204">
        <f t="shared" si="17"/>
        <v>1118703.4490390001</v>
      </c>
      <c r="M85" s="204">
        <f t="shared" si="18"/>
        <v>1118703.4490390001</v>
      </c>
      <c r="N85" s="204">
        <f t="shared" si="19"/>
        <v>0</v>
      </c>
      <c r="O85" s="204">
        <f t="shared" si="20"/>
        <v>0</v>
      </c>
      <c r="P85" s="204">
        <f t="shared" si="21"/>
        <v>6712220.6942340005</v>
      </c>
      <c r="Q85" s="204"/>
      <c r="R85" s="207">
        <f t="shared" si="22"/>
        <v>12465623.950000001</v>
      </c>
      <c r="S85" s="212"/>
      <c r="T85" s="204" t="e">
        <f>ROUND(#REF!*U$18,0)*$U$15</f>
        <v>#REF!</v>
      </c>
      <c r="U85" s="204" t="e">
        <f>PMT((1+Piloto!#REF!)^(IF($U$14="Semestrais",6,IF($U$14="Anuais",12,1)))-1,$U$15,-T85)</f>
        <v>#REF!</v>
      </c>
      <c r="V85" s="204" t="e">
        <f>ROUND(#REF!*W$18,0)*$W$15</f>
        <v>#REF!</v>
      </c>
      <c r="W85" s="204" t="e">
        <f>PMT((1+Piloto!#REF!)^(IF($W$14="Semestrais",6,IF($W$14="Anuais",12,1)))-1,$W$15,-V85)</f>
        <v>#REF!</v>
      </c>
      <c r="X85" s="203"/>
      <c r="Y85" s="41" t="str">
        <f>VLOOKUP(A85,Piloto!B139:I215,4,FALSE)</f>
        <v>Contrato</v>
      </c>
      <c r="AB85" s="296"/>
      <c r="AC85" s="296"/>
      <c r="AD85" s="296"/>
      <c r="AE85" s="225"/>
    </row>
    <row r="86" spans="1:31">
      <c r="A86" s="328" t="s">
        <v>204</v>
      </c>
    </row>
    <row r="87" spans="1:31">
      <c r="A87" s="359"/>
      <c r="B87" s="493"/>
      <c r="C87" s="493"/>
      <c r="D87" s="493"/>
      <c r="E87" s="493"/>
      <c r="F87" s="493"/>
      <c r="G87" s="493"/>
      <c r="H87" s="360"/>
      <c r="I87" s="329"/>
      <c r="J87" s="359"/>
      <c r="K87" s="493"/>
      <c r="L87" s="493"/>
      <c r="M87" s="493"/>
      <c r="N87" s="493"/>
      <c r="O87" s="494"/>
      <c r="P87" s="493"/>
      <c r="Q87" s="493"/>
      <c r="R87" s="360"/>
    </row>
    <row r="88" spans="1:31">
      <c r="A88" s="332"/>
      <c r="B88" s="328"/>
      <c r="C88" s="328"/>
      <c r="D88" s="328"/>
      <c r="E88" s="328"/>
      <c r="F88" s="328"/>
      <c r="G88" s="328"/>
      <c r="H88" s="333"/>
      <c r="I88" s="329"/>
      <c r="J88" s="332"/>
      <c r="K88" s="328"/>
      <c r="L88" s="328"/>
      <c r="M88" s="328"/>
      <c r="N88" s="328"/>
      <c r="O88" s="330"/>
      <c r="P88" s="328"/>
      <c r="Q88" s="328"/>
      <c r="R88" s="333"/>
    </row>
    <row r="89" spans="1:31">
      <c r="A89" s="495"/>
      <c r="B89" s="496"/>
      <c r="C89" s="496"/>
      <c r="D89" s="496"/>
      <c r="E89" s="496"/>
      <c r="F89" s="496"/>
      <c r="G89" s="496"/>
      <c r="H89" s="497"/>
      <c r="I89" s="329"/>
      <c r="J89" s="495"/>
      <c r="K89" s="496"/>
      <c r="L89" s="496"/>
      <c r="M89" s="496"/>
      <c r="N89" s="496"/>
      <c r="O89" s="498"/>
      <c r="P89" s="496"/>
      <c r="Q89" s="496"/>
      <c r="R89" s="497"/>
    </row>
    <row r="91" spans="1:31">
      <c r="A91" s="297" t="s">
        <v>205</v>
      </c>
      <c r="B91" s="297"/>
      <c r="C91" s="298"/>
      <c r="D91" s="298"/>
      <c r="E91"/>
      <c r="F91"/>
      <c r="G91"/>
      <c r="H91"/>
    </row>
    <row r="92" spans="1:31">
      <c r="A92" s="297"/>
      <c r="B92" s="297"/>
      <c r="C92" s="298"/>
      <c r="D92" s="72" t="s">
        <v>206</v>
      </c>
      <c r="E92" s="299"/>
      <c r="F92"/>
      <c r="G92"/>
      <c r="H92"/>
    </row>
    <row r="93" spans="1:31">
      <c r="A93" s="361">
        <v>2902</v>
      </c>
      <c r="B93" s="362">
        <v>398.14</v>
      </c>
      <c r="C93" s="363">
        <v>394.95</v>
      </c>
      <c r="D93" s="363">
        <v>0</v>
      </c>
      <c r="E93" s="364" t="s">
        <v>184</v>
      </c>
      <c r="F93" s="365" t="s">
        <v>171</v>
      </c>
      <c r="G93" s="366">
        <v>54</v>
      </c>
      <c r="H93" s="365">
        <v>3.1876000000000002</v>
      </c>
    </row>
    <row r="94" spans="1:31">
      <c r="A94" s="499">
        <v>3301</v>
      </c>
      <c r="B94" s="363">
        <v>398.08</v>
      </c>
      <c r="C94" s="363">
        <v>394.95</v>
      </c>
      <c r="D94" s="363">
        <v>0</v>
      </c>
      <c r="E94" s="364" t="s">
        <v>183</v>
      </c>
      <c r="F94" s="365" t="s">
        <v>171</v>
      </c>
      <c r="G94" s="366">
        <v>45</v>
      </c>
      <c r="H94" s="365">
        <v>3.1023999999999998</v>
      </c>
    </row>
    <row r="95" spans="1:31">
      <c r="A95" s="297"/>
      <c r="B95" s="297"/>
      <c r="C95" s="298"/>
      <c r="D95" s="298"/>
      <c r="E95"/>
      <c r="F95"/>
      <c r="G95"/>
      <c r="H95"/>
    </row>
    <row r="96" spans="1:31">
      <c r="A96" s="297"/>
      <c r="B96" s="297"/>
      <c r="C96" s="298"/>
      <c r="D96" s="72" t="s">
        <v>207</v>
      </c>
      <c r="E96"/>
      <c r="F96"/>
      <c r="G96"/>
      <c r="H96"/>
    </row>
    <row r="97" spans="1:8">
      <c r="A97" s="361">
        <v>2902</v>
      </c>
      <c r="B97" s="362">
        <v>398.08</v>
      </c>
      <c r="C97" s="363">
        <v>394.95</v>
      </c>
      <c r="D97" s="363">
        <v>0</v>
      </c>
      <c r="E97" s="364" t="s">
        <v>183</v>
      </c>
      <c r="F97" s="365" t="s">
        <v>171</v>
      </c>
      <c r="G97" s="366">
        <v>45</v>
      </c>
      <c r="H97" s="365">
        <v>3.1023999999999998</v>
      </c>
    </row>
    <row r="98" spans="1:8">
      <c r="A98" s="361">
        <v>3301</v>
      </c>
      <c r="B98" s="362">
        <v>398.14</v>
      </c>
      <c r="C98" s="363">
        <v>394.95</v>
      </c>
      <c r="D98" s="363">
        <v>0</v>
      </c>
      <c r="E98" s="364" t="s">
        <v>184</v>
      </c>
      <c r="F98" s="365" t="s">
        <v>171</v>
      </c>
      <c r="G98" s="366">
        <v>54</v>
      </c>
      <c r="H98" s="365">
        <v>3.1876000000000002</v>
      </c>
    </row>
    <row r="99" spans="1:8">
      <c r="A99" s="297"/>
      <c r="B99" s="297"/>
      <c r="C99" s="298"/>
      <c r="D99" s="298"/>
      <c r="E99"/>
      <c r="F99"/>
      <c r="G99"/>
      <c r="H99"/>
    </row>
    <row r="100" spans="1:8">
      <c r="A100" s="297"/>
      <c r="B100" s="297"/>
      <c r="C100" s="298"/>
      <c r="D100" s="298"/>
      <c r="E100"/>
      <c r="F100"/>
      <c r="G100"/>
      <c r="H100"/>
    </row>
    <row r="101" spans="1:8">
      <c r="A101" s="297"/>
      <c r="B101" s="297"/>
      <c r="C101" s="298"/>
      <c r="D101" s="298"/>
      <c r="E101"/>
      <c r="F101"/>
      <c r="G101"/>
      <c r="H101"/>
    </row>
    <row r="102" spans="1:8">
      <c r="A102" s="297" t="s">
        <v>208</v>
      </c>
      <c r="B102" s="297"/>
      <c r="C102" s="298"/>
      <c r="D102" s="298"/>
      <c r="E102"/>
      <c r="F102"/>
      <c r="G102"/>
      <c r="H102"/>
    </row>
    <row r="103" spans="1:8">
      <c r="A103" s="297"/>
      <c r="B103" s="297"/>
      <c r="C103" s="298"/>
      <c r="D103" s="500" t="s">
        <v>206</v>
      </c>
      <c r="E103"/>
      <c r="F103"/>
      <c r="G103"/>
      <c r="H103"/>
    </row>
    <row r="104" spans="1:8">
      <c r="A104" s="361">
        <v>3301</v>
      </c>
      <c r="B104" s="367">
        <v>398.14</v>
      </c>
      <c r="C104" s="367">
        <v>394.95</v>
      </c>
      <c r="D104" s="367">
        <v>0</v>
      </c>
      <c r="E104" s="368" t="s">
        <v>184</v>
      </c>
      <c r="F104" s="369" t="s">
        <v>171</v>
      </c>
      <c r="G104" s="370">
        <v>54</v>
      </c>
      <c r="H104" s="369">
        <v>3.1876000000000002</v>
      </c>
    </row>
    <row r="105" spans="1:8">
      <c r="A105" s="361">
        <v>3001</v>
      </c>
      <c r="B105" s="367">
        <v>398.34999999999997</v>
      </c>
      <c r="C105" s="367">
        <v>394.95</v>
      </c>
      <c r="D105" s="367">
        <v>0</v>
      </c>
      <c r="E105" s="368" t="s">
        <v>189</v>
      </c>
      <c r="F105" s="369" t="s">
        <v>171</v>
      </c>
      <c r="G105" s="370">
        <v>56</v>
      </c>
      <c r="H105" s="369">
        <v>3.3984000000000001</v>
      </c>
    </row>
    <row r="106" spans="1:8">
      <c r="A106" s="297"/>
      <c r="B106" s="297"/>
      <c r="C106" s="298"/>
      <c r="D106" s="298"/>
      <c r="E106"/>
      <c r="F106"/>
      <c r="G106"/>
      <c r="H106"/>
    </row>
    <row r="107" spans="1:8">
      <c r="A107" s="297"/>
      <c r="B107" s="297"/>
      <c r="C107" s="298"/>
      <c r="D107" s="500" t="s">
        <v>207</v>
      </c>
      <c r="E107"/>
      <c r="F107"/>
      <c r="G107"/>
      <c r="H107"/>
    </row>
    <row r="108" spans="1:8">
      <c r="A108" s="361">
        <v>3301</v>
      </c>
      <c r="B108" s="367">
        <v>398.14</v>
      </c>
      <c r="C108" s="367">
        <v>394.95</v>
      </c>
      <c r="D108" s="367">
        <v>0</v>
      </c>
      <c r="E108" s="368" t="s">
        <v>189</v>
      </c>
      <c r="F108" s="369" t="s">
        <v>171</v>
      </c>
      <c r="G108" s="370">
        <v>56</v>
      </c>
      <c r="H108" s="369">
        <v>3.3984000000000001</v>
      </c>
    </row>
    <row r="109" spans="1:8">
      <c r="A109" s="361">
        <v>3001</v>
      </c>
      <c r="B109" s="367">
        <v>398.34999999999997</v>
      </c>
      <c r="C109" s="367">
        <v>394.95</v>
      </c>
      <c r="D109" s="367">
        <v>0</v>
      </c>
      <c r="E109" s="368" t="s">
        <v>184</v>
      </c>
      <c r="F109" s="369" t="s">
        <v>171</v>
      </c>
      <c r="G109" s="370">
        <v>54</v>
      </c>
      <c r="H109" s="369">
        <v>3.1876000000000002</v>
      </c>
    </row>
  </sheetData>
  <autoFilter ref="A14:Z89" xr:uid="{00000000-0009-0000-0000-000001000000}">
    <filterColumn colId="24">
      <filters blank="1">
        <filter val="Disponivel"/>
      </filters>
    </filterColumn>
  </autoFilter>
  <mergeCells count="14">
    <mergeCell ref="A11:S11"/>
    <mergeCell ref="A12:S12"/>
    <mergeCell ref="A14:A17"/>
    <mergeCell ref="B14:B17"/>
    <mergeCell ref="C14:C17"/>
    <mergeCell ref="D14:D17"/>
    <mergeCell ref="E14:E17"/>
    <mergeCell ref="F14:F17"/>
    <mergeCell ref="G14:G17"/>
    <mergeCell ref="H14:H17"/>
    <mergeCell ref="I14:I17"/>
    <mergeCell ref="J14:J16"/>
    <mergeCell ref="P14:P16"/>
    <mergeCell ref="R14:R16"/>
  </mergeCells>
  <conditionalFormatting sqref="D93:D94">
    <cfRule type="expression" dxfId="7" priority="14">
      <formula>D93=0</formula>
    </cfRule>
  </conditionalFormatting>
  <conditionalFormatting sqref="D97:D98">
    <cfRule type="expression" dxfId="6" priority="10">
      <formula>D97=0</formula>
    </cfRule>
  </conditionalFormatting>
  <conditionalFormatting sqref="D104:D105">
    <cfRule type="expression" dxfId="5" priority="6">
      <formula>D104=0</formula>
    </cfRule>
  </conditionalFormatting>
  <conditionalFormatting sqref="D108:D109">
    <cfRule type="expression" dxfId="4" priority="3">
      <formula>D108=0</formula>
    </cfRule>
  </conditionalFormatting>
  <conditionalFormatting sqref="H93:H94">
    <cfRule type="expression" dxfId="3" priority="13">
      <formula>H93=0</formula>
    </cfRule>
  </conditionalFormatting>
  <conditionalFormatting sqref="H97:H98">
    <cfRule type="expression" dxfId="2" priority="9">
      <formula>H97=0</formula>
    </cfRule>
  </conditionalFormatting>
  <conditionalFormatting sqref="H104:H105">
    <cfRule type="expression" dxfId="1" priority="5">
      <formula>H104=0</formula>
    </cfRule>
  </conditionalFormatting>
  <conditionalFormatting sqref="H108:H109">
    <cfRule type="expression" dxfId="0" priority="1">
      <formula>H108=0</formula>
    </cfRule>
  </conditionalFormatting>
  <pageMargins left="0.25" right="0.25" top="0.75" bottom="0.75" header="0.3" footer="0.3"/>
  <pageSetup paperSize="9" scale="43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06"/>
  <sheetViews>
    <sheetView showZeros="0" topLeftCell="A15" workbookViewId="0">
      <selection activeCell="A55" sqref="A55:G55"/>
    </sheetView>
  </sheetViews>
  <sheetFormatPr defaultColWidth="9.140625" defaultRowHeight="12.95"/>
  <cols>
    <col min="1" max="1" width="15.140625" customWidth="1"/>
    <col min="2" max="2" width="19.7109375" customWidth="1"/>
    <col min="3" max="3" width="17" customWidth="1"/>
    <col min="4" max="4" width="17.7109375" customWidth="1"/>
    <col min="5" max="5" width="18.28515625" customWidth="1"/>
    <col min="6" max="6" width="21" customWidth="1"/>
    <col min="7" max="7" width="28.85546875" customWidth="1"/>
  </cols>
  <sheetData>
    <row r="1" spans="1:9" ht="26.25" customHeight="1">
      <c r="A1" s="436" t="s">
        <v>209</v>
      </c>
      <c r="B1" s="437"/>
      <c r="C1" s="437"/>
      <c r="D1" s="437"/>
      <c r="E1" s="437"/>
      <c r="F1" s="437"/>
      <c r="G1" s="438"/>
      <c r="H1" s="1"/>
    </row>
    <row r="2" spans="1:9" ht="9" customHeight="1">
      <c r="A2" s="55"/>
      <c r="B2" s="55"/>
      <c r="C2" s="55"/>
      <c r="D2" s="55"/>
      <c r="E2" s="55"/>
      <c r="F2" s="55"/>
      <c r="G2" s="55"/>
      <c r="H2" s="1"/>
    </row>
    <row r="3" spans="1:9">
      <c r="A3" s="100" t="s">
        <v>210</v>
      </c>
      <c r="B3" s="501" t="s">
        <v>211</v>
      </c>
      <c r="C3" s="501"/>
      <c r="D3" s="501"/>
      <c r="E3" s="55"/>
      <c r="F3" s="55"/>
      <c r="G3" s="55"/>
      <c r="H3" s="1"/>
    </row>
    <row r="4" spans="1:9" ht="6.75" customHeight="1">
      <c r="A4" s="55"/>
      <c r="B4" s="55"/>
      <c r="C4" s="55"/>
      <c r="D4" s="55"/>
      <c r="E4" s="55"/>
      <c r="F4" s="55"/>
      <c r="G4" s="55"/>
      <c r="H4" s="1"/>
    </row>
    <row r="5" spans="1:9" s="57" customFormat="1" ht="34.5" customHeight="1">
      <c r="A5" s="427" t="s">
        <v>212</v>
      </c>
      <c r="B5" s="428"/>
      <c r="C5" s="428"/>
      <c r="D5" s="428"/>
      <c r="E5" s="428"/>
      <c r="F5" s="428"/>
      <c r="G5" s="428"/>
      <c r="H5" s="56"/>
    </row>
    <row r="6" spans="1:9" ht="7.5" customHeight="1">
      <c r="A6" s="58"/>
      <c r="B6" s="55"/>
      <c r="C6" s="55"/>
      <c r="D6" s="55"/>
      <c r="E6" s="55"/>
      <c r="F6" s="55"/>
      <c r="G6" s="55"/>
      <c r="H6" s="1"/>
    </row>
    <row r="7" spans="1:9" ht="16.5" customHeight="1">
      <c r="A7" s="439" t="s">
        <v>213</v>
      </c>
      <c r="B7" s="440"/>
      <c r="C7" s="440"/>
      <c r="D7" s="440"/>
      <c r="E7" s="440"/>
      <c r="F7" s="440"/>
      <c r="G7" s="441"/>
      <c r="H7" s="1"/>
    </row>
    <row r="8" spans="1:9" s="55" customFormat="1" ht="7.5" customHeight="1">
      <c r="A8" s="59"/>
      <c r="B8" s="59"/>
      <c r="C8" s="59"/>
      <c r="D8" s="59"/>
      <c r="E8" s="59"/>
      <c r="F8" s="59"/>
      <c r="G8" s="59"/>
    </row>
    <row r="9" spans="1:9" ht="12.75" customHeight="1">
      <c r="A9" s="60"/>
      <c r="B9" s="55"/>
      <c r="C9" s="61"/>
      <c r="D9" s="371"/>
      <c r="E9" s="371"/>
      <c r="F9" s="371"/>
      <c r="G9" s="55"/>
      <c r="H9" s="1"/>
      <c r="I9" s="1"/>
    </row>
    <row r="10" spans="1:9" ht="14.25" customHeight="1">
      <c r="A10" s="55"/>
      <c r="B10" s="52" t="s">
        <v>214</v>
      </c>
      <c r="C10" s="444" t="e">
        <f>#REF!</f>
        <v>#REF!</v>
      </c>
      <c r="D10" s="445"/>
      <c r="E10" s="445"/>
      <c r="F10" s="446"/>
      <c r="G10" s="55"/>
      <c r="H10" s="1"/>
      <c r="I10" s="1"/>
    </row>
    <row r="11" spans="1:9" ht="13.5" customHeight="1">
      <c r="A11" s="55"/>
      <c r="B11" s="62" t="s">
        <v>215</v>
      </c>
      <c r="C11" s="442" t="e">
        <f>#REF!</f>
        <v>#REF!</v>
      </c>
      <c r="D11" s="443"/>
      <c r="E11" s="62" t="s">
        <v>216</v>
      </c>
      <c r="F11" s="165" t="e">
        <f>#REF!</f>
        <v>#REF!</v>
      </c>
      <c r="G11" s="55"/>
      <c r="H11" s="1"/>
      <c r="I11" s="1"/>
    </row>
    <row r="12" spans="1:9" ht="15" customHeight="1">
      <c r="A12" s="55"/>
      <c r="B12" s="52" t="s">
        <v>217</v>
      </c>
      <c r="C12" s="443" t="e">
        <f>#REF!</f>
        <v>#REF!</v>
      </c>
      <c r="D12" s="443"/>
      <c r="E12" s="62" t="s">
        <v>218</v>
      </c>
      <c r="F12" s="165" t="e">
        <f>#REF!</f>
        <v>#REF!</v>
      </c>
      <c r="G12" s="55"/>
      <c r="H12" s="1"/>
      <c r="I12" s="1"/>
    </row>
    <row r="13" spans="1:9" ht="12.75" customHeight="1">
      <c r="A13" s="55"/>
      <c r="B13" s="62" t="s">
        <v>219</v>
      </c>
      <c r="C13" s="444" t="e">
        <f>#REF!</f>
        <v>#REF!</v>
      </c>
      <c r="D13" s="445"/>
      <c r="E13" s="445"/>
      <c r="F13" s="446"/>
      <c r="G13" s="55"/>
      <c r="H13" s="1"/>
      <c r="I13" s="1"/>
    </row>
    <row r="14" spans="1:9" ht="12.75" customHeight="1">
      <c r="A14" s="55"/>
      <c r="B14" s="62" t="s">
        <v>215</v>
      </c>
      <c r="C14" s="442" t="e">
        <f>#REF!</f>
        <v>#REF!</v>
      </c>
      <c r="D14" s="443"/>
      <c r="E14" s="62" t="s">
        <v>216</v>
      </c>
      <c r="F14" s="165" t="e">
        <f>#REF!</f>
        <v>#REF!</v>
      </c>
      <c r="G14" s="55"/>
      <c r="H14" s="1"/>
      <c r="I14" s="1"/>
    </row>
    <row r="15" spans="1:9" ht="15" customHeight="1">
      <c r="A15" s="55"/>
      <c r="B15" s="61"/>
      <c r="D15" s="371"/>
      <c r="E15" s="371"/>
      <c r="F15" s="371"/>
      <c r="G15" s="55"/>
      <c r="H15" s="1"/>
      <c r="I15" s="1"/>
    </row>
    <row r="16" spans="1:9" ht="12.75" customHeight="1">
      <c r="A16" s="55"/>
      <c r="B16" s="52" t="s">
        <v>220</v>
      </c>
      <c r="C16" s="435" t="e">
        <f>#REF!</f>
        <v>#REF!</v>
      </c>
      <c r="D16" s="435"/>
      <c r="E16" s="435"/>
      <c r="F16" s="435"/>
      <c r="G16" s="55"/>
      <c r="H16" s="1"/>
      <c r="I16" s="1"/>
    </row>
    <row r="17" spans="1:9" ht="12.75" customHeight="1">
      <c r="A17" s="55"/>
      <c r="B17" s="52" t="s">
        <v>221</v>
      </c>
      <c r="C17" s="435" t="e">
        <f>#REF!</f>
        <v>#REF!</v>
      </c>
      <c r="D17" s="435"/>
      <c r="E17" s="62" t="s">
        <v>222</v>
      </c>
      <c r="F17" s="63" t="e">
        <f>#REF!</f>
        <v>#REF!</v>
      </c>
      <c r="G17" s="64"/>
      <c r="H17" s="1"/>
      <c r="I17" s="1"/>
    </row>
    <row r="18" spans="1:9" ht="12.75" customHeight="1">
      <c r="A18" s="55"/>
      <c r="B18" s="52" t="s">
        <v>223</v>
      </c>
      <c r="C18" s="419" t="e">
        <f>#REF!</f>
        <v>#REF!</v>
      </c>
      <c r="D18" s="420"/>
      <c r="E18" s="52" t="s">
        <v>217</v>
      </c>
      <c r="F18" s="63" t="e">
        <f>#REF!</f>
        <v>#REF!</v>
      </c>
      <c r="G18" s="55"/>
      <c r="H18" s="1"/>
      <c r="I18" s="1"/>
    </row>
    <row r="19" spans="1:9" ht="12.75" customHeight="1">
      <c r="A19" s="55"/>
      <c r="B19" s="62" t="s">
        <v>224</v>
      </c>
      <c r="C19" s="419" t="e">
        <f>#REF!</f>
        <v>#REF!</v>
      </c>
      <c r="D19" s="434"/>
      <c r="E19" s="434"/>
      <c r="F19" s="420"/>
      <c r="G19" s="55"/>
      <c r="H19" s="1"/>
      <c r="I19" s="1"/>
    </row>
    <row r="20" spans="1:9" ht="12.75" customHeight="1">
      <c r="A20" s="55"/>
      <c r="B20" s="62" t="s">
        <v>218</v>
      </c>
      <c r="C20" s="419" t="e">
        <f>#REF!</f>
        <v>#REF!</v>
      </c>
      <c r="D20" s="420"/>
      <c r="E20" s="52" t="s">
        <v>216</v>
      </c>
      <c r="F20" s="63" t="e">
        <f>#REF!</f>
        <v>#REF!</v>
      </c>
      <c r="G20" s="55"/>
      <c r="H20" s="1"/>
      <c r="I20" s="1"/>
    </row>
    <row r="21" spans="1:9" ht="12.75" customHeight="1">
      <c r="A21" s="55"/>
      <c r="B21" s="62" t="s">
        <v>224</v>
      </c>
      <c r="C21" s="419" t="e">
        <f>#REF!</f>
        <v>#REF!</v>
      </c>
      <c r="D21" s="434"/>
      <c r="E21" s="434"/>
      <c r="F21" s="420"/>
      <c r="G21" s="55"/>
      <c r="H21" s="1"/>
      <c r="I21" s="1"/>
    </row>
    <row r="22" spans="1:9" ht="12.75" customHeight="1">
      <c r="A22" s="55"/>
      <c r="B22" s="62" t="s">
        <v>218</v>
      </c>
      <c r="C22" s="419" t="e">
        <f>#REF!</f>
        <v>#REF!</v>
      </c>
      <c r="D22" s="420"/>
      <c r="E22" s="52" t="s">
        <v>216</v>
      </c>
      <c r="F22" s="63" t="e">
        <f>#REF!</f>
        <v>#REF!</v>
      </c>
      <c r="G22" s="55"/>
      <c r="H22" s="1"/>
      <c r="I22" s="1"/>
    </row>
    <row r="23" spans="1:9" ht="12.75" customHeight="1">
      <c r="A23" s="55"/>
      <c r="B23" s="55"/>
      <c r="C23" s="61"/>
      <c r="D23" s="371"/>
      <c r="E23" s="371"/>
      <c r="F23" s="371"/>
      <c r="G23" s="55"/>
      <c r="H23" s="1"/>
      <c r="I23" s="1"/>
    </row>
    <row r="24" spans="1:9" s="65" customFormat="1" ht="16.5" customHeight="1">
      <c r="A24" s="104" t="s">
        <v>225</v>
      </c>
      <c r="B24" s="105"/>
      <c r="C24" s="372"/>
      <c r="D24" s="372"/>
      <c r="E24" s="372"/>
      <c r="F24" s="372"/>
      <c r="G24" s="106"/>
      <c r="H24" s="56"/>
      <c r="I24" s="56"/>
    </row>
    <row r="25" spans="1:9" ht="8.25" customHeight="1">
      <c r="A25" s="66"/>
      <c r="B25" s="66"/>
      <c r="C25" s="1"/>
      <c r="D25" s="1"/>
      <c r="E25" s="1"/>
      <c r="F25" s="1"/>
      <c r="G25" s="66"/>
      <c r="H25" s="1"/>
      <c r="I25" s="1"/>
    </row>
    <row r="26" spans="1:9" ht="23.25" customHeight="1">
      <c r="A26" s="67" t="s">
        <v>226</v>
      </c>
      <c r="B26" s="430" t="s">
        <v>227</v>
      </c>
      <c r="C26" s="431"/>
      <c r="D26" s="67" t="s">
        <v>228</v>
      </c>
      <c r="E26" s="93" t="e">
        <f>#REF!</f>
        <v>#REF!</v>
      </c>
      <c r="F26" s="68" t="s">
        <v>229</v>
      </c>
      <c r="G26" s="91" t="s">
        <v>230</v>
      </c>
      <c r="H26" s="1"/>
      <c r="I26" s="1"/>
    </row>
    <row r="27" spans="1:9" ht="7.5" customHeight="1">
      <c r="B27" s="373"/>
      <c r="C27" s="373"/>
      <c r="D27" s="78"/>
      <c r="E27" s="94"/>
      <c r="F27" s="55"/>
      <c r="G27" s="57"/>
      <c r="H27" s="1"/>
      <c r="I27" s="1"/>
    </row>
    <row r="28" spans="1:9" ht="20.25" customHeight="1">
      <c r="A28" s="68" t="s">
        <v>231</v>
      </c>
      <c r="B28" s="502" t="s">
        <v>232</v>
      </c>
      <c r="C28" s="97"/>
      <c r="D28" s="68" t="s">
        <v>233</v>
      </c>
      <c r="E28" s="503" t="s">
        <v>234</v>
      </c>
      <c r="F28" s="68" t="s">
        <v>235</v>
      </c>
      <c r="G28" s="92" t="e">
        <f>#REF!</f>
        <v>#REF!</v>
      </c>
      <c r="H28" s="1"/>
      <c r="I28" s="1"/>
    </row>
    <row r="29" spans="1:9" ht="7.5" customHeight="1">
      <c r="A29" s="1"/>
      <c r="C29" s="55"/>
      <c r="D29" s="55"/>
      <c r="E29" s="55"/>
      <c r="F29" s="55"/>
      <c r="H29" s="1"/>
      <c r="I29" s="1"/>
    </row>
    <row r="30" spans="1:9" s="65" customFormat="1" ht="15" customHeight="1">
      <c r="A30" s="421" t="s">
        <v>236</v>
      </c>
      <c r="B30" s="422"/>
      <c r="C30" s="422"/>
      <c r="D30" s="422"/>
      <c r="E30" s="422"/>
      <c r="F30" s="422"/>
      <c r="G30" s="423"/>
      <c r="H30" s="56"/>
      <c r="I30" s="56"/>
    </row>
    <row r="31" spans="1:9" ht="11.25" customHeight="1">
      <c r="A31" s="432"/>
      <c r="B31" s="432"/>
      <c r="C31" s="432"/>
      <c r="D31" s="432"/>
      <c r="E31" s="432"/>
      <c r="F31" s="432"/>
      <c r="G31" s="432"/>
      <c r="H31" s="1"/>
      <c r="I31" s="1"/>
    </row>
    <row r="32" spans="1:9" s="55" customFormat="1" ht="39" customHeight="1">
      <c r="A32" s="69" t="s">
        <v>237</v>
      </c>
      <c r="B32" s="70" t="s">
        <v>238</v>
      </c>
      <c r="C32" s="70" t="s">
        <v>239</v>
      </c>
      <c r="D32" s="70" t="s">
        <v>240</v>
      </c>
      <c r="E32" s="70" t="s">
        <v>241</v>
      </c>
      <c r="F32" s="71" t="s">
        <v>242</v>
      </c>
      <c r="G32" s="72" t="s">
        <v>243</v>
      </c>
      <c r="H32" s="73"/>
      <c r="I32" s="73"/>
    </row>
    <row r="33" spans="1:9" s="97" customFormat="1" ht="12.75" customHeight="1">
      <c r="A33" s="504" t="e">
        <f>#REF!</f>
        <v>#REF!</v>
      </c>
      <c r="B33" s="505" t="e">
        <f>#REF!</f>
        <v>#REF!</v>
      </c>
      <c r="C33" s="506" t="e">
        <f>#REF!</f>
        <v>#REF!</v>
      </c>
      <c r="D33" s="507" t="e">
        <f>#REF!</f>
        <v>#REF!</v>
      </c>
      <c r="E33" s="508" t="e">
        <f t="shared" ref="E33:E40" si="0">D33*A33</f>
        <v>#REF!</v>
      </c>
      <c r="F33" s="509" t="e">
        <f>#REF!</f>
        <v>#REF!</v>
      </c>
      <c r="G33" s="163"/>
      <c r="H33" s="96"/>
      <c r="I33" s="96"/>
    </row>
    <row r="34" spans="1:9" s="97" customFormat="1" ht="14.1">
      <c r="A34" s="504" t="e">
        <f>#REF!</f>
        <v>#REF!</v>
      </c>
      <c r="B34" s="505" t="e">
        <f>#REF!</f>
        <v>#REF!</v>
      </c>
      <c r="C34" s="506" t="e">
        <f>#REF!</f>
        <v>#REF!</v>
      </c>
      <c r="D34" s="507" t="e">
        <f>#REF!</f>
        <v>#REF!</v>
      </c>
      <c r="E34" s="510" t="e">
        <f t="shared" si="0"/>
        <v>#REF!</v>
      </c>
      <c r="F34" s="509" t="e">
        <f>#REF!</f>
        <v>#REF!</v>
      </c>
      <c r="G34" s="163"/>
      <c r="H34" s="96"/>
      <c r="I34" s="96"/>
    </row>
    <row r="35" spans="1:9" s="97" customFormat="1" ht="14.1">
      <c r="A35" s="504" t="e">
        <f>#REF!</f>
        <v>#REF!</v>
      </c>
      <c r="B35" s="505" t="e">
        <f>#REF!</f>
        <v>#REF!</v>
      </c>
      <c r="C35" s="506" t="e">
        <f>#REF!</f>
        <v>#REF!</v>
      </c>
      <c r="D35" s="507" t="e">
        <f>#REF!</f>
        <v>#REF!</v>
      </c>
      <c r="E35" s="510" t="e">
        <f t="shared" si="0"/>
        <v>#REF!</v>
      </c>
      <c r="F35" s="509" t="e">
        <f>#REF!</f>
        <v>#REF!</v>
      </c>
      <c r="G35" s="163"/>
      <c r="H35" s="96"/>
      <c r="I35" s="96"/>
    </row>
    <row r="36" spans="1:9" s="97" customFormat="1" ht="14.1">
      <c r="A36" s="504" t="e">
        <f>#REF!</f>
        <v>#REF!</v>
      </c>
      <c r="B36" s="505" t="e">
        <f>#REF!</f>
        <v>#REF!</v>
      </c>
      <c r="C36" s="506" t="e">
        <f>#REF!</f>
        <v>#REF!</v>
      </c>
      <c r="D36" s="507" t="e">
        <f>#REF!</f>
        <v>#REF!</v>
      </c>
      <c r="E36" s="510" t="e">
        <f t="shared" si="0"/>
        <v>#REF!</v>
      </c>
      <c r="F36" s="509" t="e">
        <f>#REF!</f>
        <v>#REF!</v>
      </c>
      <c r="G36" s="163"/>
      <c r="H36" s="96"/>
      <c r="I36" s="96"/>
    </row>
    <row r="37" spans="1:9" s="97" customFormat="1" ht="14.1">
      <c r="A37" s="504" t="e">
        <f>#REF!</f>
        <v>#REF!</v>
      </c>
      <c r="B37" s="505" t="e">
        <f>#REF!</f>
        <v>#REF!</v>
      </c>
      <c r="C37" s="506" t="e">
        <f>#REF!</f>
        <v>#REF!</v>
      </c>
      <c r="D37" s="507" t="e">
        <f>#REF!</f>
        <v>#REF!</v>
      </c>
      <c r="E37" s="510" t="e">
        <f t="shared" si="0"/>
        <v>#REF!</v>
      </c>
      <c r="F37" s="509" t="e">
        <f>#REF!</f>
        <v>#REF!</v>
      </c>
      <c r="G37" s="163"/>
      <c r="H37" s="96"/>
      <c r="I37" s="96"/>
    </row>
    <row r="38" spans="1:9" s="97" customFormat="1" ht="14.1">
      <c r="A38" s="504" t="e">
        <f>#REF!</f>
        <v>#REF!</v>
      </c>
      <c r="B38" s="505" t="e">
        <f>#REF!</f>
        <v>#REF!</v>
      </c>
      <c r="C38" s="506" t="e">
        <f>#REF!</f>
        <v>#REF!</v>
      </c>
      <c r="D38" s="507" t="e">
        <f>#REF!</f>
        <v>#REF!</v>
      </c>
      <c r="E38" s="510" t="e">
        <f t="shared" si="0"/>
        <v>#REF!</v>
      </c>
      <c r="F38" s="509" t="e">
        <f>#REF!</f>
        <v>#REF!</v>
      </c>
      <c r="G38" s="163"/>
      <c r="H38" s="96"/>
      <c r="I38" s="96"/>
    </row>
    <row r="39" spans="1:9" s="97" customFormat="1" ht="14.1">
      <c r="A39" s="504" t="e">
        <f>#REF!</f>
        <v>#REF!</v>
      </c>
      <c r="B39" s="505" t="e">
        <f>#REF!</f>
        <v>#REF!</v>
      </c>
      <c r="C39" s="506" t="e">
        <f>#REF!</f>
        <v>#REF!</v>
      </c>
      <c r="D39" s="507" t="e">
        <f>#REF!</f>
        <v>#REF!</v>
      </c>
      <c r="E39" s="510" t="e">
        <f t="shared" si="0"/>
        <v>#REF!</v>
      </c>
      <c r="F39" s="509" t="e">
        <f>#REF!</f>
        <v>#REF!</v>
      </c>
      <c r="G39" s="511"/>
      <c r="H39" s="96"/>
      <c r="I39" s="96"/>
    </row>
    <row r="40" spans="1:9" s="97" customFormat="1" ht="14.1">
      <c r="A40" s="504" t="e">
        <f>#REF!</f>
        <v>#REF!</v>
      </c>
      <c r="B40" s="505" t="e">
        <f>#REF!</f>
        <v>#REF!</v>
      </c>
      <c r="C40" s="506" t="e">
        <f>#REF!</f>
        <v>#REF!</v>
      </c>
      <c r="D40" s="507" t="e">
        <f>#REF!</f>
        <v>#REF!</v>
      </c>
      <c r="E40" s="512" t="e">
        <f t="shared" si="0"/>
        <v>#REF!</v>
      </c>
      <c r="F40" s="509" t="e">
        <f>#REF!</f>
        <v>#REF!</v>
      </c>
      <c r="G40" s="163"/>
      <c r="H40" s="96"/>
      <c r="I40" s="96"/>
    </row>
    <row r="41" spans="1:9" ht="15" customHeight="1">
      <c r="A41" s="374"/>
      <c r="B41" s="374"/>
      <c r="C41" s="375"/>
      <c r="D41" s="36" t="s">
        <v>244</v>
      </c>
      <c r="E41" s="34" t="e">
        <f>SUM(E33:E40)</f>
        <v>#REF!</v>
      </c>
      <c r="F41" s="74"/>
      <c r="G41" s="75"/>
      <c r="H41" s="1"/>
      <c r="I41" s="1"/>
    </row>
    <row r="42" spans="1:9" ht="7.5" customHeight="1">
      <c r="A42" s="374"/>
      <c r="B42" s="374"/>
      <c r="C42" s="375"/>
      <c r="D42" s="376"/>
      <c r="E42" s="35"/>
      <c r="F42" s="74"/>
      <c r="G42" s="55"/>
      <c r="H42" s="1"/>
      <c r="I42" s="1"/>
    </row>
    <row r="43" spans="1:9" ht="12" customHeight="1">
      <c r="A43" s="433" t="s">
        <v>245</v>
      </c>
      <c r="B43" s="433"/>
      <c r="C43" s="433"/>
      <c r="D43" s="433"/>
      <c r="E43" s="433"/>
      <c r="F43" s="433"/>
      <c r="G43" s="433"/>
      <c r="H43" s="1"/>
      <c r="I43" s="1"/>
    </row>
    <row r="44" spans="1:9" s="97" customFormat="1" ht="12.75" customHeight="1">
      <c r="A44" s="502" t="e">
        <f>#REF!</f>
        <v>#REF!</v>
      </c>
      <c r="B44" s="502" t="e">
        <f>#REF!</f>
        <v>#REF!</v>
      </c>
      <c r="C44" s="513" t="e">
        <f>#REF!</f>
        <v>#REF!</v>
      </c>
      <c r="D44" s="514" t="e">
        <f>#REF!</f>
        <v>#REF!</v>
      </c>
      <c r="E44" s="515" t="e">
        <f>D44*A44</f>
        <v>#REF!</v>
      </c>
      <c r="F44" s="516" t="e">
        <f>#REF!</f>
        <v>#REF!</v>
      </c>
      <c r="G44" s="164"/>
      <c r="H44" s="96"/>
      <c r="I44" s="96"/>
    </row>
    <row r="45" spans="1:9" s="97" customFormat="1" ht="14.1">
      <c r="A45" s="502" t="e">
        <f>#REF!</f>
        <v>#REF!</v>
      </c>
      <c r="B45" s="502" t="e">
        <f>#REF!</f>
        <v>#REF!</v>
      </c>
      <c r="C45" s="513" t="e">
        <f>#REF!</f>
        <v>#REF!</v>
      </c>
      <c r="D45" s="514" t="e">
        <f>#REF!</f>
        <v>#REF!</v>
      </c>
      <c r="E45" s="515" t="e">
        <f>D45*A45</f>
        <v>#REF!</v>
      </c>
      <c r="F45" s="516"/>
      <c r="G45" s="163"/>
      <c r="H45" s="96"/>
      <c r="I45" s="96"/>
    </row>
    <row r="46" spans="1:9" s="97" customFormat="1" ht="14.1">
      <c r="A46" s="502" t="e">
        <f>#REF!</f>
        <v>#REF!</v>
      </c>
      <c r="B46" s="502" t="e">
        <f>#REF!</f>
        <v>#REF!</v>
      </c>
      <c r="C46" s="513" t="e">
        <f>#REF!</f>
        <v>#REF!</v>
      </c>
      <c r="D46" s="514" t="e">
        <f>#REF!</f>
        <v>#REF!</v>
      </c>
      <c r="E46" s="515" t="e">
        <f>D46*A46</f>
        <v>#REF!</v>
      </c>
      <c r="F46" s="516" t="e">
        <f>#REF!</f>
        <v>#REF!</v>
      </c>
      <c r="G46" s="163"/>
      <c r="H46" s="96"/>
      <c r="I46" s="96"/>
    </row>
    <row r="47" spans="1:9" s="97" customFormat="1" ht="14.1">
      <c r="A47" s="502" t="e">
        <f>#REF!</f>
        <v>#REF!</v>
      </c>
      <c r="B47" s="502" t="e">
        <f>#REF!</f>
        <v>#REF!</v>
      </c>
      <c r="C47" s="513" t="e">
        <f>#REF!</f>
        <v>#REF!</v>
      </c>
      <c r="D47" s="514" t="e">
        <f>#REF!</f>
        <v>#REF!</v>
      </c>
      <c r="E47" s="515" t="e">
        <f>D47*A47</f>
        <v>#REF!</v>
      </c>
      <c r="F47" s="516" t="e">
        <f>#REF!</f>
        <v>#REF!</v>
      </c>
      <c r="G47" s="163"/>
      <c r="H47" s="96"/>
      <c r="I47" s="96"/>
    </row>
    <row r="48" spans="1:9">
      <c r="A48" s="517"/>
      <c r="B48" s="517"/>
      <c r="C48" s="518"/>
      <c r="D48" s="36" t="s">
        <v>246</v>
      </c>
      <c r="E48" s="519" t="e">
        <f>SUM(E44:E47)</f>
        <v>#REF!</v>
      </c>
      <c r="F48" s="520"/>
      <c r="G48" s="1"/>
      <c r="H48" s="1"/>
      <c r="I48" s="1"/>
    </row>
    <row r="49" spans="1:10" ht="9" customHeight="1">
      <c r="A49" s="76"/>
      <c r="B49" s="76"/>
      <c r="C49" s="76"/>
      <c r="D49" s="37"/>
      <c r="E49" s="38"/>
      <c r="F49" s="55"/>
      <c r="G49" s="74"/>
      <c r="H49" s="1"/>
      <c r="I49" s="1"/>
    </row>
    <row r="50" spans="1:10" ht="14.25" customHeight="1">
      <c r="A50" s="76"/>
      <c r="B50" s="76"/>
      <c r="C50" s="77"/>
      <c r="D50" s="36" t="s">
        <v>247</v>
      </c>
      <c r="E50" s="521" t="e">
        <f>E41+E48</f>
        <v>#REF!</v>
      </c>
      <c r="F50" s="55"/>
      <c r="G50" s="74"/>
      <c r="H50" s="1"/>
      <c r="I50" s="1"/>
    </row>
    <row r="51" spans="1:10" ht="6" customHeight="1">
      <c r="A51" s="55"/>
      <c r="B51" s="55"/>
      <c r="C51" s="55"/>
      <c r="D51" s="55"/>
      <c r="E51" s="55"/>
      <c r="F51" s="55"/>
      <c r="G51" s="74"/>
      <c r="H51" s="1"/>
      <c r="I51" s="1"/>
    </row>
    <row r="52" spans="1:10" ht="6" customHeight="1">
      <c r="A52" s="55"/>
      <c r="B52" s="55"/>
      <c r="C52" s="55"/>
      <c r="D52" s="55"/>
      <c r="E52" s="55"/>
      <c r="F52" s="55"/>
      <c r="G52" s="74"/>
      <c r="H52" s="1"/>
      <c r="I52" s="1"/>
    </row>
    <row r="53" spans="1:10" s="65" customFormat="1" ht="16.5" customHeight="1">
      <c r="A53" s="421" t="s">
        <v>248</v>
      </c>
      <c r="B53" s="422"/>
      <c r="C53" s="422"/>
      <c r="D53" s="422"/>
      <c r="E53" s="422"/>
      <c r="F53" s="422"/>
      <c r="G53" s="423"/>
      <c r="H53" s="56"/>
      <c r="I53" s="56"/>
      <c r="J53" s="57"/>
    </row>
    <row r="54" spans="1:10" ht="26.25" customHeight="1">
      <c r="A54" s="522" t="s">
        <v>249</v>
      </c>
      <c r="B54" s="522"/>
      <c r="C54" s="522"/>
      <c r="D54" s="522"/>
      <c r="E54" s="522"/>
      <c r="F54" s="522"/>
      <c r="G54" s="522"/>
      <c r="H54" s="1"/>
      <c r="I54" s="1"/>
    </row>
    <row r="55" spans="1:10" ht="28.5" customHeight="1">
      <c r="A55" s="523" t="s">
        <v>250</v>
      </c>
      <c r="B55" s="523"/>
      <c r="C55" s="523"/>
      <c r="D55" s="523"/>
      <c r="E55" s="523"/>
      <c r="F55" s="523"/>
      <c r="G55" s="523"/>
      <c r="H55" s="1"/>
      <c r="I55" s="1"/>
    </row>
    <row r="56" spans="1:10" s="65" customFormat="1" ht="16.5" customHeight="1">
      <c r="A56" s="421" t="s">
        <v>251</v>
      </c>
      <c r="B56" s="422"/>
      <c r="C56" s="422"/>
      <c r="D56" s="422"/>
      <c r="E56" s="422"/>
      <c r="F56" s="422"/>
      <c r="G56" s="423"/>
      <c r="H56" s="56"/>
      <c r="I56" s="56"/>
      <c r="J56" s="57"/>
    </row>
    <row r="57" spans="1:10" ht="16.5" customHeight="1">
      <c r="A57" s="524" t="s">
        <v>252</v>
      </c>
      <c r="B57" s="524"/>
      <c r="C57" s="524"/>
      <c r="D57" s="524"/>
      <c r="E57" s="524"/>
      <c r="F57" s="524"/>
      <c r="G57" s="524"/>
      <c r="H57" s="1"/>
      <c r="I57" s="1"/>
    </row>
    <row r="58" spans="1:10" s="55" customFormat="1" ht="18" customHeight="1">
      <c r="A58" s="58" t="s">
        <v>253</v>
      </c>
      <c r="B58" s="78"/>
      <c r="C58" s="78"/>
      <c r="D58" s="78"/>
      <c r="E58" s="78"/>
      <c r="F58" s="78"/>
      <c r="G58" s="107"/>
      <c r="H58" s="73"/>
      <c r="I58" s="73"/>
    </row>
    <row r="59" spans="1:10" ht="25.5" customHeight="1">
      <c r="A59" s="427" t="s">
        <v>254</v>
      </c>
      <c r="B59" s="428"/>
      <c r="C59" s="428"/>
      <c r="D59" s="428"/>
      <c r="E59" s="428"/>
      <c r="F59" s="428"/>
      <c r="G59" s="428"/>
      <c r="H59" s="1"/>
      <c r="I59" s="1"/>
    </row>
    <row r="60" spans="1:10" ht="25.5" customHeight="1">
      <c r="A60" s="427" t="s">
        <v>255</v>
      </c>
      <c r="B60" s="428"/>
      <c r="C60" s="428"/>
      <c r="D60" s="428"/>
      <c r="E60" s="428"/>
      <c r="F60" s="428"/>
      <c r="G60" s="428"/>
      <c r="H60" s="1"/>
      <c r="I60" s="1"/>
    </row>
    <row r="61" spans="1:10" ht="39" customHeight="1">
      <c r="A61" s="427" t="s">
        <v>256</v>
      </c>
      <c r="B61" s="428"/>
      <c r="C61" s="428"/>
      <c r="D61" s="428"/>
      <c r="E61" s="428"/>
      <c r="F61" s="428"/>
      <c r="G61" s="428"/>
      <c r="H61" s="1"/>
      <c r="I61" s="1"/>
    </row>
    <row r="62" spans="1:10" ht="26.25" customHeight="1">
      <c r="A62" s="427" t="s">
        <v>257</v>
      </c>
      <c r="B62" s="428"/>
      <c r="C62" s="428"/>
      <c r="D62" s="428"/>
      <c r="E62" s="428"/>
      <c r="F62" s="428"/>
      <c r="G62" s="428"/>
      <c r="H62" s="1"/>
      <c r="I62" s="1"/>
    </row>
    <row r="63" spans="1:10" s="65" customFormat="1" ht="15" customHeight="1">
      <c r="A63" s="421" t="s">
        <v>258</v>
      </c>
      <c r="B63" s="422"/>
      <c r="C63" s="422"/>
      <c r="D63" s="422"/>
      <c r="E63" s="422"/>
      <c r="F63" s="422"/>
      <c r="G63" s="423"/>
      <c r="H63" s="56"/>
      <c r="I63" s="56"/>
      <c r="J63" s="56"/>
    </row>
    <row r="64" spans="1:10" ht="13.5" customHeight="1">
      <c r="A64" s="1"/>
      <c r="B64" s="79"/>
      <c r="C64" s="37"/>
      <c r="D64" s="80"/>
      <c r="E64" s="3"/>
      <c r="F64" s="39"/>
      <c r="G64" s="39"/>
      <c r="H64" s="1"/>
      <c r="I64" s="1"/>
      <c r="J64" s="1"/>
    </row>
    <row r="65" spans="1:10" ht="13.5" customHeight="1">
      <c r="A65" s="36" t="s">
        <v>259</v>
      </c>
      <c r="B65" s="525"/>
      <c r="C65" s="36" t="s">
        <v>260</v>
      </c>
      <c r="D65" s="526"/>
      <c r="E65" s="526"/>
      <c r="F65" s="36" t="s">
        <v>261</v>
      </c>
      <c r="G65" s="527"/>
      <c r="H65" s="1"/>
      <c r="I65" s="1"/>
      <c r="J65" s="1"/>
    </row>
    <row r="66" spans="1:10" ht="13.5" customHeight="1">
      <c r="A66" s="1"/>
      <c r="B66" s="79"/>
      <c r="C66" s="37"/>
      <c r="D66" s="80"/>
      <c r="E66" s="3"/>
      <c r="F66" s="39"/>
      <c r="G66" s="39"/>
      <c r="H66" s="1"/>
      <c r="I66" s="1"/>
      <c r="J66" s="1"/>
    </row>
    <row r="67" spans="1:10" s="65" customFormat="1" ht="15" customHeight="1">
      <c r="A67" s="421" t="s">
        <v>262</v>
      </c>
      <c r="B67" s="422"/>
      <c r="C67" s="422"/>
      <c r="D67" s="422"/>
      <c r="E67" s="422"/>
      <c r="F67" s="422"/>
      <c r="G67" s="423"/>
      <c r="H67" s="56"/>
      <c r="I67" s="56"/>
      <c r="J67" s="57"/>
    </row>
    <row r="68" spans="1:10" ht="28.5" customHeight="1">
      <c r="A68" s="528" t="s">
        <v>263</v>
      </c>
      <c r="B68" s="524"/>
      <c r="C68" s="524"/>
      <c r="D68" s="524"/>
      <c r="E68" s="524"/>
      <c r="F68" s="524"/>
      <c r="G68" s="524"/>
      <c r="H68" s="1"/>
      <c r="I68" s="1"/>
      <c r="J68" s="1"/>
    </row>
    <row r="69" spans="1:10" ht="20.25" customHeight="1">
      <c r="A69" s="425" t="s">
        <v>264</v>
      </c>
      <c r="B69" s="426"/>
      <c r="C69" s="426"/>
      <c r="D69" s="426"/>
      <c r="E69" s="426"/>
      <c r="F69" s="426"/>
      <c r="G69" s="426"/>
      <c r="H69" s="1"/>
      <c r="I69" s="1"/>
      <c r="J69" s="1"/>
    </row>
    <row r="70" spans="1:10" ht="25.5" customHeight="1">
      <c r="A70" s="428" t="s">
        <v>265</v>
      </c>
      <c r="B70" s="428"/>
      <c r="C70" s="428"/>
      <c r="D70" s="428"/>
      <c r="E70" s="428"/>
      <c r="F70" s="428"/>
      <c r="G70" s="428"/>
      <c r="H70" s="1"/>
      <c r="I70" s="75"/>
      <c r="J70" s="1"/>
    </row>
    <row r="71" spans="1:10" ht="26.25" customHeight="1">
      <c r="A71" s="427" t="s">
        <v>266</v>
      </c>
      <c r="B71" s="428"/>
      <c r="C71" s="428"/>
      <c r="D71" s="428"/>
      <c r="E71" s="428"/>
      <c r="F71" s="428"/>
      <c r="G71" s="428"/>
      <c r="H71" s="1"/>
      <c r="I71" s="1"/>
      <c r="J71" s="1"/>
    </row>
    <row r="72" spans="1:10" ht="25.5" customHeight="1">
      <c r="A72" s="427" t="s">
        <v>267</v>
      </c>
      <c r="B72" s="428"/>
      <c r="C72" s="428"/>
      <c r="D72" s="428"/>
      <c r="E72" s="428"/>
      <c r="F72" s="428"/>
      <c r="G72" s="428"/>
      <c r="H72" s="1"/>
      <c r="I72" s="1"/>
      <c r="J72" s="1"/>
    </row>
    <row r="73" spans="1:10" ht="7.5" customHeight="1">
      <c r="A73" s="81"/>
      <c r="B73" s="81"/>
      <c r="C73" s="81"/>
      <c r="D73" s="81"/>
      <c r="E73" s="81"/>
      <c r="F73" s="81"/>
      <c r="G73" s="107"/>
      <c r="H73" s="1"/>
      <c r="I73" s="1"/>
      <c r="J73" s="1"/>
    </row>
    <row r="74" spans="1:10" ht="24.75" customHeight="1">
      <c r="A74" s="82" t="s">
        <v>268</v>
      </c>
      <c r="B74" s="529" t="s">
        <v>269</v>
      </c>
      <c r="C74" s="530"/>
      <c r="D74" s="531" t="s">
        <v>270</v>
      </c>
      <c r="E74" s="83" t="s">
        <v>271</v>
      </c>
      <c r="F74" s="429" t="s">
        <v>243</v>
      </c>
      <c r="G74" s="429"/>
      <c r="H74" s="1"/>
      <c r="I74" s="1"/>
      <c r="J74" s="1"/>
    </row>
    <row r="75" spans="1:10" ht="14.1">
      <c r="A75" s="532" t="e">
        <f>#REF!</f>
        <v>#REF!</v>
      </c>
      <c r="B75" s="533">
        <f>B65</f>
        <v>0</v>
      </c>
      <c r="C75" s="534"/>
      <c r="D75" s="510" t="e">
        <f>#REF!/#REF!*#REF!</f>
        <v>#REF!</v>
      </c>
      <c r="E75" s="95">
        <v>0</v>
      </c>
      <c r="F75" s="418"/>
      <c r="G75" s="418"/>
      <c r="H75" s="1"/>
      <c r="I75" s="1"/>
      <c r="J75" s="1"/>
    </row>
    <row r="76" spans="1:10" ht="14.1">
      <c r="A76" s="532" t="e">
        <f>#REF!</f>
        <v>#REF!</v>
      </c>
      <c r="B76" s="533">
        <f>D65</f>
        <v>0</v>
      </c>
      <c r="C76" s="534"/>
      <c r="D76" s="510" t="e">
        <f>#REF!/#REF!*#REF!</f>
        <v>#REF!</v>
      </c>
      <c r="E76" s="95">
        <v>0</v>
      </c>
      <c r="F76" s="424"/>
      <c r="G76" s="418"/>
      <c r="H76" s="1"/>
      <c r="I76" s="1"/>
      <c r="J76" s="1"/>
    </row>
    <row r="77" spans="1:10" ht="14.1">
      <c r="A77" s="532" t="e">
        <f>#REF!</f>
        <v>#REF!</v>
      </c>
      <c r="B77" s="535" t="e">
        <f>#REF!</f>
        <v>#REF!</v>
      </c>
      <c r="C77" s="534"/>
      <c r="D77" s="512" t="e">
        <f>#REF!/#REF!*#REF!</f>
        <v>#REF!</v>
      </c>
      <c r="E77" s="95">
        <v>0</v>
      </c>
      <c r="F77" s="418"/>
      <c r="G77" s="418"/>
      <c r="H77" s="1"/>
      <c r="I77" s="1"/>
      <c r="J77" s="1"/>
    </row>
    <row r="78" spans="1:10" ht="14.1">
      <c r="A78" s="532" t="e">
        <f>#REF!</f>
        <v>#REF!</v>
      </c>
      <c r="B78" s="533">
        <f>G66</f>
        <v>0</v>
      </c>
      <c r="C78" s="536"/>
      <c r="D78" s="377"/>
      <c r="E78" s="53"/>
      <c r="F78" s="419"/>
      <c r="G78" s="420"/>
      <c r="H78" s="1"/>
      <c r="I78" s="1"/>
      <c r="J78" s="1"/>
    </row>
    <row r="79" spans="1:10" ht="13.5" customHeight="1">
      <c r="A79" s="1"/>
      <c r="B79" s="537"/>
      <c r="C79" s="538" t="s">
        <v>272</v>
      </c>
      <c r="D79" s="40" t="e">
        <f>SUM(D75:D77)</f>
        <v>#REF!</v>
      </c>
      <c r="F79" s="2"/>
      <c r="G79" s="2"/>
      <c r="H79" s="1"/>
      <c r="I79" s="1"/>
      <c r="J79" s="1"/>
    </row>
    <row r="80" spans="1:10" ht="13.5" customHeight="1">
      <c r="A80" s="1"/>
      <c r="B80" s="79"/>
      <c r="C80" s="37"/>
      <c r="D80" s="80"/>
      <c r="E80" s="3"/>
      <c r="F80" s="39"/>
      <c r="G80" s="39"/>
      <c r="H80" s="1"/>
      <c r="I80" s="1"/>
      <c r="J80" s="1"/>
    </row>
    <row r="81" spans="1:10" s="65" customFormat="1" ht="15" customHeight="1">
      <c r="A81" s="421" t="s">
        <v>273</v>
      </c>
      <c r="B81" s="422"/>
      <c r="C81" s="422"/>
      <c r="D81" s="422"/>
      <c r="E81" s="422"/>
      <c r="F81" s="422"/>
      <c r="G81" s="423"/>
      <c r="H81" s="56"/>
      <c r="I81" s="56"/>
      <c r="J81" s="56"/>
    </row>
    <row r="82" spans="1:10" ht="13.5" customHeight="1">
      <c r="A82" s="1"/>
      <c r="B82" s="79"/>
      <c r="C82" s="37"/>
      <c r="D82" s="80"/>
      <c r="E82" s="3"/>
      <c r="F82" s="39"/>
      <c r="G82" s="39"/>
      <c r="H82" s="1"/>
      <c r="I82" s="1"/>
      <c r="J82" s="1"/>
    </row>
    <row r="83" spans="1:10" ht="13.5" customHeight="1">
      <c r="A83" s="1"/>
      <c r="C83" s="2"/>
      <c r="D83" s="36" t="s">
        <v>274</v>
      </c>
      <c r="E83" s="40" t="e">
        <f>D79+E50</f>
        <v>#REF!</v>
      </c>
      <c r="F83" s="39"/>
      <c r="G83" s="39"/>
      <c r="H83" s="1"/>
      <c r="I83" s="1"/>
      <c r="J83" s="1"/>
    </row>
    <row r="84" spans="1:10" ht="19.5" customHeight="1">
      <c r="A84" s="1"/>
      <c r="B84" s="79"/>
      <c r="C84" s="37"/>
      <c r="D84" s="80"/>
      <c r="E84" s="3"/>
      <c r="F84" s="39"/>
      <c r="G84" s="39"/>
      <c r="H84" s="1"/>
      <c r="I84" s="1"/>
      <c r="J84" s="1"/>
    </row>
    <row r="85" spans="1:10" s="65" customFormat="1" ht="15.95">
      <c r="A85" s="421" t="s">
        <v>275</v>
      </c>
      <c r="B85" s="422"/>
      <c r="C85" s="422"/>
      <c r="D85" s="422"/>
      <c r="E85" s="422"/>
      <c r="F85" s="422"/>
      <c r="G85" s="423"/>
      <c r="H85" s="56"/>
      <c r="I85" s="56"/>
      <c r="J85" s="56"/>
    </row>
    <row r="86" spans="1:10">
      <c r="A86" s="55"/>
      <c r="B86" s="55"/>
      <c r="C86" s="55"/>
      <c r="D86" s="55"/>
      <c r="E86" s="55"/>
      <c r="F86" s="1"/>
      <c r="G86" s="66"/>
      <c r="H86" s="1"/>
      <c r="I86" s="1"/>
      <c r="J86" s="1"/>
    </row>
    <row r="87" spans="1:10" ht="15.75" customHeight="1">
      <c r="A87" s="84" t="s">
        <v>276</v>
      </c>
      <c r="B87" s="84" t="s">
        <v>277</v>
      </c>
      <c r="D87" s="85" t="s">
        <v>278</v>
      </c>
      <c r="E87" s="2"/>
      <c r="F87" s="2"/>
      <c r="G87" s="539" t="s">
        <v>279</v>
      </c>
      <c r="H87" s="1"/>
      <c r="I87" s="1"/>
      <c r="J87" s="1"/>
    </row>
    <row r="88" spans="1:10">
      <c r="A88" s="540" t="s">
        <v>280</v>
      </c>
      <c r="B88" s="541">
        <f ca="1">TODAY()</f>
        <v>45121</v>
      </c>
      <c r="C88" s="2"/>
      <c r="D88" s="417"/>
      <c r="E88" s="417"/>
      <c r="F88" s="2"/>
      <c r="G88" s="86"/>
      <c r="H88" s="1"/>
      <c r="I88" s="1"/>
      <c r="J88" s="1"/>
    </row>
    <row r="89" spans="1:10" ht="18" customHeight="1">
      <c r="A89" s="55"/>
      <c r="B89" s="87"/>
      <c r="C89" s="88"/>
      <c r="D89" s="55"/>
      <c r="E89" s="55"/>
      <c r="F89" s="55"/>
      <c r="G89" s="89"/>
      <c r="H89" s="1"/>
      <c r="I89" s="1"/>
      <c r="J89" s="1"/>
    </row>
    <row r="90" spans="1:10" hidden="1">
      <c r="A90" t="s">
        <v>281</v>
      </c>
    </row>
    <row r="91" spans="1:10" hidden="1">
      <c r="A91" s="542" t="s">
        <v>282</v>
      </c>
    </row>
    <row r="92" spans="1:10" hidden="1">
      <c r="A92" s="53" t="s">
        <v>283</v>
      </c>
    </row>
    <row r="93" spans="1:10" hidden="1">
      <c r="A93" s="53" t="s">
        <v>284</v>
      </c>
    </row>
    <row r="94" spans="1:10" hidden="1">
      <c r="A94" s="53" t="s">
        <v>285</v>
      </c>
    </row>
    <row r="95" spans="1:10" hidden="1">
      <c r="A95" s="90" t="s">
        <v>286</v>
      </c>
    </row>
    <row r="96" spans="1:10" hidden="1">
      <c r="A96" s="90" t="s">
        <v>287</v>
      </c>
    </row>
    <row r="97" spans="1:1" hidden="1">
      <c r="A97" s="90" t="s">
        <v>288</v>
      </c>
    </row>
    <row r="98" spans="1:1" hidden="1">
      <c r="A98" s="90" t="s">
        <v>289</v>
      </c>
    </row>
    <row r="99" spans="1:1" hidden="1">
      <c r="A99" s="53" t="s">
        <v>290</v>
      </c>
    </row>
    <row r="100" spans="1:1" hidden="1">
      <c r="A100" s="53" t="s">
        <v>291</v>
      </c>
    </row>
    <row r="101" spans="1:1" hidden="1">
      <c r="A101" s="53" t="s">
        <v>292</v>
      </c>
    </row>
    <row r="102" spans="1:1" hidden="1">
      <c r="A102" s="90" t="s">
        <v>293</v>
      </c>
    </row>
    <row r="103" spans="1:1" hidden="1">
      <c r="A103" s="53" t="s">
        <v>294</v>
      </c>
    </row>
    <row r="104" spans="1:1" hidden="1">
      <c r="A104" s="53" t="s">
        <v>295</v>
      </c>
    </row>
    <row r="105" spans="1:1" hidden="1">
      <c r="A105" s="53" t="s">
        <v>296</v>
      </c>
    </row>
    <row r="106" spans="1:1" hidden="1">
      <c r="A106" s="53" t="s">
        <v>297</v>
      </c>
    </row>
  </sheetData>
  <sheetProtection selectLockedCells="1"/>
  <mergeCells count="50">
    <mergeCell ref="C17:D17"/>
    <mergeCell ref="C18:D18"/>
    <mergeCell ref="A53:G53"/>
    <mergeCell ref="A54:G54"/>
    <mergeCell ref="A1:G1"/>
    <mergeCell ref="B3:D3"/>
    <mergeCell ref="A5:G5"/>
    <mergeCell ref="A7:G7"/>
    <mergeCell ref="C19:F19"/>
    <mergeCell ref="C20:D20"/>
    <mergeCell ref="C14:D14"/>
    <mergeCell ref="C16:F16"/>
    <mergeCell ref="C10:F10"/>
    <mergeCell ref="C11:D11"/>
    <mergeCell ref="C12:D12"/>
    <mergeCell ref="C13:F13"/>
    <mergeCell ref="B26:C26"/>
    <mergeCell ref="A30:G30"/>
    <mergeCell ref="A31:G31"/>
    <mergeCell ref="A43:G43"/>
    <mergeCell ref="C21:F21"/>
    <mergeCell ref="C22:D22"/>
    <mergeCell ref="A63:G63"/>
    <mergeCell ref="D65:E65"/>
    <mergeCell ref="A67:G67"/>
    <mergeCell ref="A55:G55"/>
    <mergeCell ref="A56:G56"/>
    <mergeCell ref="A57:G57"/>
    <mergeCell ref="A59:G59"/>
    <mergeCell ref="A60:G60"/>
    <mergeCell ref="A61:G61"/>
    <mergeCell ref="A62:G62"/>
    <mergeCell ref="A68:G68"/>
    <mergeCell ref="A69:G69"/>
    <mergeCell ref="A72:G72"/>
    <mergeCell ref="B74:C74"/>
    <mergeCell ref="F74:G74"/>
    <mergeCell ref="A70:G70"/>
    <mergeCell ref="A71:G71"/>
    <mergeCell ref="D88:E88"/>
    <mergeCell ref="F77:G77"/>
    <mergeCell ref="B78:C78"/>
    <mergeCell ref="F78:G78"/>
    <mergeCell ref="F75:G75"/>
    <mergeCell ref="B77:C77"/>
    <mergeCell ref="A81:G81"/>
    <mergeCell ref="A85:G85"/>
    <mergeCell ref="B75:C75"/>
    <mergeCell ref="B76:C76"/>
    <mergeCell ref="F76:G76"/>
  </mergeCells>
  <phoneticPr fontId="7" type="noConversion"/>
  <dataValidations count="4">
    <dataValidation type="list" allowBlank="1" showInputMessage="1" showErrorMessage="1" sqref="A88" xr:uid="{00000000-0002-0000-0200-000000000000}">
      <formula1>"Jundiai/SP, Rio Claro/SP, São Paulo/SP, Goiânia/GO, Salvador/BA,São Carlos/SP,Araraquara/SP,Brasilia/DF"</formula1>
    </dataValidation>
    <dataValidation type="list" allowBlank="1" showErrorMessage="1" sqref="B41:B42" xr:uid="{00000000-0002-0000-0200-000001000000}">
      <formula1>"Única,Mensais,Semestrais,Anuais"</formula1>
      <formula2>0</formula2>
    </dataValidation>
    <dataValidation type="list" allowBlank="1" showErrorMessage="1" sqref="F41:F42 F48" xr:uid="{00000000-0002-0000-0200-000002000000}">
      <formula1>"Fixa e Irreajustavel, Reajustavel"</formula1>
      <formula2>0</formula2>
    </dataValidation>
    <dataValidation allowBlank="1" showErrorMessage="1" sqref="B44:B47 F33:F40 F44:F47" xr:uid="{00000000-0002-0000-0200-000003000000}"/>
  </dataValidations>
  <pageMargins left="0.39370078740157483" right="0.19685039370078741" top="0.19685039370078741" bottom="0" header="0.51181102362204722" footer="0.51181102362204722"/>
  <pageSetup paperSize="9" scale="58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199"/>
  <sheetViews>
    <sheetView topLeftCell="D1" workbookViewId="0">
      <selection activeCell="F12" sqref="F12"/>
    </sheetView>
  </sheetViews>
  <sheetFormatPr defaultColWidth="8.85546875" defaultRowHeight="12.95" outlineLevelRow="1"/>
  <cols>
    <col min="2" max="2" width="9.140625"/>
    <col min="3" max="3" width="10.28515625" bestFit="1" customWidth="1"/>
    <col min="4" max="6" width="12.28515625" bestFit="1" customWidth="1"/>
    <col min="7" max="7" width="14.140625" customWidth="1"/>
    <col min="8" max="8" width="12.28515625" bestFit="1" customWidth="1"/>
    <col min="9" max="9" width="9.140625" style="5"/>
    <col min="10" max="10" width="15" customWidth="1"/>
    <col min="11" max="12" width="9.140625"/>
    <col min="13" max="13" width="11.28515625" bestFit="1" customWidth="1"/>
    <col min="14" max="197" width="9.140625"/>
  </cols>
  <sheetData>
    <row r="1" spans="2:10">
      <c r="E1" s="5" t="s">
        <v>298</v>
      </c>
      <c r="F1" s="5"/>
      <c r="G1" s="6">
        <v>0</v>
      </c>
      <c r="I1"/>
    </row>
    <row r="2" spans="2:10">
      <c r="E2" s="5" t="s">
        <v>299</v>
      </c>
      <c r="F2" s="5"/>
      <c r="G2" s="6">
        <f>Piloto!F6</f>
        <v>5.9666666666666668</v>
      </c>
      <c r="I2"/>
    </row>
    <row r="3" spans="2:10">
      <c r="C3" s="4" t="s">
        <v>300</v>
      </c>
      <c r="D3" s="4"/>
      <c r="F3" s="5"/>
      <c r="G3" s="5"/>
      <c r="I3"/>
    </row>
    <row r="4" spans="2:10">
      <c r="C4" s="4" t="s">
        <v>301</v>
      </c>
      <c r="D4" s="4" t="s">
        <v>302</v>
      </c>
      <c r="F4" s="4" t="s">
        <v>303</v>
      </c>
      <c r="G4" s="4" t="s">
        <v>304</v>
      </c>
      <c r="H4" s="4" t="s">
        <v>305</v>
      </c>
      <c r="I4" s="4" t="s">
        <v>306</v>
      </c>
      <c r="J4" s="4" t="s">
        <v>307</v>
      </c>
    </row>
    <row r="5" spans="2:10" ht="13.5" customHeight="1">
      <c r="C5" s="7" t="e">
        <f t="shared" ref="C5:C10" si="0">IF(I5=1,($G$1+J5),($G$2+J5))</f>
        <v>#REF!</v>
      </c>
      <c r="D5" s="8" t="e">
        <f t="shared" ref="D5:D10" si="1">C5+((F5-1)*H5)</f>
        <v>#REF!</v>
      </c>
      <c r="F5" s="28" t="e">
        <f>#REF!</f>
        <v>#REF!</v>
      </c>
      <c r="G5" s="10" t="e">
        <f>#REF!</f>
        <v>#REF!</v>
      </c>
      <c r="H5" s="28" t="e">
        <f>#REF!</f>
        <v>#REF!</v>
      </c>
      <c r="I5" s="9" t="e">
        <f>IF(#REF!="Pós Venda",1,2)</f>
        <v>#REF!</v>
      </c>
      <c r="J5" s="28" t="e">
        <f>#REF!</f>
        <v>#REF!</v>
      </c>
    </row>
    <row r="6" spans="2:10">
      <c r="C6" s="7" t="e">
        <f t="shared" si="0"/>
        <v>#REF!</v>
      </c>
      <c r="D6" s="8" t="e">
        <f t="shared" si="1"/>
        <v>#REF!</v>
      </c>
      <c r="F6" s="28" t="e">
        <f>#REF!</f>
        <v>#REF!</v>
      </c>
      <c r="G6" s="10" t="e">
        <f>#REF!</f>
        <v>#REF!</v>
      </c>
      <c r="H6" s="28" t="e">
        <f>#REF!</f>
        <v>#REF!</v>
      </c>
      <c r="I6" s="9" t="e">
        <f>IF(#REF!="Pós Venda",1,2)</f>
        <v>#REF!</v>
      </c>
      <c r="J6" s="28" t="e">
        <f>#REF!</f>
        <v>#REF!</v>
      </c>
    </row>
    <row r="7" spans="2:10">
      <c r="C7" s="7" t="e">
        <f t="shared" si="0"/>
        <v>#REF!</v>
      </c>
      <c r="D7" s="8" t="e">
        <f t="shared" si="1"/>
        <v>#REF!</v>
      </c>
      <c r="F7" s="28" t="e">
        <f>#REF!</f>
        <v>#REF!</v>
      </c>
      <c r="G7" s="10" t="e">
        <f>#REF!</f>
        <v>#REF!</v>
      </c>
      <c r="H7" s="28" t="e">
        <f>#REF!</f>
        <v>#REF!</v>
      </c>
      <c r="I7" s="9" t="e">
        <f>IF(#REF!="Pós Venda",1,2)</f>
        <v>#REF!</v>
      </c>
      <c r="J7" s="28" t="e">
        <f>#REF!</f>
        <v>#REF!</v>
      </c>
    </row>
    <row r="8" spans="2:10">
      <c r="C8" s="7" t="e">
        <f t="shared" si="0"/>
        <v>#REF!</v>
      </c>
      <c r="D8" s="8" t="e">
        <f t="shared" si="1"/>
        <v>#REF!</v>
      </c>
      <c r="F8" s="28" t="e">
        <f>#REF!</f>
        <v>#REF!</v>
      </c>
      <c r="G8" s="10" t="e">
        <f>#REF!</f>
        <v>#REF!</v>
      </c>
      <c r="H8" s="28" t="e">
        <f>#REF!</f>
        <v>#REF!</v>
      </c>
      <c r="I8" s="9" t="e">
        <f>IF(#REF!="Pós Venda",1,2)</f>
        <v>#REF!</v>
      </c>
      <c r="J8" s="28" t="e">
        <f>#REF!</f>
        <v>#REF!</v>
      </c>
    </row>
    <row r="9" spans="2:10">
      <c r="C9" s="7" t="e">
        <f t="shared" si="0"/>
        <v>#REF!</v>
      </c>
      <c r="D9" s="8" t="e">
        <f t="shared" si="1"/>
        <v>#REF!</v>
      </c>
      <c r="F9" s="28" t="e">
        <f>#REF!</f>
        <v>#REF!</v>
      </c>
      <c r="G9" s="10" t="e">
        <f>#REF!</f>
        <v>#REF!</v>
      </c>
      <c r="H9" s="28" t="e">
        <f>#REF!</f>
        <v>#REF!</v>
      </c>
      <c r="I9" s="9" t="e">
        <f>IF(#REF!="Pós Venda",1,2)</f>
        <v>#REF!</v>
      </c>
      <c r="J9" s="28" t="e">
        <f>#REF!</f>
        <v>#REF!</v>
      </c>
    </row>
    <row r="10" spans="2:10">
      <c r="C10" s="543" t="e">
        <f t="shared" si="0"/>
        <v>#REF!</v>
      </c>
      <c r="D10" s="544" t="e">
        <f t="shared" si="1"/>
        <v>#REF!</v>
      </c>
      <c r="F10" s="28" t="e">
        <f>#REF!</f>
        <v>#REF!</v>
      </c>
      <c r="G10" s="10" t="e">
        <f>#REF!</f>
        <v>#REF!</v>
      </c>
      <c r="H10" s="28" t="e">
        <f>#REF!</f>
        <v>#REF!</v>
      </c>
      <c r="I10" s="9" t="e">
        <f>IF(#REF!="Pós Venda",1,2)</f>
        <v>#REF!</v>
      </c>
      <c r="J10" s="28" t="e">
        <f>#REF!</f>
        <v>#REF!</v>
      </c>
    </row>
    <row r="11" spans="2:10">
      <c r="C11" s="5"/>
      <c r="D11" s="5"/>
      <c r="F11" s="5"/>
      <c r="G11" s="11"/>
      <c r="H11" s="9" t="s">
        <v>13</v>
      </c>
      <c r="I11" s="447" t="e">
        <f>F5*G5+F6*G6+F7*G7+F8*G8+F9*G9+F10*G10</f>
        <v>#REF!</v>
      </c>
      <c r="J11" s="545"/>
    </row>
    <row r="12" spans="2:10">
      <c r="C12" s="5"/>
      <c r="D12" s="5"/>
      <c r="F12" s="5"/>
      <c r="G12" s="11"/>
      <c r="H12" s="5"/>
      <c r="I12" s="12"/>
      <c r="J12" s="12"/>
    </row>
    <row r="13" spans="2:10">
      <c r="C13" s="5"/>
      <c r="D13" s="5"/>
      <c r="F13" s="5"/>
      <c r="G13" s="11"/>
      <c r="H13" s="435" t="s">
        <v>308</v>
      </c>
      <c r="I13" s="435"/>
      <c r="J13" s="9">
        <v>1</v>
      </c>
    </row>
    <row r="14" spans="2:10">
      <c r="C14" s="5"/>
      <c r="D14" s="5"/>
      <c r="F14" s="5"/>
      <c r="G14" s="11"/>
      <c r="H14" s="435" t="s">
        <v>309</v>
      </c>
      <c r="I14" s="435"/>
      <c r="J14" s="9">
        <v>1</v>
      </c>
    </row>
    <row r="15" spans="2:10">
      <c r="H15" s="435" t="s">
        <v>310</v>
      </c>
      <c r="I15" s="435"/>
      <c r="J15" s="13" t="e">
        <f>LARGE($D$5:$D$10,1)-$G$2+J$16</f>
        <v>#REF!</v>
      </c>
    </row>
    <row r="16" spans="2:10">
      <c r="B16" s="14" t="s">
        <v>311</v>
      </c>
      <c r="C16" s="15"/>
      <c r="D16" s="15" t="s">
        <v>229</v>
      </c>
      <c r="E16" s="15">
        <v>1</v>
      </c>
      <c r="F16" s="15"/>
      <c r="G16" s="15"/>
      <c r="H16" s="546"/>
      <c r="I16" s="546" t="s">
        <v>312</v>
      </c>
      <c r="J16" s="5"/>
    </row>
    <row r="17" spans="1:82" outlineLevel="1">
      <c r="B17" s="16"/>
      <c r="C17" s="547"/>
      <c r="D17" s="547"/>
      <c r="E17" s="547"/>
      <c r="F17" s="547"/>
      <c r="G17" s="547"/>
      <c r="H17" s="547"/>
      <c r="I17" s="547"/>
      <c r="J17" s="17"/>
    </row>
    <row r="18" spans="1:82" ht="27.95" outlineLevel="1">
      <c r="A18" s="386" t="s">
        <v>3</v>
      </c>
      <c r="B18" s="386"/>
      <c r="C18" s="392" t="s">
        <v>72</v>
      </c>
      <c r="D18" s="393"/>
      <c r="E18" s="4" t="s">
        <v>313</v>
      </c>
      <c r="F18" s="392" t="s">
        <v>67</v>
      </c>
      <c r="G18" s="393"/>
      <c r="H18" s="4" t="s">
        <v>313</v>
      </c>
      <c r="I18" s="448" t="s">
        <v>314</v>
      </c>
      <c r="J18" s="449"/>
      <c r="K18" s="18" t="s">
        <v>315</v>
      </c>
      <c r="L18" s="18" t="s">
        <v>316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</row>
    <row r="19" spans="1:82" outlineLevel="1">
      <c r="A19" s="19" t="e">
        <f>#REF!</f>
        <v>#REF!</v>
      </c>
      <c r="B19" s="20">
        <f>G1</f>
        <v>0</v>
      </c>
      <c r="C19" s="21" t="e">
        <f t="shared" ref="C19:C50" si="2">(IF($I$5=1,0,IF($B19&gt;=$C$5,$G$5,0))*IF($I$5=1,IF($B19&gt;($D$5+($B$19-$G$1)),0,IF(GCD(($D$5+($B$19-$G$1)-$B19),$H$5)=$H$5,1,0)),IF($B19&gt;$D$5,0,IF(GCD(($D$5-$B19),$H$5)=$H$5,1,0))))+(IF($I$6=1,0,IF($B19&gt;=$C$6,$G$6,0))*IF($I$6=1,IF($B19&gt;($D$6+($B$19-$G$1)),0,IF(GCD(($D$6+($B$19-$G$1)-$B19),$H$6)=$H$6,1,0)),IF($B19&gt;$D$6,0,IF(GCD(($D$6-$B19),$H$6)=$H$6,1,0))))+(IF($I$7=1,0,IF($B19&gt;=$C$7,$G$7,0))*IF($I$7=1,IF($B19&gt;($D$7+($B$19-$G$1)),0,IF(GCD(($D$7+($B$19-$G$1)-$B19),$H$7)=$H$7,1,0)),IF($B19&gt;$D$7,0,IF(GCD(($D$7-$B19),$H$7)=$H$7,1,0))))</f>
        <v>#REF!</v>
      </c>
      <c r="D19" s="21" t="e">
        <f t="shared" ref="D19:D50" si="3">(IF($I$8=1,0,IF($B19&gt;=$C$8,$G$8,0))*IF($I$8=1,IF($B19&gt;($D$8+($B$19-$G$1)),0,IF(GCD(($D$8+($B$19-$G$1)-$B19),$H$8)=$H$8,1,0)),IF($B19&gt;$D$8,0,IF(GCD(($D$8-B19),$H$8)=$H$8,1,0))))+(IF($I$9=1,0,IF($B19&gt;=$C$9,$G$9,0))*IF($I$9=1,IF($B19&gt;($D$9+($B$19-$G$1)),0,IF(GCD(($D$9+($B$19-$G$1)-$B19),$H$9)=$H$9,1,0)),IF($B19&gt;$D$9,0,IF(GCD(($D$9-$B19),$H$9)=$H$9,1,0))))+(IF($I$10=1,0,IF($B19&gt;=$C$10,$G$10,0))*IF($I$10=1,IF($B19&gt;($D$10+($B$19-$G$1)),0,IF(GCD(($D$10+($B$19-$G$1)-$B19),$H$10)=$H$10,1,0)),IF($B19&gt;$D$10,0,IF(GCD(($D$10-$B19),$H$10)=$H$10,1,0))))</f>
        <v>#REF!</v>
      </c>
      <c r="E19" s="22" t="e">
        <f>C19+D19</f>
        <v>#REF!</v>
      </c>
      <c r="F19" s="21" t="e">
        <f t="shared" ref="F19:F50" si="4">(IF($I$5=1,IF($B19&gt;=($C$5+($B$19-$G$1)),$G$5,0),0)*IF($I$5=1,IF($B19&gt;($D$5+($B$19-$G$1)),0,IF(GCD(($D$5+($B$19-$G$1)-$B19),$H$5)=$H$5,1,0)),IF($B19&gt;$D$5,0,IF(GCD(($D$5-$B19),$H$5)=$H$5,1,0))))+(IF($I$6=1,IF($B19&gt;=($C$6+($B$19-$G$1)),$G$6,0),0)*IF($I$6=1,IF($B19&gt;($D$6+($B$19-$G$1)),0,IF(GCD(($D$6+($B$19-$G$1)-$B19),$H$6)=$H$6,1,0)),IF($B19&gt;$D$6,0,IF(GCD(($D$6-$B19),$H$6)=$H$6,1,0))))+(IF($I$7=1,IF($B19&gt;=($C$7+($B$19-$G$1)),$G$7,0),0)*IF($I$7=1,IF($B19&gt;($D$7+($B$19-$G$1)),0,IF(GCD(($D$7+($B$19-$G$1)-$B19),$H$7)=$H$7,1,0)),IF($B19&gt;$D$7,0,IF(GCD(($D$7-$B19),$H$7)=$H$7,1,0))))</f>
        <v>#REF!</v>
      </c>
      <c r="G19" s="21" t="e">
        <f t="shared" ref="G19:G50" si="5">(IF($I$8=1,IF($B19&gt;=($C$8+($B$19-$G$1)),$G$8,0),0)*IF($I$8=1,IF($B19&gt;($D$8+($B$19-$G$1)),0,IF(GCD(($D$8+($B$19-$G$1)-$B19),$H$8)=$H$8,1,0)),IF($B19&gt;$D$8,0,IF(GCD(($D$8-$B19),$H$8)=$H$8,1,0))))+(IF($I$9=1,IF($B19&gt;=($C$9+($B$19-$G$1)),$G$9,0),0)*IF($I$9=1,IF($B19&gt;($D$9+($B$19-$G$1)),0,IF(GCD(($D$9+($B$19-$G$1)-$B19),$H$9)=$H$9,1,0)),IF($B19&gt;$D$9,0,IF(GCD(($D$9-$B19),$H$9)=$H$9,1,0))))+(IF($I$10=1,IF($B19&gt;=($C$10+($B$19-$G$1)),$G$10,0),0)*IF($I$10=1,IF($B19&gt;($D$10+($B$19-$G$1)),0,IF(GCD(($D$10+($B$19-$G$1)-$B19),$H$10)=$H$10,1,0)),IF($B19&gt;$D$10,0,IF(GCD(($D$10-$B19),$H$10)=$H$10,1,0))))</f>
        <v>#REF!</v>
      </c>
      <c r="H19" s="22" t="e">
        <f>F19+G19</f>
        <v>#REF!</v>
      </c>
      <c r="I19" s="23"/>
      <c r="J19" s="24" t="e">
        <f t="shared" ref="J19:J82" si="6">IF($B19&gt;$G$2,($H19*J$14+$E19*J$14)*J$13,J$14*$H19+$E19*J$14)</f>
        <v>#REF!</v>
      </c>
      <c r="K19">
        <v>0</v>
      </c>
      <c r="L19">
        <f>IF(K19=0,0,K19-E19)</f>
        <v>0</v>
      </c>
    </row>
    <row r="20" spans="1:82" outlineLevel="1">
      <c r="A20" s="19" t="e">
        <f>#REF!</f>
        <v>#REF!</v>
      </c>
      <c r="B20" s="9">
        <f>B19+1</f>
        <v>1</v>
      </c>
      <c r="C20" s="21" t="e">
        <f t="shared" si="2"/>
        <v>#REF!</v>
      </c>
      <c r="D20" s="21" t="e">
        <f t="shared" si="3"/>
        <v>#REF!</v>
      </c>
      <c r="E20" s="22" t="e">
        <f t="shared" ref="E20:E83" si="7">C20+D20</f>
        <v>#REF!</v>
      </c>
      <c r="F20" s="21" t="e">
        <f t="shared" si="4"/>
        <v>#REF!</v>
      </c>
      <c r="G20" s="21" t="e">
        <f t="shared" si="5"/>
        <v>#REF!</v>
      </c>
      <c r="H20" s="22" t="e">
        <f t="shared" ref="H20:H83" si="8">F20+G20</f>
        <v>#REF!</v>
      </c>
      <c r="I20" s="23"/>
      <c r="J20" s="24" t="e">
        <f t="shared" si="6"/>
        <v>#REF!</v>
      </c>
      <c r="K20">
        <f>IF(B20=$G$2,SUM($J$19:J20),0)</f>
        <v>0</v>
      </c>
      <c r="L20">
        <f>IF(B20=$G$2,SUM($J$19:J19),0)</f>
        <v>0</v>
      </c>
    </row>
    <row r="21" spans="1:82" outlineLevel="1">
      <c r="A21" s="19" t="e">
        <f>#REF!</f>
        <v>#REF!</v>
      </c>
      <c r="B21" s="9">
        <f t="shared" ref="B21:B42" si="9">B20+1</f>
        <v>2</v>
      </c>
      <c r="C21" s="21" t="e">
        <f t="shared" si="2"/>
        <v>#REF!</v>
      </c>
      <c r="D21" s="21" t="e">
        <f t="shared" si="3"/>
        <v>#REF!</v>
      </c>
      <c r="E21" s="22" t="e">
        <f t="shared" si="7"/>
        <v>#REF!</v>
      </c>
      <c r="F21" s="21" t="e">
        <f t="shared" si="4"/>
        <v>#REF!</v>
      </c>
      <c r="G21" s="21" t="e">
        <f t="shared" si="5"/>
        <v>#REF!</v>
      </c>
      <c r="H21" s="22" t="e">
        <f t="shared" si="8"/>
        <v>#REF!</v>
      </c>
      <c r="I21" s="23"/>
      <c r="J21" s="24" t="e">
        <f t="shared" si="6"/>
        <v>#REF!</v>
      </c>
      <c r="K21">
        <f>IF(B21=$G$2,SUM($J$19:J21),0)</f>
        <v>0</v>
      </c>
      <c r="L21">
        <f>IF(B21=$G$2,SUM($J$19:J20),0)</f>
        <v>0</v>
      </c>
    </row>
    <row r="22" spans="1:82" outlineLevel="1">
      <c r="A22" s="19" t="e">
        <f>#REF!</f>
        <v>#REF!</v>
      </c>
      <c r="B22" s="9">
        <f t="shared" si="9"/>
        <v>3</v>
      </c>
      <c r="C22" s="21" t="e">
        <f t="shared" si="2"/>
        <v>#REF!</v>
      </c>
      <c r="D22" s="21" t="e">
        <f t="shared" si="3"/>
        <v>#REF!</v>
      </c>
      <c r="E22" s="22" t="e">
        <f t="shared" si="7"/>
        <v>#REF!</v>
      </c>
      <c r="F22" s="21" t="e">
        <f t="shared" si="4"/>
        <v>#REF!</v>
      </c>
      <c r="G22" s="21" t="e">
        <f t="shared" si="5"/>
        <v>#REF!</v>
      </c>
      <c r="H22" s="22" t="e">
        <f t="shared" si="8"/>
        <v>#REF!</v>
      </c>
      <c r="I22" s="23"/>
      <c r="J22" s="24" t="e">
        <f t="shared" si="6"/>
        <v>#REF!</v>
      </c>
      <c r="K22">
        <f>IF(B22=$G$2,SUM($J$19:J22),0)</f>
        <v>0</v>
      </c>
      <c r="L22">
        <f>IF(B22=$G$2,SUM($J$19:J21),0)</f>
        <v>0</v>
      </c>
    </row>
    <row r="23" spans="1:82" outlineLevel="1">
      <c r="A23" s="19" t="e">
        <f>#REF!</f>
        <v>#REF!</v>
      </c>
      <c r="B23" s="9">
        <f t="shared" si="9"/>
        <v>4</v>
      </c>
      <c r="C23" s="21" t="e">
        <f t="shared" si="2"/>
        <v>#REF!</v>
      </c>
      <c r="D23" s="21" t="e">
        <f t="shared" si="3"/>
        <v>#REF!</v>
      </c>
      <c r="E23" s="22" t="e">
        <f t="shared" si="7"/>
        <v>#REF!</v>
      </c>
      <c r="F23" s="21" t="e">
        <f t="shared" si="4"/>
        <v>#REF!</v>
      </c>
      <c r="G23" s="21" t="e">
        <f t="shared" si="5"/>
        <v>#REF!</v>
      </c>
      <c r="H23" s="22" t="e">
        <f t="shared" si="8"/>
        <v>#REF!</v>
      </c>
      <c r="I23" s="23"/>
      <c r="J23" s="24" t="e">
        <f t="shared" si="6"/>
        <v>#REF!</v>
      </c>
      <c r="K23">
        <f>IF(B23=$G$2,SUM($J$19:J23),0)</f>
        <v>0</v>
      </c>
      <c r="L23">
        <f>IF(B23=$G$2,SUM($J$19:J22),0)</f>
        <v>0</v>
      </c>
    </row>
    <row r="24" spans="1:82" outlineLevel="1">
      <c r="A24" s="19" t="e">
        <f>#REF!</f>
        <v>#REF!</v>
      </c>
      <c r="B24" s="9">
        <f t="shared" si="9"/>
        <v>5</v>
      </c>
      <c r="C24" s="21" t="e">
        <f t="shared" si="2"/>
        <v>#REF!</v>
      </c>
      <c r="D24" s="21" t="e">
        <f t="shared" si="3"/>
        <v>#REF!</v>
      </c>
      <c r="E24" s="22" t="e">
        <f t="shared" si="7"/>
        <v>#REF!</v>
      </c>
      <c r="F24" s="21" t="e">
        <f t="shared" si="4"/>
        <v>#REF!</v>
      </c>
      <c r="G24" s="21" t="e">
        <f t="shared" si="5"/>
        <v>#REF!</v>
      </c>
      <c r="H24" s="22" t="e">
        <f t="shared" si="8"/>
        <v>#REF!</v>
      </c>
      <c r="I24" s="23"/>
      <c r="J24" s="24" t="e">
        <f t="shared" si="6"/>
        <v>#REF!</v>
      </c>
      <c r="K24">
        <f>IF(B24=$G$2,SUM($J$19:J24),0)</f>
        <v>0</v>
      </c>
      <c r="L24">
        <f>IF(B24=$G$2,SUM($J$19:J23),0)</f>
        <v>0</v>
      </c>
    </row>
    <row r="25" spans="1:82" outlineLevel="1">
      <c r="A25" s="19" t="e">
        <f>#REF!</f>
        <v>#REF!</v>
      </c>
      <c r="B25" s="9">
        <f t="shared" si="9"/>
        <v>6</v>
      </c>
      <c r="C25" s="21" t="e">
        <f t="shared" si="2"/>
        <v>#REF!</v>
      </c>
      <c r="D25" s="21" t="e">
        <f t="shared" si="3"/>
        <v>#REF!</v>
      </c>
      <c r="E25" s="22" t="e">
        <f t="shared" si="7"/>
        <v>#REF!</v>
      </c>
      <c r="F25" s="21" t="e">
        <f t="shared" si="4"/>
        <v>#REF!</v>
      </c>
      <c r="G25" s="21" t="e">
        <f t="shared" si="5"/>
        <v>#REF!</v>
      </c>
      <c r="H25" s="22" t="e">
        <f t="shared" si="8"/>
        <v>#REF!</v>
      </c>
      <c r="I25" s="23"/>
      <c r="J25" s="24" t="e">
        <f t="shared" si="6"/>
        <v>#REF!</v>
      </c>
      <c r="K25">
        <f>IF(B25=$G$2,SUM($J$19:J25),0)</f>
        <v>0</v>
      </c>
      <c r="L25">
        <f>IF(B25=$G$2,SUM($J$19:J24),0)</f>
        <v>0</v>
      </c>
    </row>
    <row r="26" spans="1:82" outlineLevel="1">
      <c r="A26" s="19" t="e">
        <f>#REF!</f>
        <v>#REF!</v>
      </c>
      <c r="B26" s="9">
        <f t="shared" si="9"/>
        <v>7</v>
      </c>
      <c r="C26" s="21" t="e">
        <f t="shared" si="2"/>
        <v>#REF!</v>
      </c>
      <c r="D26" s="21" t="e">
        <f t="shared" si="3"/>
        <v>#REF!</v>
      </c>
      <c r="E26" s="22" t="e">
        <f t="shared" si="7"/>
        <v>#REF!</v>
      </c>
      <c r="F26" s="21" t="e">
        <f t="shared" si="4"/>
        <v>#REF!</v>
      </c>
      <c r="G26" s="21" t="e">
        <f t="shared" si="5"/>
        <v>#REF!</v>
      </c>
      <c r="H26" s="22" t="e">
        <f t="shared" si="8"/>
        <v>#REF!</v>
      </c>
      <c r="I26" s="23"/>
      <c r="J26" s="24" t="e">
        <f t="shared" si="6"/>
        <v>#REF!</v>
      </c>
      <c r="K26">
        <f>IF(B26=$G$2,SUM($J$19:J26),0)</f>
        <v>0</v>
      </c>
      <c r="L26">
        <f>IF(B26=$G$2,SUM($J$19:J25),0)</f>
        <v>0</v>
      </c>
    </row>
    <row r="27" spans="1:82" outlineLevel="1">
      <c r="A27" s="19" t="e">
        <f>#REF!</f>
        <v>#REF!</v>
      </c>
      <c r="B27" s="9">
        <f t="shared" si="9"/>
        <v>8</v>
      </c>
      <c r="C27" s="21" t="e">
        <f t="shared" si="2"/>
        <v>#REF!</v>
      </c>
      <c r="D27" s="21" t="e">
        <f t="shared" si="3"/>
        <v>#REF!</v>
      </c>
      <c r="E27" s="22" t="e">
        <f t="shared" si="7"/>
        <v>#REF!</v>
      </c>
      <c r="F27" s="21" t="e">
        <f t="shared" si="4"/>
        <v>#REF!</v>
      </c>
      <c r="G27" s="21" t="e">
        <f t="shared" si="5"/>
        <v>#REF!</v>
      </c>
      <c r="H27" s="22" t="e">
        <f t="shared" si="8"/>
        <v>#REF!</v>
      </c>
      <c r="I27" s="23"/>
      <c r="J27" s="24" t="e">
        <f t="shared" si="6"/>
        <v>#REF!</v>
      </c>
      <c r="K27">
        <f>IF(B27=$G$2,SUM($J$19:J27),0)</f>
        <v>0</v>
      </c>
      <c r="L27">
        <f>IF(B27=$G$2,SUM($J$19:J26),0)</f>
        <v>0</v>
      </c>
    </row>
    <row r="28" spans="1:82" outlineLevel="1">
      <c r="A28" s="19" t="e">
        <f>#REF!</f>
        <v>#REF!</v>
      </c>
      <c r="B28" s="9">
        <f t="shared" si="9"/>
        <v>9</v>
      </c>
      <c r="C28" s="21" t="e">
        <f t="shared" si="2"/>
        <v>#REF!</v>
      </c>
      <c r="D28" s="21" t="e">
        <f t="shared" si="3"/>
        <v>#REF!</v>
      </c>
      <c r="E28" s="22" t="e">
        <f t="shared" si="7"/>
        <v>#REF!</v>
      </c>
      <c r="F28" s="21" t="e">
        <f t="shared" si="4"/>
        <v>#REF!</v>
      </c>
      <c r="G28" s="21" t="e">
        <f t="shared" si="5"/>
        <v>#REF!</v>
      </c>
      <c r="H28" s="22" t="e">
        <f t="shared" si="8"/>
        <v>#REF!</v>
      </c>
      <c r="I28" s="23"/>
      <c r="J28" s="24" t="e">
        <f t="shared" si="6"/>
        <v>#REF!</v>
      </c>
      <c r="K28">
        <f>IF(B28=$G$2,SUM($J$19:J28),0)</f>
        <v>0</v>
      </c>
      <c r="L28">
        <f>IF(B28=$G$2,SUM($J$19:J27),0)</f>
        <v>0</v>
      </c>
    </row>
    <row r="29" spans="1:82" outlineLevel="1">
      <c r="A29" s="19" t="e">
        <f>#REF!</f>
        <v>#REF!</v>
      </c>
      <c r="B29" s="9">
        <f t="shared" si="9"/>
        <v>10</v>
      </c>
      <c r="C29" s="21" t="e">
        <f t="shared" si="2"/>
        <v>#REF!</v>
      </c>
      <c r="D29" s="21" t="e">
        <f t="shared" si="3"/>
        <v>#REF!</v>
      </c>
      <c r="E29" s="22" t="e">
        <f t="shared" si="7"/>
        <v>#REF!</v>
      </c>
      <c r="F29" s="21" t="e">
        <f t="shared" si="4"/>
        <v>#REF!</v>
      </c>
      <c r="G29" s="21" t="e">
        <f t="shared" si="5"/>
        <v>#REF!</v>
      </c>
      <c r="H29" s="22" t="e">
        <f t="shared" si="8"/>
        <v>#REF!</v>
      </c>
      <c r="I29" s="23"/>
      <c r="J29" s="24" t="e">
        <f t="shared" si="6"/>
        <v>#REF!</v>
      </c>
      <c r="K29">
        <f>IF(B29=$G$2,SUM($J$19:J29),0)</f>
        <v>0</v>
      </c>
      <c r="L29">
        <f>IF(B29=$G$2,SUM($J$19:J28),0)</f>
        <v>0</v>
      </c>
    </row>
    <row r="30" spans="1:82" outlineLevel="1">
      <c r="A30" s="19" t="e">
        <f>#REF!</f>
        <v>#REF!</v>
      </c>
      <c r="B30" s="9">
        <f t="shared" si="9"/>
        <v>11</v>
      </c>
      <c r="C30" s="21" t="e">
        <f t="shared" si="2"/>
        <v>#REF!</v>
      </c>
      <c r="D30" s="21" t="e">
        <f t="shared" si="3"/>
        <v>#REF!</v>
      </c>
      <c r="E30" s="22" t="e">
        <f t="shared" si="7"/>
        <v>#REF!</v>
      </c>
      <c r="F30" s="21" t="e">
        <f t="shared" si="4"/>
        <v>#REF!</v>
      </c>
      <c r="G30" s="21" t="e">
        <f t="shared" si="5"/>
        <v>#REF!</v>
      </c>
      <c r="H30" s="22" t="e">
        <f t="shared" si="8"/>
        <v>#REF!</v>
      </c>
      <c r="I30" s="23"/>
      <c r="J30" s="24" t="e">
        <f t="shared" si="6"/>
        <v>#REF!</v>
      </c>
      <c r="K30">
        <f>IF(B30=$G$2,SUM($J$19:J30),0)</f>
        <v>0</v>
      </c>
      <c r="L30">
        <f>IF(B30=$G$2,SUM($J$19:J29),0)</f>
        <v>0</v>
      </c>
    </row>
    <row r="31" spans="1:82" outlineLevel="1">
      <c r="A31" s="19" t="e">
        <f>#REF!</f>
        <v>#REF!</v>
      </c>
      <c r="B31" s="9">
        <f t="shared" si="9"/>
        <v>12</v>
      </c>
      <c r="C31" s="21" t="e">
        <f t="shared" si="2"/>
        <v>#REF!</v>
      </c>
      <c r="D31" s="21" t="e">
        <f t="shared" si="3"/>
        <v>#REF!</v>
      </c>
      <c r="E31" s="22" t="e">
        <f t="shared" si="7"/>
        <v>#REF!</v>
      </c>
      <c r="F31" s="21" t="e">
        <f t="shared" si="4"/>
        <v>#REF!</v>
      </c>
      <c r="G31" s="21" t="e">
        <f t="shared" si="5"/>
        <v>#REF!</v>
      </c>
      <c r="H31" s="22" t="e">
        <f t="shared" si="8"/>
        <v>#REF!</v>
      </c>
      <c r="I31" s="23"/>
      <c r="J31" s="24" t="e">
        <f t="shared" si="6"/>
        <v>#REF!</v>
      </c>
      <c r="K31">
        <f>IF(B31=$G$2,SUM($J$19:J31),0)</f>
        <v>0</v>
      </c>
      <c r="L31">
        <f>IF(B31=$G$2,SUM($J$19:J30),0)</f>
        <v>0</v>
      </c>
    </row>
    <row r="32" spans="1:82" outlineLevel="1">
      <c r="A32" s="19" t="e">
        <f>#REF!</f>
        <v>#REF!</v>
      </c>
      <c r="B32" s="9">
        <f t="shared" si="9"/>
        <v>13</v>
      </c>
      <c r="C32" s="21" t="e">
        <f t="shared" si="2"/>
        <v>#REF!</v>
      </c>
      <c r="D32" s="21" t="e">
        <f t="shared" si="3"/>
        <v>#REF!</v>
      </c>
      <c r="E32" s="22" t="e">
        <f t="shared" si="7"/>
        <v>#REF!</v>
      </c>
      <c r="F32" s="21" t="e">
        <f t="shared" si="4"/>
        <v>#REF!</v>
      </c>
      <c r="G32" s="21" t="e">
        <f t="shared" si="5"/>
        <v>#REF!</v>
      </c>
      <c r="H32" s="22" t="e">
        <f t="shared" si="8"/>
        <v>#REF!</v>
      </c>
      <c r="I32" s="23"/>
      <c r="J32" s="24" t="e">
        <f t="shared" si="6"/>
        <v>#REF!</v>
      </c>
      <c r="K32">
        <f>IF(B32=$G$2,SUM($J$19:J32),0)</f>
        <v>0</v>
      </c>
      <c r="L32">
        <f>IF(B32=$G$2,SUM($J$19:J31),0)</f>
        <v>0</v>
      </c>
    </row>
    <row r="33" spans="1:13" outlineLevel="1">
      <c r="A33" s="19" t="e">
        <f>#REF!</f>
        <v>#REF!</v>
      </c>
      <c r="B33" s="9">
        <f t="shared" si="9"/>
        <v>14</v>
      </c>
      <c r="C33" s="21" t="e">
        <f t="shared" si="2"/>
        <v>#REF!</v>
      </c>
      <c r="D33" s="21" t="e">
        <f t="shared" si="3"/>
        <v>#REF!</v>
      </c>
      <c r="E33" s="22" t="e">
        <f t="shared" si="7"/>
        <v>#REF!</v>
      </c>
      <c r="F33" s="21" t="e">
        <f t="shared" si="4"/>
        <v>#REF!</v>
      </c>
      <c r="G33" s="21" t="e">
        <f t="shared" si="5"/>
        <v>#REF!</v>
      </c>
      <c r="H33" s="22" t="e">
        <f t="shared" si="8"/>
        <v>#REF!</v>
      </c>
      <c r="I33" s="23"/>
      <c r="J33" s="24" t="e">
        <f t="shared" si="6"/>
        <v>#REF!</v>
      </c>
      <c r="K33">
        <f>IF(B33=$G$2,SUM($J$19:J33),0)</f>
        <v>0</v>
      </c>
      <c r="L33">
        <f>IF(B33=$G$2,SUM($J$19:J32),0)</f>
        <v>0</v>
      </c>
    </row>
    <row r="34" spans="1:13" outlineLevel="1">
      <c r="A34" s="19" t="e">
        <f>#REF!</f>
        <v>#REF!</v>
      </c>
      <c r="B34" s="9">
        <f t="shared" si="9"/>
        <v>15</v>
      </c>
      <c r="C34" s="21" t="e">
        <f t="shared" si="2"/>
        <v>#REF!</v>
      </c>
      <c r="D34" s="21" t="e">
        <f t="shared" si="3"/>
        <v>#REF!</v>
      </c>
      <c r="E34" s="22" t="e">
        <f t="shared" si="7"/>
        <v>#REF!</v>
      </c>
      <c r="F34" s="21" t="e">
        <f t="shared" si="4"/>
        <v>#REF!</v>
      </c>
      <c r="G34" s="21" t="e">
        <f t="shared" si="5"/>
        <v>#REF!</v>
      </c>
      <c r="H34" s="22" t="e">
        <f t="shared" si="8"/>
        <v>#REF!</v>
      </c>
      <c r="I34" s="23"/>
      <c r="J34" s="24" t="e">
        <f t="shared" si="6"/>
        <v>#REF!</v>
      </c>
      <c r="K34">
        <f>IF(B34=$G$2,SUM($J$19:J34),0)</f>
        <v>0</v>
      </c>
      <c r="L34">
        <f>IF(B34=$G$2,SUM($J$19:J33),0)</f>
        <v>0</v>
      </c>
      <c r="M34" s="25"/>
    </row>
    <row r="35" spans="1:13" outlineLevel="1">
      <c r="A35" s="19" t="e">
        <f>#REF!</f>
        <v>#REF!</v>
      </c>
      <c r="B35" s="9">
        <f t="shared" si="9"/>
        <v>16</v>
      </c>
      <c r="C35" s="21" t="e">
        <f t="shared" si="2"/>
        <v>#REF!</v>
      </c>
      <c r="D35" s="21" t="e">
        <f t="shared" si="3"/>
        <v>#REF!</v>
      </c>
      <c r="E35" s="22" t="e">
        <f t="shared" si="7"/>
        <v>#REF!</v>
      </c>
      <c r="F35" s="21" t="e">
        <f t="shared" si="4"/>
        <v>#REF!</v>
      </c>
      <c r="G35" s="21" t="e">
        <f t="shared" si="5"/>
        <v>#REF!</v>
      </c>
      <c r="H35" s="22" t="e">
        <f t="shared" si="8"/>
        <v>#REF!</v>
      </c>
      <c r="I35" s="23"/>
      <c r="J35" s="24" t="e">
        <f t="shared" si="6"/>
        <v>#REF!</v>
      </c>
      <c r="K35">
        <f>IF(B35=$G$2,SUM($J$19:J35),0)</f>
        <v>0</v>
      </c>
      <c r="L35">
        <f>IF(B35=$G$2,SUM($J$19:J34),0)</f>
        <v>0</v>
      </c>
    </row>
    <row r="36" spans="1:13" outlineLevel="1">
      <c r="A36" s="19" t="e">
        <f>#REF!</f>
        <v>#REF!</v>
      </c>
      <c r="B36" s="9">
        <f t="shared" si="9"/>
        <v>17</v>
      </c>
      <c r="C36" s="21" t="e">
        <f t="shared" si="2"/>
        <v>#REF!</v>
      </c>
      <c r="D36" s="21" t="e">
        <f t="shared" si="3"/>
        <v>#REF!</v>
      </c>
      <c r="E36" s="22" t="e">
        <f t="shared" si="7"/>
        <v>#REF!</v>
      </c>
      <c r="F36" s="21" t="e">
        <f t="shared" si="4"/>
        <v>#REF!</v>
      </c>
      <c r="G36" s="21" t="e">
        <f t="shared" si="5"/>
        <v>#REF!</v>
      </c>
      <c r="H36" s="22" t="e">
        <f t="shared" si="8"/>
        <v>#REF!</v>
      </c>
      <c r="I36" s="23"/>
      <c r="J36" s="24" t="e">
        <f t="shared" si="6"/>
        <v>#REF!</v>
      </c>
      <c r="K36">
        <f>IF(B36=$G$2,SUM($J$19:J36),0)</f>
        <v>0</v>
      </c>
      <c r="L36">
        <f>IF(B36=$G$2,SUM($J$19:J35),0)</f>
        <v>0</v>
      </c>
    </row>
    <row r="37" spans="1:13" outlineLevel="1">
      <c r="A37" s="19" t="e">
        <f>#REF!</f>
        <v>#REF!</v>
      </c>
      <c r="B37" s="9">
        <f t="shared" si="9"/>
        <v>18</v>
      </c>
      <c r="C37" s="21" t="e">
        <f t="shared" si="2"/>
        <v>#REF!</v>
      </c>
      <c r="D37" s="21" t="e">
        <f t="shared" si="3"/>
        <v>#REF!</v>
      </c>
      <c r="E37" s="22" t="e">
        <f t="shared" si="7"/>
        <v>#REF!</v>
      </c>
      <c r="F37" s="21" t="e">
        <f t="shared" si="4"/>
        <v>#REF!</v>
      </c>
      <c r="G37" s="21" t="e">
        <f t="shared" si="5"/>
        <v>#REF!</v>
      </c>
      <c r="H37" s="22" t="e">
        <f t="shared" si="8"/>
        <v>#REF!</v>
      </c>
      <c r="I37" s="23"/>
      <c r="J37" s="24" t="e">
        <f t="shared" si="6"/>
        <v>#REF!</v>
      </c>
      <c r="K37">
        <f>IF(B37=$G$2,SUM($J$19:J37),0)</f>
        <v>0</v>
      </c>
      <c r="L37">
        <f>IF(B37=$G$2,SUM($J$19:J36),0)</f>
        <v>0</v>
      </c>
      <c r="M37" s="25"/>
    </row>
    <row r="38" spans="1:13" outlineLevel="1">
      <c r="A38" s="19" t="e">
        <f>#REF!</f>
        <v>#REF!</v>
      </c>
      <c r="B38" s="9">
        <f t="shared" si="9"/>
        <v>19</v>
      </c>
      <c r="C38" s="21" t="e">
        <f t="shared" si="2"/>
        <v>#REF!</v>
      </c>
      <c r="D38" s="21" t="e">
        <f t="shared" si="3"/>
        <v>#REF!</v>
      </c>
      <c r="E38" s="22" t="e">
        <f t="shared" si="7"/>
        <v>#REF!</v>
      </c>
      <c r="F38" s="21" t="e">
        <f t="shared" si="4"/>
        <v>#REF!</v>
      </c>
      <c r="G38" s="21" t="e">
        <f t="shared" si="5"/>
        <v>#REF!</v>
      </c>
      <c r="H38" s="22" t="e">
        <f t="shared" si="8"/>
        <v>#REF!</v>
      </c>
      <c r="I38" s="23"/>
      <c r="J38" s="24" t="e">
        <f t="shared" si="6"/>
        <v>#REF!</v>
      </c>
      <c r="K38">
        <f>IF(B38=$G$2,SUM($J$19:J38),0)</f>
        <v>0</v>
      </c>
      <c r="L38">
        <f>IF(B38=$G$2,SUM($J$19:J37),0)</f>
        <v>0</v>
      </c>
    </row>
    <row r="39" spans="1:13" outlineLevel="1">
      <c r="A39" s="19" t="e">
        <f>#REF!</f>
        <v>#REF!</v>
      </c>
      <c r="B39" s="9">
        <f t="shared" si="9"/>
        <v>20</v>
      </c>
      <c r="C39" s="21" t="e">
        <f t="shared" si="2"/>
        <v>#REF!</v>
      </c>
      <c r="D39" s="21" t="e">
        <f t="shared" si="3"/>
        <v>#REF!</v>
      </c>
      <c r="E39" s="22" t="e">
        <f t="shared" si="7"/>
        <v>#REF!</v>
      </c>
      <c r="F39" s="21" t="e">
        <f t="shared" si="4"/>
        <v>#REF!</v>
      </c>
      <c r="G39" s="21" t="e">
        <f t="shared" si="5"/>
        <v>#REF!</v>
      </c>
      <c r="H39" s="22" t="e">
        <f t="shared" si="8"/>
        <v>#REF!</v>
      </c>
      <c r="I39" s="23"/>
      <c r="J39" s="24" t="e">
        <f t="shared" si="6"/>
        <v>#REF!</v>
      </c>
      <c r="K39">
        <f>IF(B39=$G$2,SUM($J$19:J39),0)</f>
        <v>0</v>
      </c>
      <c r="L39">
        <f>IF(B39=$G$2,SUM($J$19:J38),0)</f>
        <v>0</v>
      </c>
    </row>
    <row r="40" spans="1:13" outlineLevel="1">
      <c r="A40" s="19" t="e">
        <f>#REF!</f>
        <v>#REF!</v>
      </c>
      <c r="B40" s="9">
        <f t="shared" si="9"/>
        <v>21</v>
      </c>
      <c r="C40" s="21" t="e">
        <f t="shared" si="2"/>
        <v>#REF!</v>
      </c>
      <c r="D40" s="21" t="e">
        <f t="shared" si="3"/>
        <v>#REF!</v>
      </c>
      <c r="E40" s="22" t="e">
        <f t="shared" si="7"/>
        <v>#REF!</v>
      </c>
      <c r="F40" s="21" t="e">
        <f t="shared" si="4"/>
        <v>#REF!</v>
      </c>
      <c r="G40" s="21" t="e">
        <f t="shared" si="5"/>
        <v>#REF!</v>
      </c>
      <c r="H40" s="22" t="e">
        <f t="shared" si="8"/>
        <v>#REF!</v>
      </c>
      <c r="I40" s="23"/>
      <c r="J40" s="24" t="e">
        <f t="shared" si="6"/>
        <v>#REF!</v>
      </c>
      <c r="K40">
        <f>IF(B40=$G$2,SUM($J$19:J40),0)</f>
        <v>0</v>
      </c>
      <c r="L40">
        <f>IF(B40=$G$2,SUM($J$19:J39),0)</f>
        <v>0</v>
      </c>
    </row>
    <row r="41" spans="1:13" outlineLevel="1">
      <c r="A41" s="19" t="e">
        <f>#REF!</f>
        <v>#REF!</v>
      </c>
      <c r="B41" s="9">
        <f t="shared" si="9"/>
        <v>22</v>
      </c>
      <c r="C41" s="21" t="e">
        <f t="shared" si="2"/>
        <v>#REF!</v>
      </c>
      <c r="D41" s="21" t="e">
        <f t="shared" si="3"/>
        <v>#REF!</v>
      </c>
      <c r="E41" s="22" t="e">
        <f t="shared" si="7"/>
        <v>#REF!</v>
      </c>
      <c r="F41" s="21" t="e">
        <f t="shared" si="4"/>
        <v>#REF!</v>
      </c>
      <c r="G41" s="21" t="e">
        <f t="shared" si="5"/>
        <v>#REF!</v>
      </c>
      <c r="H41" s="22" t="e">
        <f t="shared" si="8"/>
        <v>#REF!</v>
      </c>
      <c r="I41" s="23"/>
      <c r="J41" s="24" t="e">
        <f t="shared" si="6"/>
        <v>#REF!</v>
      </c>
      <c r="K41">
        <f>IF(B41=$G$2,SUM($J$19:J41),0)</f>
        <v>0</v>
      </c>
      <c r="L41">
        <f>IF(B41=$G$2,SUM($J$19:J40),0)</f>
        <v>0</v>
      </c>
    </row>
    <row r="42" spans="1:13" outlineLevel="1">
      <c r="A42" s="19" t="e">
        <f>#REF!</f>
        <v>#REF!</v>
      </c>
      <c r="B42" s="9">
        <f t="shared" si="9"/>
        <v>23</v>
      </c>
      <c r="C42" s="21" t="e">
        <f t="shared" si="2"/>
        <v>#REF!</v>
      </c>
      <c r="D42" s="21" t="e">
        <f t="shared" si="3"/>
        <v>#REF!</v>
      </c>
      <c r="E42" s="22" t="e">
        <f t="shared" si="7"/>
        <v>#REF!</v>
      </c>
      <c r="F42" s="21" t="e">
        <f t="shared" si="4"/>
        <v>#REF!</v>
      </c>
      <c r="G42" s="21" t="e">
        <f t="shared" si="5"/>
        <v>#REF!</v>
      </c>
      <c r="H42" s="22" t="e">
        <f t="shared" si="8"/>
        <v>#REF!</v>
      </c>
      <c r="I42" s="23"/>
      <c r="J42" s="24" t="e">
        <f t="shared" si="6"/>
        <v>#REF!</v>
      </c>
      <c r="K42">
        <f>IF(B42=$G$2,SUM($J$19:J42),0)</f>
        <v>0</v>
      </c>
      <c r="L42">
        <f>IF(B42=$G$2,SUM($J$19:J41),0)</f>
        <v>0</v>
      </c>
    </row>
    <row r="43" spans="1:13" outlineLevel="1">
      <c r="A43" s="19" t="e">
        <f>#REF!</f>
        <v>#REF!</v>
      </c>
      <c r="B43" s="9">
        <f>B42+1</f>
        <v>24</v>
      </c>
      <c r="C43" s="21" t="e">
        <f t="shared" si="2"/>
        <v>#REF!</v>
      </c>
      <c r="D43" s="21" t="e">
        <f t="shared" si="3"/>
        <v>#REF!</v>
      </c>
      <c r="E43" s="22" t="e">
        <f t="shared" si="7"/>
        <v>#REF!</v>
      </c>
      <c r="F43" s="21" t="e">
        <f t="shared" si="4"/>
        <v>#REF!</v>
      </c>
      <c r="G43" s="21" t="e">
        <f t="shared" si="5"/>
        <v>#REF!</v>
      </c>
      <c r="H43" s="22" t="e">
        <f t="shared" si="8"/>
        <v>#REF!</v>
      </c>
      <c r="I43" s="23"/>
      <c r="J43" s="24" t="e">
        <f t="shared" si="6"/>
        <v>#REF!</v>
      </c>
      <c r="K43">
        <f>IF(B43=$G$2,SUM($J$19:J43),0)</f>
        <v>0</v>
      </c>
      <c r="L43">
        <f>IF(B43=$G$2,SUM($J$19:J42),0)</f>
        <v>0</v>
      </c>
    </row>
    <row r="44" spans="1:13" outlineLevel="1">
      <c r="A44" s="19" t="e">
        <f>#REF!</f>
        <v>#REF!</v>
      </c>
      <c r="B44" s="9">
        <f t="shared" ref="B44:B107" si="10">B43+1</f>
        <v>25</v>
      </c>
      <c r="C44" s="21" t="e">
        <f t="shared" si="2"/>
        <v>#REF!</v>
      </c>
      <c r="D44" s="21" t="e">
        <f t="shared" si="3"/>
        <v>#REF!</v>
      </c>
      <c r="E44" s="22" t="e">
        <f t="shared" si="7"/>
        <v>#REF!</v>
      </c>
      <c r="F44" s="21" t="e">
        <f t="shared" si="4"/>
        <v>#REF!</v>
      </c>
      <c r="G44" s="21" t="e">
        <f t="shared" si="5"/>
        <v>#REF!</v>
      </c>
      <c r="H44" s="22" t="e">
        <f t="shared" si="8"/>
        <v>#REF!</v>
      </c>
      <c r="I44" s="23"/>
      <c r="J44" s="24" t="e">
        <f t="shared" si="6"/>
        <v>#REF!</v>
      </c>
      <c r="K44">
        <f>IF(B44=$G$2,SUM($J$19:J44),0)</f>
        <v>0</v>
      </c>
      <c r="L44">
        <f>IF(B44=$G$2,SUM($J$19:J43),0)</f>
        <v>0</v>
      </c>
    </row>
    <row r="45" spans="1:13" outlineLevel="1">
      <c r="A45" s="19" t="e">
        <f>#REF!</f>
        <v>#REF!</v>
      </c>
      <c r="B45" s="9">
        <f t="shared" si="10"/>
        <v>26</v>
      </c>
      <c r="C45" s="21" t="e">
        <f t="shared" si="2"/>
        <v>#REF!</v>
      </c>
      <c r="D45" s="21" t="e">
        <f t="shared" si="3"/>
        <v>#REF!</v>
      </c>
      <c r="E45" s="22" t="e">
        <f t="shared" si="7"/>
        <v>#REF!</v>
      </c>
      <c r="F45" s="21" t="e">
        <f t="shared" si="4"/>
        <v>#REF!</v>
      </c>
      <c r="G45" s="21" t="e">
        <f t="shared" si="5"/>
        <v>#REF!</v>
      </c>
      <c r="H45" s="22" t="e">
        <f t="shared" si="8"/>
        <v>#REF!</v>
      </c>
      <c r="I45" s="23"/>
      <c r="J45" s="24" t="e">
        <f t="shared" si="6"/>
        <v>#REF!</v>
      </c>
      <c r="K45">
        <f>IF(B45=$G$2,SUM($J$19:J45),0)</f>
        <v>0</v>
      </c>
      <c r="L45">
        <f>IF(B45=$G$2,SUM($J$19:J44),0)</f>
        <v>0</v>
      </c>
    </row>
    <row r="46" spans="1:13" outlineLevel="1">
      <c r="A46" s="19" t="e">
        <f>#REF!</f>
        <v>#REF!</v>
      </c>
      <c r="B46" s="9">
        <f t="shared" si="10"/>
        <v>27</v>
      </c>
      <c r="C46" s="21" t="e">
        <f t="shared" si="2"/>
        <v>#REF!</v>
      </c>
      <c r="D46" s="21" t="e">
        <f t="shared" si="3"/>
        <v>#REF!</v>
      </c>
      <c r="E46" s="22" t="e">
        <f t="shared" si="7"/>
        <v>#REF!</v>
      </c>
      <c r="F46" s="21" t="e">
        <f t="shared" si="4"/>
        <v>#REF!</v>
      </c>
      <c r="G46" s="21" t="e">
        <f t="shared" si="5"/>
        <v>#REF!</v>
      </c>
      <c r="H46" s="22" t="e">
        <f t="shared" si="8"/>
        <v>#REF!</v>
      </c>
      <c r="I46" s="23"/>
      <c r="J46" s="24" t="e">
        <f t="shared" si="6"/>
        <v>#REF!</v>
      </c>
      <c r="K46">
        <f>IF(B46=$G$2,SUM($J$19:J46),0)</f>
        <v>0</v>
      </c>
      <c r="L46">
        <f>IF(B46=$G$2,SUM($J$19:J45),0)</f>
        <v>0</v>
      </c>
    </row>
    <row r="47" spans="1:13" outlineLevel="1">
      <c r="A47" s="19" t="e">
        <f>#REF!</f>
        <v>#REF!</v>
      </c>
      <c r="B47" s="9">
        <f t="shared" si="10"/>
        <v>28</v>
      </c>
      <c r="C47" s="21" t="e">
        <f t="shared" si="2"/>
        <v>#REF!</v>
      </c>
      <c r="D47" s="21" t="e">
        <f t="shared" si="3"/>
        <v>#REF!</v>
      </c>
      <c r="E47" s="22" t="e">
        <f t="shared" si="7"/>
        <v>#REF!</v>
      </c>
      <c r="F47" s="21" t="e">
        <f t="shared" si="4"/>
        <v>#REF!</v>
      </c>
      <c r="G47" s="21" t="e">
        <f t="shared" si="5"/>
        <v>#REF!</v>
      </c>
      <c r="H47" s="22" t="e">
        <f t="shared" si="8"/>
        <v>#REF!</v>
      </c>
      <c r="I47" s="23"/>
      <c r="J47" s="24" t="e">
        <f t="shared" si="6"/>
        <v>#REF!</v>
      </c>
      <c r="K47">
        <f>IF(B47=$G$2,SUM($J$19:J47),0)</f>
        <v>0</v>
      </c>
      <c r="L47">
        <f>IF(B47=$G$2,SUM($J$19:J46),0)</f>
        <v>0</v>
      </c>
    </row>
    <row r="48" spans="1:13" outlineLevel="1">
      <c r="A48" s="19" t="e">
        <f>#REF!</f>
        <v>#REF!</v>
      </c>
      <c r="B48" s="9">
        <f t="shared" si="10"/>
        <v>29</v>
      </c>
      <c r="C48" s="21" t="e">
        <f t="shared" si="2"/>
        <v>#REF!</v>
      </c>
      <c r="D48" s="21" t="e">
        <f t="shared" si="3"/>
        <v>#REF!</v>
      </c>
      <c r="E48" s="22" t="e">
        <f t="shared" si="7"/>
        <v>#REF!</v>
      </c>
      <c r="F48" s="21" t="e">
        <f t="shared" si="4"/>
        <v>#REF!</v>
      </c>
      <c r="G48" s="21" t="e">
        <f t="shared" si="5"/>
        <v>#REF!</v>
      </c>
      <c r="H48" s="22" t="e">
        <f t="shared" si="8"/>
        <v>#REF!</v>
      </c>
      <c r="I48" s="23"/>
      <c r="J48" s="24" t="e">
        <f t="shared" si="6"/>
        <v>#REF!</v>
      </c>
      <c r="K48">
        <f>IF(B48=$G$2,SUM($J$19:J48),0)</f>
        <v>0</v>
      </c>
      <c r="L48">
        <f>IF(B48=$G$2,SUM($J$19:J47),0)</f>
        <v>0</v>
      </c>
    </row>
    <row r="49" spans="1:12" outlineLevel="1">
      <c r="A49" s="19" t="e">
        <f>#REF!</f>
        <v>#REF!</v>
      </c>
      <c r="B49" s="9">
        <f t="shared" si="10"/>
        <v>30</v>
      </c>
      <c r="C49" s="21" t="e">
        <f t="shared" si="2"/>
        <v>#REF!</v>
      </c>
      <c r="D49" s="21" t="e">
        <f t="shared" si="3"/>
        <v>#REF!</v>
      </c>
      <c r="E49" s="22" t="e">
        <f t="shared" si="7"/>
        <v>#REF!</v>
      </c>
      <c r="F49" s="21" t="e">
        <f t="shared" si="4"/>
        <v>#REF!</v>
      </c>
      <c r="G49" s="21" t="e">
        <f t="shared" si="5"/>
        <v>#REF!</v>
      </c>
      <c r="H49" s="22" t="e">
        <f t="shared" si="8"/>
        <v>#REF!</v>
      </c>
      <c r="I49" s="23"/>
      <c r="J49" s="24" t="e">
        <f t="shared" si="6"/>
        <v>#REF!</v>
      </c>
      <c r="K49">
        <f>IF(B49=$G$2,SUM($J$19:J49),0)</f>
        <v>0</v>
      </c>
      <c r="L49">
        <f>IF(B49=$G$2,SUM($J$19:J48),0)</f>
        <v>0</v>
      </c>
    </row>
    <row r="50" spans="1:12" outlineLevel="1">
      <c r="A50" s="19" t="e">
        <f>#REF!</f>
        <v>#REF!</v>
      </c>
      <c r="B50" s="9">
        <f t="shared" si="10"/>
        <v>31</v>
      </c>
      <c r="C50" s="21" t="e">
        <f t="shared" si="2"/>
        <v>#REF!</v>
      </c>
      <c r="D50" s="21" t="e">
        <f t="shared" si="3"/>
        <v>#REF!</v>
      </c>
      <c r="E50" s="22" t="e">
        <f t="shared" si="7"/>
        <v>#REF!</v>
      </c>
      <c r="F50" s="21" t="e">
        <f t="shared" si="4"/>
        <v>#REF!</v>
      </c>
      <c r="G50" s="21" t="e">
        <f t="shared" si="5"/>
        <v>#REF!</v>
      </c>
      <c r="H50" s="22" t="e">
        <f t="shared" si="8"/>
        <v>#REF!</v>
      </c>
      <c r="I50" s="23"/>
      <c r="J50" s="24" t="e">
        <f t="shared" si="6"/>
        <v>#REF!</v>
      </c>
      <c r="K50">
        <f>IF(B50=$G$2,SUM($J$19:J50),0)</f>
        <v>0</v>
      </c>
      <c r="L50">
        <f>IF(B50=$G$2,SUM($J$19:J49),0)</f>
        <v>0</v>
      </c>
    </row>
    <row r="51" spans="1:12" outlineLevel="1">
      <c r="A51" s="19" t="e">
        <f>#REF!</f>
        <v>#REF!</v>
      </c>
      <c r="B51" s="9">
        <f t="shared" si="10"/>
        <v>32</v>
      </c>
      <c r="C51" s="21" t="e">
        <f t="shared" ref="C51:C82" si="11">(IF($I$5=1,0,IF($B51&gt;=$C$5,$G$5,0))*IF($I$5=1,IF($B51&gt;($D$5+($B$19-$G$1)),0,IF(GCD(($D$5+($B$19-$G$1)-$B51),$H$5)=$H$5,1,0)),IF($B51&gt;$D$5,0,IF(GCD(($D$5-$B51),$H$5)=$H$5,1,0))))+(IF($I$6=1,0,IF($B51&gt;=$C$6,$G$6,0))*IF($I$6=1,IF($B51&gt;($D$6+($B$19-$G$1)),0,IF(GCD(($D$6+($B$19-$G$1)-$B51),$H$6)=$H$6,1,0)),IF($B51&gt;$D$6,0,IF(GCD(($D$6-$B51),$H$6)=$H$6,1,0))))+(IF($I$7=1,0,IF($B51&gt;=$C$7,$G$7,0))*IF($I$7=1,IF($B51&gt;($D$7+($B$19-$G$1)),0,IF(GCD(($D$7+($B$19-$G$1)-$B51),$H$7)=$H$7,1,0)),IF($B51&gt;$D$7,0,IF(GCD(($D$7-$B51),$H$7)=$H$7,1,0))))</f>
        <v>#REF!</v>
      </c>
      <c r="D51" s="21" t="e">
        <f t="shared" ref="D51:D82" si="12">(IF($I$8=1,0,IF($B51&gt;=$C$8,$G$8,0))*IF($I$8=1,IF($B51&gt;($D$8+($B$19-$G$1)),0,IF(GCD(($D$8+($B$19-$G$1)-$B51),$H$8)=$H$8,1,0)),IF($B51&gt;$D$8,0,IF(GCD(($D$8-B51),$H$8)=$H$8,1,0))))+(IF($I$9=1,0,IF($B51&gt;=$C$9,$G$9,0))*IF($I$9=1,IF($B51&gt;($D$9+($B$19-$G$1)),0,IF(GCD(($D$9+($B$19-$G$1)-$B51),$H$9)=$H$9,1,0)),IF($B51&gt;$D$9,0,IF(GCD(($D$9-$B51),$H$9)=$H$9,1,0))))+(IF($I$10=1,0,IF($B51&gt;=$C$10,$G$10,0))*IF($I$10=1,IF($B51&gt;($D$10+($B$19-$G$1)),0,IF(GCD(($D$10+($B$19-$G$1)-$B51),$H$10)=$H$10,1,0)),IF($B51&gt;$D$10,0,IF(GCD(($D$10-$B51),$H$10)=$H$10,1,0))))</f>
        <v>#REF!</v>
      </c>
      <c r="E51" s="22" t="e">
        <f t="shared" si="7"/>
        <v>#REF!</v>
      </c>
      <c r="F51" s="21" t="e">
        <f t="shared" ref="F51:F82" si="13">(IF($I$5=1,IF($B51&gt;=($C$5+($B$19-$G$1)),$G$5,0),0)*IF($I$5=1,IF($B51&gt;($D$5+($B$19-$G$1)),0,IF(GCD(($D$5+($B$19-$G$1)-$B51),$H$5)=$H$5,1,0)),IF($B51&gt;$D$5,0,IF(GCD(($D$5-$B51),$H$5)=$H$5,1,0))))+(IF($I$6=1,IF($B51&gt;=($C$6+($B$19-$G$1)),$G$6,0),0)*IF($I$6=1,IF($B51&gt;($D$6+($B$19-$G$1)),0,IF(GCD(($D$6+($B$19-$G$1)-$B51),$H$6)=$H$6,1,0)),IF($B51&gt;$D$6,0,IF(GCD(($D$6-$B51),$H$6)=$H$6,1,0))))+(IF($I$7=1,IF($B51&gt;=($C$7+($B$19-$G$1)),$G$7,0),0)*IF($I$7=1,IF($B51&gt;($D$7+($B$19-$G$1)),0,IF(GCD(($D$7+($B$19-$G$1)-$B51),$H$7)=$H$7,1,0)),IF($B51&gt;$D$7,0,IF(GCD(($D$7-$B51),$H$7)=$H$7,1,0))))</f>
        <v>#REF!</v>
      </c>
      <c r="G51" s="21" t="e">
        <f t="shared" ref="G51:G82" si="14">(IF($I$8=1,IF($B51&gt;=($C$8+($B$19-$G$1)),$G$8,0),0)*IF($I$8=1,IF($B51&gt;($D$8+($B$19-$G$1)),0,IF(GCD(($D$8+($B$19-$G$1)-$B51),$H$8)=$H$8,1,0)),IF($B51&gt;$D$8,0,IF(GCD(($D$8-$B51),$H$8)=$H$8,1,0))))+(IF($I$9=1,IF($B51&gt;=($C$9+($B$19-$G$1)),$G$9,0),0)*IF($I$9=1,IF($B51&gt;($D$9+($B$19-$G$1)),0,IF(GCD(($D$9+($B$19-$G$1)-$B51),$H$9)=$H$9,1,0)),IF($B51&gt;$D$9,0,IF(GCD(($D$9-$B51),$H$9)=$H$9,1,0))))+(IF($I$10=1,IF($B51&gt;=($C$10+($B$19-$G$1)),$G$10,0),0)*IF($I$10=1,IF($B51&gt;($D$10+($B$19-$G$1)),0,IF(GCD(($D$10+($B$19-$G$1)-$B51),$H$10)=$H$10,1,0)),IF($B51&gt;$D$10,0,IF(GCD(($D$10-$B51),$H$10)=$H$10,1,0))))</f>
        <v>#REF!</v>
      </c>
      <c r="H51" s="22" t="e">
        <f t="shared" si="8"/>
        <v>#REF!</v>
      </c>
      <c r="I51" s="23"/>
      <c r="J51" s="24" t="e">
        <f t="shared" si="6"/>
        <v>#REF!</v>
      </c>
      <c r="K51">
        <f>IF(B51=$G$2,SUM($J$19:J51),0)</f>
        <v>0</v>
      </c>
      <c r="L51">
        <f>IF(B51=$G$2,SUM($J$19:J50),0)</f>
        <v>0</v>
      </c>
    </row>
    <row r="52" spans="1:12" outlineLevel="1">
      <c r="A52" s="19" t="e">
        <f>#REF!</f>
        <v>#REF!</v>
      </c>
      <c r="B52" s="9">
        <f t="shared" si="10"/>
        <v>33</v>
      </c>
      <c r="C52" s="21" t="e">
        <f t="shared" si="11"/>
        <v>#REF!</v>
      </c>
      <c r="D52" s="21" t="e">
        <f t="shared" si="12"/>
        <v>#REF!</v>
      </c>
      <c r="E52" s="22" t="e">
        <f t="shared" si="7"/>
        <v>#REF!</v>
      </c>
      <c r="F52" s="21" t="e">
        <f t="shared" si="13"/>
        <v>#REF!</v>
      </c>
      <c r="G52" s="21" t="e">
        <f t="shared" si="14"/>
        <v>#REF!</v>
      </c>
      <c r="H52" s="22" t="e">
        <f t="shared" si="8"/>
        <v>#REF!</v>
      </c>
      <c r="I52" s="23"/>
      <c r="J52" s="24" t="e">
        <f t="shared" si="6"/>
        <v>#REF!</v>
      </c>
      <c r="K52">
        <f>IF(B52=$G$2,SUM($J$19:J52),0)</f>
        <v>0</v>
      </c>
      <c r="L52">
        <f>IF(B52=$G$2,SUM($J$19:J51),0)</f>
        <v>0</v>
      </c>
    </row>
    <row r="53" spans="1:12" outlineLevel="1">
      <c r="A53" s="19" t="e">
        <f>#REF!</f>
        <v>#REF!</v>
      </c>
      <c r="B53" s="9">
        <f t="shared" si="10"/>
        <v>34</v>
      </c>
      <c r="C53" s="21" t="e">
        <f t="shared" si="11"/>
        <v>#REF!</v>
      </c>
      <c r="D53" s="21" t="e">
        <f t="shared" si="12"/>
        <v>#REF!</v>
      </c>
      <c r="E53" s="22" t="e">
        <f t="shared" si="7"/>
        <v>#REF!</v>
      </c>
      <c r="F53" s="21" t="e">
        <f t="shared" si="13"/>
        <v>#REF!</v>
      </c>
      <c r="G53" s="21" t="e">
        <f t="shared" si="14"/>
        <v>#REF!</v>
      </c>
      <c r="H53" s="22" t="e">
        <f t="shared" si="8"/>
        <v>#REF!</v>
      </c>
      <c r="I53" s="23"/>
      <c r="J53" s="24" t="e">
        <f t="shared" si="6"/>
        <v>#REF!</v>
      </c>
      <c r="K53">
        <f>IF(B53=$G$2,SUM($J$19:J53),0)</f>
        <v>0</v>
      </c>
      <c r="L53">
        <f>IF(B53=$G$2,SUM($J$19:J52),0)</f>
        <v>0</v>
      </c>
    </row>
    <row r="54" spans="1:12" outlineLevel="1">
      <c r="A54" s="19" t="e">
        <f>#REF!</f>
        <v>#REF!</v>
      </c>
      <c r="B54" s="9">
        <f t="shared" si="10"/>
        <v>35</v>
      </c>
      <c r="C54" s="21" t="e">
        <f t="shared" si="11"/>
        <v>#REF!</v>
      </c>
      <c r="D54" s="21" t="e">
        <f t="shared" si="12"/>
        <v>#REF!</v>
      </c>
      <c r="E54" s="22" t="e">
        <f t="shared" si="7"/>
        <v>#REF!</v>
      </c>
      <c r="F54" s="21" t="e">
        <f t="shared" si="13"/>
        <v>#REF!</v>
      </c>
      <c r="G54" s="21" t="e">
        <f t="shared" si="14"/>
        <v>#REF!</v>
      </c>
      <c r="H54" s="22" t="e">
        <f t="shared" si="8"/>
        <v>#REF!</v>
      </c>
      <c r="I54" s="23"/>
      <c r="J54" s="24" t="e">
        <f t="shared" si="6"/>
        <v>#REF!</v>
      </c>
      <c r="K54">
        <f>IF(B54=$G$2,SUM($J$19:J54),0)</f>
        <v>0</v>
      </c>
      <c r="L54">
        <f>IF(B54=$G$2,SUM($J$19:J53),0)</f>
        <v>0</v>
      </c>
    </row>
    <row r="55" spans="1:12" outlineLevel="1">
      <c r="A55" s="19" t="e">
        <f>#REF!</f>
        <v>#REF!</v>
      </c>
      <c r="B55" s="9">
        <f t="shared" si="10"/>
        <v>36</v>
      </c>
      <c r="C55" s="21" t="e">
        <f t="shared" si="11"/>
        <v>#REF!</v>
      </c>
      <c r="D55" s="21" t="e">
        <f t="shared" si="12"/>
        <v>#REF!</v>
      </c>
      <c r="E55" s="22" t="e">
        <f t="shared" si="7"/>
        <v>#REF!</v>
      </c>
      <c r="F55" s="21" t="e">
        <f t="shared" si="13"/>
        <v>#REF!</v>
      </c>
      <c r="G55" s="21" t="e">
        <f t="shared" si="14"/>
        <v>#REF!</v>
      </c>
      <c r="H55" s="22" t="e">
        <f t="shared" si="8"/>
        <v>#REF!</v>
      </c>
      <c r="I55" s="23"/>
      <c r="J55" s="24" t="e">
        <f t="shared" si="6"/>
        <v>#REF!</v>
      </c>
      <c r="K55">
        <f>IF(B55=$G$2,SUM($J$19:J55),0)</f>
        <v>0</v>
      </c>
      <c r="L55">
        <f>IF(B55=$G$2,SUM($J$19:J54),0)</f>
        <v>0</v>
      </c>
    </row>
    <row r="56" spans="1:12" outlineLevel="1">
      <c r="A56" s="19" t="e">
        <f>#REF!</f>
        <v>#REF!</v>
      </c>
      <c r="B56" s="9">
        <f t="shared" si="10"/>
        <v>37</v>
      </c>
      <c r="C56" s="21" t="e">
        <f t="shared" si="11"/>
        <v>#REF!</v>
      </c>
      <c r="D56" s="21" t="e">
        <f t="shared" si="12"/>
        <v>#REF!</v>
      </c>
      <c r="E56" s="22" t="e">
        <f t="shared" si="7"/>
        <v>#REF!</v>
      </c>
      <c r="F56" s="21" t="e">
        <f t="shared" si="13"/>
        <v>#REF!</v>
      </c>
      <c r="G56" s="21" t="e">
        <f t="shared" si="14"/>
        <v>#REF!</v>
      </c>
      <c r="H56" s="22" t="e">
        <f t="shared" si="8"/>
        <v>#REF!</v>
      </c>
      <c r="I56" s="23"/>
      <c r="J56" s="24" t="e">
        <f t="shared" si="6"/>
        <v>#REF!</v>
      </c>
      <c r="K56">
        <f>IF(B56=$G$2,SUM($J$19:J56),0)</f>
        <v>0</v>
      </c>
      <c r="L56">
        <f>IF(B56=$G$2,SUM($J$19:J55),0)</f>
        <v>0</v>
      </c>
    </row>
    <row r="57" spans="1:12" outlineLevel="1">
      <c r="A57" s="19" t="e">
        <f>#REF!</f>
        <v>#REF!</v>
      </c>
      <c r="B57" s="9">
        <f t="shared" si="10"/>
        <v>38</v>
      </c>
      <c r="C57" s="21" t="e">
        <f t="shared" si="11"/>
        <v>#REF!</v>
      </c>
      <c r="D57" s="21" t="e">
        <f t="shared" si="12"/>
        <v>#REF!</v>
      </c>
      <c r="E57" s="22" t="e">
        <f t="shared" si="7"/>
        <v>#REF!</v>
      </c>
      <c r="F57" s="21" t="e">
        <f t="shared" si="13"/>
        <v>#REF!</v>
      </c>
      <c r="G57" s="21" t="e">
        <f t="shared" si="14"/>
        <v>#REF!</v>
      </c>
      <c r="H57" s="22" t="e">
        <f t="shared" si="8"/>
        <v>#REF!</v>
      </c>
      <c r="I57" s="23"/>
      <c r="J57" s="24" t="e">
        <f t="shared" si="6"/>
        <v>#REF!</v>
      </c>
      <c r="K57">
        <f>IF(B57=$G$2,SUM($J$19:J57),0)</f>
        <v>0</v>
      </c>
      <c r="L57">
        <f>IF(B57=$G$2,SUM($J$19:J56),0)</f>
        <v>0</v>
      </c>
    </row>
    <row r="58" spans="1:12" outlineLevel="1">
      <c r="A58" s="19" t="e">
        <f>#REF!</f>
        <v>#REF!</v>
      </c>
      <c r="B58" s="9">
        <f t="shared" si="10"/>
        <v>39</v>
      </c>
      <c r="C58" s="21" t="e">
        <f t="shared" si="11"/>
        <v>#REF!</v>
      </c>
      <c r="D58" s="21" t="e">
        <f t="shared" si="12"/>
        <v>#REF!</v>
      </c>
      <c r="E58" s="22" t="e">
        <f t="shared" si="7"/>
        <v>#REF!</v>
      </c>
      <c r="F58" s="21" t="e">
        <f t="shared" si="13"/>
        <v>#REF!</v>
      </c>
      <c r="G58" s="21" t="e">
        <f t="shared" si="14"/>
        <v>#REF!</v>
      </c>
      <c r="H58" s="22" t="e">
        <f t="shared" si="8"/>
        <v>#REF!</v>
      </c>
      <c r="I58" s="23"/>
      <c r="J58" s="24" t="e">
        <f t="shared" si="6"/>
        <v>#REF!</v>
      </c>
      <c r="K58">
        <f>IF(B58=$G$2,SUM($J$19:J58),0)</f>
        <v>0</v>
      </c>
      <c r="L58">
        <f>IF(B58=$G$2,SUM($J$19:J57),0)</f>
        <v>0</v>
      </c>
    </row>
    <row r="59" spans="1:12" outlineLevel="1">
      <c r="A59" s="19" t="e">
        <f>#REF!</f>
        <v>#REF!</v>
      </c>
      <c r="B59" s="9">
        <f t="shared" si="10"/>
        <v>40</v>
      </c>
      <c r="C59" s="21" t="e">
        <f t="shared" si="11"/>
        <v>#REF!</v>
      </c>
      <c r="D59" s="21" t="e">
        <f t="shared" si="12"/>
        <v>#REF!</v>
      </c>
      <c r="E59" s="22" t="e">
        <f t="shared" si="7"/>
        <v>#REF!</v>
      </c>
      <c r="F59" s="21" t="e">
        <f t="shared" si="13"/>
        <v>#REF!</v>
      </c>
      <c r="G59" s="21" t="e">
        <f t="shared" si="14"/>
        <v>#REF!</v>
      </c>
      <c r="H59" s="22" t="e">
        <f t="shared" si="8"/>
        <v>#REF!</v>
      </c>
      <c r="I59" s="23"/>
      <c r="J59" s="24" t="e">
        <f t="shared" si="6"/>
        <v>#REF!</v>
      </c>
      <c r="K59">
        <f>IF(B59=$G$2,SUM($J$19:J59),0)</f>
        <v>0</v>
      </c>
      <c r="L59">
        <f>IF(B59=$G$2,SUM($J$19:J58),0)</f>
        <v>0</v>
      </c>
    </row>
    <row r="60" spans="1:12" outlineLevel="1">
      <c r="A60" s="19" t="e">
        <f>#REF!</f>
        <v>#REF!</v>
      </c>
      <c r="B60" s="9">
        <f t="shared" si="10"/>
        <v>41</v>
      </c>
      <c r="C60" s="21" t="e">
        <f t="shared" si="11"/>
        <v>#REF!</v>
      </c>
      <c r="D60" s="21" t="e">
        <f t="shared" si="12"/>
        <v>#REF!</v>
      </c>
      <c r="E60" s="22" t="e">
        <f t="shared" si="7"/>
        <v>#REF!</v>
      </c>
      <c r="F60" s="21" t="e">
        <f t="shared" si="13"/>
        <v>#REF!</v>
      </c>
      <c r="G60" s="21" t="e">
        <f t="shared" si="14"/>
        <v>#REF!</v>
      </c>
      <c r="H60" s="22" t="e">
        <f t="shared" si="8"/>
        <v>#REF!</v>
      </c>
      <c r="I60" s="23"/>
      <c r="J60" s="24" t="e">
        <f t="shared" si="6"/>
        <v>#REF!</v>
      </c>
      <c r="K60">
        <f>IF(B60=$G$2,SUM($J$19:J60),0)</f>
        <v>0</v>
      </c>
      <c r="L60">
        <f>IF(B60=$G$2,SUM($J$19:J59),0)</f>
        <v>0</v>
      </c>
    </row>
    <row r="61" spans="1:12" outlineLevel="1">
      <c r="A61" s="19" t="e">
        <f>#REF!</f>
        <v>#REF!</v>
      </c>
      <c r="B61" s="9">
        <f t="shared" si="10"/>
        <v>42</v>
      </c>
      <c r="C61" s="21" t="e">
        <f t="shared" si="11"/>
        <v>#REF!</v>
      </c>
      <c r="D61" s="21" t="e">
        <f t="shared" si="12"/>
        <v>#REF!</v>
      </c>
      <c r="E61" s="22" t="e">
        <f t="shared" si="7"/>
        <v>#REF!</v>
      </c>
      <c r="F61" s="21" t="e">
        <f t="shared" si="13"/>
        <v>#REF!</v>
      </c>
      <c r="G61" s="21" t="e">
        <f t="shared" si="14"/>
        <v>#REF!</v>
      </c>
      <c r="H61" s="22" t="e">
        <f t="shared" si="8"/>
        <v>#REF!</v>
      </c>
      <c r="I61" s="23"/>
      <c r="J61" s="24" t="e">
        <f t="shared" si="6"/>
        <v>#REF!</v>
      </c>
      <c r="K61">
        <f>IF(B61=$G$2,SUM($J$19:J61),0)</f>
        <v>0</v>
      </c>
      <c r="L61">
        <f>IF(B61=$G$2,SUM($J$19:J60),0)</f>
        <v>0</v>
      </c>
    </row>
    <row r="62" spans="1:12" outlineLevel="1">
      <c r="A62" s="19" t="e">
        <f>#REF!</f>
        <v>#REF!</v>
      </c>
      <c r="B62" s="9">
        <f t="shared" si="10"/>
        <v>43</v>
      </c>
      <c r="C62" s="21" t="e">
        <f t="shared" si="11"/>
        <v>#REF!</v>
      </c>
      <c r="D62" s="21" t="e">
        <f t="shared" si="12"/>
        <v>#REF!</v>
      </c>
      <c r="E62" s="22" t="e">
        <f t="shared" si="7"/>
        <v>#REF!</v>
      </c>
      <c r="F62" s="21" t="e">
        <f t="shared" si="13"/>
        <v>#REF!</v>
      </c>
      <c r="G62" s="21" t="e">
        <f t="shared" si="14"/>
        <v>#REF!</v>
      </c>
      <c r="H62" s="22" t="e">
        <f t="shared" si="8"/>
        <v>#REF!</v>
      </c>
      <c r="I62" s="23"/>
      <c r="J62" s="24" t="e">
        <f t="shared" si="6"/>
        <v>#REF!</v>
      </c>
      <c r="K62">
        <f>IF(B62=$G$2,SUM($J$19:J62),0)</f>
        <v>0</v>
      </c>
      <c r="L62">
        <f>IF(B62=$G$2,SUM($J$19:J61),0)</f>
        <v>0</v>
      </c>
    </row>
    <row r="63" spans="1:12" outlineLevel="1">
      <c r="A63" s="19" t="e">
        <f>#REF!</f>
        <v>#REF!</v>
      </c>
      <c r="B63" s="9">
        <f t="shared" si="10"/>
        <v>44</v>
      </c>
      <c r="C63" s="21" t="e">
        <f t="shared" si="11"/>
        <v>#REF!</v>
      </c>
      <c r="D63" s="21" t="e">
        <f t="shared" si="12"/>
        <v>#REF!</v>
      </c>
      <c r="E63" s="22" t="e">
        <f t="shared" si="7"/>
        <v>#REF!</v>
      </c>
      <c r="F63" s="21" t="e">
        <f t="shared" si="13"/>
        <v>#REF!</v>
      </c>
      <c r="G63" s="21" t="e">
        <f t="shared" si="14"/>
        <v>#REF!</v>
      </c>
      <c r="H63" s="22" t="e">
        <f t="shared" si="8"/>
        <v>#REF!</v>
      </c>
      <c r="I63" s="23"/>
      <c r="J63" s="24" t="e">
        <f t="shared" si="6"/>
        <v>#REF!</v>
      </c>
      <c r="K63">
        <f>IF(B63=$G$2,SUM($J$19:J63),0)</f>
        <v>0</v>
      </c>
      <c r="L63">
        <f>IF(B63=$G$2,SUM($J$19:J62),0)</f>
        <v>0</v>
      </c>
    </row>
    <row r="64" spans="1:12" outlineLevel="1">
      <c r="A64" s="19" t="e">
        <f>#REF!</f>
        <v>#REF!</v>
      </c>
      <c r="B64" s="9">
        <f t="shared" si="10"/>
        <v>45</v>
      </c>
      <c r="C64" s="21" t="e">
        <f t="shared" si="11"/>
        <v>#REF!</v>
      </c>
      <c r="D64" s="21" t="e">
        <f t="shared" si="12"/>
        <v>#REF!</v>
      </c>
      <c r="E64" s="22" t="e">
        <f t="shared" si="7"/>
        <v>#REF!</v>
      </c>
      <c r="F64" s="21" t="e">
        <f t="shared" si="13"/>
        <v>#REF!</v>
      </c>
      <c r="G64" s="21" t="e">
        <f t="shared" si="14"/>
        <v>#REF!</v>
      </c>
      <c r="H64" s="22" t="e">
        <f t="shared" si="8"/>
        <v>#REF!</v>
      </c>
      <c r="I64" s="23"/>
      <c r="J64" s="24" t="e">
        <f t="shared" si="6"/>
        <v>#REF!</v>
      </c>
      <c r="K64">
        <f>IF(B64=$G$2,SUM($J$19:J64),0)</f>
        <v>0</v>
      </c>
      <c r="L64">
        <f>IF(B64=$G$2,SUM($J$19:J63),0)</f>
        <v>0</v>
      </c>
    </row>
    <row r="65" spans="1:12" outlineLevel="1">
      <c r="A65" s="19" t="e">
        <f>#REF!</f>
        <v>#REF!</v>
      </c>
      <c r="B65" s="9">
        <f t="shared" si="10"/>
        <v>46</v>
      </c>
      <c r="C65" s="21" t="e">
        <f t="shared" si="11"/>
        <v>#REF!</v>
      </c>
      <c r="D65" s="21" t="e">
        <f t="shared" si="12"/>
        <v>#REF!</v>
      </c>
      <c r="E65" s="22" t="e">
        <f t="shared" si="7"/>
        <v>#REF!</v>
      </c>
      <c r="F65" s="21" t="e">
        <f t="shared" si="13"/>
        <v>#REF!</v>
      </c>
      <c r="G65" s="21" t="e">
        <f t="shared" si="14"/>
        <v>#REF!</v>
      </c>
      <c r="H65" s="22" t="e">
        <f t="shared" si="8"/>
        <v>#REF!</v>
      </c>
      <c r="I65" s="23"/>
      <c r="J65" s="24" t="e">
        <f t="shared" si="6"/>
        <v>#REF!</v>
      </c>
      <c r="K65">
        <f>IF(B65=$G$2,SUM($J$19:J65),0)</f>
        <v>0</v>
      </c>
      <c r="L65">
        <f>IF(B65=$G$2,SUM($J$19:J64),0)</f>
        <v>0</v>
      </c>
    </row>
    <row r="66" spans="1:12" outlineLevel="1">
      <c r="A66" s="19" t="e">
        <f>#REF!</f>
        <v>#REF!</v>
      </c>
      <c r="B66" s="9">
        <f t="shared" si="10"/>
        <v>47</v>
      </c>
      <c r="C66" s="21" t="e">
        <f t="shared" si="11"/>
        <v>#REF!</v>
      </c>
      <c r="D66" s="21" t="e">
        <f t="shared" si="12"/>
        <v>#REF!</v>
      </c>
      <c r="E66" s="22" t="e">
        <f t="shared" si="7"/>
        <v>#REF!</v>
      </c>
      <c r="F66" s="21" t="e">
        <f t="shared" si="13"/>
        <v>#REF!</v>
      </c>
      <c r="G66" s="21" t="e">
        <f t="shared" si="14"/>
        <v>#REF!</v>
      </c>
      <c r="H66" s="22" t="e">
        <f t="shared" si="8"/>
        <v>#REF!</v>
      </c>
      <c r="I66" s="23"/>
      <c r="J66" s="24" t="e">
        <f t="shared" si="6"/>
        <v>#REF!</v>
      </c>
      <c r="K66">
        <f>IF(B66=$G$2,SUM($J$19:J66),0)</f>
        <v>0</v>
      </c>
      <c r="L66">
        <f>IF(B66=$G$2,SUM($J$19:J65),0)</f>
        <v>0</v>
      </c>
    </row>
    <row r="67" spans="1:12" outlineLevel="1">
      <c r="A67" s="19" t="e">
        <f>#REF!</f>
        <v>#REF!</v>
      </c>
      <c r="B67" s="9">
        <f t="shared" si="10"/>
        <v>48</v>
      </c>
      <c r="C67" s="21" t="e">
        <f t="shared" si="11"/>
        <v>#REF!</v>
      </c>
      <c r="D67" s="21" t="e">
        <f t="shared" si="12"/>
        <v>#REF!</v>
      </c>
      <c r="E67" s="22" t="e">
        <f t="shared" si="7"/>
        <v>#REF!</v>
      </c>
      <c r="F67" s="21" t="e">
        <f t="shared" si="13"/>
        <v>#REF!</v>
      </c>
      <c r="G67" s="21" t="e">
        <f t="shared" si="14"/>
        <v>#REF!</v>
      </c>
      <c r="H67" s="22" t="e">
        <f t="shared" si="8"/>
        <v>#REF!</v>
      </c>
      <c r="I67" s="23"/>
      <c r="J67" s="24" t="e">
        <f t="shared" si="6"/>
        <v>#REF!</v>
      </c>
      <c r="K67">
        <f>IF(B67=$G$2,SUM($J$19:J67),0)</f>
        <v>0</v>
      </c>
      <c r="L67">
        <f>IF(B67=$G$2,SUM($J$19:J66),0)</f>
        <v>0</v>
      </c>
    </row>
    <row r="68" spans="1:12" outlineLevel="1">
      <c r="A68" s="19" t="e">
        <f>#REF!</f>
        <v>#REF!</v>
      </c>
      <c r="B68" s="9">
        <f t="shared" si="10"/>
        <v>49</v>
      </c>
      <c r="C68" s="21" t="e">
        <f t="shared" si="11"/>
        <v>#REF!</v>
      </c>
      <c r="D68" s="21" t="e">
        <f t="shared" si="12"/>
        <v>#REF!</v>
      </c>
      <c r="E68" s="22" t="e">
        <f t="shared" si="7"/>
        <v>#REF!</v>
      </c>
      <c r="F68" s="21" t="e">
        <f t="shared" si="13"/>
        <v>#REF!</v>
      </c>
      <c r="G68" s="21" t="e">
        <f t="shared" si="14"/>
        <v>#REF!</v>
      </c>
      <c r="H68" s="22" t="e">
        <f t="shared" si="8"/>
        <v>#REF!</v>
      </c>
      <c r="I68" s="23"/>
      <c r="J68" s="24" t="e">
        <f t="shared" si="6"/>
        <v>#REF!</v>
      </c>
      <c r="K68">
        <f>IF(B68=$G$2,SUM($J$19:J68),0)</f>
        <v>0</v>
      </c>
      <c r="L68">
        <f>IF(B68=$G$2,SUM($J$19:J67),0)</f>
        <v>0</v>
      </c>
    </row>
    <row r="69" spans="1:12" outlineLevel="1">
      <c r="A69" s="19" t="e">
        <f>#REF!</f>
        <v>#REF!</v>
      </c>
      <c r="B69" s="9">
        <f t="shared" si="10"/>
        <v>50</v>
      </c>
      <c r="C69" s="21" t="e">
        <f t="shared" si="11"/>
        <v>#REF!</v>
      </c>
      <c r="D69" s="21" t="e">
        <f t="shared" si="12"/>
        <v>#REF!</v>
      </c>
      <c r="E69" s="22" t="e">
        <f t="shared" si="7"/>
        <v>#REF!</v>
      </c>
      <c r="F69" s="21" t="e">
        <f t="shared" si="13"/>
        <v>#REF!</v>
      </c>
      <c r="G69" s="21" t="e">
        <f t="shared" si="14"/>
        <v>#REF!</v>
      </c>
      <c r="H69" s="22" t="e">
        <f t="shared" si="8"/>
        <v>#REF!</v>
      </c>
      <c r="I69" s="23"/>
      <c r="J69" s="24" t="e">
        <f t="shared" si="6"/>
        <v>#REF!</v>
      </c>
      <c r="K69">
        <f>IF(B69=$G$2,SUM($J$19:J69),0)</f>
        <v>0</v>
      </c>
      <c r="L69">
        <f>IF(B69=$G$2,SUM($J$19:J68),0)</f>
        <v>0</v>
      </c>
    </row>
    <row r="70" spans="1:12" outlineLevel="1">
      <c r="A70" s="19" t="e">
        <f>#REF!</f>
        <v>#REF!</v>
      </c>
      <c r="B70" s="9">
        <f t="shared" si="10"/>
        <v>51</v>
      </c>
      <c r="C70" s="21" t="e">
        <f t="shared" si="11"/>
        <v>#REF!</v>
      </c>
      <c r="D70" s="21" t="e">
        <f t="shared" si="12"/>
        <v>#REF!</v>
      </c>
      <c r="E70" s="22" t="e">
        <f t="shared" si="7"/>
        <v>#REF!</v>
      </c>
      <c r="F70" s="21" t="e">
        <f t="shared" si="13"/>
        <v>#REF!</v>
      </c>
      <c r="G70" s="21" t="e">
        <f t="shared" si="14"/>
        <v>#REF!</v>
      </c>
      <c r="H70" s="22" t="e">
        <f t="shared" si="8"/>
        <v>#REF!</v>
      </c>
      <c r="I70" s="23"/>
      <c r="J70" s="24" t="e">
        <f t="shared" si="6"/>
        <v>#REF!</v>
      </c>
      <c r="K70">
        <f>IF(B70=$G$2,SUM($J$19:J70),0)</f>
        <v>0</v>
      </c>
      <c r="L70">
        <f>IF(B70=$G$2,SUM($J$19:J69),0)</f>
        <v>0</v>
      </c>
    </row>
    <row r="71" spans="1:12" outlineLevel="1">
      <c r="A71" s="19" t="e">
        <f>#REF!</f>
        <v>#REF!</v>
      </c>
      <c r="B71" s="9">
        <f t="shared" si="10"/>
        <v>52</v>
      </c>
      <c r="C71" s="21" t="e">
        <f t="shared" si="11"/>
        <v>#REF!</v>
      </c>
      <c r="D71" s="21" t="e">
        <f t="shared" si="12"/>
        <v>#REF!</v>
      </c>
      <c r="E71" s="22" t="e">
        <f t="shared" si="7"/>
        <v>#REF!</v>
      </c>
      <c r="F71" s="21" t="e">
        <f t="shared" si="13"/>
        <v>#REF!</v>
      </c>
      <c r="G71" s="21" t="e">
        <f t="shared" si="14"/>
        <v>#REF!</v>
      </c>
      <c r="H71" s="22" t="e">
        <f t="shared" si="8"/>
        <v>#REF!</v>
      </c>
      <c r="I71" s="23"/>
      <c r="J71" s="24" t="e">
        <f t="shared" si="6"/>
        <v>#REF!</v>
      </c>
      <c r="K71">
        <f>IF(B71=$G$2,SUM($J$19:J71),0)</f>
        <v>0</v>
      </c>
      <c r="L71">
        <f>IF(B71=$G$2,SUM($J$19:J70),0)</f>
        <v>0</v>
      </c>
    </row>
    <row r="72" spans="1:12" outlineLevel="1">
      <c r="A72" s="19" t="e">
        <f>#REF!</f>
        <v>#REF!</v>
      </c>
      <c r="B72" s="9">
        <f t="shared" si="10"/>
        <v>53</v>
      </c>
      <c r="C72" s="21" t="e">
        <f t="shared" si="11"/>
        <v>#REF!</v>
      </c>
      <c r="D72" s="21" t="e">
        <f t="shared" si="12"/>
        <v>#REF!</v>
      </c>
      <c r="E72" s="22" t="e">
        <f t="shared" si="7"/>
        <v>#REF!</v>
      </c>
      <c r="F72" s="21" t="e">
        <f t="shared" si="13"/>
        <v>#REF!</v>
      </c>
      <c r="G72" s="21" t="e">
        <f t="shared" si="14"/>
        <v>#REF!</v>
      </c>
      <c r="H72" s="22" t="e">
        <f t="shared" si="8"/>
        <v>#REF!</v>
      </c>
      <c r="I72" s="23"/>
      <c r="J72" s="24" t="e">
        <f t="shared" si="6"/>
        <v>#REF!</v>
      </c>
      <c r="K72">
        <f>IF(B72=$G$2,SUM($J$19:J72),0)</f>
        <v>0</v>
      </c>
      <c r="L72">
        <f>IF(B72=$G$2,SUM($J$19:J71),0)</f>
        <v>0</v>
      </c>
    </row>
    <row r="73" spans="1:12" outlineLevel="1">
      <c r="A73" s="19" t="e">
        <f>#REF!</f>
        <v>#REF!</v>
      </c>
      <c r="B73" s="9">
        <f t="shared" si="10"/>
        <v>54</v>
      </c>
      <c r="C73" s="21" t="e">
        <f t="shared" si="11"/>
        <v>#REF!</v>
      </c>
      <c r="D73" s="21" t="e">
        <f t="shared" si="12"/>
        <v>#REF!</v>
      </c>
      <c r="E73" s="22" t="e">
        <f t="shared" si="7"/>
        <v>#REF!</v>
      </c>
      <c r="F73" s="21" t="e">
        <f t="shared" si="13"/>
        <v>#REF!</v>
      </c>
      <c r="G73" s="21" t="e">
        <f t="shared" si="14"/>
        <v>#REF!</v>
      </c>
      <c r="H73" s="22" t="e">
        <f t="shared" si="8"/>
        <v>#REF!</v>
      </c>
      <c r="I73" s="23"/>
      <c r="J73" s="24" t="e">
        <f t="shared" si="6"/>
        <v>#REF!</v>
      </c>
      <c r="K73">
        <f>IF(B73=$G$2,SUM($J$19:J73),0)</f>
        <v>0</v>
      </c>
      <c r="L73">
        <f>IF(B73=$G$2,SUM($J$19:J72),0)</f>
        <v>0</v>
      </c>
    </row>
    <row r="74" spans="1:12" outlineLevel="1">
      <c r="A74" s="19" t="e">
        <f>#REF!</f>
        <v>#REF!</v>
      </c>
      <c r="B74" s="9">
        <f t="shared" si="10"/>
        <v>55</v>
      </c>
      <c r="C74" s="21" t="e">
        <f t="shared" si="11"/>
        <v>#REF!</v>
      </c>
      <c r="D74" s="21" t="e">
        <f t="shared" si="12"/>
        <v>#REF!</v>
      </c>
      <c r="E74" s="22" t="e">
        <f t="shared" si="7"/>
        <v>#REF!</v>
      </c>
      <c r="F74" s="21" t="e">
        <f t="shared" si="13"/>
        <v>#REF!</v>
      </c>
      <c r="G74" s="21" t="e">
        <f t="shared" si="14"/>
        <v>#REF!</v>
      </c>
      <c r="H74" s="22" t="e">
        <f t="shared" si="8"/>
        <v>#REF!</v>
      </c>
      <c r="I74" s="26"/>
      <c r="J74" s="24" t="e">
        <f t="shared" si="6"/>
        <v>#REF!</v>
      </c>
      <c r="K74">
        <f>IF(B74=$G$2,SUM($J$19:J74),0)</f>
        <v>0</v>
      </c>
      <c r="L74">
        <f>IF(B74=$G$2,SUM($J$19:J73),0)</f>
        <v>0</v>
      </c>
    </row>
    <row r="75" spans="1:12" outlineLevel="1">
      <c r="A75" s="19" t="e">
        <f>#REF!</f>
        <v>#REF!</v>
      </c>
      <c r="B75" s="9">
        <f t="shared" si="10"/>
        <v>56</v>
      </c>
      <c r="C75" s="21" t="e">
        <f t="shared" si="11"/>
        <v>#REF!</v>
      </c>
      <c r="D75" s="21" t="e">
        <f t="shared" si="12"/>
        <v>#REF!</v>
      </c>
      <c r="E75" s="22" t="e">
        <f t="shared" si="7"/>
        <v>#REF!</v>
      </c>
      <c r="F75" s="21" t="e">
        <f t="shared" si="13"/>
        <v>#REF!</v>
      </c>
      <c r="G75" s="21" t="e">
        <f t="shared" si="14"/>
        <v>#REF!</v>
      </c>
      <c r="H75" s="22" t="e">
        <f t="shared" si="8"/>
        <v>#REF!</v>
      </c>
      <c r="I75" s="27"/>
      <c r="J75" s="24" t="e">
        <f t="shared" si="6"/>
        <v>#REF!</v>
      </c>
      <c r="K75">
        <f>IF(B75=$G$2,SUM($J$19:J75),0)</f>
        <v>0</v>
      </c>
      <c r="L75">
        <f>IF(B75=$G$2,SUM($J$19:J74),0)</f>
        <v>0</v>
      </c>
    </row>
    <row r="76" spans="1:12" outlineLevel="1">
      <c r="A76" s="19" t="e">
        <f>#REF!</f>
        <v>#REF!</v>
      </c>
      <c r="B76" s="9">
        <f t="shared" si="10"/>
        <v>57</v>
      </c>
      <c r="C76" s="21" t="e">
        <f t="shared" si="11"/>
        <v>#REF!</v>
      </c>
      <c r="D76" s="21" t="e">
        <f t="shared" si="12"/>
        <v>#REF!</v>
      </c>
      <c r="E76" s="22" t="e">
        <f t="shared" si="7"/>
        <v>#REF!</v>
      </c>
      <c r="F76" s="21" t="e">
        <f t="shared" si="13"/>
        <v>#REF!</v>
      </c>
      <c r="G76" s="21" t="e">
        <f t="shared" si="14"/>
        <v>#REF!</v>
      </c>
      <c r="H76" s="22" t="e">
        <f t="shared" si="8"/>
        <v>#REF!</v>
      </c>
      <c r="I76" s="27"/>
      <c r="J76" s="24" t="e">
        <f t="shared" si="6"/>
        <v>#REF!</v>
      </c>
      <c r="K76">
        <f>IF(B76=$G$2,SUM($J$19:J76),0)</f>
        <v>0</v>
      </c>
      <c r="L76">
        <f>IF(B76=$G$2,SUM($J$19:J75),0)</f>
        <v>0</v>
      </c>
    </row>
    <row r="77" spans="1:12" outlineLevel="1">
      <c r="A77" s="19" t="e">
        <f>#REF!</f>
        <v>#REF!</v>
      </c>
      <c r="B77" s="9">
        <f t="shared" si="10"/>
        <v>58</v>
      </c>
      <c r="C77" s="21" t="e">
        <f t="shared" si="11"/>
        <v>#REF!</v>
      </c>
      <c r="D77" s="21" t="e">
        <f t="shared" si="12"/>
        <v>#REF!</v>
      </c>
      <c r="E77" s="22" t="e">
        <f t="shared" si="7"/>
        <v>#REF!</v>
      </c>
      <c r="F77" s="21" t="e">
        <f t="shared" si="13"/>
        <v>#REF!</v>
      </c>
      <c r="G77" s="21" t="e">
        <f t="shared" si="14"/>
        <v>#REF!</v>
      </c>
      <c r="H77" s="22" t="e">
        <f t="shared" si="8"/>
        <v>#REF!</v>
      </c>
      <c r="I77" s="27"/>
      <c r="J77" s="24" t="e">
        <f t="shared" si="6"/>
        <v>#REF!</v>
      </c>
      <c r="K77">
        <f>IF(B77=$G$2,SUM($J$19:J77),0)</f>
        <v>0</v>
      </c>
      <c r="L77">
        <f>IF(B77=$G$2,SUM($J$19:J76),0)</f>
        <v>0</v>
      </c>
    </row>
    <row r="78" spans="1:12" outlineLevel="1">
      <c r="A78" s="19" t="e">
        <f>#REF!</f>
        <v>#REF!</v>
      </c>
      <c r="B78" s="9">
        <f t="shared" si="10"/>
        <v>59</v>
      </c>
      <c r="C78" s="21" t="e">
        <f t="shared" si="11"/>
        <v>#REF!</v>
      </c>
      <c r="D78" s="21" t="e">
        <f t="shared" si="12"/>
        <v>#REF!</v>
      </c>
      <c r="E78" s="22" t="e">
        <f t="shared" si="7"/>
        <v>#REF!</v>
      </c>
      <c r="F78" s="21" t="e">
        <f t="shared" si="13"/>
        <v>#REF!</v>
      </c>
      <c r="G78" s="21" t="e">
        <f t="shared" si="14"/>
        <v>#REF!</v>
      </c>
      <c r="H78" s="22" t="e">
        <f t="shared" si="8"/>
        <v>#REF!</v>
      </c>
      <c r="I78" s="27"/>
      <c r="J78" s="24" t="e">
        <f t="shared" si="6"/>
        <v>#REF!</v>
      </c>
      <c r="K78">
        <f>IF(B78=$G$2,SUM($J$19:J78),0)</f>
        <v>0</v>
      </c>
      <c r="L78">
        <f>IF(B78=$G$2,SUM($J$19:J77),0)</f>
        <v>0</v>
      </c>
    </row>
    <row r="79" spans="1:12" outlineLevel="1">
      <c r="A79" s="19" t="e">
        <f>#REF!</f>
        <v>#REF!</v>
      </c>
      <c r="B79" s="9">
        <f t="shared" si="10"/>
        <v>60</v>
      </c>
      <c r="C79" s="21" t="e">
        <f t="shared" si="11"/>
        <v>#REF!</v>
      </c>
      <c r="D79" s="21" t="e">
        <f t="shared" si="12"/>
        <v>#REF!</v>
      </c>
      <c r="E79" s="22" t="e">
        <f t="shared" si="7"/>
        <v>#REF!</v>
      </c>
      <c r="F79" s="21" t="e">
        <f t="shared" si="13"/>
        <v>#REF!</v>
      </c>
      <c r="G79" s="21" t="e">
        <f t="shared" si="14"/>
        <v>#REF!</v>
      </c>
      <c r="H79" s="22" t="e">
        <f t="shared" si="8"/>
        <v>#REF!</v>
      </c>
      <c r="I79" s="27"/>
      <c r="J79" s="24" t="e">
        <f t="shared" si="6"/>
        <v>#REF!</v>
      </c>
      <c r="K79">
        <f>IF(B79=$G$2,SUM($J$19:J79),0)</f>
        <v>0</v>
      </c>
      <c r="L79">
        <f>IF(B79=$G$2,SUM($J$19:J78),0)</f>
        <v>0</v>
      </c>
    </row>
    <row r="80" spans="1:12" outlineLevel="1">
      <c r="A80" s="19" t="e">
        <f>#REF!</f>
        <v>#REF!</v>
      </c>
      <c r="B80" s="9">
        <f t="shared" si="10"/>
        <v>61</v>
      </c>
      <c r="C80" s="21" t="e">
        <f t="shared" si="11"/>
        <v>#REF!</v>
      </c>
      <c r="D80" s="21" t="e">
        <f t="shared" si="12"/>
        <v>#REF!</v>
      </c>
      <c r="E80" s="22" t="e">
        <f t="shared" si="7"/>
        <v>#REF!</v>
      </c>
      <c r="F80" s="21" t="e">
        <f t="shared" si="13"/>
        <v>#REF!</v>
      </c>
      <c r="G80" s="21" t="e">
        <f t="shared" si="14"/>
        <v>#REF!</v>
      </c>
      <c r="H80" s="22" t="e">
        <f t="shared" si="8"/>
        <v>#REF!</v>
      </c>
      <c r="I80" s="27"/>
      <c r="J80" s="24" t="e">
        <f t="shared" si="6"/>
        <v>#REF!</v>
      </c>
      <c r="K80">
        <f>IF(B80=$G$2,SUM($J$19:J80),0)</f>
        <v>0</v>
      </c>
      <c r="L80">
        <f>IF(B80=$G$2,SUM($J$19:J79),0)</f>
        <v>0</v>
      </c>
    </row>
    <row r="81" spans="1:12" outlineLevel="1">
      <c r="A81" s="19" t="e">
        <f>#REF!</f>
        <v>#REF!</v>
      </c>
      <c r="B81" s="9">
        <f t="shared" si="10"/>
        <v>62</v>
      </c>
      <c r="C81" s="21" t="e">
        <f t="shared" si="11"/>
        <v>#REF!</v>
      </c>
      <c r="D81" s="21" t="e">
        <f t="shared" si="12"/>
        <v>#REF!</v>
      </c>
      <c r="E81" s="22" t="e">
        <f t="shared" si="7"/>
        <v>#REF!</v>
      </c>
      <c r="F81" s="21" t="e">
        <f t="shared" si="13"/>
        <v>#REF!</v>
      </c>
      <c r="G81" s="21" t="e">
        <f t="shared" si="14"/>
        <v>#REF!</v>
      </c>
      <c r="H81" s="22" t="e">
        <f t="shared" si="8"/>
        <v>#REF!</v>
      </c>
      <c r="I81" s="27"/>
      <c r="J81" s="24" t="e">
        <f t="shared" si="6"/>
        <v>#REF!</v>
      </c>
      <c r="K81">
        <f>IF(B81=$G$2,SUM($J$19:J81),0)</f>
        <v>0</v>
      </c>
      <c r="L81">
        <f>IF(B81=$G$2,SUM($J$19:J80),0)</f>
        <v>0</v>
      </c>
    </row>
    <row r="82" spans="1:12" outlineLevel="1">
      <c r="A82" s="19" t="e">
        <f>#REF!</f>
        <v>#REF!</v>
      </c>
      <c r="B82" s="9">
        <f t="shared" si="10"/>
        <v>63</v>
      </c>
      <c r="C82" s="21" t="e">
        <f t="shared" si="11"/>
        <v>#REF!</v>
      </c>
      <c r="D82" s="21" t="e">
        <f t="shared" si="12"/>
        <v>#REF!</v>
      </c>
      <c r="E82" s="22" t="e">
        <f t="shared" si="7"/>
        <v>#REF!</v>
      </c>
      <c r="F82" s="21" t="e">
        <f t="shared" si="13"/>
        <v>#REF!</v>
      </c>
      <c r="G82" s="21" t="e">
        <f t="shared" si="14"/>
        <v>#REF!</v>
      </c>
      <c r="H82" s="22" t="e">
        <f t="shared" si="8"/>
        <v>#REF!</v>
      </c>
      <c r="I82" s="27"/>
      <c r="J82" s="24" t="e">
        <f t="shared" si="6"/>
        <v>#REF!</v>
      </c>
      <c r="K82">
        <f>IF(B82=$G$2,SUM($J$19:J82),0)</f>
        <v>0</v>
      </c>
      <c r="L82">
        <f>IF(B82=$G$2,SUM($J$19:J81),0)</f>
        <v>0</v>
      </c>
    </row>
    <row r="83" spans="1:12" outlineLevel="1">
      <c r="A83" s="19" t="e">
        <f>#REF!</f>
        <v>#REF!</v>
      </c>
      <c r="B83" s="9">
        <f t="shared" si="10"/>
        <v>64</v>
      </c>
      <c r="C83" s="21" t="e">
        <f t="shared" ref="C83:C114" si="15">(IF($I$5=1,0,IF($B83&gt;=$C$5,$G$5,0))*IF($I$5=1,IF($B83&gt;($D$5+($B$19-$G$1)),0,IF(GCD(($D$5+($B$19-$G$1)-$B83),$H$5)=$H$5,1,0)),IF($B83&gt;$D$5,0,IF(GCD(($D$5-$B83),$H$5)=$H$5,1,0))))+(IF($I$6=1,0,IF($B83&gt;=$C$6,$G$6,0))*IF($I$6=1,IF($B83&gt;($D$6+($B$19-$G$1)),0,IF(GCD(($D$6+($B$19-$G$1)-$B83),$H$6)=$H$6,1,0)),IF($B83&gt;$D$6,0,IF(GCD(($D$6-$B83),$H$6)=$H$6,1,0))))+(IF($I$7=1,0,IF($B83&gt;=$C$7,$G$7,0))*IF($I$7=1,IF($B83&gt;($D$7+($B$19-$G$1)),0,IF(GCD(($D$7+($B$19-$G$1)-$B83),$H$7)=$H$7,1,0)),IF($B83&gt;$D$7,0,IF(GCD(($D$7-$B83),$H$7)=$H$7,1,0))))</f>
        <v>#REF!</v>
      </c>
      <c r="D83" s="21" t="e">
        <f t="shared" ref="D83:D114" si="16">(IF($I$8=1,0,IF($B83&gt;=$C$8,$G$8,0))*IF($I$8=1,IF($B83&gt;($D$8+($B$19-$G$1)),0,IF(GCD(($D$8+($B$19-$G$1)-$B83),$H$8)=$H$8,1,0)),IF($B83&gt;$D$8,0,IF(GCD(($D$8-B83),$H$8)=$H$8,1,0))))+(IF($I$9=1,0,IF($B83&gt;=$C$9,$G$9,0))*IF($I$9=1,IF($B83&gt;($D$9+($B$19-$G$1)),0,IF(GCD(($D$9+($B$19-$G$1)-$B83),$H$9)=$H$9,1,0)),IF($B83&gt;$D$9,0,IF(GCD(($D$9-$B83),$H$9)=$H$9,1,0))))+(IF($I$10=1,0,IF($B83&gt;=$C$10,$G$10,0))*IF($I$10=1,IF($B83&gt;($D$10+($B$19-$G$1)),0,IF(GCD(($D$10+($B$19-$G$1)-$B83),$H$10)=$H$10,1,0)),IF($B83&gt;$D$10,0,IF(GCD(($D$10-$B83),$H$10)=$H$10,1,0))))</f>
        <v>#REF!</v>
      </c>
      <c r="E83" s="22" t="e">
        <f t="shared" si="7"/>
        <v>#REF!</v>
      </c>
      <c r="F83" s="21" t="e">
        <f t="shared" ref="F83:F114" si="17">(IF($I$5=1,IF($B83&gt;=($C$5+($B$19-$G$1)),$G$5,0),0)*IF($I$5=1,IF($B83&gt;($D$5+($B$19-$G$1)),0,IF(GCD(($D$5+($B$19-$G$1)-$B83),$H$5)=$H$5,1,0)),IF($B83&gt;$D$5,0,IF(GCD(($D$5-$B83),$H$5)=$H$5,1,0))))+(IF($I$6=1,IF($B83&gt;=($C$6+($B$19-$G$1)),$G$6,0),0)*IF($I$6=1,IF($B83&gt;($D$6+($B$19-$G$1)),0,IF(GCD(($D$6+($B$19-$G$1)-$B83),$H$6)=$H$6,1,0)),IF($B83&gt;$D$6,0,IF(GCD(($D$6-$B83),$H$6)=$H$6,1,0))))+(IF($I$7=1,IF($B83&gt;=($C$7+($B$19-$G$1)),$G$7,0),0)*IF($I$7=1,IF($B83&gt;($D$7+($B$19-$G$1)),0,IF(GCD(($D$7+($B$19-$G$1)-$B83),$H$7)=$H$7,1,0)),IF($B83&gt;$D$7,0,IF(GCD(($D$7-$B83),$H$7)=$H$7,1,0))))</f>
        <v>#REF!</v>
      </c>
      <c r="G83" s="21" t="e">
        <f t="shared" ref="G83:G114" si="18">(IF($I$8=1,IF($B83&gt;=($C$8+($B$19-$G$1)),$G$8,0),0)*IF($I$8=1,IF($B83&gt;($D$8+($B$19-$G$1)),0,IF(GCD(($D$8+($B$19-$G$1)-$B83),$H$8)=$H$8,1,0)),IF($B83&gt;$D$8,0,IF(GCD(($D$8-$B83),$H$8)=$H$8,1,0))))+(IF($I$9=1,IF($B83&gt;=($C$9+($B$19-$G$1)),$G$9,0),0)*IF($I$9=1,IF($B83&gt;($D$9+($B$19-$G$1)),0,IF(GCD(($D$9+($B$19-$G$1)-$B83),$H$9)=$H$9,1,0)),IF($B83&gt;$D$9,0,IF(GCD(($D$9-$B83),$H$9)=$H$9,1,0))))+(IF($I$10=1,IF($B83&gt;=($C$10+($B$19-$G$1)),$G$10,0),0)*IF($I$10=1,IF($B83&gt;($D$10+($B$19-$G$1)),0,IF(GCD(($D$10+($B$19-$G$1)-$B83),$H$10)=$H$10,1,0)),IF($B83&gt;$D$10,0,IF(GCD(($D$10-$B83),$H$10)=$H$10,1,0))))</f>
        <v>#REF!</v>
      </c>
      <c r="H83" s="22" t="e">
        <f t="shared" si="8"/>
        <v>#REF!</v>
      </c>
      <c r="I83" s="27"/>
      <c r="J83" s="24" t="e">
        <f t="shared" ref="J83:J146" si="19">IF($B83&gt;$G$2,($H83*J$14+$E83*J$14)*J$13,J$14*$H83+$E83*J$14)</f>
        <v>#REF!</v>
      </c>
      <c r="K83">
        <f>IF(B83=$G$2,SUM($J$19:J83),0)</f>
        <v>0</v>
      </c>
      <c r="L83">
        <f>IF(B83=$G$2,SUM($J$19:J82),0)</f>
        <v>0</v>
      </c>
    </row>
    <row r="84" spans="1:12" outlineLevel="1">
      <c r="A84" s="19" t="e">
        <f>#REF!</f>
        <v>#REF!</v>
      </c>
      <c r="B84" s="9">
        <f t="shared" si="10"/>
        <v>65</v>
      </c>
      <c r="C84" s="21" t="e">
        <f t="shared" si="15"/>
        <v>#REF!</v>
      </c>
      <c r="D84" s="21" t="e">
        <f t="shared" si="16"/>
        <v>#REF!</v>
      </c>
      <c r="E84" s="22" t="e">
        <f t="shared" ref="E84:E147" si="20">C84+D84</f>
        <v>#REF!</v>
      </c>
      <c r="F84" s="21" t="e">
        <f t="shared" si="17"/>
        <v>#REF!</v>
      </c>
      <c r="G84" s="21" t="e">
        <f t="shared" si="18"/>
        <v>#REF!</v>
      </c>
      <c r="H84" s="22" t="e">
        <f t="shared" ref="H84:H147" si="21">F84+G84</f>
        <v>#REF!</v>
      </c>
      <c r="I84" s="27"/>
      <c r="J84" s="24" t="e">
        <f t="shared" si="19"/>
        <v>#REF!</v>
      </c>
      <c r="K84">
        <f>IF(B84=$G$2,SUM($J$19:J84),0)</f>
        <v>0</v>
      </c>
      <c r="L84">
        <f>IF(B84=$G$2,SUM($J$19:J83),0)</f>
        <v>0</v>
      </c>
    </row>
    <row r="85" spans="1:12" outlineLevel="1">
      <c r="A85" s="19" t="e">
        <f>#REF!</f>
        <v>#REF!</v>
      </c>
      <c r="B85" s="9">
        <f t="shared" si="10"/>
        <v>66</v>
      </c>
      <c r="C85" s="21" t="e">
        <f t="shared" si="15"/>
        <v>#REF!</v>
      </c>
      <c r="D85" s="21" t="e">
        <f t="shared" si="16"/>
        <v>#REF!</v>
      </c>
      <c r="E85" s="22" t="e">
        <f t="shared" si="20"/>
        <v>#REF!</v>
      </c>
      <c r="F85" s="21" t="e">
        <f t="shared" si="17"/>
        <v>#REF!</v>
      </c>
      <c r="G85" s="21" t="e">
        <f t="shared" si="18"/>
        <v>#REF!</v>
      </c>
      <c r="H85" s="22" t="e">
        <f t="shared" si="21"/>
        <v>#REF!</v>
      </c>
      <c r="I85" s="27"/>
      <c r="J85" s="24" t="e">
        <f t="shared" si="19"/>
        <v>#REF!</v>
      </c>
      <c r="K85">
        <f>IF(B85=$G$2,SUM($J$19:J85),0)</f>
        <v>0</v>
      </c>
      <c r="L85">
        <f>IF(B85=$G$2,SUM($J$19:J84),0)</f>
        <v>0</v>
      </c>
    </row>
    <row r="86" spans="1:12" outlineLevel="1">
      <c r="A86" s="19" t="e">
        <f>#REF!</f>
        <v>#REF!</v>
      </c>
      <c r="B86" s="9">
        <f t="shared" si="10"/>
        <v>67</v>
      </c>
      <c r="C86" s="21" t="e">
        <f t="shared" si="15"/>
        <v>#REF!</v>
      </c>
      <c r="D86" s="21" t="e">
        <f t="shared" si="16"/>
        <v>#REF!</v>
      </c>
      <c r="E86" s="22" t="e">
        <f t="shared" si="20"/>
        <v>#REF!</v>
      </c>
      <c r="F86" s="21" t="e">
        <f t="shared" si="17"/>
        <v>#REF!</v>
      </c>
      <c r="G86" s="21" t="e">
        <f t="shared" si="18"/>
        <v>#REF!</v>
      </c>
      <c r="H86" s="22" t="e">
        <f t="shared" si="21"/>
        <v>#REF!</v>
      </c>
      <c r="I86" s="27"/>
      <c r="J86" s="24" t="e">
        <f t="shared" si="19"/>
        <v>#REF!</v>
      </c>
      <c r="K86">
        <f>IF(B86=$G$2,SUM($J$19:J86),0)</f>
        <v>0</v>
      </c>
      <c r="L86">
        <f>IF(B86=$G$2,SUM($J$19:J85),0)</f>
        <v>0</v>
      </c>
    </row>
    <row r="87" spans="1:12" outlineLevel="1">
      <c r="A87" s="19" t="e">
        <f>#REF!</f>
        <v>#REF!</v>
      </c>
      <c r="B87" s="9">
        <f t="shared" si="10"/>
        <v>68</v>
      </c>
      <c r="C87" s="21" t="e">
        <f t="shared" si="15"/>
        <v>#REF!</v>
      </c>
      <c r="D87" s="21" t="e">
        <f t="shared" si="16"/>
        <v>#REF!</v>
      </c>
      <c r="E87" s="22" t="e">
        <f t="shared" si="20"/>
        <v>#REF!</v>
      </c>
      <c r="F87" s="21" t="e">
        <f t="shared" si="17"/>
        <v>#REF!</v>
      </c>
      <c r="G87" s="21" t="e">
        <f t="shared" si="18"/>
        <v>#REF!</v>
      </c>
      <c r="H87" s="22" t="e">
        <f t="shared" si="21"/>
        <v>#REF!</v>
      </c>
      <c r="I87" s="27"/>
      <c r="J87" s="24" t="e">
        <f t="shared" si="19"/>
        <v>#REF!</v>
      </c>
      <c r="K87">
        <f>IF(B87=$G$2,SUM($J$19:J87),0)</f>
        <v>0</v>
      </c>
      <c r="L87">
        <f>IF(B87=$G$2,SUM($J$19:J86),0)</f>
        <v>0</v>
      </c>
    </row>
    <row r="88" spans="1:12" outlineLevel="1">
      <c r="A88" s="19" t="e">
        <f>#REF!</f>
        <v>#REF!</v>
      </c>
      <c r="B88" s="9">
        <f t="shared" si="10"/>
        <v>69</v>
      </c>
      <c r="C88" s="21" t="e">
        <f t="shared" si="15"/>
        <v>#REF!</v>
      </c>
      <c r="D88" s="21" t="e">
        <f t="shared" si="16"/>
        <v>#REF!</v>
      </c>
      <c r="E88" s="22" t="e">
        <f t="shared" si="20"/>
        <v>#REF!</v>
      </c>
      <c r="F88" s="21" t="e">
        <f t="shared" si="17"/>
        <v>#REF!</v>
      </c>
      <c r="G88" s="21" t="e">
        <f t="shared" si="18"/>
        <v>#REF!</v>
      </c>
      <c r="H88" s="22" t="e">
        <f t="shared" si="21"/>
        <v>#REF!</v>
      </c>
      <c r="I88" s="27"/>
      <c r="J88" s="24" t="e">
        <f t="shared" si="19"/>
        <v>#REF!</v>
      </c>
      <c r="K88">
        <f>IF(B88=$G$2,SUM($J$19:J88),0)</f>
        <v>0</v>
      </c>
      <c r="L88">
        <f>IF(B88=$G$2,SUM($J$19:J87),0)</f>
        <v>0</v>
      </c>
    </row>
    <row r="89" spans="1:12" outlineLevel="1">
      <c r="A89" s="19" t="e">
        <f>#REF!</f>
        <v>#REF!</v>
      </c>
      <c r="B89" s="9">
        <f t="shared" si="10"/>
        <v>70</v>
      </c>
      <c r="C89" s="21" t="e">
        <f t="shared" si="15"/>
        <v>#REF!</v>
      </c>
      <c r="D89" s="21" t="e">
        <f t="shared" si="16"/>
        <v>#REF!</v>
      </c>
      <c r="E89" s="22" t="e">
        <f t="shared" si="20"/>
        <v>#REF!</v>
      </c>
      <c r="F89" s="21" t="e">
        <f t="shared" si="17"/>
        <v>#REF!</v>
      </c>
      <c r="G89" s="21" t="e">
        <f t="shared" si="18"/>
        <v>#REF!</v>
      </c>
      <c r="H89" s="22" t="e">
        <f t="shared" si="21"/>
        <v>#REF!</v>
      </c>
      <c r="I89" s="27"/>
      <c r="J89" s="24" t="e">
        <f t="shared" si="19"/>
        <v>#REF!</v>
      </c>
      <c r="K89">
        <f>IF(B89=$G$2,SUM($J$19:J89),0)</f>
        <v>0</v>
      </c>
      <c r="L89">
        <f>IF(B89=$G$2,SUM($J$19:J88),0)</f>
        <v>0</v>
      </c>
    </row>
    <row r="90" spans="1:12" outlineLevel="1">
      <c r="A90" s="19" t="e">
        <f>#REF!</f>
        <v>#REF!</v>
      </c>
      <c r="B90" s="9">
        <f t="shared" si="10"/>
        <v>71</v>
      </c>
      <c r="C90" s="21" t="e">
        <f t="shared" si="15"/>
        <v>#REF!</v>
      </c>
      <c r="D90" s="21" t="e">
        <f t="shared" si="16"/>
        <v>#REF!</v>
      </c>
      <c r="E90" s="22" t="e">
        <f t="shared" si="20"/>
        <v>#REF!</v>
      </c>
      <c r="F90" s="21" t="e">
        <f t="shared" si="17"/>
        <v>#REF!</v>
      </c>
      <c r="G90" s="21" t="e">
        <f t="shared" si="18"/>
        <v>#REF!</v>
      </c>
      <c r="H90" s="22" t="e">
        <f t="shared" si="21"/>
        <v>#REF!</v>
      </c>
      <c r="I90" s="27"/>
      <c r="J90" s="24" t="e">
        <f t="shared" si="19"/>
        <v>#REF!</v>
      </c>
      <c r="K90">
        <f>IF(B90=$G$2,SUM($J$19:J90),0)</f>
        <v>0</v>
      </c>
      <c r="L90">
        <f>IF(B90=$G$2,SUM($J$19:J89),0)</f>
        <v>0</v>
      </c>
    </row>
    <row r="91" spans="1:12" outlineLevel="1">
      <c r="A91" s="19" t="e">
        <f>#REF!</f>
        <v>#REF!</v>
      </c>
      <c r="B91" s="9">
        <f t="shared" si="10"/>
        <v>72</v>
      </c>
      <c r="C91" s="21" t="e">
        <f t="shared" si="15"/>
        <v>#REF!</v>
      </c>
      <c r="D91" s="21" t="e">
        <f t="shared" si="16"/>
        <v>#REF!</v>
      </c>
      <c r="E91" s="22" t="e">
        <f t="shared" si="20"/>
        <v>#REF!</v>
      </c>
      <c r="F91" s="21" t="e">
        <f t="shared" si="17"/>
        <v>#REF!</v>
      </c>
      <c r="G91" s="21" t="e">
        <f t="shared" si="18"/>
        <v>#REF!</v>
      </c>
      <c r="H91" s="22" t="e">
        <f t="shared" si="21"/>
        <v>#REF!</v>
      </c>
      <c r="I91" s="27"/>
      <c r="J91" s="24" t="e">
        <f t="shared" si="19"/>
        <v>#REF!</v>
      </c>
      <c r="K91">
        <f>IF(B91=$G$2,SUM($J$19:J91),0)</f>
        <v>0</v>
      </c>
      <c r="L91">
        <f>IF(B91=$G$2,SUM($J$19:J90),0)</f>
        <v>0</v>
      </c>
    </row>
    <row r="92" spans="1:12" outlineLevel="1">
      <c r="A92" s="19" t="e">
        <f>#REF!</f>
        <v>#REF!</v>
      </c>
      <c r="B92" s="9">
        <f t="shared" si="10"/>
        <v>73</v>
      </c>
      <c r="C92" s="21" t="e">
        <f t="shared" si="15"/>
        <v>#REF!</v>
      </c>
      <c r="D92" s="21" t="e">
        <f t="shared" si="16"/>
        <v>#REF!</v>
      </c>
      <c r="E92" s="22" t="e">
        <f t="shared" si="20"/>
        <v>#REF!</v>
      </c>
      <c r="F92" s="21" t="e">
        <f t="shared" si="17"/>
        <v>#REF!</v>
      </c>
      <c r="G92" s="21" t="e">
        <f t="shared" si="18"/>
        <v>#REF!</v>
      </c>
      <c r="H92" s="22" t="e">
        <f t="shared" si="21"/>
        <v>#REF!</v>
      </c>
      <c r="I92" s="27"/>
      <c r="J92" s="24" t="e">
        <f t="shared" si="19"/>
        <v>#REF!</v>
      </c>
      <c r="K92">
        <f>IF(B92=$G$2,SUM($J$19:J92),0)</f>
        <v>0</v>
      </c>
      <c r="L92">
        <f>IF(B92=$G$2,SUM($J$19:J91),0)</f>
        <v>0</v>
      </c>
    </row>
    <row r="93" spans="1:12" outlineLevel="1">
      <c r="A93" s="19" t="e">
        <f>#REF!</f>
        <v>#REF!</v>
      </c>
      <c r="B93" s="9">
        <f t="shared" si="10"/>
        <v>74</v>
      </c>
      <c r="C93" s="21" t="e">
        <f t="shared" si="15"/>
        <v>#REF!</v>
      </c>
      <c r="D93" s="21" t="e">
        <f t="shared" si="16"/>
        <v>#REF!</v>
      </c>
      <c r="E93" s="22" t="e">
        <f t="shared" si="20"/>
        <v>#REF!</v>
      </c>
      <c r="F93" s="21" t="e">
        <f t="shared" si="17"/>
        <v>#REF!</v>
      </c>
      <c r="G93" s="21" t="e">
        <f t="shared" si="18"/>
        <v>#REF!</v>
      </c>
      <c r="H93" s="22" t="e">
        <f t="shared" si="21"/>
        <v>#REF!</v>
      </c>
      <c r="I93" s="27"/>
      <c r="J93" s="24" t="e">
        <f t="shared" si="19"/>
        <v>#REF!</v>
      </c>
      <c r="K93">
        <f>IF(B93=$G$2,SUM($J$19:J93),0)</f>
        <v>0</v>
      </c>
      <c r="L93">
        <f>IF(B93=$G$2,SUM($J$19:J92),0)</f>
        <v>0</v>
      </c>
    </row>
    <row r="94" spans="1:12" outlineLevel="1">
      <c r="A94" s="19" t="e">
        <f>#REF!</f>
        <v>#REF!</v>
      </c>
      <c r="B94" s="9">
        <f t="shared" si="10"/>
        <v>75</v>
      </c>
      <c r="C94" s="21" t="e">
        <f t="shared" si="15"/>
        <v>#REF!</v>
      </c>
      <c r="D94" s="21" t="e">
        <f t="shared" si="16"/>
        <v>#REF!</v>
      </c>
      <c r="E94" s="22" t="e">
        <f t="shared" si="20"/>
        <v>#REF!</v>
      </c>
      <c r="F94" s="21" t="e">
        <f t="shared" si="17"/>
        <v>#REF!</v>
      </c>
      <c r="G94" s="21" t="e">
        <f t="shared" si="18"/>
        <v>#REF!</v>
      </c>
      <c r="H94" s="22" t="e">
        <f t="shared" si="21"/>
        <v>#REF!</v>
      </c>
      <c r="I94" s="27"/>
      <c r="J94" s="24" t="e">
        <f t="shared" si="19"/>
        <v>#REF!</v>
      </c>
      <c r="K94">
        <f>IF(B94=$G$2,SUM($J$19:J94),0)</f>
        <v>0</v>
      </c>
      <c r="L94">
        <f>IF(B94=$G$2,SUM($J$19:J93),0)</f>
        <v>0</v>
      </c>
    </row>
    <row r="95" spans="1:12" outlineLevel="1">
      <c r="A95" s="19" t="e">
        <f>#REF!</f>
        <v>#REF!</v>
      </c>
      <c r="B95" s="9">
        <f t="shared" si="10"/>
        <v>76</v>
      </c>
      <c r="C95" s="21" t="e">
        <f t="shared" si="15"/>
        <v>#REF!</v>
      </c>
      <c r="D95" s="21" t="e">
        <f t="shared" si="16"/>
        <v>#REF!</v>
      </c>
      <c r="E95" s="22" t="e">
        <f t="shared" si="20"/>
        <v>#REF!</v>
      </c>
      <c r="F95" s="21" t="e">
        <f t="shared" si="17"/>
        <v>#REF!</v>
      </c>
      <c r="G95" s="21" t="e">
        <f t="shared" si="18"/>
        <v>#REF!</v>
      </c>
      <c r="H95" s="22" t="e">
        <f t="shared" si="21"/>
        <v>#REF!</v>
      </c>
      <c r="I95" s="27"/>
      <c r="J95" s="24" t="e">
        <f t="shared" si="19"/>
        <v>#REF!</v>
      </c>
      <c r="K95">
        <f>IF(B95=$G$2,SUM($J$19:J95),0)</f>
        <v>0</v>
      </c>
      <c r="L95">
        <f>IF(B95=$G$2,SUM($J$19:J94),0)</f>
        <v>0</v>
      </c>
    </row>
    <row r="96" spans="1:12" outlineLevel="1">
      <c r="A96" s="19" t="e">
        <f>#REF!</f>
        <v>#REF!</v>
      </c>
      <c r="B96" s="9">
        <f t="shared" si="10"/>
        <v>77</v>
      </c>
      <c r="C96" s="21" t="e">
        <f t="shared" si="15"/>
        <v>#REF!</v>
      </c>
      <c r="D96" s="21" t="e">
        <f t="shared" si="16"/>
        <v>#REF!</v>
      </c>
      <c r="E96" s="22" t="e">
        <f t="shared" si="20"/>
        <v>#REF!</v>
      </c>
      <c r="F96" s="21" t="e">
        <f t="shared" si="17"/>
        <v>#REF!</v>
      </c>
      <c r="G96" s="21" t="e">
        <f t="shared" si="18"/>
        <v>#REF!</v>
      </c>
      <c r="H96" s="22" t="e">
        <f t="shared" si="21"/>
        <v>#REF!</v>
      </c>
      <c r="I96" s="27"/>
      <c r="J96" s="24" t="e">
        <f t="shared" si="19"/>
        <v>#REF!</v>
      </c>
      <c r="K96">
        <f>IF(B96=$G$2,SUM($J$19:J96),0)</f>
        <v>0</v>
      </c>
      <c r="L96">
        <f>IF(B96=$G$2,SUM($J$19:J95),0)</f>
        <v>0</v>
      </c>
    </row>
    <row r="97" spans="1:12" outlineLevel="1">
      <c r="A97" s="19" t="e">
        <f>#REF!</f>
        <v>#REF!</v>
      </c>
      <c r="B97" s="9">
        <f t="shared" si="10"/>
        <v>78</v>
      </c>
      <c r="C97" s="21" t="e">
        <f t="shared" si="15"/>
        <v>#REF!</v>
      </c>
      <c r="D97" s="21" t="e">
        <f t="shared" si="16"/>
        <v>#REF!</v>
      </c>
      <c r="E97" s="22" t="e">
        <f t="shared" si="20"/>
        <v>#REF!</v>
      </c>
      <c r="F97" s="21" t="e">
        <f t="shared" si="17"/>
        <v>#REF!</v>
      </c>
      <c r="G97" s="21" t="e">
        <f t="shared" si="18"/>
        <v>#REF!</v>
      </c>
      <c r="H97" s="22" t="e">
        <f t="shared" si="21"/>
        <v>#REF!</v>
      </c>
      <c r="I97" s="27"/>
      <c r="J97" s="24" t="e">
        <f t="shared" si="19"/>
        <v>#REF!</v>
      </c>
      <c r="K97">
        <f>IF(B97=$G$2,SUM($J$19:J97),0)</f>
        <v>0</v>
      </c>
      <c r="L97">
        <f>IF(B97=$G$2,SUM($J$19:J96),0)</f>
        <v>0</v>
      </c>
    </row>
    <row r="98" spans="1:12" outlineLevel="1">
      <c r="A98" s="19" t="e">
        <f>#REF!</f>
        <v>#REF!</v>
      </c>
      <c r="B98" s="9">
        <f t="shared" si="10"/>
        <v>79</v>
      </c>
      <c r="C98" s="21" t="e">
        <f t="shared" si="15"/>
        <v>#REF!</v>
      </c>
      <c r="D98" s="21" t="e">
        <f t="shared" si="16"/>
        <v>#REF!</v>
      </c>
      <c r="E98" s="22" t="e">
        <f t="shared" si="20"/>
        <v>#REF!</v>
      </c>
      <c r="F98" s="21" t="e">
        <f t="shared" si="17"/>
        <v>#REF!</v>
      </c>
      <c r="G98" s="21" t="e">
        <f t="shared" si="18"/>
        <v>#REF!</v>
      </c>
      <c r="H98" s="22" t="e">
        <f t="shared" si="21"/>
        <v>#REF!</v>
      </c>
      <c r="I98" s="27"/>
      <c r="J98" s="24" t="e">
        <f t="shared" si="19"/>
        <v>#REF!</v>
      </c>
      <c r="K98">
        <f>IF(B98=$G$2,SUM($J$19:J98),0)</f>
        <v>0</v>
      </c>
      <c r="L98">
        <f>IF(B98=$G$2,SUM($J$19:J97),0)</f>
        <v>0</v>
      </c>
    </row>
    <row r="99" spans="1:12" outlineLevel="1">
      <c r="A99" s="19" t="e">
        <f>#REF!</f>
        <v>#REF!</v>
      </c>
      <c r="B99" s="9">
        <f t="shared" si="10"/>
        <v>80</v>
      </c>
      <c r="C99" s="21" t="e">
        <f t="shared" si="15"/>
        <v>#REF!</v>
      </c>
      <c r="D99" s="21" t="e">
        <f t="shared" si="16"/>
        <v>#REF!</v>
      </c>
      <c r="E99" s="22" t="e">
        <f t="shared" si="20"/>
        <v>#REF!</v>
      </c>
      <c r="F99" s="21" t="e">
        <f t="shared" si="17"/>
        <v>#REF!</v>
      </c>
      <c r="G99" s="21" t="e">
        <f t="shared" si="18"/>
        <v>#REF!</v>
      </c>
      <c r="H99" s="22" t="e">
        <f t="shared" si="21"/>
        <v>#REF!</v>
      </c>
      <c r="I99" s="27"/>
      <c r="J99" s="24" t="e">
        <f t="shared" si="19"/>
        <v>#REF!</v>
      </c>
      <c r="K99">
        <f>IF(B99=$G$2,SUM($J$19:J99),0)</f>
        <v>0</v>
      </c>
      <c r="L99">
        <f>IF(B99=$G$2,SUM($J$19:J98),0)</f>
        <v>0</v>
      </c>
    </row>
    <row r="100" spans="1:12" outlineLevel="1">
      <c r="A100" s="19" t="e">
        <f>#REF!</f>
        <v>#REF!</v>
      </c>
      <c r="B100" s="9">
        <f t="shared" si="10"/>
        <v>81</v>
      </c>
      <c r="C100" s="21" t="e">
        <f t="shared" si="15"/>
        <v>#REF!</v>
      </c>
      <c r="D100" s="21" t="e">
        <f t="shared" si="16"/>
        <v>#REF!</v>
      </c>
      <c r="E100" s="22" t="e">
        <f t="shared" si="20"/>
        <v>#REF!</v>
      </c>
      <c r="F100" s="21" t="e">
        <f t="shared" si="17"/>
        <v>#REF!</v>
      </c>
      <c r="G100" s="21" t="e">
        <f t="shared" si="18"/>
        <v>#REF!</v>
      </c>
      <c r="H100" s="22" t="e">
        <f t="shared" si="21"/>
        <v>#REF!</v>
      </c>
      <c r="I100" s="27"/>
      <c r="J100" s="24" t="e">
        <f t="shared" si="19"/>
        <v>#REF!</v>
      </c>
      <c r="K100">
        <f>IF(B100=$G$2,SUM($J$19:J100),0)</f>
        <v>0</v>
      </c>
      <c r="L100">
        <f>IF(B100=$G$2,SUM($J$19:J99),0)</f>
        <v>0</v>
      </c>
    </row>
    <row r="101" spans="1:12" outlineLevel="1">
      <c r="A101" s="19" t="e">
        <f>#REF!</f>
        <v>#REF!</v>
      </c>
      <c r="B101" s="9">
        <f t="shared" si="10"/>
        <v>82</v>
      </c>
      <c r="C101" s="21" t="e">
        <f t="shared" si="15"/>
        <v>#REF!</v>
      </c>
      <c r="D101" s="21" t="e">
        <f t="shared" si="16"/>
        <v>#REF!</v>
      </c>
      <c r="E101" s="22" t="e">
        <f t="shared" si="20"/>
        <v>#REF!</v>
      </c>
      <c r="F101" s="21" t="e">
        <f t="shared" si="17"/>
        <v>#REF!</v>
      </c>
      <c r="G101" s="21" t="e">
        <f t="shared" si="18"/>
        <v>#REF!</v>
      </c>
      <c r="H101" s="22" t="e">
        <f t="shared" si="21"/>
        <v>#REF!</v>
      </c>
      <c r="I101" s="27"/>
      <c r="J101" s="24" t="e">
        <f t="shared" si="19"/>
        <v>#REF!</v>
      </c>
      <c r="K101">
        <f>IF(B101=$G$2,SUM($J$19:J101),0)</f>
        <v>0</v>
      </c>
      <c r="L101">
        <f>IF(B101=$G$2,SUM($J$19:J100),0)</f>
        <v>0</v>
      </c>
    </row>
    <row r="102" spans="1:12" outlineLevel="1">
      <c r="A102" s="19" t="e">
        <f>#REF!</f>
        <v>#REF!</v>
      </c>
      <c r="B102" s="9">
        <f t="shared" si="10"/>
        <v>83</v>
      </c>
      <c r="C102" s="21" t="e">
        <f t="shared" si="15"/>
        <v>#REF!</v>
      </c>
      <c r="D102" s="21" t="e">
        <f t="shared" si="16"/>
        <v>#REF!</v>
      </c>
      <c r="E102" s="22" t="e">
        <f t="shared" si="20"/>
        <v>#REF!</v>
      </c>
      <c r="F102" s="21" t="e">
        <f t="shared" si="17"/>
        <v>#REF!</v>
      </c>
      <c r="G102" s="21" t="e">
        <f t="shared" si="18"/>
        <v>#REF!</v>
      </c>
      <c r="H102" s="22" t="e">
        <f t="shared" si="21"/>
        <v>#REF!</v>
      </c>
      <c r="I102" s="27"/>
      <c r="J102" s="24" t="e">
        <f t="shared" si="19"/>
        <v>#REF!</v>
      </c>
      <c r="K102">
        <f>IF(B102=$G$2,SUM($J$19:J102),0)</f>
        <v>0</v>
      </c>
      <c r="L102">
        <f>IF(B102=$G$2,SUM($J$19:J101),0)</f>
        <v>0</v>
      </c>
    </row>
    <row r="103" spans="1:12" outlineLevel="1">
      <c r="A103" s="19" t="e">
        <f>#REF!</f>
        <v>#REF!</v>
      </c>
      <c r="B103" s="9">
        <f t="shared" si="10"/>
        <v>84</v>
      </c>
      <c r="C103" s="21" t="e">
        <f t="shared" si="15"/>
        <v>#REF!</v>
      </c>
      <c r="D103" s="21" t="e">
        <f t="shared" si="16"/>
        <v>#REF!</v>
      </c>
      <c r="E103" s="22" t="e">
        <f t="shared" si="20"/>
        <v>#REF!</v>
      </c>
      <c r="F103" s="21" t="e">
        <f t="shared" si="17"/>
        <v>#REF!</v>
      </c>
      <c r="G103" s="21" t="e">
        <f t="shared" si="18"/>
        <v>#REF!</v>
      </c>
      <c r="H103" s="22" t="e">
        <f t="shared" si="21"/>
        <v>#REF!</v>
      </c>
      <c r="I103" s="27"/>
      <c r="J103" s="24" t="e">
        <f t="shared" si="19"/>
        <v>#REF!</v>
      </c>
      <c r="K103">
        <f>IF(B103=$G$2,SUM($J$19:J103),0)</f>
        <v>0</v>
      </c>
      <c r="L103">
        <f>IF(B103=$G$2,SUM($J$19:J102),0)</f>
        <v>0</v>
      </c>
    </row>
    <row r="104" spans="1:12" outlineLevel="1">
      <c r="A104" s="19" t="e">
        <f>#REF!</f>
        <v>#REF!</v>
      </c>
      <c r="B104" s="9">
        <f t="shared" si="10"/>
        <v>85</v>
      </c>
      <c r="C104" s="21" t="e">
        <f t="shared" si="15"/>
        <v>#REF!</v>
      </c>
      <c r="D104" s="21" t="e">
        <f t="shared" si="16"/>
        <v>#REF!</v>
      </c>
      <c r="E104" s="22" t="e">
        <f t="shared" si="20"/>
        <v>#REF!</v>
      </c>
      <c r="F104" s="21" t="e">
        <f t="shared" si="17"/>
        <v>#REF!</v>
      </c>
      <c r="G104" s="21" t="e">
        <f t="shared" si="18"/>
        <v>#REF!</v>
      </c>
      <c r="H104" s="22" t="e">
        <f t="shared" si="21"/>
        <v>#REF!</v>
      </c>
      <c r="I104" s="27"/>
      <c r="J104" s="24" t="e">
        <f t="shared" si="19"/>
        <v>#REF!</v>
      </c>
      <c r="K104">
        <f>IF(B104=$G$2,SUM($J$19:J104),0)</f>
        <v>0</v>
      </c>
      <c r="L104">
        <f>IF(B104=$G$2,SUM($J$19:J103),0)</f>
        <v>0</v>
      </c>
    </row>
    <row r="105" spans="1:12" outlineLevel="1">
      <c r="A105" s="19" t="e">
        <f>#REF!</f>
        <v>#REF!</v>
      </c>
      <c r="B105" s="9">
        <f t="shared" si="10"/>
        <v>86</v>
      </c>
      <c r="C105" s="21" t="e">
        <f t="shared" si="15"/>
        <v>#REF!</v>
      </c>
      <c r="D105" s="21" t="e">
        <f t="shared" si="16"/>
        <v>#REF!</v>
      </c>
      <c r="E105" s="22" t="e">
        <f t="shared" si="20"/>
        <v>#REF!</v>
      </c>
      <c r="F105" s="21" t="e">
        <f t="shared" si="17"/>
        <v>#REF!</v>
      </c>
      <c r="G105" s="21" t="e">
        <f t="shared" si="18"/>
        <v>#REF!</v>
      </c>
      <c r="H105" s="22" t="e">
        <f t="shared" si="21"/>
        <v>#REF!</v>
      </c>
      <c r="I105" s="27"/>
      <c r="J105" s="24" t="e">
        <f t="shared" si="19"/>
        <v>#REF!</v>
      </c>
      <c r="K105">
        <f>IF(B105=$G$2,SUM($J$19:J105),0)</f>
        <v>0</v>
      </c>
      <c r="L105">
        <f>IF(B105=$G$2,SUM($J$19:J104),0)</f>
        <v>0</v>
      </c>
    </row>
    <row r="106" spans="1:12" outlineLevel="1">
      <c r="A106" s="19" t="e">
        <f>#REF!</f>
        <v>#REF!</v>
      </c>
      <c r="B106" s="9">
        <f t="shared" si="10"/>
        <v>87</v>
      </c>
      <c r="C106" s="21" t="e">
        <f t="shared" si="15"/>
        <v>#REF!</v>
      </c>
      <c r="D106" s="21" t="e">
        <f t="shared" si="16"/>
        <v>#REF!</v>
      </c>
      <c r="E106" s="22" t="e">
        <f t="shared" si="20"/>
        <v>#REF!</v>
      </c>
      <c r="F106" s="21" t="e">
        <f t="shared" si="17"/>
        <v>#REF!</v>
      </c>
      <c r="G106" s="21" t="e">
        <f t="shared" si="18"/>
        <v>#REF!</v>
      </c>
      <c r="H106" s="22" t="e">
        <f t="shared" si="21"/>
        <v>#REF!</v>
      </c>
      <c r="I106" s="27"/>
      <c r="J106" s="24" t="e">
        <f t="shared" si="19"/>
        <v>#REF!</v>
      </c>
      <c r="K106">
        <f>IF(B106=$G$2,SUM($J$19:J106),0)</f>
        <v>0</v>
      </c>
      <c r="L106">
        <f>IF(B106=$G$2,SUM($J$19:J105),0)</f>
        <v>0</v>
      </c>
    </row>
    <row r="107" spans="1:12" outlineLevel="1">
      <c r="A107" s="19" t="e">
        <f>#REF!</f>
        <v>#REF!</v>
      </c>
      <c r="B107" s="9">
        <f t="shared" si="10"/>
        <v>88</v>
      </c>
      <c r="C107" s="21" t="e">
        <f t="shared" si="15"/>
        <v>#REF!</v>
      </c>
      <c r="D107" s="21" t="e">
        <f t="shared" si="16"/>
        <v>#REF!</v>
      </c>
      <c r="E107" s="22" t="e">
        <f t="shared" si="20"/>
        <v>#REF!</v>
      </c>
      <c r="F107" s="21" t="e">
        <f t="shared" si="17"/>
        <v>#REF!</v>
      </c>
      <c r="G107" s="21" t="e">
        <f t="shared" si="18"/>
        <v>#REF!</v>
      </c>
      <c r="H107" s="22" t="e">
        <f t="shared" si="21"/>
        <v>#REF!</v>
      </c>
      <c r="I107" s="27"/>
      <c r="J107" s="24" t="e">
        <f t="shared" si="19"/>
        <v>#REF!</v>
      </c>
      <c r="K107">
        <f>IF(B107=$G$2,SUM($J$19:J107),0)</f>
        <v>0</v>
      </c>
      <c r="L107">
        <f>IF(B107=$G$2,SUM($J$19:J106),0)</f>
        <v>0</v>
      </c>
    </row>
    <row r="108" spans="1:12" outlineLevel="1">
      <c r="A108" s="19" t="e">
        <f>#REF!</f>
        <v>#REF!</v>
      </c>
      <c r="B108" s="9">
        <f t="shared" ref="B108:B171" si="22">B107+1</f>
        <v>89</v>
      </c>
      <c r="C108" s="21" t="e">
        <f t="shared" si="15"/>
        <v>#REF!</v>
      </c>
      <c r="D108" s="21" t="e">
        <f t="shared" si="16"/>
        <v>#REF!</v>
      </c>
      <c r="E108" s="22" t="e">
        <f t="shared" si="20"/>
        <v>#REF!</v>
      </c>
      <c r="F108" s="21" t="e">
        <f t="shared" si="17"/>
        <v>#REF!</v>
      </c>
      <c r="G108" s="21" t="e">
        <f t="shared" si="18"/>
        <v>#REF!</v>
      </c>
      <c r="H108" s="22" t="e">
        <f t="shared" si="21"/>
        <v>#REF!</v>
      </c>
      <c r="I108" s="27"/>
      <c r="J108" s="24" t="e">
        <f t="shared" si="19"/>
        <v>#REF!</v>
      </c>
      <c r="K108">
        <f>IF(B108=$G$2,SUM($J$19:J108),0)</f>
        <v>0</v>
      </c>
      <c r="L108">
        <f>IF(B108=$G$2,SUM($J$19:J107),0)</f>
        <v>0</v>
      </c>
    </row>
    <row r="109" spans="1:12" outlineLevel="1">
      <c r="A109" s="19" t="e">
        <f>#REF!</f>
        <v>#REF!</v>
      </c>
      <c r="B109" s="9">
        <f t="shared" si="22"/>
        <v>90</v>
      </c>
      <c r="C109" s="21" t="e">
        <f t="shared" si="15"/>
        <v>#REF!</v>
      </c>
      <c r="D109" s="21" t="e">
        <f t="shared" si="16"/>
        <v>#REF!</v>
      </c>
      <c r="E109" s="22" t="e">
        <f t="shared" si="20"/>
        <v>#REF!</v>
      </c>
      <c r="F109" s="21" t="e">
        <f t="shared" si="17"/>
        <v>#REF!</v>
      </c>
      <c r="G109" s="21" t="e">
        <f t="shared" si="18"/>
        <v>#REF!</v>
      </c>
      <c r="H109" s="22" t="e">
        <f t="shared" si="21"/>
        <v>#REF!</v>
      </c>
      <c r="I109" s="27"/>
      <c r="J109" s="24" t="e">
        <f t="shared" si="19"/>
        <v>#REF!</v>
      </c>
      <c r="K109">
        <f>IF(B109=$G$2,SUM($J$19:J109),0)</f>
        <v>0</v>
      </c>
      <c r="L109">
        <f>IF(B109=$G$2,SUM($J$19:J108),0)</f>
        <v>0</v>
      </c>
    </row>
    <row r="110" spans="1:12" outlineLevel="1">
      <c r="A110" s="19" t="e">
        <f>#REF!</f>
        <v>#REF!</v>
      </c>
      <c r="B110" s="9">
        <f t="shared" si="22"/>
        <v>91</v>
      </c>
      <c r="C110" s="21" t="e">
        <f t="shared" si="15"/>
        <v>#REF!</v>
      </c>
      <c r="D110" s="21" t="e">
        <f t="shared" si="16"/>
        <v>#REF!</v>
      </c>
      <c r="E110" s="22" t="e">
        <f t="shared" si="20"/>
        <v>#REF!</v>
      </c>
      <c r="F110" s="21" t="e">
        <f t="shared" si="17"/>
        <v>#REF!</v>
      </c>
      <c r="G110" s="21" t="e">
        <f t="shared" si="18"/>
        <v>#REF!</v>
      </c>
      <c r="H110" s="22" t="e">
        <f t="shared" si="21"/>
        <v>#REF!</v>
      </c>
      <c r="I110" s="27"/>
      <c r="J110" s="24" t="e">
        <f t="shared" si="19"/>
        <v>#REF!</v>
      </c>
      <c r="K110">
        <f>IF(B110=$G$2,SUM($J$19:J110),0)</f>
        <v>0</v>
      </c>
      <c r="L110">
        <f>IF(B110=$G$2,SUM($J$19:J109),0)</f>
        <v>0</v>
      </c>
    </row>
    <row r="111" spans="1:12" outlineLevel="1">
      <c r="A111" s="19" t="e">
        <f>#REF!</f>
        <v>#REF!</v>
      </c>
      <c r="B111" s="9">
        <f t="shared" si="22"/>
        <v>92</v>
      </c>
      <c r="C111" s="21" t="e">
        <f t="shared" si="15"/>
        <v>#REF!</v>
      </c>
      <c r="D111" s="21" t="e">
        <f t="shared" si="16"/>
        <v>#REF!</v>
      </c>
      <c r="E111" s="22" t="e">
        <f t="shared" si="20"/>
        <v>#REF!</v>
      </c>
      <c r="F111" s="21" t="e">
        <f t="shared" si="17"/>
        <v>#REF!</v>
      </c>
      <c r="G111" s="21" t="e">
        <f t="shared" si="18"/>
        <v>#REF!</v>
      </c>
      <c r="H111" s="22" t="e">
        <f t="shared" si="21"/>
        <v>#REF!</v>
      </c>
      <c r="I111" s="27"/>
      <c r="J111" s="24" t="e">
        <f t="shared" si="19"/>
        <v>#REF!</v>
      </c>
      <c r="K111">
        <f>IF(B111=$G$2,SUM($J$19:J111),0)</f>
        <v>0</v>
      </c>
      <c r="L111">
        <f>IF(B111=$G$2,SUM($J$19:J110),0)</f>
        <v>0</v>
      </c>
    </row>
    <row r="112" spans="1:12" outlineLevel="1">
      <c r="A112" s="19" t="e">
        <f>#REF!</f>
        <v>#REF!</v>
      </c>
      <c r="B112" s="9">
        <f t="shared" si="22"/>
        <v>93</v>
      </c>
      <c r="C112" s="21" t="e">
        <f t="shared" si="15"/>
        <v>#REF!</v>
      </c>
      <c r="D112" s="21" t="e">
        <f t="shared" si="16"/>
        <v>#REF!</v>
      </c>
      <c r="E112" s="22" t="e">
        <f t="shared" si="20"/>
        <v>#REF!</v>
      </c>
      <c r="F112" s="21" t="e">
        <f t="shared" si="17"/>
        <v>#REF!</v>
      </c>
      <c r="G112" s="21" t="e">
        <f t="shared" si="18"/>
        <v>#REF!</v>
      </c>
      <c r="H112" s="22" t="e">
        <f t="shared" si="21"/>
        <v>#REF!</v>
      </c>
      <c r="I112" s="27"/>
      <c r="J112" s="24" t="e">
        <f t="shared" si="19"/>
        <v>#REF!</v>
      </c>
      <c r="K112">
        <f>IF(B112=$G$2,SUM($J$19:J112),0)</f>
        <v>0</v>
      </c>
      <c r="L112">
        <f>IF(B112=$G$2,SUM($J$19:J111),0)</f>
        <v>0</v>
      </c>
    </row>
    <row r="113" spans="1:12" outlineLevel="1">
      <c r="A113" s="19" t="e">
        <f>#REF!</f>
        <v>#REF!</v>
      </c>
      <c r="B113" s="9">
        <f t="shared" si="22"/>
        <v>94</v>
      </c>
      <c r="C113" s="21" t="e">
        <f t="shared" si="15"/>
        <v>#REF!</v>
      </c>
      <c r="D113" s="21" t="e">
        <f t="shared" si="16"/>
        <v>#REF!</v>
      </c>
      <c r="E113" s="22" t="e">
        <f t="shared" si="20"/>
        <v>#REF!</v>
      </c>
      <c r="F113" s="21" t="e">
        <f t="shared" si="17"/>
        <v>#REF!</v>
      </c>
      <c r="G113" s="21" t="e">
        <f t="shared" si="18"/>
        <v>#REF!</v>
      </c>
      <c r="H113" s="22" t="e">
        <f t="shared" si="21"/>
        <v>#REF!</v>
      </c>
      <c r="I113" s="27"/>
      <c r="J113" s="24" t="e">
        <f t="shared" si="19"/>
        <v>#REF!</v>
      </c>
      <c r="K113">
        <f>IF(B113=$G$2,SUM($J$19:J113),0)</f>
        <v>0</v>
      </c>
      <c r="L113">
        <f>IF(B113=$G$2,SUM($J$19:J112),0)</f>
        <v>0</v>
      </c>
    </row>
    <row r="114" spans="1:12" outlineLevel="1">
      <c r="A114" s="19" t="e">
        <f>#REF!</f>
        <v>#REF!</v>
      </c>
      <c r="B114" s="9">
        <f t="shared" si="22"/>
        <v>95</v>
      </c>
      <c r="C114" s="21" t="e">
        <f t="shared" si="15"/>
        <v>#REF!</v>
      </c>
      <c r="D114" s="21" t="e">
        <f t="shared" si="16"/>
        <v>#REF!</v>
      </c>
      <c r="E114" s="22" t="e">
        <f t="shared" si="20"/>
        <v>#REF!</v>
      </c>
      <c r="F114" s="21" t="e">
        <f t="shared" si="17"/>
        <v>#REF!</v>
      </c>
      <c r="G114" s="21" t="e">
        <f t="shared" si="18"/>
        <v>#REF!</v>
      </c>
      <c r="H114" s="22" t="e">
        <f t="shared" si="21"/>
        <v>#REF!</v>
      </c>
      <c r="I114" s="27"/>
      <c r="J114" s="24" t="e">
        <f t="shared" si="19"/>
        <v>#REF!</v>
      </c>
      <c r="K114">
        <f>IF(B114=$G$2,SUM($J$19:J114),0)</f>
        <v>0</v>
      </c>
      <c r="L114">
        <f>IF(B114=$G$2,SUM($J$19:J113),0)</f>
        <v>0</v>
      </c>
    </row>
    <row r="115" spans="1:12" outlineLevel="1">
      <c r="A115" s="19" t="e">
        <f>#REF!</f>
        <v>#REF!</v>
      </c>
      <c r="B115" s="9">
        <f t="shared" si="22"/>
        <v>96</v>
      </c>
      <c r="C115" s="21" t="e">
        <f t="shared" ref="C115:C146" si="23">(IF($I$5=1,0,IF($B115&gt;=$C$5,$G$5,0))*IF($I$5=1,IF($B115&gt;($D$5+($B$19-$G$1)),0,IF(GCD(($D$5+($B$19-$G$1)-$B115),$H$5)=$H$5,1,0)),IF($B115&gt;$D$5,0,IF(GCD(($D$5-$B115),$H$5)=$H$5,1,0))))+(IF($I$6=1,0,IF($B115&gt;=$C$6,$G$6,0))*IF($I$6=1,IF($B115&gt;($D$6+($B$19-$G$1)),0,IF(GCD(($D$6+($B$19-$G$1)-$B115),$H$6)=$H$6,1,0)),IF($B115&gt;$D$6,0,IF(GCD(($D$6-$B115),$H$6)=$H$6,1,0))))+(IF($I$7=1,0,IF($B115&gt;=$C$7,$G$7,0))*IF($I$7=1,IF($B115&gt;($D$7+($B$19-$G$1)),0,IF(GCD(($D$7+($B$19-$G$1)-$B115),$H$7)=$H$7,1,0)),IF($B115&gt;$D$7,0,IF(GCD(($D$7-$B115),$H$7)=$H$7,1,0))))</f>
        <v>#REF!</v>
      </c>
      <c r="D115" s="21" t="e">
        <f t="shared" ref="D115:D146" si="24">(IF($I$8=1,0,IF($B115&gt;=$C$8,$G$8,0))*IF($I$8=1,IF($B115&gt;($D$8+($B$19-$G$1)),0,IF(GCD(($D$8+($B$19-$G$1)-$B115),$H$8)=$H$8,1,0)),IF($B115&gt;$D$8,0,IF(GCD(($D$8-B115),$H$8)=$H$8,1,0))))+(IF($I$9=1,0,IF($B115&gt;=$C$9,$G$9,0))*IF($I$9=1,IF($B115&gt;($D$9+($B$19-$G$1)),0,IF(GCD(($D$9+($B$19-$G$1)-$B115),$H$9)=$H$9,1,0)),IF($B115&gt;$D$9,0,IF(GCD(($D$9-$B115),$H$9)=$H$9,1,0))))+(IF($I$10=1,0,IF($B115&gt;=$C$10,$G$10,0))*IF($I$10=1,IF($B115&gt;($D$10+($B$19-$G$1)),0,IF(GCD(($D$10+($B$19-$G$1)-$B115),$H$10)=$H$10,1,0)),IF($B115&gt;$D$10,0,IF(GCD(($D$10-$B115),$H$10)=$H$10,1,0))))</f>
        <v>#REF!</v>
      </c>
      <c r="E115" s="22" t="e">
        <f t="shared" si="20"/>
        <v>#REF!</v>
      </c>
      <c r="F115" s="21" t="e">
        <f t="shared" ref="F115:F146" si="25">(IF($I$5=1,IF($B115&gt;=($C$5+($B$19-$G$1)),$G$5,0),0)*IF($I$5=1,IF($B115&gt;($D$5+($B$19-$G$1)),0,IF(GCD(($D$5+($B$19-$G$1)-$B115),$H$5)=$H$5,1,0)),IF($B115&gt;$D$5,0,IF(GCD(($D$5-$B115),$H$5)=$H$5,1,0))))+(IF($I$6=1,IF($B115&gt;=($C$6+($B$19-$G$1)),$G$6,0),0)*IF($I$6=1,IF($B115&gt;($D$6+($B$19-$G$1)),0,IF(GCD(($D$6+($B$19-$G$1)-$B115),$H$6)=$H$6,1,0)),IF($B115&gt;$D$6,0,IF(GCD(($D$6-$B115),$H$6)=$H$6,1,0))))+(IF($I$7=1,IF($B115&gt;=($C$7+($B$19-$G$1)),$G$7,0),0)*IF($I$7=1,IF($B115&gt;($D$7+($B$19-$G$1)),0,IF(GCD(($D$7+($B$19-$G$1)-$B115),$H$7)=$H$7,1,0)),IF($B115&gt;$D$7,0,IF(GCD(($D$7-$B115),$H$7)=$H$7,1,0))))</f>
        <v>#REF!</v>
      </c>
      <c r="G115" s="21" t="e">
        <f t="shared" ref="G115:G146" si="26">(IF($I$8=1,IF($B115&gt;=($C$8+($B$19-$G$1)),$G$8,0),0)*IF($I$8=1,IF($B115&gt;($D$8+($B$19-$G$1)),0,IF(GCD(($D$8+($B$19-$G$1)-$B115),$H$8)=$H$8,1,0)),IF($B115&gt;$D$8,0,IF(GCD(($D$8-$B115),$H$8)=$H$8,1,0))))+(IF($I$9=1,IF($B115&gt;=($C$9+($B$19-$G$1)),$G$9,0),0)*IF($I$9=1,IF($B115&gt;($D$9+($B$19-$G$1)),0,IF(GCD(($D$9+($B$19-$G$1)-$B115),$H$9)=$H$9,1,0)),IF($B115&gt;$D$9,0,IF(GCD(($D$9-$B115),$H$9)=$H$9,1,0))))+(IF($I$10=1,IF($B115&gt;=($C$10+($B$19-$G$1)),$G$10,0),0)*IF($I$10=1,IF($B115&gt;($D$10+($B$19-$G$1)),0,IF(GCD(($D$10+($B$19-$G$1)-$B115),$H$10)=$H$10,1,0)),IF($B115&gt;$D$10,0,IF(GCD(($D$10-$B115),$H$10)=$H$10,1,0))))</f>
        <v>#REF!</v>
      </c>
      <c r="H115" s="22" t="e">
        <f t="shared" si="21"/>
        <v>#REF!</v>
      </c>
      <c r="I115" s="27"/>
      <c r="J115" s="24" t="e">
        <f t="shared" si="19"/>
        <v>#REF!</v>
      </c>
      <c r="K115">
        <f>IF(B115=$G$2,SUM($J$19:J115),0)</f>
        <v>0</v>
      </c>
      <c r="L115">
        <f>IF(B115=$G$2,SUM($J$19:J114),0)</f>
        <v>0</v>
      </c>
    </row>
    <row r="116" spans="1:12" outlineLevel="1">
      <c r="A116" s="19" t="e">
        <f>#REF!</f>
        <v>#REF!</v>
      </c>
      <c r="B116" s="9">
        <f t="shared" si="22"/>
        <v>97</v>
      </c>
      <c r="C116" s="21" t="e">
        <f t="shared" si="23"/>
        <v>#REF!</v>
      </c>
      <c r="D116" s="21" t="e">
        <f t="shared" si="24"/>
        <v>#REF!</v>
      </c>
      <c r="E116" s="22" t="e">
        <f t="shared" si="20"/>
        <v>#REF!</v>
      </c>
      <c r="F116" s="21" t="e">
        <f t="shared" si="25"/>
        <v>#REF!</v>
      </c>
      <c r="G116" s="21" t="e">
        <f t="shared" si="26"/>
        <v>#REF!</v>
      </c>
      <c r="H116" s="22" t="e">
        <f t="shared" si="21"/>
        <v>#REF!</v>
      </c>
      <c r="I116" s="27"/>
      <c r="J116" s="24" t="e">
        <f t="shared" si="19"/>
        <v>#REF!</v>
      </c>
      <c r="K116">
        <f>IF(B116=$G$2,SUM($J$19:J116),0)</f>
        <v>0</v>
      </c>
      <c r="L116">
        <f>IF(B116=$G$2,SUM($J$19:J115),0)</f>
        <v>0</v>
      </c>
    </row>
    <row r="117" spans="1:12" outlineLevel="1">
      <c r="A117" s="19" t="e">
        <f>#REF!</f>
        <v>#REF!</v>
      </c>
      <c r="B117" s="9">
        <f t="shared" si="22"/>
        <v>98</v>
      </c>
      <c r="C117" s="21" t="e">
        <f t="shared" si="23"/>
        <v>#REF!</v>
      </c>
      <c r="D117" s="21" t="e">
        <f t="shared" si="24"/>
        <v>#REF!</v>
      </c>
      <c r="E117" s="22" t="e">
        <f t="shared" si="20"/>
        <v>#REF!</v>
      </c>
      <c r="F117" s="21" t="e">
        <f t="shared" si="25"/>
        <v>#REF!</v>
      </c>
      <c r="G117" s="21" t="e">
        <f t="shared" si="26"/>
        <v>#REF!</v>
      </c>
      <c r="H117" s="22" t="e">
        <f t="shared" si="21"/>
        <v>#REF!</v>
      </c>
      <c r="I117" s="27"/>
      <c r="J117" s="24" t="e">
        <f t="shared" si="19"/>
        <v>#REF!</v>
      </c>
      <c r="K117">
        <f>IF(B117=$G$2,SUM($J$19:J117),0)</f>
        <v>0</v>
      </c>
      <c r="L117">
        <f>IF(B117=$G$2,SUM($J$19:J116),0)</f>
        <v>0</v>
      </c>
    </row>
    <row r="118" spans="1:12" outlineLevel="1">
      <c r="A118" s="19" t="e">
        <f>#REF!</f>
        <v>#REF!</v>
      </c>
      <c r="B118" s="9">
        <f t="shared" si="22"/>
        <v>99</v>
      </c>
      <c r="C118" s="21" t="e">
        <f t="shared" si="23"/>
        <v>#REF!</v>
      </c>
      <c r="D118" s="21" t="e">
        <f t="shared" si="24"/>
        <v>#REF!</v>
      </c>
      <c r="E118" s="22" t="e">
        <f t="shared" si="20"/>
        <v>#REF!</v>
      </c>
      <c r="F118" s="21" t="e">
        <f t="shared" si="25"/>
        <v>#REF!</v>
      </c>
      <c r="G118" s="21" t="e">
        <f t="shared" si="26"/>
        <v>#REF!</v>
      </c>
      <c r="H118" s="22" t="e">
        <f t="shared" si="21"/>
        <v>#REF!</v>
      </c>
      <c r="I118" s="27"/>
      <c r="J118" s="24" t="e">
        <f t="shared" si="19"/>
        <v>#REF!</v>
      </c>
      <c r="K118">
        <f>IF(B118=$G$2,SUM($J$19:J118),0)</f>
        <v>0</v>
      </c>
      <c r="L118">
        <f>IF(B118=$G$2,SUM($J$19:J117),0)</f>
        <v>0</v>
      </c>
    </row>
    <row r="119" spans="1:12" outlineLevel="1">
      <c r="A119" s="19" t="e">
        <f>#REF!</f>
        <v>#REF!</v>
      </c>
      <c r="B119" s="9">
        <f t="shared" si="22"/>
        <v>100</v>
      </c>
      <c r="C119" s="21" t="e">
        <f t="shared" si="23"/>
        <v>#REF!</v>
      </c>
      <c r="D119" s="21" t="e">
        <f t="shared" si="24"/>
        <v>#REF!</v>
      </c>
      <c r="E119" s="22" t="e">
        <f t="shared" si="20"/>
        <v>#REF!</v>
      </c>
      <c r="F119" s="21" t="e">
        <f t="shared" si="25"/>
        <v>#REF!</v>
      </c>
      <c r="G119" s="21" t="e">
        <f t="shared" si="26"/>
        <v>#REF!</v>
      </c>
      <c r="H119" s="22" t="e">
        <f t="shared" si="21"/>
        <v>#REF!</v>
      </c>
      <c r="I119" s="27"/>
      <c r="J119" s="24" t="e">
        <f t="shared" si="19"/>
        <v>#REF!</v>
      </c>
      <c r="K119">
        <f>IF(B119=$G$2,SUM($J$19:J119),0)</f>
        <v>0</v>
      </c>
      <c r="L119">
        <f>IF(B119=$G$2,SUM($J$19:J118),0)</f>
        <v>0</v>
      </c>
    </row>
    <row r="120" spans="1:12" outlineLevel="1">
      <c r="A120" s="19" t="e">
        <f>#REF!</f>
        <v>#REF!</v>
      </c>
      <c r="B120" s="9">
        <f t="shared" si="22"/>
        <v>101</v>
      </c>
      <c r="C120" s="21" t="e">
        <f t="shared" si="23"/>
        <v>#REF!</v>
      </c>
      <c r="D120" s="21" t="e">
        <f t="shared" si="24"/>
        <v>#REF!</v>
      </c>
      <c r="E120" s="22" t="e">
        <f t="shared" si="20"/>
        <v>#REF!</v>
      </c>
      <c r="F120" s="21" t="e">
        <f t="shared" si="25"/>
        <v>#REF!</v>
      </c>
      <c r="G120" s="21" t="e">
        <f t="shared" si="26"/>
        <v>#REF!</v>
      </c>
      <c r="H120" s="22" t="e">
        <f t="shared" si="21"/>
        <v>#REF!</v>
      </c>
      <c r="I120" s="27"/>
      <c r="J120" s="24" t="e">
        <f t="shared" si="19"/>
        <v>#REF!</v>
      </c>
      <c r="K120">
        <f>IF(B120=$G$2,SUM($J$19:J120),0)</f>
        <v>0</v>
      </c>
      <c r="L120">
        <f>IF(B120=$G$2,SUM($J$19:J119),0)</f>
        <v>0</v>
      </c>
    </row>
    <row r="121" spans="1:12" outlineLevel="1">
      <c r="A121" s="19" t="e">
        <f>#REF!</f>
        <v>#REF!</v>
      </c>
      <c r="B121" s="9">
        <f t="shared" si="22"/>
        <v>102</v>
      </c>
      <c r="C121" s="21" t="e">
        <f t="shared" si="23"/>
        <v>#REF!</v>
      </c>
      <c r="D121" s="21" t="e">
        <f t="shared" si="24"/>
        <v>#REF!</v>
      </c>
      <c r="E121" s="22" t="e">
        <f t="shared" si="20"/>
        <v>#REF!</v>
      </c>
      <c r="F121" s="21" t="e">
        <f t="shared" si="25"/>
        <v>#REF!</v>
      </c>
      <c r="G121" s="21" t="e">
        <f t="shared" si="26"/>
        <v>#REF!</v>
      </c>
      <c r="H121" s="22" t="e">
        <f t="shared" si="21"/>
        <v>#REF!</v>
      </c>
      <c r="I121" s="27"/>
      <c r="J121" s="24" t="e">
        <f t="shared" si="19"/>
        <v>#REF!</v>
      </c>
      <c r="K121">
        <f>IF(B121=$G$2,SUM($J$19:J121),0)</f>
        <v>0</v>
      </c>
      <c r="L121">
        <f>IF(B121=$G$2,SUM($J$19:J120),0)</f>
        <v>0</v>
      </c>
    </row>
    <row r="122" spans="1:12" outlineLevel="1">
      <c r="A122" s="19" t="e">
        <f>#REF!</f>
        <v>#REF!</v>
      </c>
      <c r="B122" s="9">
        <f t="shared" si="22"/>
        <v>103</v>
      </c>
      <c r="C122" s="21" t="e">
        <f t="shared" si="23"/>
        <v>#REF!</v>
      </c>
      <c r="D122" s="21" t="e">
        <f t="shared" si="24"/>
        <v>#REF!</v>
      </c>
      <c r="E122" s="22" t="e">
        <f t="shared" si="20"/>
        <v>#REF!</v>
      </c>
      <c r="F122" s="21" t="e">
        <f t="shared" si="25"/>
        <v>#REF!</v>
      </c>
      <c r="G122" s="21" t="e">
        <f t="shared" si="26"/>
        <v>#REF!</v>
      </c>
      <c r="H122" s="22" t="e">
        <f t="shared" si="21"/>
        <v>#REF!</v>
      </c>
      <c r="I122" s="27"/>
      <c r="J122" s="24" t="e">
        <f t="shared" si="19"/>
        <v>#REF!</v>
      </c>
      <c r="K122">
        <f>IF(B122=$G$2,SUM($J$19:J122),0)</f>
        <v>0</v>
      </c>
      <c r="L122">
        <f>IF(B122=$G$2,SUM($J$19:J121),0)</f>
        <v>0</v>
      </c>
    </row>
    <row r="123" spans="1:12" outlineLevel="1">
      <c r="A123" s="19" t="e">
        <f>#REF!</f>
        <v>#REF!</v>
      </c>
      <c r="B123" s="9">
        <f t="shared" si="22"/>
        <v>104</v>
      </c>
      <c r="C123" s="21" t="e">
        <f t="shared" si="23"/>
        <v>#REF!</v>
      </c>
      <c r="D123" s="21" t="e">
        <f t="shared" si="24"/>
        <v>#REF!</v>
      </c>
      <c r="E123" s="22" t="e">
        <f t="shared" si="20"/>
        <v>#REF!</v>
      </c>
      <c r="F123" s="21" t="e">
        <f t="shared" si="25"/>
        <v>#REF!</v>
      </c>
      <c r="G123" s="21" t="e">
        <f t="shared" si="26"/>
        <v>#REF!</v>
      </c>
      <c r="H123" s="22" t="e">
        <f t="shared" si="21"/>
        <v>#REF!</v>
      </c>
      <c r="I123" s="27"/>
      <c r="J123" s="24" t="e">
        <f t="shared" si="19"/>
        <v>#REF!</v>
      </c>
      <c r="K123">
        <f>IF(B123=$G$2,SUM($J$19:J123),0)</f>
        <v>0</v>
      </c>
      <c r="L123">
        <f>IF(B123=$G$2,SUM($J$19:J122),0)</f>
        <v>0</v>
      </c>
    </row>
    <row r="124" spans="1:12" outlineLevel="1">
      <c r="A124" s="19" t="e">
        <f>#REF!</f>
        <v>#REF!</v>
      </c>
      <c r="B124" s="9">
        <f t="shared" si="22"/>
        <v>105</v>
      </c>
      <c r="C124" s="21" t="e">
        <f t="shared" si="23"/>
        <v>#REF!</v>
      </c>
      <c r="D124" s="21" t="e">
        <f t="shared" si="24"/>
        <v>#REF!</v>
      </c>
      <c r="E124" s="22" t="e">
        <f t="shared" si="20"/>
        <v>#REF!</v>
      </c>
      <c r="F124" s="21" t="e">
        <f t="shared" si="25"/>
        <v>#REF!</v>
      </c>
      <c r="G124" s="21" t="e">
        <f t="shared" si="26"/>
        <v>#REF!</v>
      </c>
      <c r="H124" s="22" t="e">
        <f t="shared" si="21"/>
        <v>#REF!</v>
      </c>
      <c r="I124" s="27"/>
      <c r="J124" s="24" t="e">
        <f t="shared" si="19"/>
        <v>#REF!</v>
      </c>
      <c r="K124">
        <f>IF(B124=$G$2,SUM($J$19:J124),0)</f>
        <v>0</v>
      </c>
      <c r="L124">
        <f>IF(B124=$G$2,SUM($J$19:J123),0)</f>
        <v>0</v>
      </c>
    </row>
    <row r="125" spans="1:12" outlineLevel="1">
      <c r="A125" s="19" t="e">
        <f>#REF!</f>
        <v>#REF!</v>
      </c>
      <c r="B125" s="9">
        <f t="shared" si="22"/>
        <v>106</v>
      </c>
      <c r="C125" s="21" t="e">
        <f t="shared" si="23"/>
        <v>#REF!</v>
      </c>
      <c r="D125" s="21" t="e">
        <f t="shared" si="24"/>
        <v>#REF!</v>
      </c>
      <c r="E125" s="22" t="e">
        <f t="shared" si="20"/>
        <v>#REF!</v>
      </c>
      <c r="F125" s="21" t="e">
        <f t="shared" si="25"/>
        <v>#REF!</v>
      </c>
      <c r="G125" s="21" t="e">
        <f t="shared" si="26"/>
        <v>#REF!</v>
      </c>
      <c r="H125" s="22" t="e">
        <f t="shared" si="21"/>
        <v>#REF!</v>
      </c>
      <c r="I125" s="27"/>
      <c r="J125" s="24" t="e">
        <f t="shared" si="19"/>
        <v>#REF!</v>
      </c>
      <c r="K125">
        <f>IF(B125=$G$2,SUM($J$19:J125),0)</f>
        <v>0</v>
      </c>
      <c r="L125">
        <f>IF(B125=$G$2,SUM($J$19:J124),0)</f>
        <v>0</v>
      </c>
    </row>
    <row r="126" spans="1:12" outlineLevel="1">
      <c r="A126" s="19" t="e">
        <f>#REF!</f>
        <v>#REF!</v>
      </c>
      <c r="B126" s="9">
        <f t="shared" si="22"/>
        <v>107</v>
      </c>
      <c r="C126" s="21" t="e">
        <f t="shared" si="23"/>
        <v>#REF!</v>
      </c>
      <c r="D126" s="21" t="e">
        <f t="shared" si="24"/>
        <v>#REF!</v>
      </c>
      <c r="E126" s="22" t="e">
        <f t="shared" si="20"/>
        <v>#REF!</v>
      </c>
      <c r="F126" s="21" t="e">
        <f t="shared" si="25"/>
        <v>#REF!</v>
      </c>
      <c r="G126" s="21" t="e">
        <f t="shared" si="26"/>
        <v>#REF!</v>
      </c>
      <c r="H126" s="22" t="e">
        <f t="shared" si="21"/>
        <v>#REF!</v>
      </c>
      <c r="I126" s="27"/>
      <c r="J126" s="24" t="e">
        <f t="shared" si="19"/>
        <v>#REF!</v>
      </c>
      <c r="K126">
        <f>IF(B126=$G$2,SUM($J$19:J126),0)</f>
        <v>0</v>
      </c>
      <c r="L126">
        <f>IF(B126=$G$2,SUM($J$19:J125),0)</f>
        <v>0</v>
      </c>
    </row>
    <row r="127" spans="1:12" outlineLevel="1">
      <c r="A127" s="19" t="e">
        <f>#REF!</f>
        <v>#REF!</v>
      </c>
      <c r="B127" s="9">
        <f t="shared" si="22"/>
        <v>108</v>
      </c>
      <c r="C127" s="21" t="e">
        <f t="shared" si="23"/>
        <v>#REF!</v>
      </c>
      <c r="D127" s="21" t="e">
        <f t="shared" si="24"/>
        <v>#REF!</v>
      </c>
      <c r="E127" s="22" t="e">
        <f t="shared" si="20"/>
        <v>#REF!</v>
      </c>
      <c r="F127" s="21" t="e">
        <f t="shared" si="25"/>
        <v>#REF!</v>
      </c>
      <c r="G127" s="21" t="e">
        <f t="shared" si="26"/>
        <v>#REF!</v>
      </c>
      <c r="H127" s="22" t="e">
        <f t="shared" si="21"/>
        <v>#REF!</v>
      </c>
      <c r="I127" s="27"/>
      <c r="J127" s="24" t="e">
        <f t="shared" si="19"/>
        <v>#REF!</v>
      </c>
      <c r="K127">
        <f>IF(B127=$G$2,SUM($J$19:J127),0)</f>
        <v>0</v>
      </c>
      <c r="L127">
        <f>IF(B127=$G$2,SUM($J$19:J126),0)</f>
        <v>0</v>
      </c>
    </row>
    <row r="128" spans="1:12" outlineLevel="1">
      <c r="A128" s="19" t="e">
        <f>#REF!</f>
        <v>#REF!</v>
      </c>
      <c r="B128" s="9">
        <f t="shared" si="22"/>
        <v>109</v>
      </c>
      <c r="C128" s="21" t="e">
        <f t="shared" si="23"/>
        <v>#REF!</v>
      </c>
      <c r="D128" s="21" t="e">
        <f t="shared" si="24"/>
        <v>#REF!</v>
      </c>
      <c r="E128" s="22" t="e">
        <f t="shared" si="20"/>
        <v>#REF!</v>
      </c>
      <c r="F128" s="21" t="e">
        <f t="shared" si="25"/>
        <v>#REF!</v>
      </c>
      <c r="G128" s="21" t="e">
        <f t="shared" si="26"/>
        <v>#REF!</v>
      </c>
      <c r="H128" s="22" t="e">
        <f t="shared" si="21"/>
        <v>#REF!</v>
      </c>
      <c r="I128" s="27"/>
      <c r="J128" s="24" t="e">
        <f t="shared" si="19"/>
        <v>#REF!</v>
      </c>
      <c r="K128">
        <f>IF(B128=$G$2,SUM($J$19:J128),0)</f>
        <v>0</v>
      </c>
      <c r="L128">
        <f>IF(B128=$G$2,SUM($J$19:J127),0)</f>
        <v>0</v>
      </c>
    </row>
    <row r="129" spans="1:12" outlineLevel="1">
      <c r="A129" s="19" t="e">
        <f>#REF!</f>
        <v>#REF!</v>
      </c>
      <c r="B129" s="9">
        <f t="shared" si="22"/>
        <v>110</v>
      </c>
      <c r="C129" s="21" t="e">
        <f t="shared" si="23"/>
        <v>#REF!</v>
      </c>
      <c r="D129" s="21" t="e">
        <f t="shared" si="24"/>
        <v>#REF!</v>
      </c>
      <c r="E129" s="22" t="e">
        <f t="shared" si="20"/>
        <v>#REF!</v>
      </c>
      <c r="F129" s="21" t="e">
        <f t="shared" si="25"/>
        <v>#REF!</v>
      </c>
      <c r="G129" s="21" t="e">
        <f t="shared" si="26"/>
        <v>#REF!</v>
      </c>
      <c r="H129" s="22" t="e">
        <f t="shared" si="21"/>
        <v>#REF!</v>
      </c>
      <c r="I129" s="27"/>
      <c r="J129" s="24" t="e">
        <f t="shared" si="19"/>
        <v>#REF!</v>
      </c>
      <c r="K129">
        <f>IF(B129=$G$2,SUM($J$19:J129),0)</f>
        <v>0</v>
      </c>
      <c r="L129">
        <f>IF(B129=$G$2,SUM($J$19:J128),0)</f>
        <v>0</v>
      </c>
    </row>
    <row r="130" spans="1:12" outlineLevel="1">
      <c r="A130" s="19" t="e">
        <f>#REF!</f>
        <v>#REF!</v>
      </c>
      <c r="B130" s="9">
        <f t="shared" si="22"/>
        <v>111</v>
      </c>
      <c r="C130" s="21" t="e">
        <f t="shared" si="23"/>
        <v>#REF!</v>
      </c>
      <c r="D130" s="21" t="e">
        <f t="shared" si="24"/>
        <v>#REF!</v>
      </c>
      <c r="E130" s="22" t="e">
        <f t="shared" si="20"/>
        <v>#REF!</v>
      </c>
      <c r="F130" s="21" t="e">
        <f t="shared" si="25"/>
        <v>#REF!</v>
      </c>
      <c r="G130" s="21" t="e">
        <f t="shared" si="26"/>
        <v>#REF!</v>
      </c>
      <c r="H130" s="22" t="e">
        <f t="shared" si="21"/>
        <v>#REF!</v>
      </c>
      <c r="I130" s="27"/>
      <c r="J130" s="24" t="e">
        <f t="shared" si="19"/>
        <v>#REF!</v>
      </c>
      <c r="K130">
        <f>IF(B130=$G$2,SUM($J$19:J130),0)</f>
        <v>0</v>
      </c>
      <c r="L130">
        <f>IF(B130=$G$2,SUM($J$19:J129),0)</f>
        <v>0</v>
      </c>
    </row>
    <row r="131" spans="1:12" outlineLevel="1">
      <c r="A131" s="19" t="e">
        <f>#REF!</f>
        <v>#REF!</v>
      </c>
      <c r="B131" s="9">
        <f t="shared" si="22"/>
        <v>112</v>
      </c>
      <c r="C131" s="21" t="e">
        <f t="shared" si="23"/>
        <v>#REF!</v>
      </c>
      <c r="D131" s="21" t="e">
        <f t="shared" si="24"/>
        <v>#REF!</v>
      </c>
      <c r="E131" s="22" t="e">
        <f t="shared" si="20"/>
        <v>#REF!</v>
      </c>
      <c r="F131" s="21" t="e">
        <f t="shared" si="25"/>
        <v>#REF!</v>
      </c>
      <c r="G131" s="21" t="e">
        <f t="shared" si="26"/>
        <v>#REF!</v>
      </c>
      <c r="H131" s="22" t="e">
        <f t="shared" si="21"/>
        <v>#REF!</v>
      </c>
      <c r="I131" s="27"/>
      <c r="J131" s="24" t="e">
        <f t="shared" si="19"/>
        <v>#REF!</v>
      </c>
      <c r="K131">
        <f>IF(B131=$G$2,SUM($J$19:J131),0)</f>
        <v>0</v>
      </c>
      <c r="L131">
        <f>IF(B131=$G$2,SUM($J$19:J130),0)</f>
        <v>0</v>
      </c>
    </row>
    <row r="132" spans="1:12" outlineLevel="1">
      <c r="A132" s="19" t="e">
        <f>#REF!</f>
        <v>#REF!</v>
      </c>
      <c r="B132" s="9">
        <f t="shared" si="22"/>
        <v>113</v>
      </c>
      <c r="C132" s="21" t="e">
        <f t="shared" si="23"/>
        <v>#REF!</v>
      </c>
      <c r="D132" s="21" t="e">
        <f t="shared" si="24"/>
        <v>#REF!</v>
      </c>
      <c r="E132" s="22" t="e">
        <f t="shared" si="20"/>
        <v>#REF!</v>
      </c>
      <c r="F132" s="21" t="e">
        <f t="shared" si="25"/>
        <v>#REF!</v>
      </c>
      <c r="G132" s="21" t="e">
        <f t="shared" si="26"/>
        <v>#REF!</v>
      </c>
      <c r="H132" s="22" t="e">
        <f t="shared" si="21"/>
        <v>#REF!</v>
      </c>
      <c r="I132" s="27"/>
      <c r="J132" s="24" t="e">
        <f t="shared" si="19"/>
        <v>#REF!</v>
      </c>
      <c r="K132">
        <f>IF(B132=$G$2,SUM($J$19:J132),0)</f>
        <v>0</v>
      </c>
      <c r="L132">
        <f>IF(B132=$G$2,SUM($J$19:J131),0)</f>
        <v>0</v>
      </c>
    </row>
    <row r="133" spans="1:12" outlineLevel="1">
      <c r="A133" s="19" t="e">
        <f>#REF!</f>
        <v>#REF!</v>
      </c>
      <c r="B133" s="9">
        <f t="shared" si="22"/>
        <v>114</v>
      </c>
      <c r="C133" s="21" t="e">
        <f t="shared" si="23"/>
        <v>#REF!</v>
      </c>
      <c r="D133" s="21" t="e">
        <f t="shared" si="24"/>
        <v>#REF!</v>
      </c>
      <c r="E133" s="22" t="e">
        <f t="shared" si="20"/>
        <v>#REF!</v>
      </c>
      <c r="F133" s="21" t="e">
        <f t="shared" si="25"/>
        <v>#REF!</v>
      </c>
      <c r="G133" s="21" t="e">
        <f t="shared" si="26"/>
        <v>#REF!</v>
      </c>
      <c r="H133" s="22" t="e">
        <f t="shared" si="21"/>
        <v>#REF!</v>
      </c>
      <c r="I133" s="27"/>
      <c r="J133" s="24" t="e">
        <f t="shared" si="19"/>
        <v>#REF!</v>
      </c>
      <c r="K133">
        <f>IF(B133=$G$2,SUM($J$19:J133),0)</f>
        <v>0</v>
      </c>
      <c r="L133">
        <f>IF(B133=$G$2,SUM($J$19:J132),0)</f>
        <v>0</v>
      </c>
    </row>
    <row r="134" spans="1:12" outlineLevel="1">
      <c r="A134" s="19" t="e">
        <f>#REF!</f>
        <v>#REF!</v>
      </c>
      <c r="B134" s="9">
        <f t="shared" si="22"/>
        <v>115</v>
      </c>
      <c r="C134" s="21" t="e">
        <f t="shared" si="23"/>
        <v>#REF!</v>
      </c>
      <c r="D134" s="21" t="e">
        <f t="shared" si="24"/>
        <v>#REF!</v>
      </c>
      <c r="E134" s="22" t="e">
        <f t="shared" si="20"/>
        <v>#REF!</v>
      </c>
      <c r="F134" s="21" t="e">
        <f t="shared" si="25"/>
        <v>#REF!</v>
      </c>
      <c r="G134" s="21" t="e">
        <f t="shared" si="26"/>
        <v>#REF!</v>
      </c>
      <c r="H134" s="22" t="e">
        <f t="shared" si="21"/>
        <v>#REF!</v>
      </c>
      <c r="I134" s="27"/>
      <c r="J134" s="24" t="e">
        <f t="shared" si="19"/>
        <v>#REF!</v>
      </c>
      <c r="K134">
        <f>IF(B134=$G$2,SUM($J$19:J134),0)</f>
        <v>0</v>
      </c>
      <c r="L134">
        <f>IF(B134=$G$2,SUM($J$19:J133),0)</f>
        <v>0</v>
      </c>
    </row>
    <row r="135" spans="1:12" outlineLevel="1">
      <c r="A135" s="19" t="e">
        <f>#REF!</f>
        <v>#REF!</v>
      </c>
      <c r="B135" s="9">
        <f t="shared" si="22"/>
        <v>116</v>
      </c>
      <c r="C135" s="21" t="e">
        <f t="shared" si="23"/>
        <v>#REF!</v>
      </c>
      <c r="D135" s="21" t="e">
        <f t="shared" si="24"/>
        <v>#REF!</v>
      </c>
      <c r="E135" s="22" t="e">
        <f t="shared" si="20"/>
        <v>#REF!</v>
      </c>
      <c r="F135" s="21" t="e">
        <f t="shared" si="25"/>
        <v>#REF!</v>
      </c>
      <c r="G135" s="21" t="e">
        <f t="shared" si="26"/>
        <v>#REF!</v>
      </c>
      <c r="H135" s="22" t="e">
        <f t="shared" si="21"/>
        <v>#REF!</v>
      </c>
      <c r="I135" s="27"/>
      <c r="J135" s="24" t="e">
        <f t="shared" si="19"/>
        <v>#REF!</v>
      </c>
      <c r="K135">
        <f>IF(B135=$G$2,SUM($J$19:J135),0)</f>
        <v>0</v>
      </c>
      <c r="L135">
        <f>IF(B135=$G$2,SUM($J$19:J134),0)</f>
        <v>0</v>
      </c>
    </row>
    <row r="136" spans="1:12" outlineLevel="1">
      <c r="A136" s="19" t="e">
        <f>#REF!</f>
        <v>#REF!</v>
      </c>
      <c r="B136" s="9">
        <f t="shared" si="22"/>
        <v>117</v>
      </c>
      <c r="C136" s="21" t="e">
        <f t="shared" si="23"/>
        <v>#REF!</v>
      </c>
      <c r="D136" s="21" t="e">
        <f t="shared" si="24"/>
        <v>#REF!</v>
      </c>
      <c r="E136" s="22" t="e">
        <f t="shared" si="20"/>
        <v>#REF!</v>
      </c>
      <c r="F136" s="21" t="e">
        <f t="shared" si="25"/>
        <v>#REF!</v>
      </c>
      <c r="G136" s="21" t="e">
        <f t="shared" si="26"/>
        <v>#REF!</v>
      </c>
      <c r="H136" s="22" t="e">
        <f t="shared" si="21"/>
        <v>#REF!</v>
      </c>
      <c r="I136" s="27"/>
      <c r="J136" s="24" t="e">
        <f t="shared" si="19"/>
        <v>#REF!</v>
      </c>
      <c r="K136">
        <f>IF(B136=$G$2,SUM($J$19:J136),0)</f>
        <v>0</v>
      </c>
      <c r="L136">
        <f>IF(B136=$G$2,SUM($J$19:J135),0)</f>
        <v>0</v>
      </c>
    </row>
    <row r="137" spans="1:12" outlineLevel="1">
      <c r="A137" s="19" t="e">
        <f>#REF!</f>
        <v>#REF!</v>
      </c>
      <c r="B137" s="9">
        <f t="shared" si="22"/>
        <v>118</v>
      </c>
      <c r="C137" s="21" t="e">
        <f t="shared" si="23"/>
        <v>#REF!</v>
      </c>
      <c r="D137" s="21" t="e">
        <f t="shared" si="24"/>
        <v>#REF!</v>
      </c>
      <c r="E137" s="22" t="e">
        <f t="shared" si="20"/>
        <v>#REF!</v>
      </c>
      <c r="F137" s="21" t="e">
        <f t="shared" si="25"/>
        <v>#REF!</v>
      </c>
      <c r="G137" s="21" t="e">
        <f t="shared" si="26"/>
        <v>#REF!</v>
      </c>
      <c r="H137" s="22" t="e">
        <f t="shared" si="21"/>
        <v>#REF!</v>
      </c>
      <c r="I137" s="27"/>
      <c r="J137" s="24" t="e">
        <f t="shared" si="19"/>
        <v>#REF!</v>
      </c>
      <c r="K137">
        <f>IF(B137=$G$2,SUM($J$19:J137),0)</f>
        <v>0</v>
      </c>
      <c r="L137">
        <f>IF(B137=$G$2,SUM($J$19:J136),0)</f>
        <v>0</v>
      </c>
    </row>
    <row r="138" spans="1:12" outlineLevel="1">
      <c r="A138" s="19" t="e">
        <f>#REF!</f>
        <v>#REF!</v>
      </c>
      <c r="B138" s="9">
        <f t="shared" si="22"/>
        <v>119</v>
      </c>
      <c r="C138" s="21" t="e">
        <f t="shared" si="23"/>
        <v>#REF!</v>
      </c>
      <c r="D138" s="21" t="e">
        <f t="shared" si="24"/>
        <v>#REF!</v>
      </c>
      <c r="E138" s="22" t="e">
        <f t="shared" si="20"/>
        <v>#REF!</v>
      </c>
      <c r="F138" s="21" t="e">
        <f t="shared" si="25"/>
        <v>#REF!</v>
      </c>
      <c r="G138" s="21" t="e">
        <f t="shared" si="26"/>
        <v>#REF!</v>
      </c>
      <c r="H138" s="22" t="e">
        <f t="shared" si="21"/>
        <v>#REF!</v>
      </c>
      <c r="I138" s="27"/>
      <c r="J138" s="24" t="e">
        <f t="shared" si="19"/>
        <v>#REF!</v>
      </c>
      <c r="K138">
        <f>IF(B138=$G$2,SUM($J$19:J138),0)</f>
        <v>0</v>
      </c>
      <c r="L138">
        <f>IF(B138=$G$2,SUM($J$19:J137),0)</f>
        <v>0</v>
      </c>
    </row>
    <row r="139" spans="1:12" outlineLevel="1">
      <c r="A139" s="19" t="e">
        <f>#REF!</f>
        <v>#REF!</v>
      </c>
      <c r="B139" s="9">
        <f t="shared" si="22"/>
        <v>120</v>
      </c>
      <c r="C139" s="21" t="e">
        <f t="shared" si="23"/>
        <v>#REF!</v>
      </c>
      <c r="D139" s="21" t="e">
        <f t="shared" si="24"/>
        <v>#REF!</v>
      </c>
      <c r="E139" s="22" t="e">
        <f t="shared" si="20"/>
        <v>#REF!</v>
      </c>
      <c r="F139" s="21" t="e">
        <f t="shared" si="25"/>
        <v>#REF!</v>
      </c>
      <c r="G139" s="21" t="e">
        <f t="shared" si="26"/>
        <v>#REF!</v>
      </c>
      <c r="H139" s="22" t="e">
        <f t="shared" si="21"/>
        <v>#REF!</v>
      </c>
      <c r="I139" s="27"/>
      <c r="J139" s="24" t="e">
        <f t="shared" si="19"/>
        <v>#REF!</v>
      </c>
      <c r="K139">
        <f>IF(B139=$G$2,SUM($J$19:J139),0)</f>
        <v>0</v>
      </c>
      <c r="L139">
        <f>IF(B139=$G$2,SUM($J$19:J138),0)</f>
        <v>0</v>
      </c>
    </row>
    <row r="140" spans="1:12" outlineLevel="1">
      <c r="A140" s="19" t="e">
        <f>#REF!</f>
        <v>#REF!</v>
      </c>
      <c r="B140" s="9">
        <f t="shared" si="22"/>
        <v>121</v>
      </c>
      <c r="C140" s="21" t="e">
        <f t="shared" si="23"/>
        <v>#REF!</v>
      </c>
      <c r="D140" s="21" t="e">
        <f t="shared" si="24"/>
        <v>#REF!</v>
      </c>
      <c r="E140" s="22" t="e">
        <f t="shared" si="20"/>
        <v>#REF!</v>
      </c>
      <c r="F140" s="21" t="e">
        <f t="shared" si="25"/>
        <v>#REF!</v>
      </c>
      <c r="G140" s="21" t="e">
        <f t="shared" si="26"/>
        <v>#REF!</v>
      </c>
      <c r="H140" s="22" t="e">
        <f t="shared" si="21"/>
        <v>#REF!</v>
      </c>
      <c r="I140" s="27"/>
      <c r="J140" s="24" t="e">
        <f t="shared" si="19"/>
        <v>#REF!</v>
      </c>
      <c r="K140">
        <f>IF(B140=$G$2,SUM($J$19:J140),0)</f>
        <v>0</v>
      </c>
      <c r="L140">
        <f>IF(B140=$G$2,SUM($J$19:J139),0)</f>
        <v>0</v>
      </c>
    </row>
    <row r="141" spans="1:12" outlineLevel="1">
      <c r="A141" s="19" t="e">
        <f>#REF!</f>
        <v>#REF!</v>
      </c>
      <c r="B141" s="9">
        <f t="shared" si="22"/>
        <v>122</v>
      </c>
      <c r="C141" s="21" t="e">
        <f t="shared" si="23"/>
        <v>#REF!</v>
      </c>
      <c r="D141" s="21" t="e">
        <f t="shared" si="24"/>
        <v>#REF!</v>
      </c>
      <c r="E141" s="22" t="e">
        <f t="shared" si="20"/>
        <v>#REF!</v>
      </c>
      <c r="F141" s="21" t="e">
        <f t="shared" si="25"/>
        <v>#REF!</v>
      </c>
      <c r="G141" s="21" t="e">
        <f t="shared" si="26"/>
        <v>#REF!</v>
      </c>
      <c r="H141" s="22" t="e">
        <f t="shared" si="21"/>
        <v>#REF!</v>
      </c>
      <c r="I141" s="27"/>
      <c r="J141" s="24" t="e">
        <f t="shared" si="19"/>
        <v>#REF!</v>
      </c>
      <c r="K141">
        <f>IF(B141=$G$2,SUM($J$19:J141),0)</f>
        <v>0</v>
      </c>
      <c r="L141">
        <f>IF(B141=$G$2,SUM($J$19:J140),0)</f>
        <v>0</v>
      </c>
    </row>
    <row r="142" spans="1:12" outlineLevel="1">
      <c r="A142" s="19" t="e">
        <f>#REF!</f>
        <v>#REF!</v>
      </c>
      <c r="B142" s="9">
        <f t="shared" si="22"/>
        <v>123</v>
      </c>
      <c r="C142" s="21" t="e">
        <f t="shared" si="23"/>
        <v>#REF!</v>
      </c>
      <c r="D142" s="21" t="e">
        <f t="shared" si="24"/>
        <v>#REF!</v>
      </c>
      <c r="E142" s="22" t="e">
        <f t="shared" si="20"/>
        <v>#REF!</v>
      </c>
      <c r="F142" s="21" t="e">
        <f t="shared" si="25"/>
        <v>#REF!</v>
      </c>
      <c r="G142" s="21" t="e">
        <f t="shared" si="26"/>
        <v>#REF!</v>
      </c>
      <c r="H142" s="22" t="e">
        <f t="shared" si="21"/>
        <v>#REF!</v>
      </c>
      <c r="I142" s="27"/>
      <c r="J142" s="24" t="e">
        <f t="shared" si="19"/>
        <v>#REF!</v>
      </c>
      <c r="K142">
        <f>IF(B142=$G$2,SUM($J$19:J142),0)</f>
        <v>0</v>
      </c>
      <c r="L142">
        <f>IF(B142=$G$2,SUM($J$19:J141),0)</f>
        <v>0</v>
      </c>
    </row>
    <row r="143" spans="1:12" outlineLevel="1">
      <c r="A143" s="19" t="e">
        <f>#REF!</f>
        <v>#REF!</v>
      </c>
      <c r="B143" s="9">
        <f t="shared" si="22"/>
        <v>124</v>
      </c>
      <c r="C143" s="21" t="e">
        <f t="shared" si="23"/>
        <v>#REF!</v>
      </c>
      <c r="D143" s="21" t="e">
        <f t="shared" si="24"/>
        <v>#REF!</v>
      </c>
      <c r="E143" s="22" t="e">
        <f t="shared" si="20"/>
        <v>#REF!</v>
      </c>
      <c r="F143" s="21" t="e">
        <f t="shared" si="25"/>
        <v>#REF!</v>
      </c>
      <c r="G143" s="21" t="e">
        <f t="shared" si="26"/>
        <v>#REF!</v>
      </c>
      <c r="H143" s="22" t="e">
        <f t="shared" si="21"/>
        <v>#REF!</v>
      </c>
      <c r="I143" s="27"/>
      <c r="J143" s="24" t="e">
        <f t="shared" si="19"/>
        <v>#REF!</v>
      </c>
      <c r="K143">
        <f>IF(B143=$G$2,SUM($J$19:J143),0)</f>
        <v>0</v>
      </c>
      <c r="L143">
        <f>IF(B143=$G$2,SUM($J$19:J142),0)</f>
        <v>0</v>
      </c>
    </row>
    <row r="144" spans="1:12" outlineLevel="1">
      <c r="A144" s="19" t="e">
        <f>#REF!</f>
        <v>#REF!</v>
      </c>
      <c r="B144" s="9">
        <f t="shared" si="22"/>
        <v>125</v>
      </c>
      <c r="C144" s="21" t="e">
        <f t="shared" si="23"/>
        <v>#REF!</v>
      </c>
      <c r="D144" s="21" t="e">
        <f t="shared" si="24"/>
        <v>#REF!</v>
      </c>
      <c r="E144" s="22" t="e">
        <f t="shared" si="20"/>
        <v>#REF!</v>
      </c>
      <c r="F144" s="21" t="e">
        <f t="shared" si="25"/>
        <v>#REF!</v>
      </c>
      <c r="G144" s="21" t="e">
        <f t="shared" si="26"/>
        <v>#REF!</v>
      </c>
      <c r="H144" s="22" t="e">
        <f t="shared" si="21"/>
        <v>#REF!</v>
      </c>
      <c r="I144" s="27"/>
      <c r="J144" s="24" t="e">
        <f t="shared" si="19"/>
        <v>#REF!</v>
      </c>
      <c r="K144">
        <f>IF(B144=$G$2,SUM($J$19:J144),0)</f>
        <v>0</v>
      </c>
      <c r="L144">
        <f>IF(B144=$G$2,SUM($J$19:J143),0)</f>
        <v>0</v>
      </c>
    </row>
    <row r="145" spans="1:12" outlineLevel="1">
      <c r="A145" s="19" t="e">
        <f>#REF!</f>
        <v>#REF!</v>
      </c>
      <c r="B145" s="9">
        <f t="shared" si="22"/>
        <v>126</v>
      </c>
      <c r="C145" s="21" t="e">
        <f t="shared" si="23"/>
        <v>#REF!</v>
      </c>
      <c r="D145" s="21" t="e">
        <f t="shared" si="24"/>
        <v>#REF!</v>
      </c>
      <c r="E145" s="22" t="e">
        <f t="shared" si="20"/>
        <v>#REF!</v>
      </c>
      <c r="F145" s="21" t="e">
        <f t="shared" si="25"/>
        <v>#REF!</v>
      </c>
      <c r="G145" s="21" t="e">
        <f t="shared" si="26"/>
        <v>#REF!</v>
      </c>
      <c r="H145" s="22" t="e">
        <f t="shared" si="21"/>
        <v>#REF!</v>
      </c>
      <c r="I145" s="27"/>
      <c r="J145" s="24" t="e">
        <f t="shared" si="19"/>
        <v>#REF!</v>
      </c>
      <c r="K145">
        <f>IF(B145=$G$2,SUM($J$19:J145),0)</f>
        <v>0</v>
      </c>
      <c r="L145">
        <f>IF(B145=$G$2,SUM($J$19:J144),0)</f>
        <v>0</v>
      </c>
    </row>
    <row r="146" spans="1:12" outlineLevel="1">
      <c r="A146" s="19" t="e">
        <f>#REF!</f>
        <v>#REF!</v>
      </c>
      <c r="B146" s="9">
        <f t="shared" si="22"/>
        <v>127</v>
      </c>
      <c r="C146" s="21" t="e">
        <f t="shared" si="23"/>
        <v>#REF!</v>
      </c>
      <c r="D146" s="21" t="e">
        <f t="shared" si="24"/>
        <v>#REF!</v>
      </c>
      <c r="E146" s="22" t="e">
        <f t="shared" si="20"/>
        <v>#REF!</v>
      </c>
      <c r="F146" s="21" t="e">
        <f t="shared" si="25"/>
        <v>#REF!</v>
      </c>
      <c r="G146" s="21" t="e">
        <f t="shared" si="26"/>
        <v>#REF!</v>
      </c>
      <c r="H146" s="22" t="e">
        <f t="shared" si="21"/>
        <v>#REF!</v>
      </c>
      <c r="I146" s="27"/>
      <c r="J146" s="24" t="e">
        <f t="shared" si="19"/>
        <v>#REF!</v>
      </c>
      <c r="K146">
        <f>IF(B146=$G$2,SUM($J$19:J146),0)</f>
        <v>0</v>
      </c>
      <c r="L146">
        <f>IF(B146=$G$2,SUM($J$19:J145),0)</f>
        <v>0</v>
      </c>
    </row>
    <row r="147" spans="1:12" outlineLevel="1">
      <c r="A147" s="19" t="e">
        <f>#REF!</f>
        <v>#REF!</v>
      </c>
      <c r="B147" s="9">
        <f t="shared" si="22"/>
        <v>128</v>
      </c>
      <c r="C147" s="21" t="e">
        <f t="shared" ref="C147:C178" si="27">(IF($I$5=1,0,IF($B147&gt;=$C$5,$G$5,0))*IF($I$5=1,IF($B147&gt;($D$5+($B$19-$G$1)),0,IF(GCD(($D$5+($B$19-$G$1)-$B147),$H$5)=$H$5,1,0)),IF($B147&gt;$D$5,0,IF(GCD(($D$5-$B147),$H$5)=$H$5,1,0))))+(IF($I$6=1,0,IF($B147&gt;=$C$6,$G$6,0))*IF($I$6=1,IF($B147&gt;($D$6+($B$19-$G$1)),0,IF(GCD(($D$6+($B$19-$G$1)-$B147),$H$6)=$H$6,1,0)),IF($B147&gt;$D$6,0,IF(GCD(($D$6-$B147),$H$6)=$H$6,1,0))))+(IF($I$7=1,0,IF($B147&gt;=$C$7,$G$7,0))*IF($I$7=1,IF($B147&gt;($D$7+($B$19-$G$1)),0,IF(GCD(($D$7+($B$19-$G$1)-$B147),$H$7)=$H$7,1,0)),IF($B147&gt;$D$7,0,IF(GCD(($D$7-$B147),$H$7)=$H$7,1,0))))</f>
        <v>#REF!</v>
      </c>
      <c r="D147" s="21" t="e">
        <f t="shared" ref="D147:D178" si="28">(IF($I$8=1,0,IF($B147&gt;=$C$8,$G$8,0))*IF($I$8=1,IF($B147&gt;($D$8+($B$19-$G$1)),0,IF(GCD(($D$8+($B$19-$G$1)-$B147),$H$8)=$H$8,1,0)),IF($B147&gt;$D$8,0,IF(GCD(($D$8-B147),$H$8)=$H$8,1,0))))+(IF($I$9=1,0,IF($B147&gt;=$C$9,$G$9,0))*IF($I$9=1,IF($B147&gt;($D$9+($B$19-$G$1)),0,IF(GCD(($D$9+($B$19-$G$1)-$B147),$H$9)=$H$9,1,0)),IF($B147&gt;$D$9,0,IF(GCD(($D$9-$B147),$H$9)=$H$9,1,0))))+(IF($I$10=1,0,IF($B147&gt;=$C$10,$G$10,0))*IF($I$10=1,IF($B147&gt;($D$10+($B$19-$G$1)),0,IF(GCD(($D$10+($B$19-$G$1)-$B147),$H$10)=$H$10,1,0)),IF($B147&gt;$D$10,0,IF(GCD(($D$10-$B147),$H$10)=$H$10,1,0))))</f>
        <v>#REF!</v>
      </c>
      <c r="E147" s="22" t="e">
        <f t="shared" si="20"/>
        <v>#REF!</v>
      </c>
      <c r="F147" s="21" t="e">
        <f t="shared" ref="F147:F178" si="29">(IF($I$5=1,IF($B147&gt;=($C$5+($B$19-$G$1)),$G$5,0),0)*IF($I$5=1,IF($B147&gt;($D$5+($B$19-$G$1)),0,IF(GCD(($D$5+($B$19-$G$1)-$B147),$H$5)=$H$5,1,0)),IF($B147&gt;$D$5,0,IF(GCD(($D$5-$B147),$H$5)=$H$5,1,0))))+(IF($I$6=1,IF($B147&gt;=($C$6+($B$19-$G$1)),$G$6,0),0)*IF($I$6=1,IF($B147&gt;($D$6+($B$19-$G$1)),0,IF(GCD(($D$6+($B$19-$G$1)-$B147),$H$6)=$H$6,1,0)),IF($B147&gt;$D$6,0,IF(GCD(($D$6-$B147),$H$6)=$H$6,1,0))))+(IF($I$7=1,IF($B147&gt;=($C$7+($B$19-$G$1)),$G$7,0),0)*IF($I$7=1,IF($B147&gt;($D$7+($B$19-$G$1)),0,IF(GCD(($D$7+($B$19-$G$1)-$B147),$H$7)=$H$7,1,0)),IF($B147&gt;$D$7,0,IF(GCD(($D$7-$B147),$H$7)=$H$7,1,0))))</f>
        <v>#REF!</v>
      </c>
      <c r="G147" s="21" t="e">
        <f t="shared" ref="G147:G178" si="30">(IF($I$8=1,IF($B147&gt;=($C$8+($B$19-$G$1)),$G$8,0),0)*IF($I$8=1,IF($B147&gt;($D$8+($B$19-$G$1)),0,IF(GCD(($D$8+($B$19-$G$1)-$B147),$H$8)=$H$8,1,0)),IF($B147&gt;$D$8,0,IF(GCD(($D$8-$B147),$H$8)=$H$8,1,0))))+(IF($I$9=1,IF($B147&gt;=($C$9+($B$19-$G$1)),$G$9,0),0)*IF($I$9=1,IF($B147&gt;($D$9+($B$19-$G$1)),0,IF(GCD(($D$9+($B$19-$G$1)-$B147),$H$9)=$H$9,1,0)),IF($B147&gt;$D$9,0,IF(GCD(($D$9-$B147),$H$9)=$H$9,1,0))))+(IF($I$10=1,IF($B147&gt;=($C$10+($B$19-$G$1)),$G$10,0),0)*IF($I$10=1,IF($B147&gt;($D$10+($B$19-$G$1)),0,IF(GCD(($D$10+($B$19-$G$1)-$B147),$H$10)=$H$10,1,0)),IF($B147&gt;$D$10,0,IF(GCD(($D$10-$B147),$H$10)=$H$10,1,0))))</f>
        <v>#REF!</v>
      </c>
      <c r="H147" s="22" t="e">
        <f t="shared" si="21"/>
        <v>#REF!</v>
      </c>
      <c r="I147" s="27"/>
      <c r="J147" s="24" t="e">
        <f t="shared" ref="J147:J198" si="31">IF($B147&gt;$G$2,($H147*J$14+$E147*J$14)*J$13,J$14*$H147+$E147*J$14)</f>
        <v>#REF!</v>
      </c>
      <c r="K147">
        <f>IF(B147=$G$2,SUM($J$19:J147),0)</f>
        <v>0</v>
      </c>
      <c r="L147">
        <f>IF(B147=$G$2,SUM($J$19:J146),0)</f>
        <v>0</v>
      </c>
    </row>
    <row r="148" spans="1:12" outlineLevel="1">
      <c r="A148" s="19" t="e">
        <f>#REF!</f>
        <v>#REF!</v>
      </c>
      <c r="B148" s="9">
        <f t="shared" si="22"/>
        <v>129</v>
      </c>
      <c r="C148" s="21" t="e">
        <f t="shared" si="27"/>
        <v>#REF!</v>
      </c>
      <c r="D148" s="21" t="e">
        <f t="shared" si="28"/>
        <v>#REF!</v>
      </c>
      <c r="E148" s="22" t="e">
        <f t="shared" ref="E148:E198" si="32">C148+D148</f>
        <v>#REF!</v>
      </c>
      <c r="F148" s="21" t="e">
        <f t="shared" si="29"/>
        <v>#REF!</v>
      </c>
      <c r="G148" s="21" t="e">
        <f t="shared" si="30"/>
        <v>#REF!</v>
      </c>
      <c r="H148" s="22" t="e">
        <f t="shared" ref="H148:H198" si="33">F148+G148</f>
        <v>#REF!</v>
      </c>
      <c r="I148" s="27"/>
      <c r="J148" s="24" t="e">
        <f t="shared" si="31"/>
        <v>#REF!</v>
      </c>
      <c r="K148">
        <f>IF(B148=$G$2,SUM($J$19:J148),0)</f>
        <v>0</v>
      </c>
      <c r="L148">
        <f>IF(B148=$G$2,SUM($J$19:J147),0)</f>
        <v>0</v>
      </c>
    </row>
    <row r="149" spans="1:12" outlineLevel="1">
      <c r="A149" s="19" t="e">
        <f>#REF!</f>
        <v>#REF!</v>
      </c>
      <c r="B149" s="9">
        <f t="shared" si="22"/>
        <v>130</v>
      </c>
      <c r="C149" s="21" t="e">
        <f t="shared" si="27"/>
        <v>#REF!</v>
      </c>
      <c r="D149" s="21" t="e">
        <f t="shared" si="28"/>
        <v>#REF!</v>
      </c>
      <c r="E149" s="22" t="e">
        <f t="shared" si="32"/>
        <v>#REF!</v>
      </c>
      <c r="F149" s="21" t="e">
        <f t="shared" si="29"/>
        <v>#REF!</v>
      </c>
      <c r="G149" s="21" t="e">
        <f t="shared" si="30"/>
        <v>#REF!</v>
      </c>
      <c r="H149" s="22" t="e">
        <f t="shared" si="33"/>
        <v>#REF!</v>
      </c>
      <c r="I149" s="27"/>
      <c r="J149" s="24" t="e">
        <f t="shared" si="31"/>
        <v>#REF!</v>
      </c>
      <c r="K149">
        <f>IF(B149=$G$2,SUM($J$19:J149),0)</f>
        <v>0</v>
      </c>
      <c r="L149">
        <f>IF(B149=$G$2,SUM($J$19:J148),0)</f>
        <v>0</v>
      </c>
    </row>
    <row r="150" spans="1:12" outlineLevel="1">
      <c r="A150" s="19" t="e">
        <f>#REF!</f>
        <v>#REF!</v>
      </c>
      <c r="B150" s="9">
        <f t="shared" si="22"/>
        <v>131</v>
      </c>
      <c r="C150" s="21" t="e">
        <f t="shared" si="27"/>
        <v>#REF!</v>
      </c>
      <c r="D150" s="21" t="e">
        <f t="shared" si="28"/>
        <v>#REF!</v>
      </c>
      <c r="E150" s="22" t="e">
        <f t="shared" si="32"/>
        <v>#REF!</v>
      </c>
      <c r="F150" s="21" t="e">
        <f t="shared" si="29"/>
        <v>#REF!</v>
      </c>
      <c r="G150" s="21" t="e">
        <f t="shared" si="30"/>
        <v>#REF!</v>
      </c>
      <c r="H150" s="22" t="e">
        <f t="shared" si="33"/>
        <v>#REF!</v>
      </c>
      <c r="I150" s="27"/>
      <c r="J150" s="24" t="e">
        <f t="shared" si="31"/>
        <v>#REF!</v>
      </c>
      <c r="K150">
        <f>IF(B150=$G$2,SUM($J$19:J150),0)</f>
        <v>0</v>
      </c>
      <c r="L150">
        <f>IF(B150=$G$2,SUM($J$19:J149),0)</f>
        <v>0</v>
      </c>
    </row>
    <row r="151" spans="1:12" outlineLevel="1">
      <c r="A151" s="19" t="e">
        <f>#REF!</f>
        <v>#REF!</v>
      </c>
      <c r="B151" s="9">
        <f t="shared" si="22"/>
        <v>132</v>
      </c>
      <c r="C151" s="21" t="e">
        <f t="shared" si="27"/>
        <v>#REF!</v>
      </c>
      <c r="D151" s="21" t="e">
        <f t="shared" si="28"/>
        <v>#REF!</v>
      </c>
      <c r="E151" s="22" t="e">
        <f t="shared" si="32"/>
        <v>#REF!</v>
      </c>
      <c r="F151" s="21" t="e">
        <f t="shared" si="29"/>
        <v>#REF!</v>
      </c>
      <c r="G151" s="21" t="e">
        <f t="shared" si="30"/>
        <v>#REF!</v>
      </c>
      <c r="H151" s="22" t="e">
        <f t="shared" si="33"/>
        <v>#REF!</v>
      </c>
      <c r="I151" s="27"/>
      <c r="J151" s="24" t="e">
        <f t="shared" si="31"/>
        <v>#REF!</v>
      </c>
      <c r="K151">
        <f>IF(B151=$G$2,SUM($J$19:J151),0)</f>
        <v>0</v>
      </c>
      <c r="L151">
        <f>IF(B151=$G$2,SUM($J$19:J150),0)</f>
        <v>0</v>
      </c>
    </row>
    <row r="152" spans="1:12" outlineLevel="1">
      <c r="A152" s="19" t="e">
        <f>#REF!</f>
        <v>#REF!</v>
      </c>
      <c r="B152" s="9">
        <f t="shared" si="22"/>
        <v>133</v>
      </c>
      <c r="C152" s="21" t="e">
        <f t="shared" si="27"/>
        <v>#REF!</v>
      </c>
      <c r="D152" s="21" t="e">
        <f t="shared" si="28"/>
        <v>#REF!</v>
      </c>
      <c r="E152" s="22" t="e">
        <f t="shared" si="32"/>
        <v>#REF!</v>
      </c>
      <c r="F152" s="21" t="e">
        <f t="shared" si="29"/>
        <v>#REF!</v>
      </c>
      <c r="G152" s="21" t="e">
        <f t="shared" si="30"/>
        <v>#REF!</v>
      </c>
      <c r="H152" s="22" t="e">
        <f t="shared" si="33"/>
        <v>#REF!</v>
      </c>
      <c r="I152" s="27"/>
      <c r="J152" s="24" t="e">
        <f t="shared" si="31"/>
        <v>#REF!</v>
      </c>
      <c r="K152">
        <f>IF(B152=$G$2,SUM($J$19:J152),0)</f>
        <v>0</v>
      </c>
      <c r="L152">
        <f>IF(B152=$G$2,SUM($J$19:J151),0)</f>
        <v>0</v>
      </c>
    </row>
    <row r="153" spans="1:12" outlineLevel="1">
      <c r="A153" s="19" t="e">
        <f>#REF!</f>
        <v>#REF!</v>
      </c>
      <c r="B153" s="9">
        <f t="shared" si="22"/>
        <v>134</v>
      </c>
      <c r="C153" s="21" t="e">
        <f t="shared" si="27"/>
        <v>#REF!</v>
      </c>
      <c r="D153" s="21" t="e">
        <f t="shared" si="28"/>
        <v>#REF!</v>
      </c>
      <c r="E153" s="22" t="e">
        <f t="shared" si="32"/>
        <v>#REF!</v>
      </c>
      <c r="F153" s="21" t="e">
        <f t="shared" si="29"/>
        <v>#REF!</v>
      </c>
      <c r="G153" s="21" t="e">
        <f t="shared" si="30"/>
        <v>#REF!</v>
      </c>
      <c r="H153" s="22" t="e">
        <f t="shared" si="33"/>
        <v>#REF!</v>
      </c>
      <c r="I153" s="27"/>
      <c r="J153" s="24" t="e">
        <f t="shared" si="31"/>
        <v>#REF!</v>
      </c>
      <c r="K153">
        <f>IF(B153=$G$2,SUM($J$19:J153),0)</f>
        <v>0</v>
      </c>
      <c r="L153">
        <f>IF(B153=$G$2,SUM($J$19:J152),0)</f>
        <v>0</v>
      </c>
    </row>
    <row r="154" spans="1:12" outlineLevel="1">
      <c r="A154" s="19" t="e">
        <f>#REF!</f>
        <v>#REF!</v>
      </c>
      <c r="B154" s="9">
        <f t="shared" si="22"/>
        <v>135</v>
      </c>
      <c r="C154" s="21" t="e">
        <f t="shared" si="27"/>
        <v>#REF!</v>
      </c>
      <c r="D154" s="21" t="e">
        <f t="shared" si="28"/>
        <v>#REF!</v>
      </c>
      <c r="E154" s="22" t="e">
        <f t="shared" si="32"/>
        <v>#REF!</v>
      </c>
      <c r="F154" s="21" t="e">
        <f t="shared" si="29"/>
        <v>#REF!</v>
      </c>
      <c r="G154" s="21" t="e">
        <f t="shared" si="30"/>
        <v>#REF!</v>
      </c>
      <c r="H154" s="22" t="e">
        <f t="shared" si="33"/>
        <v>#REF!</v>
      </c>
      <c r="I154" s="27"/>
      <c r="J154" s="24" t="e">
        <f t="shared" si="31"/>
        <v>#REF!</v>
      </c>
      <c r="K154">
        <f>IF(B154=$G$2,SUM($J$19:J154),0)</f>
        <v>0</v>
      </c>
      <c r="L154">
        <f>IF(B154=$G$2,SUM($J$19:J153),0)</f>
        <v>0</v>
      </c>
    </row>
    <row r="155" spans="1:12" outlineLevel="1">
      <c r="A155" s="19" t="e">
        <f>#REF!</f>
        <v>#REF!</v>
      </c>
      <c r="B155" s="9">
        <f t="shared" si="22"/>
        <v>136</v>
      </c>
      <c r="C155" s="21" t="e">
        <f t="shared" si="27"/>
        <v>#REF!</v>
      </c>
      <c r="D155" s="21" t="e">
        <f t="shared" si="28"/>
        <v>#REF!</v>
      </c>
      <c r="E155" s="22" t="e">
        <f t="shared" si="32"/>
        <v>#REF!</v>
      </c>
      <c r="F155" s="21" t="e">
        <f t="shared" si="29"/>
        <v>#REF!</v>
      </c>
      <c r="G155" s="21" t="e">
        <f t="shared" si="30"/>
        <v>#REF!</v>
      </c>
      <c r="H155" s="22" t="e">
        <f t="shared" si="33"/>
        <v>#REF!</v>
      </c>
      <c r="I155" s="27"/>
      <c r="J155" s="24" t="e">
        <f t="shared" si="31"/>
        <v>#REF!</v>
      </c>
      <c r="K155">
        <f>IF(B155=$G$2,SUM($J$19:J155),0)</f>
        <v>0</v>
      </c>
      <c r="L155">
        <f>IF(B155=$G$2,SUM($J$19:J154),0)</f>
        <v>0</v>
      </c>
    </row>
    <row r="156" spans="1:12" outlineLevel="1">
      <c r="A156" s="19" t="e">
        <f>#REF!</f>
        <v>#REF!</v>
      </c>
      <c r="B156" s="9">
        <f t="shared" si="22"/>
        <v>137</v>
      </c>
      <c r="C156" s="21" t="e">
        <f t="shared" si="27"/>
        <v>#REF!</v>
      </c>
      <c r="D156" s="21" t="e">
        <f t="shared" si="28"/>
        <v>#REF!</v>
      </c>
      <c r="E156" s="22" t="e">
        <f t="shared" si="32"/>
        <v>#REF!</v>
      </c>
      <c r="F156" s="21" t="e">
        <f t="shared" si="29"/>
        <v>#REF!</v>
      </c>
      <c r="G156" s="21" t="e">
        <f t="shared" si="30"/>
        <v>#REF!</v>
      </c>
      <c r="H156" s="22" t="e">
        <f t="shared" si="33"/>
        <v>#REF!</v>
      </c>
      <c r="I156" s="27"/>
      <c r="J156" s="24" t="e">
        <f t="shared" si="31"/>
        <v>#REF!</v>
      </c>
      <c r="K156">
        <f>IF(B156=$G$2,SUM($J$19:J156),0)</f>
        <v>0</v>
      </c>
      <c r="L156">
        <f>IF(B156=$G$2,SUM($J$19:J155),0)</f>
        <v>0</v>
      </c>
    </row>
    <row r="157" spans="1:12" outlineLevel="1">
      <c r="A157" s="19" t="e">
        <f>#REF!</f>
        <v>#REF!</v>
      </c>
      <c r="B157" s="9">
        <f t="shared" si="22"/>
        <v>138</v>
      </c>
      <c r="C157" s="21" t="e">
        <f t="shared" si="27"/>
        <v>#REF!</v>
      </c>
      <c r="D157" s="21" t="e">
        <f t="shared" si="28"/>
        <v>#REF!</v>
      </c>
      <c r="E157" s="22" t="e">
        <f t="shared" si="32"/>
        <v>#REF!</v>
      </c>
      <c r="F157" s="21" t="e">
        <f t="shared" si="29"/>
        <v>#REF!</v>
      </c>
      <c r="G157" s="21" t="e">
        <f t="shared" si="30"/>
        <v>#REF!</v>
      </c>
      <c r="H157" s="22" t="e">
        <f t="shared" si="33"/>
        <v>#REF!</v>
      </c>
      <c r="I157" s="27"/>
      <c r="J157" s="24" t="e">
        <f t="shared" si="31"/>
        <v>#REF!</v>
      </c>
      <c r="K157">
        <f>IF(B157=$G$2,SUM($J$19:J157),0)</f>
        <v>0</v>
      </c>
      <c r="L157">
        <f>IF(B157=$G$2,SUM($J$19:J156),0)</f>
        <v>0</v>
      </c>
    </row>
    <row r="158" spans="1:12" outlineLevel="1">
      <c r="A158" s="19" t="e">
        <f>#REF!</f>
        <v>#REF!</v>
      </c>
      <c r="B158" s="9">
        <f t="shared" si="22"/>
        <v>139</v>
      </c>
      <c r="C158" s="21" t="e">
        <f t="shared" si="27"/>
        <v>#REF!</v>
      </c>
      <c r="D158" s="21" t="e">
        <f t="shared" si="28"/>
        <v>#REF!</v>
      </c>
      <c r="E158" s="22" t="e">
        <f t="shared" si="32"/>
        <v>#REF!</v>
      </c>
      <c r="F158" s="21" t="e">
        <f t="shared" si="29"/>
        <v>#REF!</v>
      </c>
      <c r="G158" s="21" t="e">
        <f t="shared" si="30"/>
        <v>#REF!</v>
      </c>
      <c r="H158" s="22" t="e">
        <f t="shared" si="33"/>
        <v>#REF!</v>
      </c>
      <c r="I158" s="27"/>
      <c r="J158" s="24" t="e">
        <f t="shared" si="31"/>
        <v>#REF!</v>
      </c>
      <c r="K158">
        <f>IF(B158=$G$2,SUM($J$19:J158),0)</f>
        <v>0</v>
      </c>
      <c r="L158">
        <f>IF(B158=$G$2,SUM($J$19:J157),0)</f>
        <v>0</v>
      </c>
    </row>
    <row r="159" spans="1:12" outlineLevel="1">
      <c r="A159" s="19" t="e">
        <f>#REF!</f>
        <v>#REF!</v>
      </c>
      <c r="B159" s="9">
        <f t="shared" si="22"/>
        <v>140</v>
      </c>
      <c r="C159" s="21" t="e">
        <f t="shared" si="27"/>
        <v>#REF!</v>
      </c>
      <c r="D159" s="21" t="e">
        <f t="shared" si="28"/>
        <v>#REF!</v>
      </c>
      <c r="E159" s="22" t="e">
        <f t="shared" si="32"/>
        <v>#REF!</v>
      </c>
      <c r="F159" s="21" t="e">
        <f t="shared" si="29"/>
        <v>#REF!</v>
      </c>
      <c r="G159" s="21" t="e">
        <f t="shared" si="30"/>
        <v>#REF!</v>
      </c>
      <c r="H159" s="22" t="e">
        <f t="shared" si="33"/>
        <v>#REF!</v>
      </c>
      <c r="I159" s="27"/>
      <c r="J159" s="24" t="e">
        <f t="shared" si="31"/>
        <v>#REF!</v>
      </c>
      <c r="K159">
        <f>IF(B159=$G$2,SUM($J$19:J159),0)</f>
        <v>0</v>
      </c>
      <c r="L159">
        <f>IF(B159=$G$2,SUM($J$19:J158),0)</f>
        <v>0</v>
      </c>
    </row>
    <row r="160" spans="1:12" outlineLevel="1">
      <c r="A160" s="19" t="e">
        <f>#REF!</f>
        <v>#REF!</v>
      </c>
      <c r="B160" s="9">
        <f t="shared" si="22"/>
        <v>141</v>
      </c>
      <c r="C160" s="21" t="e">
        <f t="shared" si="27"/>
        <v>#REF!</v>
      </c>
      <c r="D160" s="21" t="e">
        <f t="shared" si="28"/>
        <v>#REF!</v>
      </c>
      <c r="E160" s="22" t="e">
        <f t="shared" si="32"/>
        <v>#REF!</v>
      </c>
      <c r="F160" s="21" t="e">
        <f t="shared" si="29"/>
        <v>#REF!</v>
      </c>
      <c r="G160" s="21" t="e">
        <f t="shared" si="30"/>
        <v>#REF!</v>
      </c>
      <c r="H160" s="22" t="e">
        <f t="shared" si="33"/>
        <v>#REF!</v>
      </c>
      <c r="I160" s="27"/>
      <c r="J160" s="24" t="e">
        <f t="shared" si="31"/>
        <v>#REF!</v>
      </c>
      <c r="K160">
        <f>IF(B160=$G$2,SUM($J$19:J160),0)</f>
        <v>0</v>
      </c>
      <c r="L160">
        <f>IF(B160=$G$2,SUM($J$19:J159),0)</f>
        <v>0</v>
      </c>
    </row>
    <row r="161" spans="1:12" outlineLevel="1">
      <c r="A161" s="19" t="e">
        <f>#REF!</f>
        <v>#REF!</v>
      </c>
      <c r="B161" s="9">
        <f t="shared" si="22"/>
        <v>142</v>
      </c>
      <c r="C161" s="21" t="e">
        <f t="shared" si="27"/>
        <v>#REF!</v>
      </c>
      <c r="D161" s="21" t="e">
        <f t="shared" si="28"/>
        <v>#REF!</v>
      </c>
      <c r="E161" s="22" t="e">
        <f t="shared" si="32"/>
        <v>#REF!</v>
      </c>
      <c r="F161" s="21" t="e">
        <f t="shared" si="29"/>
        <v>#REF!</v>
      </c>
      <c r="G161" s="21" t="e">
        <f t="shared" si="30"/>
        <v>#REF!</v>
      </c>
      <c r="H161" s="22" t="e">
        <f t="shared" si="33"/>
        <v>#REF!</v>
      </c>
      <c r="I161" s="27"/>
      <c r="J161" s="24" t="e">
        <f t="shared" si="31"/>
        <v>#REF!</v>
      </c>
      <c r="K161">
        <f>IF(B161=$G$2,SUM($J$19:J161),0)</f>
        <v>0</v>
      </c>
      <c r="L161">
        <f>IF(B161=$G$2,SUM($J$19:J160),0)</f>
        <v>0</v>
      </c>
    </row>
    <row r="162" spans="1:12" outlineLevel="1">
      <c r="A162" s="19" t="e">
        <f>#REF!</f>
        <v>#REF!</v>
      </c>
      <c r="B162" s="9">
        <f t="shared" si="22"/>
        <v>143</v>
      </c>
      <c r="C162" s="21" t="e">
        <f t="shared" si="27"/>
        <v>#REF!</v>
      </c>
      <c r="D162" s="21" t="e">
        <f t="shared" si="28"/>
        <v>#REF!</v>
      </c>
      <c r="E162" s="22" t="e">
        <f t="shared" si="32"/>
        <v>#REF!</v>
      </c>
      <c r="F162" s="21" t="e">
        <f t="shared" si="29"/>
        <v>#REF!</v>
      </c>
      <c r="G162" s="21" t="e">
        <f t="shared" si="30"/>
        <v>#REF!</v>
      </c>
      <c r="H162" s="22" t="e">
        <f t="shared" si="33"/>
        <v>#REF!</v>
      </c>
      <c r="I162" s="27"/>
      <c r="J162" s="24" t="e">
        <f t="shared" si="31"/>
        <v>#REF!</v>
      </c>
      <c r="K162">
        <f>IF(B162=$G$2,SUM($J$19:J162),0)</f>
        <v>0</v>
      </c>
      <c r="L162">
        <f>IF(B162=$G$2,SUM($J$19:J161),0)</f>
        <v>0</v>
      </c>
    </row>
    <row r="163" spans="1:12" outlineLevel="1">
      <c r="A163" s="19" t="e">
        <f>#REF!</f>
        <v>#REF!</v>
      </c>
      <c r="B163" s="9">
        <f t="shared" si="22"/>
        <v>144</v>
      </c>
      <c r="C163" s="21" t="e">
        <f t="shared" si="27"/>
        <v>#REF!</v>
      </c>
      <c r="D163" s="21" t="e">
        <f t="shared" si="28"/>
        <v>#REF!</v>
      </c>
      <c r="E163" s="22" t="e">
        <f t="shared" si="32"/>
        <v>#REF!</v>
      </c>
      <c r="F163" s="21" t="e">
        <f t="shared" si="29"/>
        <v>#REF!</v>
      </c>
      <c r="G163" s="21" t="e">
        <f t="shared" si="30"/>
        <v>#REF!</v>
      </c>
      <c r="H163" s="22" t="e">
        <f t="shared" si="33"/>
        <v>#REF!</v>
      </c>
      <c r="I163" s="27"/>
      <c r="J163" s="24" t="e">
        <f t="shared" si="31"/>
        <v>#REF!</v>
      </c>
      <c r="K163">
        <f>IF(B163=$G$2,SUM($J$19:J163),0)</f>
        <v>0</v>
      </c>
      <c r="L163">
        <f>IF(B163=$G$2,SUM($J$19:J162),0)</f>
        <v>0</v>
      </c>
    </row>
    <row r="164" spans="1:12" outlineLevel="1">
      <c r="A164" s="19" t="e">
        <f>#REF!</f>
        <v>#REF!</v>
      </c>
      <c r="B164" s="9">
        <f t="shared" si="22"/>
        <v>145</v>
      </c>
      <c r="C164" s="21" t="e">
        <f t="shared" si="27"/>
        <v>#REF!</v>
      </c>
      <c r="D164" s="21" t="e">
        <f t="shared" si="28"/>
        <v>#REF!</v>
      </c>
      <c r="E164" s="22" t="e">
        <f t="shared" si="32"/>
        <v>#REF!</v>
      </c>
      <c r="F164" s="21" t="e">
        <f t="shared" si="29"/>
        <v>#REF!</v>
      </c>
      <c r="G164" s="21" t="e">
        <f t="shared" si="30"/>
        <v>#REF!</v>
      </c>
      <c r="H164" s="22" t="e">
        <f t="shared" si="33"/>
        <v>#REF!</v>
      </c>
      <c r="I164" s="27"/>
      <c r="J164" s="24" t="e">
        <f t="shared" si="31"/>
        <v>#REF!</v>
      </c>
      <c r="K164">
        <f>IF(B164=$G$2,SUM($J$19:J164),0)</f>
        <v>0</v>
      </c>
      <c r="L164">
        <f>IF(B164=$G$2,SUM($J$19:J163),0)</f>
        <v>0</v>
      </c>
    </row>
    <row r="165" spans="1:12" outlineLevel="1">
      <c r="A165" s="19" t="e">
        <f>#REF!</f>
        <v>#REF!</v>
      </c>
      <c r="B165" s="9">
        <f t="shared" si="22"/>
        <v>146</v>
      </c>
      <c r="C165" s="21" t="e">
        <f t="shared" si="27"/>
        <v>#REF!</v>
      </c>
      <c r="D165" s="21" t="e">
        <f t="shared" si="28"/>
        <v>#REF!</v>
      </c>
      <c r="E165" s="22" t="e">
        <f t="shared" si="32"/>
        <v>#REF!</v>
      </c>
      <c r="F165" s="21" t="e">
        <f t="shared" si="29"/>
        <v>#REF!</v>
      </c>
      <c r="G165" s="21" t="e">
        <f t="shared" si="30"/>
        <v>#REF!</v>
      </c>
      <c r="H165" s="22" t="e">
        <f t="shared" si="33"/>
        <v>#REF!</v>
      </c>
      <c r="I165" s="27"/>
      <c r="J165" s="24" t="e">
        <f t="shared" si="31"/>
        <v>#REF!</v>
      </c>
      <c r="K165">
        <f>IF(B165=$G$2,SUM($J$19:J165),0)</f>
        <v>0</v>
      </c>
      <c r="L165">
        <f>IF(B165=$G$2,SUM($J$19:J164),0)</f>
        <v>0</v>
      </c>
    </row>
    <row r="166" spans="1:12" outlineLevel="1">
      <c r="A166" s="19" t="e">
        <f>#REF!</f>
        <v>#REF!</v>
      </c>
      <c r="B166" s="9">
        <f t="shared" si="22"/>
        <v>147</v>
      </c>
      <c r="C166" s="21" t="e">
        <f t="shared" si="27"/>
        <v>#REF!</v>
      </c>
      <c r="D166" s="21" t="e">
        <f t="shared" si="28"/>
        <v>#REF!</v>
      </c>
      <c r="E166" s="22" t="e">
        <f t="shared" si="32"/>
        <v>#REF!</v>
      </c>
      <c r="F166" s="21" t="e">
        <f t="shared" si="29"/>
        <v>#REF!</v>
      </c>
      <c r="G166" s="21" t="e">
        <f t="shared" si="30"/>
        <v>#REF!</v>
      </c>
      <c r="H166" s="22" t="e">
        <f t="shared" si="33"/>
        <v>#REF!</v>
      </c>
      <c r="I166" s="27"/>
      <c r="J166" s="24" t="e">
        <f t="shared" si="31"/>
        <v>#REF!</v>
      </c>
      <c r="K166">
        <f>IF(B166=$G$2,SUM($J$19:J166),0)</f>
        <v>0</v>
      </c>
      <c r="L166">
        <f>IF(B166=$G$2,SUM($J$19:J165),0)</f>
        <v>0</v>
      </c>
    </row>
    <row r="167" spans="1:12" outlineLevel="1">
      <c r="A167" s="19" t="e">
        <f>#REF!</f>
        <v>#REF!</v>
      </c>
      <c r="B167" s="9">
        <f t="shared" si="22"/>
        <v>148</v>
      </c>
      <c r="C167" s="21" t="e">
        <f t="shared" si="27"/>
        <v>#REF!</v>
      </c>
      <c r="D167" s="21" t="e">
        <f t="shared" si="28"/>
        <v>#REF!</v>
      </c>
      <c r="E167" s="22" t="e">
        <f t="shared" si="32"/>
        <v>#REF!</v>
      </c>
      <c r="F167" s="21" t="e">
        <f t="shared" si="29"/>
        <v>#REF!</v>
      </c>
      <c r="G167" s="21" t="e">
        <f t="shared" si="30"/>
        <v>#REF!</v>
      </c>
      <c r="H167" s="22" t="e">
        <f t="shared" si="33"/>
        <v>#REF!</v>
      </c>
      <c r="I167" s="27"/>
      <c r="J167" s="24" t="e">
        <f t="shared" si="31"/>
        <v>#REF!</v>
      </c>
      <c r="K167">
        <f>IF(B167=$G$2,SUM($J$19:J167),0)</f>
        <v>0</v>
      </c>
      <c r="L167">
        <f>IF(B167=$G$2,SUM($J$19:J166),0)</f>
        <v>0</v>
      </c>
    </row>
    <row r="168" spans="1:12" outlineLevel="1">
      <c r="A168" s="19" t="e">
        <f>#REF!</f>
        <v>#REF!</v>
      </c>
      <c r="B168" s="9">
        <f t="shared" si="22"/>
        <v>149</v>
      </c>
      <c r="C168" s="21" t="e">
        <f t="shared" si="27"/>
        <v>#REF!</v>
      </c>
      <c r="D168" s="21" t="e">
        <f t="shared" si="28"/>
        <v>#REF!</v>
      </c>
      <c r="E168" s="22" t="e">
        <f t="shared" si="32"/>
        <v>#REF!</v>
      </c>
      <c r="F168" s="21" t="e">
        <f t="shared" si="29"/>
        <v>#REF!</v>
      </c>
      <c r="G168" s="21" t="e">
        <f t="shared" si="30"/>
        <v>#REF!</v>
      </c>
      <c r="H168" s="22" t="e">
        <f t="shared" si="33"/>
        <v>#REF!</v>
      </c>
      <c r="I168" s="27"/>
      <c r="J168" s="24" t="e">
        <f t="shared" si="31"/>
        <v>#REF!</v>
      </c>
      <c r="K168">
        <f>IF(B168=$G$2,SUM($J$19:J168),0)</f>
        <v>0</v>
      </c>
      <c r="L168">
        <f>IF(B168=$G$2,SUM($J$19:J167),0)</f>
        <v>0</v>
      </c>
    </row>
    <row r="169" spans="1:12" outlineLevel="1">
      <c r="A169" s="19" t="e">
        <f>#REF!</f>
        <v>#REF!</v>
      </c>
      <c r="B169" s="9">
        <f t="shared" si="22"/>
        <v>150</v>
      </c>
      <c r="C169" s="21" t="e">
        <f t="shared" si="27"/>
        <v>#REF!</v>
      </c>
      <c r="D169" s="21" t="e">
        <f t="shared" si="28"/>
        <v>#REF!</v>
      </c>
      <c r="E169" s="22" t="e">
        <f t="shared" si="32"/>
        <v>#REF!</v>
      </c>
      <c r="F169" s="21" t="e">
        <f t="shared" si="29"/>
        <v>#REF!</v>
      </c>
      <c r="G169" s="21" t="e">
        <f t="shared" si="30"/>
        <v>#REF!</v>
      </c>
      <c r="H169" s="22" t="e">
        <f t="shared" si="33"/>
        <v>#REF!</v>
      </c>
      <c r="I169" s="27"/>
      <c r="J169" s="24" t="e">
        <f t="shared" si="31"/>
        <v>#REF!</v>
      </c>
      <c r="K169">
        <f>IF(B169=$G$2,SUM($J$19:J169),0)</f>
        <v>0</v>
      </c>
      <c r="L169">
        <f>IF(B169=$G$2,SUM($J$19:J168),0)</f>
        <v>0</v>
      </c>
    </row>
    <row r="170" spans="1:12" outlineLevel="1">
      <c r="A170" s="19" t="e">
        <f>#REF!</f>
        <v>#REF!</v>
      </c>
      <c r="B170" s="9">
        <f t="shared" si="22"/>
        <v>151</v>
      </c>
      <c r="C170" s="21" t="e">
        <f t="shared" si="27"/>
        <v>#REF!</v>
      </c>
      <c r="D170" s="21" t="e">
        <f t="shared" si="28"/>
        <v>#REF!</v>
      </c>
      <c r="E170" s="22" t="e">
        <f t="shared" si="32"/>
        <v>#REF!</v>
      </c>
      <c r="F170" s="21" t="e">
        <f t="shared" si="29"/>
        <v>#REF!</v>
      </c>
      <c r="G170" s="21" t="e">
        <f t="shared" si="30"/>
        <v>#REF!</v>
      </c>
      <c r="H170" s="22" t="e">
        <f t="shared" si="33"/>
        <v>#REF!</v>
      </c>
      <c r="I170" s="27"/>
      <c r="J170" s="24" t="e">
        <f t="shared" si="31"/>
        <v>#REF!</v>
      </c>
      <c r="K170">
        <f>IF(B170=$G$2,SUM($J$19:J170),0)</f>
        <v>0</v>
      </c>
      <c r="L170">
        <f>IF(B170=$G$2,SUM($J$19:J169),0)</f>
        <v>0</v>
      </c>
    </row>
    <row r="171" spans="1:12" outlineLevel="1">
      <c r="A171" s="19" t="e">
        <f>#REF!</f>
        <v>#REF!</v>
      </c>
      <c r="B171" s="9">
        <f t="shared" si="22"/>
        <v>152</v>
      </c>
      <c r="C171" s="21" t="e">
        <f t="shared" si="27"/>
        <v>#REF!</v>
      </c>
      <c r="D171" s="21" t="e">
        <f t="shared" si="28"/>
        <v>#REF!</v>
      </c>
      <c r="E171" s="22" t="e">
        <f t="shared" si="32"/>
        <v>#REF!</v>
      </c>
      <c r="F171" s="21" t="e">
        <f t="shared" si="29"/>
        <v>#REF!</v>
      </c>
      <c r="G171" s="21" t="e">
        <f t="shared" si="30"/>
        <v>#REF!</v>
      </c>
      <c r="H171" s="22" t="e">
        <f t="shared" si="33"/>
        <v>#REF!</v>
      </c>
      <c r="I171" s="27"/>
      <c r="J171" s="24" t="e">
        <f t="shared" si="31"/>
        <v>#REF!</v>
      </c>
      <c r="K171">
        <f>IF(B171=$G$2,SUM($J$19:J171),0)</f>
        <v>0</v>
      </c>
      <c r="L171">
        <f>IF(B171=$G$2,SUM($J$19:J170),0)</f>
        <v>0</v>
      </c>
    </row>
    <row r="172" spans="1:12" outlineLevel="1">
      <c r="A172" s="19" t="e">
        <f>#REF!</f>
        <v>#REF!</v>
      </c>
      <c r="B172" s="9">
        <f t="shared" ref="B172:B198" si="34">B171+1</f>
        <v>153</v>
      </c>
      <c r="C172" s="21" t="e">
        <f t="shared" si="27"/>
        <v>#REF!</v>
      </c>
      <c r="D172" s="21" t="e">
        <f t="shared" si="28"/>
        <v>#REF!</v>
      </c>
      <c r="E172" s="22" t="e">
        <f t="shared" si="32"/>
        <v>#REF!</v>
      </c>
      <c r="F172" s="21" t="e">
        <f t="shared" si="29"/>
        <v>#REF!</v>
      </c>
      <c r="G172" s="21" t="e">
        <f t="shared" si="30"/>
        <v>#REF!</v>
      </c>
      <c r="H172" s="22" t="e">
        <f t="shared" si="33"/>
        <v>#REF!</v>
      </c>
      <c r="I172" s="27"/>
      <c r="J172" s="24" t="e">
        <f t="shared" si="31"/>
        <v>#REF!</v>
      </c>
      <c r="K172">
        <f>IF(B172=$G$2,SUM($J$19:J172),0)</f>
        <v>0</v>
      </c>
      <c r="L172">
        <f>IF(B172=$G$2,SUM($J$19:J171),0)</f>
        <v>0</v>
      </c>
    </row>
    <row r="173" spans="1:12" outlineLevel="1">
      <c r="A173" s="19" t="e">
        <f>#REF!</f>
        <v>#REF!</v>
      </c>
      <c r="B173" s="9">
        <f t="shared" si="34"/>
        <v>154</v>
      </c>
      <c r="C173" s="21" t="e">
        <f t="shared" si="27"/>
        <v>#REF!</v>
      </c>
      <c r="D173" s="21" t="e">
        <f t="shared" si="28"/>
        <v>#REF!</v>
      </c>
      <c r="E173" s="22" t="e">
        <f t="shared" si="32"/>
        <v>#REF!</v>
      </c>
      <c r="F173" s="21" t="e">
        <f t="shared" si="29"/>
        <v>#REF!</v>
      </c>
      <c r="G173" s="21" t="e">
        <f t="shared" si="30"/>
        <v>#REF!</v>
      </c>
      <c r="H173" s="22" t="e">
        <f t="shared" si="33"/>
        <v>#REF!</v>
      </c>
      <c r="I173" s="27"/>
      <c r="J173" s="24" t="e">
        <f t="shared" si="31"/>
        <v>#REF!</v>
      </c>
      <c r="K173">
        <f>IF(B173=$G$2,SUM($J$19:J173),0)</f>
        <v>0</v>
      </c>
      <c r="L173">
        <f>IF(B173=$G$2,SUM($J$19:J172),0)</f>
        <v>0</v>
      </c>
    </row>
    <row r="174" spans="1:12" outlineLevel="1">
      <c r="A174" s="19" t="e">
        <f>#REF!</f>
        <v>#REF!</v>
      </c>
      <c r="B174" s="9">
        <f t="shared" si="34"/>
        <v>155</v>
      </c>
      <c r="C174" s="21" t="e">
        <f t="shared" si="27"/>
        <v>#REF!</v>
      </c>
      <c r="D174" s="21" t="e">
        <f t="shared" si="28"/>
        <v>#REF!</v>
      </c>
      <c r="E174" s="22" t="e">
        <f t="shared" si="32"/>
        <v>#REF!</v>
      </c>
      <c r="F174" s="21" t="e">
        <f t="shared" si="29"/>
        <v>#REF!</v>
      </c>
      <c r="G174" s="21" t="e">
        <f t="shared" si="30"/>
        <v>#REF!</v>
      </c>
      <c r="H174" s="22" t="e">
        <f t="shared" si="33"/>
        <v>#REF!</v>
      </c>
      <c r="I174" s="27"/>
      <c r="J174" s="24" t="e">
        <f t="shared" si="31"/>
        <v>#REF!</v>
      </c>
      <c r="K174">
        <f>IF(B174=$G$2,SUM($J$19:J174),0)</f>
        <v>0</v>
      </c>
      <c r="L174">
        <f>IF(B174=$G$2,SUM($J$19:J173),0)</f>
        <v>0</v>
      </c>
    </row>
    <row r="175" spans="1:12" outlineLevel="1">
      <c r="A175" s="19" t="e">
        <f>#REF!</f>
        <v>#REF!</v>
      </c>
      <c r="B175" s="9">
        <f t="shared" si="34"/>
        <v>156</v>
      </c>
      <c r="C175" s="21" t="e">
        <f t="shared" si="27"/>
        <v>#REF!</v>
      </c>
      <c r="D175" s="21" t="e">
        <f t="shared" si="28"/>
        <v>#REF!</v>
      </c>
      <c r="E175" s="22" t="e">
        <f t="shared" si="32"/>
        <v>#REF!</v>
      </c>
      <c r="F175" s="21" t="e">
        <f t="shared" si="29"/>
        <v>#REF!</v>
      </c>
      <c r="G175" s="21" t="e">
        <f t="shared" si="30"/>
        <v>#REF!</v>
      </c>
      <c r="H175" s="22" t="e">
        <f t="shared" si="33"/>
        <v>#REF!</v>
      </c>
      <c r="I175" s="27"/>
      <c r="J175" s="24" t="e">
        <f t="shared" si="31"/>
        <v>#REF!</v>
      </c>
      <c r="K175">
        <f>IF(B175=$G$2,SUM($J$19:J175),0)</f>
        <v>0</v>
      </c>
      <c r="L175">
        <f>IF(B175=$G$2,SUM($J$19:J174),0)</f>
        <v>0</v>
      </c>
    </row>
    <row r="176" spans="1:12" outlineLevel="1">
      <c r="A176" s="19" t="e">
        <f>#REF!</f>
        <v>#REF!</v>
      </c>
      <c r="B176" s="9">
        <f t="shared" si="34"/>
        <v>157</v>
      </c>
      <c r="C176" s="21" t="e">
        <f t="shared" si="27"/>
        <v>#REF!</v>
      </c>
      <c r="D176" s="21" t="e">
        <f t="shared" si="28"/>
        <v>#REF!</v>
      </c>
      <c r="E176" s="22" t="e">
        <f t="shared" si="32"/>
        <v>#REF!</v>
      </c>
      <c r="F176" s="21" t="e">
        <f t="shared" si="29"/>
        <v>#REF!</v>
      </c>
      <c r="G176" s="21" t="e">
        <f t="shared" si="30"/>
        <v>#REF!</v>
      </c>
      <c r="H176" s="22" t="e">
        <f t="shared" si="33"/>
        <v>#REF!</v>
      </c>
      <c r="I176" s="27"/>
      <c r="J176" s="24" t="e">
        <f t="shared" si="31"/>
        <v>#REF!</v>
      </c>
      <c r="K176">
        <f>IF(B176=$G$2,SUM($J$19:J176),0)</f>
        <v>0</v>
      </c>
      <c r="L176">
        <f>IF(B176=$G$2,SUM($J$19:J175),0)</f>
        <v>0</v>
      </c>
    </row>
    <row r="177" spans="1:12" outlineLevel="1">
      <c r="A177" s="19" t="e">
        <f>#REF!</f>
        <v>#REF!</v>
      </c>
      <c r="B177" s="9">
        <f t="shared" si="34"/>
        <v>158</v>
      </c>
      <c r="C177" s="21" t="e">
        <f t="shared" si="27"/>
        <v>#REF!</v>
      </c>
      <c r="D177" s="21" t="e">
        <f t="shared" si="28"/>
        <v>#REF!</v>
      </c>
      <c r="E177" s="22" t="e">
        <f t="shared" si="32"/>
        <v>#REF!</v>
      </c>
      <c r="F177" s="21" t="e">
        <f t="shared" si="29"/>
        <v>#REF!</v>
      </c>
      <c r="G177" s="21" t="e">
        <f t="shared" si="30"/>
        <v>#REF!</v>
      </c>
      <c r="H177" s="22" t="e">
        <f t="shared" si="33"/>
        <v>#REF!</v>
      </c>
      <c r="I177" s="27"/>
      <c r="J177" s="24" t="e">
        <f t="shared" si="31"/>
        <v>#REF!</v>
      </c>
      <c r="K177">
        <f>IF(B177=$G$2,SUM($J$19:J177),0)</f>
        <v>0</v>
      </c>
      <c r="L177">
        <f>IF(B177=$G$2,SUM($J$19:J176),0)</f>
        <v>0</v>
      </c>
    </row>
    <row r="178" spans="1:12" outlineLevel="1">
      <c r="A178" s="19" t="e">
        <f>#REF!</f>
        <v>#REF!</v>
      </c>
      <c r="B178" s="9">
        <f t="shared" si="34"/>
        <v>159</v>
      </c>
      <c r="C178" s="21" t="e">
        <f t="shared" si="27"/>
        <v>#REF!</v>
      </c>
      <c r="D178" s="21" t="e">
        <f t="shared" si="28"/>
        <v>#REF!</v>
      </c>
      <c r="E178" s="22" t="e">
        <f t="shared" si="32"/>
        <v>#REF!</v>
      </c>
      <c r="F178" s="21" t="e">
        <f t="shared" si="29"/>
        <v>#REF!</v>
      </c>
      <c r="G178" s="21" t="e">
        <f t="shared" si="30"/>
        <v>#REF!</v>
      </c>
      <c r="H178" s="22" t="e">
        <f t="shared" si="33"/>
        <v>#REF!</v>
      </c>
      <c r="I178" s="27"/>
      <c r="J178" s="24" t="e">
        <f t="shared" si="31"/>
        <v>#REF!</v>
      </c>
      <c r="K178">
        <f>IF(B178=$G$2,SUM($J$19:J178),0)</f>
        <v>0</v>
      </c>
      <c r="L178">
        <f>IF(B178=$G$2,SUM($J$19:J177),0)</f>
        <v>0</v>
      </c>
    </row>
    <row r="179" spans="1:12" outlineLevel="1">
      <c r="A179" s="19" t="e">
        <f>#REF!</f>
        <v>#REF!</v>
      </c>
      <c r="B179" s="9">
        <f t="shared" si="34"/>
        <v>160</v>
      </c>
      <c r="C179" s="21" t="e">
        <f t="shared" ref="C179:C198" si="35">(IF($I$5=1,0,IF($B179&gt;=$C$5,$G$5,0))*IF($I$5=1,IF($B179&gt;($D$5+($B$19-$G$1)),0,IF(GCD(($D$5+($B$19-$G$1)-$B179),$H$5)=$H$5,1,0)),IF($B179&gt;$D$5,0,IF(GCD(($D$5-$B179),$H$5)=$H$5,1,0))))+(IF($I$6=1,0,IF($B179&gt;=$C$6,$G$6,0))*IF($I$6=1,IF($B179&gt;($D$6+($B$19-$G$1)),0,IF(GCD(($D$6+($B$19-$G$1)-$B179),$H$6)=$H$6,1,0)),IF($B179&gt;$D$6,0,IF(GCD(($D$6-$B179),$H$6)=$H$6,1,0))))+(IF($I$7=1,0,IF($B179&gt;=$C$7,$G$7,0))*IF($I$7=1,IF($B179&gt;($D$7+($B$19-$G$1)),0,IF(GCD(($D$7+($B$19-$G$1)-$B179),$H$7)=$H$7,1,0)),IF($B179&gt;$D$7,0,IF(GCD(($D$7-$B179),$H$7)=$H$7,1,0))))</f>
        <v>#REF!</v>
      </c>
      <c r="D179" s="21" t="e">
        <f t="shared" ref="D179:D198" si="36">(IF($I$8=1,0,IF($B179&gt;=$C$8,$G$8,0))*IF($I$8=1,IF($B179&gt;($D$8+($B$19-$G$1)),0,IF(GCD(($D$8+($B$19-$G$1)-$B179),$H$8)=$H$8,1,0)),IF($B179&gt;$D$8,0,IF(GCD(($D$8-B179),$H$8)=$H$8,1,0))))+(IF($I$9=1,0,IF($B179&gt;=$C$9,$G$9,0))*IF($I$9=1,IF($B179&gt;($D$9+($B$19-$G$1)),0,IF(GCD(($D$9+($B$19-$G$1)-$B179),$H$9)=$H$9,1,0)),IF($B179&gt;$D$9,0,IF(GCD(($D$9-$B179),$H$9)=$H$9,1,0))))+(IF($I$10=1,0,IF($B179&gt;=$C$10,$G$10,0))*IF($I$10=1,IF($B179&gt;($D$10+($B$19-$G$1)),0,IF(GCD(($D$10+($B$19-$G$1)-$B179),$H$10)=$H$10,1,0)),IF($B179&gt;$D$10,0,IF(GCD(($D$10-$B179),$H$10)=$H$10,1,0))))</f>
        <v>#REF!</v>
      </c>
      <c r="E179" s="22" t="e">
        <f t="shared" si="32"/>
        <v>#REF!</v>
      </c>
      <c r="F179" s="21" t="e">
        <f t="shared" ref="F179:F198" si="37">(IF($I$5=1,IF($B179&gt;=($C$5+($B$19-$G$1)),$G$5,0),0)*IF($I$5=1,IF($B179&gt;($D$5+($B$19-$G$1)),0,IF(GCD(($D$5+($B$19-$G$1)-$B179),$H$5)=$H$5,1,0)),IF($B179&gt;$D$5,0,IF(GCD(($D$5-$B179),$H$5)=$H$5,1,0))))+(IF($I$6=1,IF($B179&gt;=($C$6+($B$19-$G$1)),$G$6,0),0)*IF($I$6=1,IF($B179&gt;($D$6+($B$19-$G$1)),0,IF(GCD(($D$6+($B$19-$G$1)-$B179),$H$6)=$H$6,1,0)),IF($B179&gt;$D$6,0,IF(GCD(($D$6-$B179),$H$6)=$H$6,1,0))))+(IF($I$7=1,IF($B179&gt;=($C$7+($B$19-$G$1)),$G$7,0),0)*IF($I$7=1,IF($B179&gt;($D$7+($B$19-$G$1)),0,IF(GCD(($D$7+($B$19-$G$1)-$B179),$H$7)=$H$7,1,0)),IF($B179&gt;$D$7,0,IF(GCD(($D$7-$B179),$H$7)=$H$7,1,0))))</f>
        <v>#REF!</v>
      </c>
      <c r="G179" s="21" t="e">
        <f t="shared" ref="G179:G198" si="38">(IF($I$8=1,IF($B179&gt;=($C$8+($B$19-$G$1)),$G$8,0),0)*IF($I$8=1,IF($B179&gt;($D$8+($B$19-$G$1)),0,IF(GCD(($D$8+($B$19-$G$1)-$B179),$H$8)=$H$8,1,0)),IF($B179&gt;$D$8,0,IF(GCD(($D$8-$B179),$H$8)=$H$8,1,0))))+(IF($I$9=1,IF($B179&gt;=($C$9+($B$19-$G$1)),$G$9,0),0)*IF($I$9=1,IF($B179&gt;($D$9+($B$19-$G$1)),0,IF(GCD(($D$9+($B$19-$G$1)-$B179),$H$9)=$H$9,1,0)),IF($B179&gt;$D$9,0,IF(GCD(($D$9-$B179),$H$9)=$H$9,1,0))))+(IF($I$10=1,IF($B179&gt;=($C$10+($B$19-$G$1)),$G$10,0),0)*IF($I$10=1,IF($B179&gt;($D$10+($B$19-$G$1)),0,IF(GCD(($D$10+($B$19-$G$1)-$B179),$H$10)=$H$10,1,0)),IF($B179&gt;$D$10,0,IF(GCD(($D$10-$B179),$H$10)=$H$10,1,0))))</f>
        <v>#REF!</v>
      </c>
      <c r="H179" s="22" t="e">
        <f t="shared" si="33"/>
        <v>#REF!</v>
      </c>
      <c r="I179" s="27"/>
      <c r="J179" s="24" t="e">
        <f t="shared" si="31"/>
        <v>#REF!</v>
      </c>
      <c r="K179">
        <f>IF(B179=$G$2,SUM($J$19:J179),0)</f>
        <v>0</v>
      </c>
      <c r="L179">
        <f>IF(B179=$G$2,SUM($J$19:J178),0)</f>
        <v>0</v>
      </c>
    </row>
    <row r="180" spans="1:12" outlineLevel="1">
      <c r="A180" s="19" t="e">
        <f>#REF!</f>
        <v>#REF!</v>
      </c>
      <c r="B180" s="9">
        <f t="shared" si="34"/>
        <v>161</v>
      </c>
      <c r="C180" s="21" t="e">
        <f t="shared" si="35"/>
        <v>#REF!</v>
      </c>
      <c r="D180" s="21" t="e">
        <f t="shared" si="36"/>
        <v>#REF!</v>
      </c>
      <c r="E180" s="22" t="e">
        <f t="shared" si="32"/>
        <v>#REF!</v>
      </c>
      <c r="F180" s="21" t="e">
        <f t="shared" si="37"/>
        <v>#REF!</v>
      </c>
      <c r="G180" s="21" t="e">
        <f t="shared" si="38"/>
        <v>#REF!</v>
      </c>
      <c r="H180" s="22" t="e">
        <f t="shared" si="33"/>
        <v>#REF!</v>
      </c>
      <c r="I180" s="27"/>
      <c r="J180" s="24" t="e">
        <f t="shared" si="31"/>
        <v>#REF!</v>
      </c>
      <c r="K180">
        <f>IF(B180=$G$2,SUM($J$19:J180),0)</f>
        <v>0</v>
      </c>
      <c r="L180">
        <f>IF(B180=$G$2,SUM($J$19:J179),0)</f>
        <v>0</v>
      </c>
    </row>
    <row r="181" spans="1:12" outlineLevel="1">
      <c r="A181" s="19" t="e">
        <f>#REF!</f>
        <v>#REF!</v>
      </c>
      <c r="B181" s="9">
        <f t="shared" si="34"/>
        <v>162</v>
      </c>
      <c r="C181" s="21" t="e">
        <f t="shared" si="35"/>
        <v>#REF!</v>
      </c>
      <c r="D181" s="21" t="e">
        <f t="shared" si="36"/>
        <v>#REF!</v>
      </c>
      <c r="E181" s="22" t="e">
        <f t="shared" si="32"/>
        <v>#REF!</v>
      </c>
      <c r="F181" s="21" t="e">
        <f t="shared" si="37"/>
        <v>#REF!</v>
      </c>
      <c r="G181" s="21" t="e">
        <f t="shared" si="38"/>
        <v>#REF!</v>
      </c>
      <c r="H181" s="22" t="e">
        <f t="shared" si="33"/>
        <v>#REF!</v>
      </c>
      <c r="I181" s="27"/>
      <c r="J181" s="24" t="e">
        <f t="shared" si="31"/>
        <v>#REF!</v>
      </c>
      <c r="K181">
        <f>IF(B181=$G$2,SUM($J$19:J181),0)</f>
        <v>0</v>
      </c>
      <c r="L181">
        <f>IF(B181=$G$2,SUM($J$19:J180),0)</f>
        <v>0</v>
      </c>
    </row>
    <row r="182" spans="1:12" outlineLevel="1">
      <c r="A182" s="19" t="e">
        <f>#REF!</f>
        <v>#REF!</v>
      </c>
      <c r="B182" s="9">
        <f t="shared" si="34"/>
        <v>163</v>
      </c>
      <c r="C182" s="21" t="e">
        <f t="shared" si="35"/>
        <v>#REF!</v>
      </c>
      <c r="D182" s="21" t="e">
        <f t="shared" si="36"/>
        <v>#REF!</v>
      </c>
      <c r="E182" s="22" t="e">
        <f t="shared" si="32"/>
        <v>#REF!</v>
      </c>
      <c r="F182" s="21" t="e">
        <f t="shared" si="37"/>
        <v>#REF!</v>
      </c>
      <c r="G182" s="21" t="e">
        <f t="shared" si="38"/>
        <v>#REF!</v>
      </c>
      <c r="H182" s="22" t="e">
        <f t="shared" si="33"/>
        <v>#REF!</v>
      </c>
      <c r="I182" s="27"/>
      <c r="J182" s="24" t="e">
        <f t="shared" si="31"/>
        <v>#REF!</v>
      </c>
      <c r="K182">
        <f>IF(B182=$G$2,SUM($J$19:J182),0)</f>
        <v>0</v>
      </c>
      <c r="L182">
        <f>IF(B182=$G$2,SUM($J$19:J181),0)</f>
        <v>0</v>
      </c>
    </row>
    <row r="183" spans="1:12" outlineLevel="1">
      <c r="A183" s="19" t="e">
        <f>#REF!</f>
        <v>#REF!</v>
      </c>
      <c r="B183" s="9">
        <f t="shared" si="34"/>
        <v>164</v>
      </c>
      <c r="C183" s="21" t="e">
        <f t="shared" si="35"/>
        <v>#REF!</v>
      </c>
      <c r="D183" s="21" t="e">
        <f t="shared" si="36"/>
        <v>#REF!</v>
      </c>
      <c r="E183" s="22" t="e">
        <f t="shared" si="32"/>
        <v>#REF!</v>
      </c>
      <c r="F183" s="21" t="e">
        <f t="shared" si="37"/>
        <v>#REF!</v>
      </c>
      <c r="G183" s="21" t="e">
        <f t="shared" si="38"/>
        <v>#REF!</v>
      </c>
      <c r="H183" s="22" t="e">
        <f t="shared" si="33"/>
        <v>#REF!</v>
      </c>
      <c r="I183" s="27"/>
      <c r="J183" s="24" t="e">
        <f t="shared" si="31"/>
        <v>#REF!</v>
      </c>
      <c r="K183">
        <f>IF(B183=$G$2,SUM($J$19:J183),0)</f>
        <v>0</v>
      </c>
      <c r="L183">
        <f>IF(B183=$G$2,SUM($J$19:J182),0)</f>
        <v>0</v>
      </c>
    </row>
    <row r="184" spans="1:12" outlineLevel="1">
      <c r="A184" s="19" t="e">
        <f>#REF!</f>
        <v>#REF!</v>
      </c>
      <c r="B184" s="9">
        <f t="shared" si="34"/>
        <v>165</v>
      </c>
      <c r="C184" s="21" t="e">
        <f t="shared" si="35"/>
        <v>#REF!</v>
      </c>
      <c r="D184" s="21" t="e">
        <f t="shared" si="36"/>
        <v>#REF!</v>
      </c>
      <c r="E184" s="22" t="e">
        <f t="shared" si="32"/>
        <v>#REF!</v>
      </c>
      <c r="F184" s="21" t="e">
        <f t="shared" si="37"/>
        <v>#REF!</v>
      </c>
      <c r="G184" s="21" t="e">
        <f t="shared" si="38"/>
        <v>#REF!</v>
      </c>
      <c r="H184" s="22" t="e">
        <f t="shared" si="33"/>
        <v>#REF!</v>
      </c>
      <c r="I184" s="27"/>
      <c r="J184" s="24" t="e">
        <f t="shared" si="31"/>
        <v>#REF!</v>
      </c>
      <c r="K184">
        <f>IF(B184=$G$2,SUM($J$19:J184),0)</f>
        <v>0</v>
      </c>
      <c r="L184">
        <f>IF(B184=$G$2,SUM($J$19:J183),0)</f>
        <v>0</v>
      </c>
    </row>
    <row r="185" spans="1:12" outlineLevel="1">
      <c r="A185" s="19" t="e">
        <f>#REF!</f>
        <v>#REF!</v>
      </c>
      <c r="B185" s="9">
        <f t="shared" si="34"/>
        <v>166</v>
      </c>
      <c r="C185" s="21" t="e">
        <f t="shared" si="35"/>
        <v>#REF!</v>
      </c>
      <c r="D185" s="21" t="e">
        <f t="shared" si="36"/>
        <v>#REF!</v>
      </c>
      <c r="E185" s="22" t="e">
        <f t="shared" si="32"/>
        <v>#REF!</v>
      </c>
      <c r="F185" s="21" t="e">
        <f t="shared" si="37"/>
        <v>#REF!</v>
      </c>
      <c r="G185" s="21" t="e">
        <f t="shared" si="38"/>
        <v>#REF!</v>
      </c>
      <c r="H185" s="22" t="e">
        <f t="shared" si="33"/>
        <v>#REF!</v>
      </c>
      <c r="I185" s="27"/>
      <c r="J185" s="24" t="e">
        <f t="shared" si="31"/>
        <v>#REF!</v>
      </c>
      <c r="K185">
        <f>IF(B185=$G$2,SUM($J$19:J185),0)</f>
        <v>0</v>
      </c>
      <c r="L185">
        <f>IF(B185=$G$2,SUM($J$19:J184),0)</f>
        <v>0</v>
      </c>
    </row>
    <row r="186" spans="1:12" outlineLevel="1">
      <c r="A186" s="19" t="e">
        <f>#REF!</f>
        <v>#REF!</v>
      </c>
      <c r="B186" s="9">
        <f t="shared" si="34"/>
        <v>167</v>
      </c>
      <c r="C186" s="21" t="e">
        <f t="shared" si="35"/>
        <v>#REF!</v>
      </c>
      <c r="D186" s="21" t="e">
        <f t="shared" si="36"/>
        <v>#REF!</v>
      </c>
      <c r="E186" s="22" t="e">
        <f t="shared" si="32"/>
        <v>#REF!</v>
      </c>
      <c r="F186" s="21" t="e">
        <f t="shared" si="37"/>
        <v>#REF!</v>
      </c>
      <c r="G186" s="21" t="e">
        <f t="shared" si="38"/>
        <v>#REF!</v>
      </c>
      <c r="H186" s="22" t="e">
        <f t="shared" si="33"/>
        <v>#REF!</v>
      </c>
      <c r="I186" s="27"/>
      <c r="J186" s="24" t="e">
        <f t="shared" si="31"/>
        <v>#REF!</v>
      </c>
      <c r="K186">
        <f>IF(B186=$G$2,SUM($J$19:J186),0)</f>
        <v>0</v>
      </c>
      <c r="L186">
        <f>IF(B186=$G$2,SUM($J$19:J185),0)</f>
        <v>0</v>
      </c>
    </row>
    <row r="187" spans="1:12" outlineLevel="1">
      <c r="A187" s="19" t="e">
        <f>#REF!</f>
        <v>#REF!</v>
      </c>
      <c r="B187" s="9">
        <f t="shared" si="34"/>
        <v>168</v>
      </c>
      <c r="C187" s="21" t="e">
        <f t="shared" si="35"/>
        <v>#REF!</v>
      </c>
      <c r="D187" s="21" t="e">
        <f t="shared" si="36"/>
        <v>#REF!</v>
      </c>
      <c r="E187" s="22" t="e">
        <f t="shared" si="32"/>
        <v>#REF!</v>
      </c>
      <c r="F187" s="21" t="e">
        <f t="shared" si="37"/>
        <v>#REF!</v>
      </c>
      <c r="G187" s="21" t="e">
        <f t="shared" si="38"/>
        <v>#REF!</v>
      </c>
      <c r="H187" s="22" t="e">
        <f t="shared" si="33"/>
        <v>#REF!</v>
      </c>
      <c r="I187" s="27"/>
      <c r="J187" s="24" t="e">
        <f t="shared" si="31"/>
        <v>#REF!</v>
      </c>
      <c r="K187">
        <f>IF(B187=$G$2,SUM($J$19:J187),0)</f>
        <v>0</v>
      </c>
      <c r="L187">
        <f>IF(B187=$G$2,SUM($J$19:J186),0)</f>
        <v>0</v>
      </c>
    </row>
    <row r="188" spans="1:12" outlineLevel="1">
      <c r="A188" s="19" t="e">
        <f>#REF!</f>
        <v>#REF!</v>
      </c>
      <c r="B188" s="9">
        <f t="shared" si="34"/>
        <v>169</v>
      </c>
      <c r="C188" s="21" t="e">
        <f t="shared" si="35"/>
        <v>#REF!</v>
      </c>
      <c r="D188" s="21" t="e">
        <f t="shared" si="36"/>
        <v>#REF!</v>
      </c>
      <c r="E188" s="22" t="e">
        <f t="shared" si="32"/>
        <v>#REF!</v>
      </c>
      <c r="F188" s="21" t="e">
        <f t="shared" si="37"/>
        <v>#REF!</v>
      </c>
      <c r="G188" s="21" t="e">
        <f t="shared" si="38"/>
        <v>#REF!</v>
      </c>
      <c r="H188" s="22" t="e">
        <f t="shared" si="33"/>
        <v>#REF!</v>
      </c>
      <c r="I188" s="27"/>
      <c r="J188" s="24" t="e">
        <f t="shared" si="31"/>
        <v>#REF!</v>
      </c>
      <c r="K188">
        <f>IF(B188=$G$2,SUM($J$19:J188),0)</f>
        <v>0</v>
      </c>
      <c r="L188">
        <f>IF(B188=$G$2,SUM($J$19:J187),0)</f>
        <v>0</v>
      </c>
    </row>
    <row r="189" spans="1:12" outlineLevel="1">
      <c r="A189" s="19" t="e">
        <f>#REF!</f>
        <v>#REF!</v>
      </c>
      <c r="B189" s="9">
        <f t="shared" si="34"/>
        <v>170</v>
      </c>
      <c r="C189" s="21" t="e">
        <f t="shared" si="35"/>
        <v>#REF!</v>
      </c>
      <c r="D189" s="21" t="e">
        <f t="shared" si="36"/>
        <v>#REF!</v>
      </c>
      <c r="E189" s="22" t="e">
        <f t="shared" si="32"/>
        <v>#REF!</v>
      </c>
      <c r="F189" s="21" t="e">
        <f t="shared" si="37"/>
        <v>#REF!</v>
      </c>
      <c r="G189" s="21" t="e">
        <f t="shared" si="38"/>
        <v>#REF!</v>
      </c>
      <c r="H189" s="22" t="e">
        <f t="shared" si="33"/>
        <v>#REF!</v>
      </c>
      <c r="I189" s="27"/>
      <c r="J189" s="24" t="e">
        <f t="shared" si="31"/>
        <v>#REF!</v>
      </c>
      <c r="K189">
        <f>IF(B189=$G$2,SUM($J$19:J189),0)</f>
        <v>0</v>
      </c>
      <c r="L189">
        <f>IF(B189=$G$2,SUM($J$19:J188),0)</f>
        <v>0</v>
      </c>
    </row>
    <row r="190" spans="1:12" outlineLevel="1">
      <c r="A190" s="19" t="e">
        <f>#REF!</f>
        <v>#REF!</v>
      </c>
      <c r="B190" s="9">
        <f t="shared" si="34"/>
        <v>171</v>
      </c>
      <c r="C190" s="21" t="e">
        <f t="shared" si="35"/>
        <v>#REF!</v>
      </c>
      <c r="D190" s="21" t="e">
        <f t="shared" si="36"/>
        <v>#REF!</v>
      </c>
      <c r="E190" s="22" t="e">
        <f t="shared" si="32"/>
        <v>#REF!</v>
      </c>
      <c r="F190" s="21" t="e">
        <f t="shared" si="37"/>
        <v>#REF!</v>
      </c>
      <c r="G190" s="21" t="e">
        <f t="shared" si="38"/>
        <v>#REF!</v>
      </c>
      <c r="H190" s="22" t="e">
        <f t="shared" si="33"/>
        <v>#REF!</v>
      </c>
      <c r="I190" s="27"/>
      <c r="J190" s="24" t="e">
        <f t="shared" si="31"/>
        <v>#REF!</v>
      </c>
      <c r="K190">
        <f>IF(B190=$G$2,SUM($J$19:J190),0)</f>
        <v>0</v>
      </c>
      <c r="L190">
        <f>IF(B190=$G$2,SUM($J$19:J189),0)</f>
        <v>0</v>
      </c>
    </row>
    <row r="191" spans="1:12" outlineLevel="1">
      <c r="A191" s="19" t="e">
        <f>#REF!</f>
        <v>#REF!</v>
      </c>
      <c r="B191" s="9">
        <f t="shared" si="34"/>
        <v>172</v>
      </c>
      <c r="C191" s="21" t="e">
        <f t="shared" si="35"/>
        <v>#REF!</v>
      </c>
      <c r="D191" s="21" t="e">
        <f t="shared" si="36"/>
        <v>#REF!</v>
      </c>
      <c r="E191" s="22" t="e">
        <f t="shared" si="32"/>
        <v>#REF!</v>
      </c>
      <c r="F191" s="21" t="e">
        <f t="shared" si="37"/>
        <v>#REF!</v>
      </c>
      <c r="G191" s="21" t="e">
        <f t="shared" si="38"/>
        <v>#REF!</v>
      </c>
      <c r="H191" s="22" t="e">
        <f t="shared" si="33"/>
        <v>#REF!</v>
      </c>
      <c r="I191" s="27"/>
      <c r="J191" s="24" t="e">
        <f t="shared" si="31"/>
        <v>#REF!</v>
      </c>
      <c r="K191">
        <f>IF(B191=$G$2,SUM($J$19:J191),0)</f>
        <v>0</v>
      </c>
      <c r="L191">
        <f>IF(B191=$G$2,SUM($J$19:J190),0)</f>
        <v>0</v>
      </c>
    </row>
    <row r="192" spans="1:12" outlineLevel="1">
      <c r="A192" s="19" t="e">
        <f>#REF!</f>
        <v>#REF!</v>
      </c>
      <c r="B192" s="9">
        <f t="shared" si="34"/>
        <v>173</v>
      </c>
      <c r="C192" s="21" t="e">
        <f t="shared" si="35"/>
        <v>#REF!</v>
      </c>
      <c r="D192" s="21" t="e">
        <f t="shared" si="36"/>
        <v>#REF!</v>
      </c>
      <c r="E192" s="22" t="e">
        <f t="shared" si="32"/>
        <v>#REF!</v>
      </c>
      <c r="F192" s="21" t="e">
        <f t="shared" si="37"/>
        <v>#REF!</v>
      </c>
      <c r="G192" s="21" t="e">
        <f t="shared" si="38"/>
        <v>#REF!</v>
      </c>
      <c r="H192" s="22" t="e">
        <f t="shared" si="33"/>
        <v>#REF!</v>
      </c>
      <c r="I192" s="27"/>
      <c r="J192" s="24" t="e">
        <f t="shared" si="31"/>
        <v>#REF!</v>
      </c>
      <c r="K192">
        <f>IF(B192=$G$2,SUM($J$19:J192),0)</f>
        <v>0</v>
      </c>
      <c r="L192">
        <f>IF(B192=$G$2,SUM($J$19:J191),0)</f>
        <v>0</v>
      </c>
    </row>
    <row r="193" spans="1:12" outlineLevel="1">
      <c r="A193" s="19" t="e">
        <f>#REF!</f>
        <v>#REF!</v>
      </c>
      <c r="B193" s="9">
        <f t="shared" si="34"/>
        <v>174</v>
      </c>
      <c r="C193" s="21" t="e">
        <f t="shared" si="35"/>
        <v>#REF!</v>
      </c>
      <c r="D193" s="21" t="e">
        <f t="shared" si="36"/>
        <v>#REF!</v>
      </c>
      <c r="E193" s="22" t="e">
        <f t="shared" si="32"/>
        <v>#REF!</v>
      </c>
      <c r="F193" s="21" t="e">
        <f t="shared" si="37"/>
        <v>#REF!</v>
      </c>
      <c r="G193" s="21" t="e">
        <f t="shared" si="38"/>
        <v>#REF!</v>
      </c>
      <c r="H193" s="22" t="e">
        <f t="shared" si="33"/>
        <v>#REF!</v>
      </c>
      <c r="I193" s="27"/>
      <c r="J193" s="24" t="e">
        <f t="shared" si="31"/>
        <v>#REF!</v>
      </c>
      <c r="K193">
        <f>IF(B193=$G$2,SUM($J$19:J193),0)</f>
        <v>0</v>
      </c>
      <c r="L193">
        <f>IF(B193=$G$2,SUM($J$19:J192),0)</f>
        <v>0</v>
      </c>
    </row>
    <row r="194" spans="1:12" outlineLevel="1">
      <c r="A194" s="19" t="e">
        <f>#REF!</f>
        <v>#REF!</v>
      </c>
      <c r="B194" s="9">
        <f t="shared" si="34"/>
        <v>175</v>
      </c>
      <c r="C194" s="21" t="e">
        <f t="shared" si="35"/>
        <v>#REF!</v>
      </c>
      <c r="D194" s="21" t="e">
        <f t="shared" si="36"/>
        <v>#REF!</v>
      </c>
      <c r="E194" s="22" t="e">
        <f t="shared" si="32"/>
        <v>#REF!</v>
      </c>
      <c r="F194" s="21" t="e">
        <f t="shared" si="37"/>
        <v>#REF!</v>
      </c>
      <c r="G194" s="21" t="e">
        <f t="shared" si="38"/>
        <v>#REF!</v>
      </c>
      <c r="H194" s="22" t="e">
        <f t="shared" si="33"/>
        <v>#REF!</v>
      </c>
      <c r="I194" s="27"/>
      <c r="J194" s="24" t="e">
        <f t="shared" si="31"/>
        <v>#REF!</v>
      </c>
      <c r="K194">
        <f>IF(B194=$G$2,SUM($J$19:J194),0)</f>
        <v>0</v>
      </c>
      <c r="L194">
        <f>IF(B194=$G$2,SUM($J$19:J193),0)</f>
        <v>0</v>
      </c>
    </row>
    <row r="195" spans="1:12" outlineLevel="1">
      <c r="A195" s="19" t="e">
        <f>#REF!</f>
        <v>#REF!</v>
      </c>
      <c r="B195" s="9">
        <f t="shared" si="34"/>
        <v>176</v>
      </c>
      <c r="C195" s="21" t="e">
        <f t="shared" si="35"/>
        <v>#REF!</v>
      </c>
      <c r="D195" s="21" t="e">
        <f t="shared" si="36"/>
        <v>#REF!</v>
      </c>
      <c r="E195" s="22" t="e">
        <f t="shared" si="32"/>
        <v>#REF!</v>
      </c>
      <c r="F195" s="21" t="e">
        <f t="shared" si="37"/>
        <v>#REF!</v>
      </c>
      <c r="G195" s="21" t="e">
        <f t="shared" si="38"/>
        <v>#REF!</v>
      </c>
      <c r="H195" s="22" t="e">
        <f t="shared" si="33"/>
        <v>#REF!</v>
      </c>
      <c r="I195" s="27"/>
      <c r="J195" s="24" t="e">
        <f t="shared" si="31"/>
        <v>#REF!</v>
      </c>
      <c r="K195">
        <f>IF(B195=$G$2,SUM($J$19:J195),0)</f>
        <v>0</v>
      </c>
      <c r="L195">
        <f>IF(B195=$G$2,SUM($J$19:J194),0)</f>
        <v>0</v>
      </c>
    </row>
    <row r="196" spans="1:12" outlineLevel="1">
      <c r="A196" s="19" t="e">
        <f>#REF!</f>
        <v>#REF!</v>
      </c>
      <c r="B196" s="9">
        <f t="shared" si="34"/>
        <v>177</v>
      </c>
      <c r="C196" s="21" t="e">
        <f t="shared" si="35"/>
        <v>#REF!</v>
      </c>
      <c r="D196" s="21" t="e">
        <f t="shared" si="36"/>
        <v>#REF!</v>
      </c>
      <c r="E196" s="22" t="e">
        <f t="shared" si="32"/>
        <v>#REF!</v>
      </c>
      <c r="F196" s="21" t="e">
        <f t="shared" si="37"/>
        <v>#REF!</v>
      </c>
      <c r="G196" s="21" t="e">
        <f t="shared" si="38"/>
        <v>#REF!</v>
      </c>
      <c r="H196" s="22" t="e">
        <f t="shared" si="33"/>
        <v>#REF!</v>
      </c>
      <c r="I196" s="27"/>
      <c r="J196" s="24" t="e">
        <f t="shared" si="31"/>
        <v>#REF!</v>
      </c>
      <c r="K196">
        <f>IF(B196=$G$2,SUM($J$19:J196),0)</f>
        <v>0</v>
      </c>
      <c r="L196">
        <f>IF(B196=$G$2,SUM($J$19:J195),0)</f>
        <v>0</v>
      </c>
    </row>
    <row r="197" spans="1:12" outlineLevel="1">
      <c r="A197" s="19" t="e">
        <f>#REF!</f>
        <v>#REF!</v>
      </c>
      <c r="B197" s="9">
        <f t="shared" si="34"/>
        <v>178</v>
      </c>
      <c r="C197" s="21" t="e">
        <f t="shared" si="35"/>
        <v>#REF!</v>
      </c>
      <c r="D197" s="21" t="e">
        <f t="shared" si="36"/>
        <v>#REF!</v>
      </c>
      <c r="E197" s="22" t="e">
        <f t="shared" si="32"/>
        <v>#REF!</v>
      </c>
      <c r="F197" s="21" t="e">
        <f t="shared" si="37"/>
        <v>#REF!</v>
      </c>
      <c r="G197" s="21" t="e">
        <f t="shared" si="38"/>
        <v>#REF!</v>
      </c>
      <c r="H197" s="22" t="e">
        <f t="shared" si="33"/>
        <v>#REF!</v>
      </c>
      <c r="I197" s="27"/>
      <c r="J197" s="24" t="e">
        <f t="shared" si="31"/>
        <v>#REF!</v>
      </c>
      <c r="K197">
        <f>IF(B197=$G$2,SUM($J$19:J197),0)</f>
        <v>0</v>
      </c>
      <c r="L197">
        <f>IF(B197=$G$2,SUM($J$19:J196),0)</f>
        <v>0</v>
      </c>
    </row>
    <row r="198" spans="1:12" outlineLevel="1">
      <c r="A198" s="19" t="e">
        <f>#REF!</f>
        <v>#REF!</v>
      </c>
      <c r="B198" s="9">
        <f t="shared" si="34"/>
        <v>179</v>
      </c>
      <c r="C198" s="21" t="e">
        <f t="shared" si="35"/>
        <v>#REF!</v>
      </c>
      <c r="D198" s="21" t="e">
        <f t="shared" si="36"/>
        <v>#REF!</v>
      </c>
      <c r="E198" s="22" t="e">
        <f t="shared" si="32"/>
        <v>#REF!</v>
      </c>
      <c r="F198" s="21" t="e">
        <f t="shared" si="37"/>
        <v>#REF!</v>
      </c>
      <c r="G198" s="21" t="e">
        <f t="shared" si="38"/>
        <v>#REF!</v>
      </c>
      <c r="H198" s="22" t="e">
        <f t="shared" si="33"/>
        <v>#REF!</v>
      </c>
      <c r="I198" s="27"/>
      <c r="J198" s="24" t="e">
        <f t="shared" si="31"/>
        <v>#REF!</v>
      </c>
      <c r="K198">
        <f>IF(B198=$G$2,SUM($J$19:J198),0)</f>
        <v>0</v>
      </c>
      <c r="L198">
        <f>IF(B198=$G$2,SUM($J$19:J197),0)</f>
        <v>0</v>
      </c>
    </row>
    <row r="199" spans="1:12">
      <c r="K199">
        <f>SUM(K19:K198)</f>
        <v>0</v>
      </c>
      <c r="L199">
        <f>SUM(L19:L198)</f>
        <v>0</v>
      </c>
    </row>
  </sheetData>
  <mergeCells count="8">
    <mergeCell ref="I11:J11"/>
    <mergeCell ref="H13:I13"/>
    <mergeCell ref="H14:I14"/>
    <mergeCell ref="H15:I15"/>
    <mergeCell ref="A18:B18"/>
    <mergeCell ref="C18:D18"/>
    <mergeCell ref="F18:G18"/>
    <mergeCell ref="I18:J18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199"/>
  <sheetViews>
    <sheetView workbookViewId="0">
      <selection activeCell="G22" sqref="G22"/>
    </sheetView>
  </sheetViews>
  <sheetFormatPr defaultColWidth="8.85546875" defaultRowHeight="12.95" outlineLevelRow="1"/>
  <cols>
    <col min="2" max="2" width="9.140625"/>
    <col min="3" max="3" width="10.28515625" bestFit="1" customWidth="1"/>
    <col min="4" max="6" width="12.28515625" bestFit="1" customWidth="1"/>
    <col min="7" max="7" width="14.140625" customWidth="1"/>
    <col min="8" max="8" width="12.28515625" bestFit="1" customWidth="1"/>
    <col min="9" max="9" width="9.140625" style="5"/>
    <col min="10" max="10" width="15" customWidth="1"/>
    <col min="11" max="197" width="9.140625"/>
  </cols>
  <sheetData>
    <row r="1" spans="2:10">
      <c r="E1" s="5" t="s">
        <v>298</v>
      </c>
      <c r="F1" s="5"/>
      <c r="G1" s="6">
        <v>0</v>
      </c>
      <c r="I1"/>
    </row>
    <row r="2" spans="2:10">
      <c r="E2" s="5" t="s">
        <v>299</v>
      </c>
      <c r="F2" s="5"/>
      <c r="G2" s="6">
        <f>Piloto!F6</f>
        <v>5.9666666666666668</v>
      </c>
      <c r="I2"/>
    </row>
    <row r="3" spans="2:10">
      <c r="C3" s="4" t="s">
        <v>300</v>
      </c>
      <c r="D3" s="4"/>
      <c r="F3" s="5"/>
      <c r="G3" s="5"/>
      <c r="I3"/>
    </row>
    <row r="4" spans="2:10">
      <c r="C4" s="4" t="s">
        <v>301</v>
      </c>
      <c r="D4" s="4" t="s">
        <v>302</v>
      </c>
      <c r="F4" s="4" t="s">
        <v>303</v>
      </c>
      <c r="G4" s="4" t="s">
        <v>304</v>
      </c>
      <c r="H4" s="4" t="s">
        <v>305</v>
      </c>
      <c r="I4" s="4" t="s">
        <v>306</v>
      </c>
      <c r="J4" s="4" t="s">
        <v>307</v>
      </c>
    </row>
    <row r="5" spans="2:10" ht="13.5" customHeight="1">
      <c r="C5" s="7" t="e">
        <f t="shared" ref="C5:C10" si="0">IF(I5=1,($G$1+J5),($G$2+J5))</f>
        <v>#REF!</v>
      </c>
      <c r="D5" s="8" t="e">
        <f t="shared" ref="D5:D10" si="1">C5+((F5-1)*H5)</f>
        <v>#REF!</v>
      </c>
      <c r="F5" s="28" t="e">
        <f>#REF!</f>
        <v>#REF!</v>
      </c>
      <c r="G5" s="10" t="e">
        <f>#REF!</f>
        <v>#REF!</v>
      </c>
      <c r="H5" s="9" t="e">
        <f>#REF!</f>
        <v>#REF!</v>
      </c>
      <c r="I5" s="9" t="e">
        <f>IF(#REF!="Pós Venda",1,2)</f>
        <v>#REF!</v>
      </c>
      <c r="J5" s="9" t="e">
        <f>#REF!</f>
        <v>#REF!</v>
      </c>
    </row>
    <row r="6" spans="2:10">
      <c r="C6" s="7" t="e">
        <f t="shared" si="0"/>
        <v>#REF!</v>
      </c>
      <c r="D6" s="8" t="e">
        <f t="shared" si="1"/>
        <v>#REF!</v>
      </c>
      <c r="F6" s="28" t="e">
        <f>#REF!</f>
        <v>#REF!</v>
      </c>
      <c r="G6" s="10" t="e">
        <f>#REF!</f>
        <v>#REF!</v>
      </c>
      <c r="H6" s="9" t="e">
        <f>#REF!</f>
        <v>#REF!</v>
      </c>
      <c r="I6" s="9" t="e">
        <f>IF(#REF!="Pós Venda",1,2)</f>
        <v>#REF!</v>
      </c>
      <c r="J6" s="9" t="e">
        <f>#REF!</f>
        <v>#REF!</v>
      </c>
    </row>
    <row r="7" spans="2:10">
      <c r="C7" s="7" t="e">
        <f t="shared" si="0"/>
        <v>#REF!</v>
      </c>
      <c r="D7" s="8" t="e">
        <f t="shared" si="1"/>
        <v>#REF!</v>
      </c>
      <c r="F7" s="28" t="e">
        <f>#REF!</f>
        <v>#REF!</v>
      </c>
      <c r="G7" s="10" t="e">
        <f>#REF!</f>
        <v>#REF!</v>
      </c>
      <c r="H7" s="9" t="e">
        <f>#REF!</f>
        <v>#REF!</v>
      </c>
      <c r="I7" s="9" t="e">
        <f>IF(#REF!="Pós Venda",1,2)</f>
        <v>#REF!</v>
      </c>
      <c r="J7" s="9" t="e">
        <f>#REF!</f>
        <v>#REF!</v>
      </c>
    </row>
    <row r="8" spans="2:10">
      <c r="C8" s="7" t="e">
        <f t="shared" si="0"/>
        <v>#REF!</v>
      </c>
      <c r="D8" s="8" t="e">
        <f t="shared" si="1"/>
        <v>#REF!</v>
      </c>
      <c r="F8" s="28" t="e">
        <f>#REF!</f>
        <v>#REF!</v>
      </c>
      <c r="G8" s="10" t="e">
        <f>#REF!</f>
        <v>#REF!</v>
      </c>
      <c r="H8" s="9" t="e">
        <f>#REF!</f>
        <v>#REF!</v>
      </c>
      <c r="I8" s="9" t="e">
        <f>IF(#REF!="Pós Venda",1,2)</f>
        <v>#REF!</v>
      </c>
      <c r="J8" s="9" t="e">
        <f>#REF!</f>
        <v>#REF!</v>
      </c>
    </row>
    <row r="9" spans="2:10">
      <c r="C9" s="7" t="e">
        <f t="shared" si="0"/>
        <v>#REF!</v>
      </c>
      <c r="D9" s="8" t="e">
        <f t="shared" si="1"/>
        <v>#REF!</v>
      </c>
      <c r="F9" s="28" t="e">
        <f>#REF!</f>
        <v>#REF!</v>
      </c>
      <c r="G9" s="10" t="e">
        <f>#REF!</f>
        <v>#REF!</v>
      </c>
      <c r="H9" s="9" t="e">
        <f>#REF!</f>
        <v>#REF!</v>
      </c>
      <c r="I9" s="9" t="e">
        <f>IF(#REF!="Pós Venda",1,2)</f>
        <v>#REF!</v>
      </c>
      <c r="J9" s="9" t="e">
        <f>#REF!</f>
        <v>#REF!</v>
      </c>
    </row>
    <row r="10" spans="2:10">
      <c r="C10" s="543" t="e">
        <f t="shared" si="0"/>
        <v>#REF!</v>
      </c>
      <c r="D10" s="544" t="e">
        <f t="shared" si="1"/>
        <v>#REF!</v>
      </c>
      <c r="F10" s="28" t="e">
        <f>#REF!</f>
        <v>#REF!</v>
      </c>
      <c r="G10" s="10" t="e">
        <f>#REF!</f>
        <v>#REF!</v>
      </c>
      <c r="H10" s="9" t="e">
        <f>#REF!</f>
        <v>#REF!</v>
      </c>
      <c r="I10" s="9" t="e">
        <f>IF(#REF!="Pós Venda",1,2)</f>
        <v>#REF!</v>
      </c>
      <c r="J10" s="9" t="e">
        <f>#REF!</f>
        <v>#REF!</v>
      </c>
    </row>
    <row r="11" spans="2:10">
      <c r="C11" s="5"/>
      <c r="D11" s="5"/>
      <c r="F11" s="5"/>
      <c r="G11" s="11"/>
      <c r="H11" s="9" t="s">
        <v>13</v>
      </c>
      <c r="I11" s="447" t="e">
        <f>F5*G5+F6*G6+F7*G7+F8*G8+F9*G9+F10*G10</f>
        <v>#REF!</v>
      </c>
      <c r="J11" s="545"/>
    </row>
    <row r="12" spans="2:10">
      <c r="C12" s="5"/>
      <c r="D12" s="5"/>
      <c r="F12" s="5"/>
      <c r="G12" s="11"/>
      <c r="H12" s="5"/>
      <c r="I12" s="12"/>
      <c r="J12" s="12"/>
    </row>
    <row r="13" spans="2:10">
      <c r="C13" s="5"/>
      <c r="D13" s="5"/>
      <c r="F13" s="5"/>
      <c r="G13" s="11"/>
      <c r="H13" s="435" t="s">
        <v>308</v>
      </c>
      <c r="I13" s="435"/>
      <c r="J13" s="9">
        <v>1</v>
      </c>
    </row>
    <row r="14" spans="2:10">
      <c r="C14" s="5"/>
      <c r="D14" s="5"/>
      <c r="F14" s="5"/>
      <c r="G14" s="11"/>
      <c r="H14" s="435" t="s">
        <v>309</v>
      </c>
      <c r="I14" s="435"/>
      <c r="J14" s="9">
        <v>1</v>
      </c>
    </row>
    <row r="15" spans="2:10">
      <c r="H15" s="435" t="s">
        <v>310</v>
      </c>
      <c r="I15" s="435"/>
      <c r="J15" s="13" t="e">
        <f>LARGE($D$5:$D$10,1)-$G$2+J$16</f>
        <v>#REF!</v>
      </c>
    </row>
    <row r="16" spans="2:10">
      <c r="B16" s="14" t="s">
        <v>311</v>
      </c>
      <c r="C16" s="15"/>
      <c r="D16" s="15" t="s">
        <v>229</v>
      </c>
      <c r="E16" s="15">
        <v>1</v>
      </c>
      <c r="F16" s="15"/>
      <c r="G16" s="15"/>
      <c r="H16" s="546"/>
      <c r="I16" s="546" t="s">
        <v>312</v>
      </c>
      <c r="J16" s="5"/>
    </row>
    <row r="17" spans="1:82" outlineLevel="1">
      <c r="B17" s="547"/>
      <c r="C17" s="547"/>
      <c r="D17" s="547"/>
      <c r="E17" s="547"/>
      <c r="F17" s="547"/>
      <c r="G17" s="547"/>
      <c r="H17" s="547"/>
      <c r="I17" s="547"/>
      <c r="J17" s="17"/>
    </row>
    <row r="18" spans="1:82" ht="27.95" outlineLevel="1">
      <c r="A18" s="450" t="s">
        <v>3</v>
      </c>
      <c r="B18" s="451"/>
      <c r="C18" s="392" t="s">
        <v>72</v>
      </c>
      <c r="D18" s="393"/>
      <c r="E18" s="4" t="s">
        <v>313</v>
      </c>
      <c r="F18" s="392" t="s">
        <v>67</v>
      </c>
      <c r="G18" s="393"/>
      <c r="H18" s="4" t="s">
        <v>313</v>
      </c>
      <c r="I18" s="448" t="s">
        <v>314</v>
      </c>
      <c r="J18" s="449"/>
      <c r="K18" s="18" t="s">
        <v>315</v>
      </c>
      <c r="L18" s="18" t="s">
        <v>316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</row>
    <row r="19" spans="1:82" outlineLevel="1">
      <c r="A19" s="19" t="e">
        <f>#REF!</f>
        <v>#REF!</v>
      </c>
      <c r="B19" s="20">
        <f>G1</f>
        <v>0</v>
      </c>
      <c r="C19" s="21" t="e">
        <f t="shared" ref="C19:C50" si="2">(IF($I$5=1,0,IF($B19&gt;=$C$5,$G$5,0))*IF($I$5=1,IF($B19&gt;($D$5+($B$19-$G$1)),0,IF(GCD(($D$5+($B$19-$G$1)-$B19),$H$5)=$H$5,1,0)),IF($B19&gt;$D$5,0,IF(GCD(($D$5-$B19),$H$5)=$H$5,1,0))))+(IF($I$6=1,0,IF($B19&gt;=$C$6,$G$6,0))*IF($I$6=1,IF($B19&gt;($D$6+($B$19-$G$1)),0,IF(GCD(($D$6+($B$19-$G$1)-$B19),$H$6)=$H$6,1,0)),IF($B19&gt;$D$6,0,IF(GCD(($D$6-$B19),$H$6)=$H$6,1,0))))+(IF($I$7=1,0,IF($B19&gt;=$C$7,$G$7,0))*IF($I$7=1,IF($B19&gt;($D$7+($B$19-$G$1)),0,IF(GCD(($D$7+($B$19-$G$1)-$B19),$H$7)=$H$7,1,0)),IF($B19&gt;$D$7,0,IF(GCD(($D$7-$B19),$H$7)=$H$7,1,0))))</f>
        <v>#REF!</v>
      </c>
      <c r="D19" s="21" t="e">
        <f t="shared" ref="D19:D50" si="3">(IF($I$8=1,0,IF($B19&gt;=$C$8,$G$8,0))*IF($I$8=1,IF($B19&gt;($D$8+($B$19-$G$1)),0,IF(GCD(($D$8+($B$19-$G$1)-$B19),$H$8)=$H$8,1,0)),IF($B19&gt;$D$8,0,IF(GCD(($D$8-B19),$H$8)=$H$8,1,0))))+(IF($I$9=1,0,IF($B19&gt;=$C$9,$G$9,0))*IF($I$9=1,IF($B19&gt;($D$9+($B$19-$G$1)),0,IF(GCD(($D$9+($B$19-$G$1)-$B19),$H$9)=$H$9,1,0)),IF($B19&gt;$D$9,0,IF(GCD(($D$9-$B19),$H$9)=$H$9,1,0))))+(IF($I$10=1,0,IF($B19&gt;=$C$10,$G$10,0))*IF($I$10=1,IF($B19&gt;($D$10+($B$19-$G$1)),0,IF(GCD(($D$10+($B$19-$G$1)-$B19),$H$10)=$H$10,1,0)),IF($B19&gt;$D$10,0,IF(GCD(($D$10-$B19),$H$10)=$H$10,1,0))))</f>
        <v>#REF!</v>
      </c>
      <c r="E19" s="22" t="e">
        <f>C19+D19</f>
        <v>#REF!</v>
      </c>
      <c r="F19" s="21" t="e">
        <f t="shared" ref="F19:F50" si="4">(IF($I$5=1,IF($B19&gt;=($C$5+($B$19-$G$1)),$G$5,0),0)*IF($I$5=1,IF($B19&gt;($D$5+($B$19-$G$1)),0,IF(GCD(($D$5+($B$19-$G$1)-$B19),$H$5)=$H$5,1,0)),IF($B19&gt;$D$5,0,IF(GCD(($D$5-$B19),$H$5)=$H$5,1,0))))+(IF($I$6=1,IF($B19&gt;=($C$6+($B$19-$G$1)),$G$6,0),0)*IF($I$6=1,IF($B19&gt;($D$6+($B$19-$G$1)),0,IF(GCD(($D$6+($B$19-$G$1)-$B19),$H$6)=$H$6,1,0)),IF($B19&gt;$D$6,0,IF(GCD(($D$6-$B19),$H$6)=$H$6,1,0))))+(IF($I$7=1,IF($B19&gt;=($C$7+($B$19-$G$1)),$G$7,0),0)*IF($I$7=1,IF($B19&gt;($D$7+($B$19-$G$1)),0,IF(GCD(($D$7+($B$19-$G$1)-$B19),$H$7)=$H$7,1,0)),IF($B19&gt;$D$7,0,IF(GCD(($D$7-$B19),$H$7)=$H$7,1,0))))</f>
        <v>#REF!</v>
      </c>
      <c r="G19" s="21" t="e">
        <f t="shared" ref="G19:G50" si="5">(IF($I$8=1,IF($B19&gt;=($C$8+($B$19-$G$1)),$G$8,0),0)*IF($I$8=1,IF($B19&gt;($D$8+($B$19-$G$1)),0,IF(GCD(($D$8+($B$19-$G$1)-$B19),$H$8)=$H$8,1,0)),IF($B19&gt;$D$8,0,IF(GCD(($D$8-$B19),$H$8)=$H$8,1,0))))+(IF($I$9=1,IF($B19&gt;=($C$9+($B$19-$G$1)),$G$9,0),0)*IF($I$9=1,IF($B19&gt;($D$9+($B$19-$G$1)),0,IF(GCD(($D$9+($B$19-$G$1)-$B19),$H$9)=$H$9,1,0)),IF($B19&gt;$D$9,0,IF(GCD(($D$9-$B19),$H$9)=$H$9,1,0))))+(IF($I$10=1,IF($B19&gt;=($C$10+($B$19-$G$1)),$G$10,0),0)*IF($I$10=1,IF($B19&gt;($D$10+($B$19-$G$1)),0,IF(GCD(($D$10+($B$19-$G$1)-$B19),$H$10)=$H$10,1,0)),IF($B19&gt;$D$10,0,IF(GCD(($D$10-$B19),$H$10)=$H$10,1,0))))</f>
        <v>#REF!</v>
      </c>
      <c r="H19" s="22" t="e">
        <f>F19+G19</f>
        <v>#REF!</v>
      </c>
      <c r="I19" s="23"/>
      <c r="J19" s="24" t="e">
        <f t="shared" ref="J19:J82" si="6">IF($B19&gt;$G$2,($H19*J$14+$E19*J$14)*J$13,J$14*$H19+$E19*J$14)</f>
        <v>#REF!</v>
      </c>
      <c r="K19">
        <v>0</v>
      </c>
      <c r="L19">
        <f>IF(K19=0,0,K19-E19)</f>
        <v>0</v>
      </c>
    </row>
    <row r="20" spans="1:82" outlineLevel="1">
      <c r="A20" s="19" t="e">
        <f>#REF!</f>
        <v>#REF!</v>
      </c>
      <c r="B20" s="9">
        <f>B19+1</f>
        <v>1</v>
      </c>
      <c r="C20" s="21" t="e">
        <f t="shared" si="2"/>
        <v>#REF!</v>
      </c>
      <c r="D20" s="21" t="e">
        <f t="shared" si="3"/>
        <v>#REF!</v>
      </c>
      <c r="E20" s="22" t="e">
        <f t="shared" ref="E20:E83" si="7">C20+D20</f>
        <v>#REF!</v>
      </c>
      <c r="F20" s="21" t="e">
        <f t="shared" si="4"/>
        <v>#REF!</v>
      </c>
      <c r="G20" s="21" t="e">
        <f t="shared" si="5"/>
        <v>#REF!</v>
      </c>
      <c r="H20" s="22" t="e">
        <f t="shared" ref="H20:H83" si="8">F20+G20</f>
        <v>#REF!</v>
      </c>
      <c r="I20" s="23"/>
      <c r="J20" s="24" t="e">
        <f t="shared" si="6"/>
        <v>#REF!</v>
      </c>
      <c r="K20">
        <f>IF(B20=$G$2,SUM($J$19:J20),0)</f>
        <v>0</v>
      </c>
      <c r="L20">
        <f>IF(B20=$G$2,SUM($J$19:J19),0)</f>
        <v>0</v>
      </c>
    </row>
    <row r="21" spans="1:82" outlineLevel="1">
      <c r="A21" s="19" t="e">
        <f>#REF!</f>
        <v>#REF!</v>
      </c>
      <c r="B21" s="9">
        <f t="shared" ref="B21:B42" si="9">B20+1</f>
        <v>2</v>
      </c>
      <c r="C21" s="21" t="e">
        <f t="shared" si="2"/>
        <v>#REF!</v>
      </c>
      <c r="D21" s="21" t="e">
        <f t="shared" si="3"/>
        <v>#REF!</v>
      </c>
      <c r="E21" s="22" t="e">
        <f t="shared" si="7"/>
        <v>#REF!</v>
      </c>
      <c r="F21" s="21" t="e">
        <f t="shared" si="4"/>
        <v>#REF!</v>
      </c>
      <c r="G21" s="21" t="e">
        <f t="shared" si="5"/>
        <v>#REF!</v>
      </c>
      <c r="H21" s="22" t="e">
        <f t="shared" si="8"/>
        <v>#REF!</v>
      </c>
      <c r="I21" s="23"/>
      <c r="J21" s="24" t="e">
        <f t="shared" si="6"/>
        <v>#REF!</v>
      </c>
      <c r="K21">
        <f>IF(B21=$G$2,SUM($J$19:J21),0)</f>
        <v>0</v>
      </c>
      <c r="L21">
        <f>IF(B21=$G$2,SUM($J$19:J20),0)</f>
        <v>0</v>
      </c>
    </row>
    <row r="22" spans="1:82" outlineLevel="1">
      <c r="A22" s="19" t="e">
        <f>#REF!</f>
        <v>#REF!</v>
      </c>
      <c r="B22" s="9">
        <f t="shared" si="9"/>
        <v>3</v>
      </c>
      <c r="C22" s="21" t="e">
        <f t="shared" si="2"/>
        <v>#REF!</v>
      </c>
      <c r="D22" s="21" t="e">
        <f t="shared" si="3"/>
        <v>#REF!</v>
      </c>
      <c r="E22" s="22" t="e">
        <f t="shared" si="7"/>
        <v>#REF!</v>
      </c>
      <c r="F22" s="21" t="e">
        <f t="shared" si="4"/>
        <v>#REF!</v>
      </c>
      <c r="G22" s="21" t="e">
        <f t="shared" si="5"/>
        <v>#REF!</v>
      </c>
      <c r="H22" s="22" t="e">
        <f t="shared" si="8"/>
        <v>#REF!</v>
      </c>
      <c r="I22" s="23"/>
      <c r="J22" s="24" t="e">
        <f t="shared" si="6"/>
        <v>#REF!</v>
      </c>
      <c r="K22">
        <f>IF(B22=$G$2,SUM($J$19:J22),0)</f>
        <v>0</v>
      </c>
      <c r="L22">
        <f>IF(B22=$G$2,SUM($J$19:J21),0)</f>
        <v>0</v>
      </c>
    </row>
    <row r="23" spans="1:82" outlineLevel="1">
      <c r="A23" s="19" t="e">
        <f>#REF!</f>
        <v>#REF!</v>
      </c>
      <c r="B23" s="9">
        <f t="shared" si="9"/>
        <v>4</v>
      </c>
      <c r="C23" s="21" t="e">
        <f t="shared" si="2"/>
        <v>#REF!</v>
      </c>
      <c r="D23" s="21" t="e">
        <f t="shared" si="3"/>
        <v>#REF!</v>
      </c>
      <c r="E23" s="22" t="e">
        <f t="shared" si="7"/>
        <v>#REF!</v>
      </c>
      <c r="F23" s="21" t="e">
        <f t="shared" si="4"/>
        <v>#REF!</v>
      </c>
      <c r="G23" s="21" t="e">
        <f t="shared" si="5"/>
        <v>#REF!</v>
      </c>
      <c r="H23" s="22" t="e">
        <f t="shared" si="8"/>
        <v>#REF!</v>
      </c>
      <c r="I23" s="23"/>
      <c r="J23" s="24" t="e">
        <f t="shared" si="6"/>
        <v>#REF!</v>
      </c>
      <c r="K23">
        <f>IF(B23=$G$2,SUM($J$19:J23),0)</f>
        <v>0</v>
      </c>
      <c r="L23">
        <f>IF(B23=$G$2,SUM($J$19:J22),0)</f>
        <v>0</v>
      </c>
    </row>
    <row r="24" spans="1:82" outlineLevel="1">
      <c r="A24" s="19" t="e">
        <f>#REF!</f>
        <v>#REF!</v>
      </c>
      <c r="B24" s="9">
        <f t="shared" si="9"/>
        <v>5</v>
      </c>
      <c r="C24" s="21" t="e">
        <f t="shared" si="2"/>
        <v>#REF!</v>
      </c>
      <c r="D24" s="21" t="e">
        <f t="shared" si="3"/>
        <v>#REF!</v>
      </c>
      <c r="E24" s="22" t="e">
        <f t="shared" si="7"/>
        <v>#REF!</v>
      </c>
      <c r="F24" s="21" t="e">
        <f t="shared" si="4"/>
        <v>#REF!</v>
      </c>
      <c r="G24" s="21" t="e">
        <f t="shared" si="5"/>
        <v>#REF!</v>
      </c>
      <c r="H24" s="22" t="e">
        <f t="shared" si="8"/>
        <v>#REF!</v>
      </c>
      <c r="I24" s="23"/>
      <c r="J24" s="24" t="e">
        <f t="shared" si="6"/>
        <v>#REF!</v>
      </c>
      <c r="K24">
        <f>IF(B24=$G$2,SUM($J$19:J24),0)</f>
        <v>0</v>
      </c>
      <c r="L24">
        <f>IF(B24=$G$2,SUM($J$19:J23),0)</f>
        <v>0</v>
      </c>
    </row>
    <row r="25" spans="1:82" outlineLevel="1">
      <c r="A25" s="19" t="e">
        <f>#REF!</f>
        <v>#REF!</v>
      </c>
      <c r="B25" s="9">
        <f t="shared" si="9"/>
        <v>6</v>
      </c>
      <c r="C25" s="21" t="e">
        <f t="shared" si="2"/>
        <v>#REF!</v>
      </c>
      <c r="D25" s="21" t="e">
        <f t="shared" si="3"/>
        <v>#REF!</v>
      </c>
      <c r="E25" s="22" t="e">
        <f t="shared" si="7"/>
        <v>#REF!</v>
      </c>
      <c r="F25" s="21" t="e">
        <f t="shared" si="4"/>
        <v>#REF!</v>
      </c>
      <c r="G25" s="21" t="e">
        <f t="shared" si="5"/>
        <v>#REF!</v>
      </c>
      <c r="H25" s="22" t="e">
        <f t="shared" si="8"/>
        <v>#REF!</v>
      </c>
      <c r="I25" s="23"/>
      <c r="J25" s="24" t="e">
        <f t="shared" si="6"/>
        <v>#REF!</v>
      </c>
      <c r="K25">
        <f>IF(B25=$G$2,SUM($J$19:J25),0)</f>
        <v>0</v>
      </c>
      <c r="L25">
        <f>IF(B25=$G$2,SUM($J$19:J24),0)</f>
        <v>0</v>
      </c>
    </row>
    <row r="26" spans="1:82" outlineLevel="1">
      <c r="A26" s="19" t="e">
        <f>#REF!</f>
        <v>#REF!</v>
      </c>
      <c r="B26" s="9">
        <f t="shared" si="9"/>
        <v>7</v>
      </c>
      <c r="C26" s="21" t="e">
        <f t="shared" si="2"/>
        <v>#REF!</v>
      </c>
      <c r="D26" s="21" t="e">
        <f t="shared" si="3"/>
        <v>#REF!</v>
      </c>
      <c r="E26" s="22" t="e">
        <f t="shared" si="7"/>
        <v>#REF!</v>
      </c>
      <c r="F26" s="21" t="e">
        <f t="shared" si="4"/>
        <v>#REF!</v>
      </c>
      <c r="G26" s="21" t="e">
        <f t="shared" si="5"/>
        <v>#REF!</v>
      </c>
      <c r="H26" s="22" t="e">
        <f t="shared" si="8"/>
        <v>#REF!</v>
      </c>
      <c r="I26" s="23"/>
      <c r="J26" s="24" t="e">
        <f t="shared" si="6"/>
        <v>#REF!</v>
      </c>
      <c r="K26">
        <f>IF(B26=$G$2,SUM($J$19:J26),0)</f>
        <v>0</v>
      </c>
      <c r="L26">
        <f>IF(B26=$G$2,SUM($J$19:J25),0)</f>
        <v>0</v>
      </c>
    </row>
    <row r="27" spans="1:82" outlineLevel="1">
      <c r="A27" s="19" t="e">
        <f>#REF!</f>
        <v>#REF!</v>
      </c>
      <c r="B27" s="9">
        <f t="shared" si="9"/>
        <v>8</v>
      </c>
      <c r="C27" s="21" t="e">
        <f t="shared" si="2"/>
        <v>#REF!</v>
      </c>
      <c r="D27" s="21" t="e">
        <f t="shared" si="3"/>
        <v>#REF!</v>
      </c>
      <c r="E27" s="22" t="e">
        <f t="shared" si="7"/>
        <v>#REF!</v>
      </c>
      <c r="F27" s="21" t="e">
        <f t="shared" si="4"/>
        <v>#REF!</v>
      </c>
      <c r="G27" s="21" t="e">
        <f t="shared" si="5"/>
        <v>#REF!</v>
      </c>
      <c r="H27" s="22" t="e">
        <f t="shared" si="8"/>
        <v>#REF!</v>
      </c>
      <c r="I27" s="23"/>
      <c r="J27" s="24" t="e">
        <f t="shared" si="6"/>
        <v>#REF!</v>
      </c>
      <c r="K27">
        <f>IF(B27=$G$2,SUM($J$19:J27),0)</f>
        <v>0</v>
      </c>
      <c r="L27">
        <f>IF(B27=$G$2,SUM($J$19:J26),0)</f>
        <v>0</v>
      </c>
    </row>
    <row r="28" spans="1:82" outlineLevel="1">
      <c r="A28" s="19" t="e">
        <f>#REF!</f>
        <v>#REF!</v>
      </c>
      <c r="B28" s="9">
        <f t="shared" si="9"/>
        <v>9</v>
      </c>
      <c r="C28" s="21" t="e">
        <f t="shared" si="2"/>
        <v>#REF!</v>
      </c>
      <c r="D28" s="21" t="e">
        <f t="shared" si="3"/>
        <v>#REF!</v>
      </c>
      <c r="E28" s="22" t="e">
        <f t="shared" si="7"/>
        <v>#REF!</v>
      </c>
      <c r="F28" s="21" t="e">
        <f t="shared" si="4"/>
        <v>#REF!</v>
      </c>
      <c r="G28" s="21" t="e">
        <f t="shared" si="5"/>
        <v>#REF!</v>
      </c>
      <c r="H28" s="22" t="e">
        <f t="shared" si="8"/>
        <v>#REF!</v>
      </c>
      <c r="I28" s="23"/>
      <c r="J28" s="24" t="e">
        <f t="shared" si="6"/>
        <v>#REF!</v>
      </c>
      <c r="K28">
        <f>IF(B28=$G$2,SUM($J$19:J28),0)</f>
        <v>0</v>
      </c>
      <c r="L28">
        <f>IF(B28=$G$2,SUM($J$19:J27),0)</f>
        <v>0</v>
      </c>
    </row>
    <row r="29" spans="1:82" outlineLevel="1">
      <c r="A29" s="19" t="e">
        <f>#REF!</f>
        <v>#REF!</v>
      </c>
      <c r="B29" s="9">
        <f t="shared" si="9"/>
        <v>10</v>
      </c>
      <c r="C29" s="21" t="e">
        <f t="shared" si="2"/>
        <v>#REF!</v>
      </c>
      <c r="D29" s="21" t="e">
        <f t="shared" si="3"/>
        <v>#REF!</v>
      </c>
      <c r="E29" s="22" t="e">
        <f t="shared" si="7"/>
        <v>#REF!</v>
      </c>
      <c r="F29" s="21" t="e">
        <f t="shared" si="4"/>
        <v>#REF!</v>
      </c>
      <c r="G29" s="21" t="e">
        <f t="shared" si="5"/>
        <v>#REF!</v>
      </c>
      <c r="H29" s="22" t="e">
        <f t="shared" si="8"/>
        <v>#REF!</v>
      </c>
      <c r="I29" s="23"/>
      <c r="J29" s="24" t="e">
        <f t="shared" si="6"/>
        <v>#REF!</v>
      </c>
      <c r="K29">
        <f>IF(B29=$G$2,SUM($J$19:J29),0)</f>
        <v>0</v>
      </c>
      <c r="L29">
        <f>IF(B29=$G$2,SUM($J$19:J28),0)</f>
        <v>0</v>
      </c>
    </row>
    <row r="30" spans="1:82" outlineLevel="1">
      <c r="A30" s="19" t="e">
        <f>#REF!</f>
        <v>#REF!</v>
      </c>
      <c r="B30" s="9">
        <f t="shared" si="9"/>
        <v>11</v>
      </c>
      <c r="C30" s="21" t="e">
        <f t="shared" si="2"/>
        <v>#REF!</v>
      </c>
      <c r="D30" s="21" t="e">
        <f t="shared" si="3"/>
        <v>#REF!</v>
      </c>
      <c r="E30" s="22" t="e">
        <f t="shared" si="7"/>
        <v>#REF!</v>
      </c>
      <c r="F30" s="21" t="e">
        <f t="shared" si="4"/>
        <v>#REF!</v>
      </c>
      <c r="G30" s="21" t="e">
        <f t="shared" si="5"/>
        <v>#REF!</v>
      </c>
      <c r="H30" s="22" t="e">
        <f t="shared" si="8"/>
        <v>#REF!</v>
      </c>
      <c r="I30" s="23"/>
      <c r="J30" s="24" t="e">
        <f t="shared" si="6"/>
        <v>#REF!</v>
      </c>
      <c r="K30">
        <f>IF(B30=$G$2,SUM($J$19:J30),0)</f>
        <v>0</v>
      </c>
      <c r="L30">
        <f>IF(B30=$G$2,SUM($J$19:J29),0)</f>
        <v>0</v>
      </c>
    </row>
    <row r="31" spans="1:82" outlineLevel="1">
      <c r="A31" s="19" t="e">
        <f>#REF!</f>
        <v>#REF!</v>
      </c>
      <c r="B31" s="9">
        <f t="shared" si="9"/>
        <v>12</v>
      </c>
      <c r="C31" s="21" t="e">
        <f t="shared" si="2"/>
        <v>#REF!</v>
      </c>
      <c r="D31" s="21" t="e">
        <f t="shared" si="3"/>
        <v>#REF!</v>
      </c>
      <c r="E31" s="22" t="e">
        <f t="shared" si="7"/>
        <v>#REF!</v>
      </c>
      <c r="F31" s="21" t="e">
        <f t="shared" si="4"/>
        <v>#REF!</v>
      </c>
      <c r="G31" s="21" t="e">
        <f t="shared" si="5"/>
        <v>#REF!</v>
      </c>
      <c r="H31" s="22" t="e">
        <f t="shared" si="8"/>
        <v>#REF!</v>
      </c>
      <c r="I31" s="23"/>
      <c r="J31" s="24" t="e">
        <f t="shared" si="6"/>
        <v>#REF!</v>
      </c>
      <c r="K31">
        <f>IF(B31=$G$2,SUM($J$19:J31),0)</f>
        <v>0</v>
      </c>
      <c r="L31">
        <f>IF(B31=$G$2,SUM($J$19:J30),0)</f>
        <v>0</v>
      </c>
    </row>
    <row r="32" spans="1:82" outlineLevel="1">
      <c r="A32" s="19" t="e">
        <f>#REF!</f>
        <v>#REF!</v>
      </c>
      <c r="B32" s="9">
        <f t="shared" si="9"/>
        <v>13</v>
      </c>
      <c r="C32" s="21" t="e">
        <f t="shared" si="2"/>
        <v>#REF!</v>
      </c>
      <c r="D32" s="21" t="e">
        <f t="shared" si="3"/>
        <v>#REF!</v>
      </c>
      <c r="E32" s="22" t="e">
        <f t="shared" si="7"/>
        <v>#REF!</v>
      </c>
      <c r="F32" s="21" t="e">
        <f t="shared" si="4"/>
        <v>#REF!</v>
      </c>
      <c r="G32" s="21" t="e">
        <f t="shared" si="5"/>
        <v>#REF!</v>
      </c>
      <c r="H32" s="22" t="e">
        <f t="shared" si="8"/>
        <v>#REF!</v>
      </c>
      <c r="I32" s="23"/>
      <c r="J32" s="24" t="e">
        <f t="shared" si="6"/>
        <v>#REF!</v>
      </c>
      <c r="K32">
        <f>IF(B32=$G$2,SUM($J$19:J32),0)</f>
        <v>0</v>
      </c>
      <c r="L32">
        <f>IF(B32=$G$2,SUM($J$19:J31),0)</f>
        <v>0</v>
      </c>
    </row>
    <row r="33" spans="1:12" outlineLevel="1">
      <c r="A33" s="19" t="e">
        <f>#REF!</f>
        <v>#REF!</v>
      </c>
      <c r="B33" s="9">
        <f t="shared" si="9"/>
        <v>14</v>
      </c>
      <c r="C33" s="21" t="e">
        <f t="shared" si="2"/>
        <v>#REF!</v>
      </c>
      <c r="D33" s="21" t="e">
        <f t="shared" si="3"/>
        <v>#REF!</v>
      </c>
      <c r="E33" s="22" t="e">
        <f t="shared" si="7"/>
        <v>#REF!</v>
      </c>
      <c r="F33" s="21" t="e">
        <f t="shared" si="4"/>
        <v>#REF!</v>
      </c>
      <c r="G33" s="21" t="e">
        <f t="shared" si="5"/>
        <v>#REF!</v>
      </c>
      <c r="H33" s="22" t="e">
        <f t="shared" si="8"/>
        <v>#REF!</v>
      </c>
      <c r="I33" s="23"/>
      <c r="J33" s="24" t="e">
        <f t="shared" si="6"/>
        <v>#REF!</v>
      </c>
      <c r="K33">
        <f>IF(B33=$G$2,SUM($J$19:J33),0)</f>
        <v>0</v>
      </c>
      <c r="L33">
        <f>IF(B33=$G$2,SUM($J$19:J32),0)</f>
        <v>0</v>
      </c>
    </row>
    <row r="34" spans="1:12" outlineLevel="1">
      <c r="A34" s="19" t="e">
        <f>#REF!</f>
        <v>#REF!</v>
      </c>
      <c r="B34" s="9">
        <f t="shared" si="9"/>
        <v>15</v>
      </c>
      <c r="C34" s="21" t="e">
        <f t="shared" si="2"/>
        <v>#REF!</v>
      </c>
      <c r="D34" s="21" t="e">
        <f t="shared" si="3"/>
        <v>#REF!</v>
      </c>
      <c r="E34" s="22" t="e">
        <f t="shared" si="7"/>
        <v>#REF!</v>
      </c>
      <c r="F34" s="21" t="e">
        <f t="shared" si="4"/>
        <v>#REF!</v>
      </c>
      <c r="G34" s="21" t="e">
        <f t="shared" si="5"/>
        <v>#REF!</v>
      </c>
      <c r="H34" s="22" t="e">
        <f t="shared" si="8"/>
        <v>#REF!</v>
      </c>
      <c r="I34" s="23"/>
      <c r="J34" s="24" t="e">
        <f t="shared" si="6"/>
        <v>#REF!</v>
      </c>
      <c r="K34">
        <f>IF(B34=$G$2,SUM($J$19:J34),0)</f>
        <v>0</v>
      </c>
      <c r="L34">
        <f>IF(B34=$G$2,SUM($J$19:J33),0)</f>
        <v>0</v>
      </c>
    </row>
    <row r="35" spans="1:12" outlineLevel="1">
      <c r="A35" s="19" t="e">
        <f>#REF!</f>
        <v>#REF!</v>
      </c>
      <c r="B35" s="9">
        <f t="shared" si="9"/>
        <v>16</v>
      </c>
      <c r="C35" s="21" t="e">
        <f t="shared" si="2"/>
        <v>#REF!</v>
      </c>
      <c r="D35" s="21" t="e">
        <f t="shared" si="3"/>
        <v>#REF!</v>
      </c>
      <c r="E35" s="22" t="e">
        <f t="shared" si="7"/>
        <v>#REF!</v>
      </c>
      <c r="F35" s="21" t="e">
        <f t="shared" si="4"/>
        <v>#REF!</v>
      </c>
      <c r="G35" s="21" t="e">
        <f t="shared" si="5"/>
        <v>#REF!</v>
      </c>
      <c r="H35" s="22" t="e">
        <f t="shared" si="8"/>
        <v>#REF!</v>
      </c>
      <c r="I35" s="23"/>
      <c r="J35" s="24" t="e">
        <f t="shared" si="6"/>
        <v>#REF!</v>
      </c>
      <c r="K35">
        <f>IF(B35=$G$2,SUM($J$19:J35),0)</f>
        <v>0</v>
      </c>
      <c r="L35">
        <f>IF(B35=$G$2,SUM($J$19:J34),0)</f>
        <v>0</v>
      </c>
    </row>
    <row r="36" spans="1:12" outlineLevel="1">
      <c r="A36" s="19" t="e">
        <f>#REF!</f>
        <v>#REF!</v>
      </c>
      <c r="B36" s="9">
        <f t="shared" si="9"/>
        <v>17</v>
      </c>
      <c r="C36" s="21" t="e">
        <f t="shared" si="2"/>
        <v>#REF!</v>
      </c>
      <c r="D36" s="21" t="e">
        <f t="shared" si="3"/>
        <v>#REF!</v>
      </c>
      <c r="E36" s="22" t="e">
        <f t="shared" si="7"/>
        <v>#REF!</v>
      </c>
      <c r="F36" s="21" t="e">
        <f t="shared" si="4"/>
        <v>#REF!</v>
      </c>
      <c r="G36" s="21" t="e">
        <f t="shared" si="5"/>
        <v>#REF!</v>
      </c>
      <c r="H36" s="22" t="e">
        <f t="shared" si="8"/>
        <v>#REF!</v>
      </c>
      <c r="I36" s="23"/>
      <c r="J36" s="24" t="e">
        <f t="shared" si="6"/>
        <v>#REF!</v>
      </c>
      <c r="K36">
        <f>IF(B36=$G$2,SUM($J$19:J36),0)</f>
        <v>0</v>
      </c>
      <c r="L36">
        <f>IF(B36=$G$2,SUM($J$19:J35),0)</f>
        <v>0</v>
      </c>
    </row>
    <row r="37" spans="1:12" outlineLevel="1">
      <c r="A37" s="19" t="e">
        <f>#REF!</f>
        <v>#REF!</v>
      </c>
      <c r="B37" s="9">
        <f t="shared" si="9"/>
        <v>18</v>
      </c>
      <c r="C37" s="21" t="e">
        <f t="shared" si="2"/>
        <v>#REF!</v>
      </c>
      <c r="D37" s="21" t="e">
        <f t="shared" si="3"/>
        <v>#REF!</v>
      </c>
      <c r="E37" s="22" t="e">
        <f t="shared" si="7"/>
        <v>#REF!</v>
      </c>
      <c r="F37" s="21" t="e">
        <f t="shared" si="4"/>
        <v>#REF!</v>
      </c>
      <c r="G37" s="21" t="e">
        <f t="shared" si="5"/>
        <v>#REF!</v>
      </c>
      <c r="H37" s="22" t="e">
        <f t="shared" si="8"/>
        <v>#REF!</v>
      </c>
      <c r="I37" s="23"/>
      <c r="J37" s="24" t="e">
        <f t="shared" si="6"/>
        <v>#REF!</v>
      </c>
      <c r="K37">
        <f>IF(B37=$G$2,SUM($J$19:J37),0)</f>
        <v>0</v>
      </c>
      <c r="L37">
        <f>IF(B37=$G$2,SUM($J$19:J36),0)</f>
        <v>0</v>
      </c>
    </row>
    <row r="38" spans="1:12" outlineLevel="1">
      <c r="A38" s="19" t="e">
        <f>#REF!</f>
        <v>#REF!</v>
      </c>
      <c r="B38" s="9">
        <f t="shared" si="9"/>
        <v>19</v>
      </c>
      <c r="C38" s="21" t="e">
        <f t="shared" si="2"/>
        <v>#REF!</v>
      </c>
      <c r="D38" s="21" t="e">
        <f t="shared" si="3"/>
        <v>#REF!</v>
      </c>
      <c r="E38" s="22" t="e">
        <f t="shared" si="7"/>
        <v>#REF!</v>
      </c>
      <c r="F38" s="21" t="e">
        <f t="shared" si="4"/>
        <v>#REF!</v>
      </c>
      <c r="G38" s="21" t="e">
        <f t="shared" si="5"/>
        <v>#REF!</v>
      </c>
      <c r="H38" s="22" t="e">
        <f t="shared" si="8"/>
        <v>#REF!</v>
      </c>
      <c r="I38" s="23"/>
      <c r="J38" s="24" t="e">
        <f t="shared" si="6"/>
        <v>#REF!</v>
      </c>
      <c r="K38">
        <f>IF(B38=$G$2,SUM($J$19:J38),0)</f>
        <v>0</v>
      </c>
      <c r="L38">
        <f>IF(B38=$G$2,SUM($J$19:J37),0)</f>
        <v>0</v>
      </c>
    </row>
    <row r="39" spans="1:12" outlineLevel="1">
      <c r="A39" s="19" t="e">
        <f>#REF!</f>
        <v>#REF!</v>
      </c>
      <c r="B39" s="9">
        <f t="shared" si="9"/>
        <v>20</v>
      </c>
      <c r="C39" s="21" t="e">
        <f t="shared" si="2"/>
        <v>#REF!</v>
      </c>
      <c r="D39" s="21" t="e">
        <f t="shared" si="3"/>
        <v>#REF!</v>
      </c>
      <c r="E39" s="22" t="e">
        <f t="shared" si="7"/>
        <v>#REF!</v>
      </c>
      <c r="F39" s="21" t="e">
        <f t="shared" si="4"/>
        <v>#REF!</v>
      </c>
      <c r="G39" s="21" t="e">
        <f t="shared" si="5"/>
        <v>#REF!</v>
      </c>
      <c r="H39" s="22" t="e">
        <f t="shared" si="8"/>
        <v>#REF!</v>
      </c>
      <c r="I39" s="23"/>
      <c r="J39" s="24" t="e">
        <f t="shared" si="6"/>
        <v>#REF!</v>
      </c>
      <c r="K39">
        <f>IF(B39=$G$2,SUM($J$19:J39),0)</f>
        <v>0</v>
      </c>
      <c r="L39">
        <f>IF(B39=$G$2,SUM($J$19:J38),0)</f>
        <v>0</v>
      </c>
    </row>
    <row r="40" spans="1:12" outlineLevel="1">
      <c r="A40" s="19" t="e">
        <f>#REF!</f>
        <v>#REF!</v>
      </c>
      <c r="B40" s="9">
        <f t="shared" si="9"/>
        <v>21</v>
      </c>
      <c r="C40" s="21" t="e">
        <f t="shared" si="2"/>
        <v>#REF!</v>
      </c>
      <c r="D40" s="21" t="e">
        <f t="shared" si="3"/>
        <v>#REF!</v>
      </c>
      <c r="E40" s="22" t="e">
        <f t="shared" si="7"/>
        <v>#REF!</v>
      </c>
      <c r="F40" s="21" t="e">
        <f t="shared" si="4"/>
        <v>#REF!</v>
      </c>
      <c r="G40" s="21" t="e">
        <f t="shared" si="5"/>
        <v>#REF!</v>
      </c>
      <c r="H40" s="22" t="e">
        <f t="shared" si="8"/>
        <v>#REF!</v>
      </c>
      <c r="I40" s="23"/>
      <c r="J40" s="24" t="e">
        <f t="shared" si="6"/>
        <v>#REF!</v>
      </c>
      <c r="K40">
        <f>IF(B40=$G$2,SUM($J$19:J40),0)</f>
        <v>0</v>
      </c>
      <c r="L40">
        <f>IF(B40=$G$2,SUM($J$19:J39),0)</f>
        <v>0</v>
      </c>
    </row>
    <row r="41" spans="1:12" outlineLevel="1">
      <c r="A41" s="19" t="e">
        <f>#REF!</f>
        <v>#REF!</v>
      </c>
      <c r="B41" s="9">
        <f t="shared" si="9"/>
        <v>22</v>
      </c>
      <c r="C41" s="21" t="e">
        <f t="shared" si="2"/>
        <v>#REF!</v>
      </c>
      <c r="D41" s="21" t="e">
        <f t="shared" si="3"/>
        <v>#REF!</v>
      </c>
      <c r="E41" s="22" t="e">
        <f t="shared" si="7"/>
        <v>#REF!</v>
      </c>
      <c r="F41" s="21" t="e">
        <f t="shared" si="4"/>
        <v>#REF!</v>
      </c>
      <c r="G41" s="21" t="e">
        <f t="shared" si="5"/>
        <v>#REF!</v>
      </c>
      <c r="H41" s="22" t="e">
        <f t="shared" si="8"/>
        <v>#REF!</v>
      </c>
      <c r="I41" s="23"/>
      <c r="J41" s="24" t="e">
        <f t="shared" si="6"/>
        <v>#REF!</v>
      </c>
      <c r="K41">
        <f>IF(B41=$G$2,SUM($J$19:J41),0)</f>
        <v>0</v>
      </c>
      <c r="L41">
        <f>IF(B41=$G$2,SUM($J$19:J40),0)</f>
        <v>0</v>
      </c>
    </row>
    <row r="42" spans="1:12" outlineLevel="1">
      <c r="A42" s="19" t="e">
        <f>#REF!</f>
        <v>#REF!</v>
      </c>
      <c r="B42" s="9">
        <f t="shared" si="9"/>
        <v>23</v>
      </c>
      <c r="C42" s="21" t="e">
        <f t="shared" si="2"/>
        <v>#REF!</v>
      </c>
      <c r="D42" s="21" t="e">
        <f t="shared" si="3"/>
        <v>#REF!</v>
      </c>
      <c r="E42" s="22" t="e">
        <f t="shared" si="7"/>
        <v>#REF!</v>
      </c>
      <c r="F42" s="21" t="e">
        <f t="shared" si="4"/>
        <v>#REF!</v>
      </c>
      <c r="G42" s="21" t="e">
        <f t="shared" si="5"/>
        <v>#REF!</v>
      </c>
      <c r="H42" s="22" t="e">
        <f t="shared" si="8"/>
        <v>#REF!</v>
      </c>
      <c r="I42" s="23"/>
      <c r="J42" s="24" t="e">
        <f t="shared" si="6"/>
        <v>#REF!</v>
      </c>
      <c r="K42">
        <f>IF(B42=$G$2,SUM($J$19:J42),0)</f>
        <v>0</v>
      </c>
      <c r="L42">
        <f>IF(B42=$G$2,SUM($J$19:J41),0)</f>
        <v>0</v>
      </c>
    </row>
    <row r="43" spans="1:12" outlineLevel="1">
      <c r="A43" s="19" t="e">
        <f>#REF!</f>
        <v>#REF!</v>
      </c>
      <c r="B43" s="9">
        <f>B42+1</f>
        <v>24</v>
      </c>
      <c r="C43" s="21" t="e">
        <f t="shared" si="2"/>
        <v>#REF!</v>
      </c>
      <c r="D43" s="21" t="e">
        <f t="shared" si="3"/>
        <v>#REF!</v>
      </c>
      <c r="E43" s="22" t="e">
        <f t="shared" si="7"/>
        <v>#REF!</v>
      </c>
      <c r="F43" s="21" t="e">
        <f t="shared" si="4"/>
        <v>#REF!</v>
      </c>
      <c r="G43" s="21" t="e">
        <f t="shared" si="5"/>
        <v>#REF!</v>
      </c>
      <c r="H43" s="22" t="e">
        <f t="shared" si="8"/>
        <v>#REF!</v>
      </c>
      <c r="I43" s="23"/>
      <c r="J43" s="24" t="e">
        <f t="shared" si="6"/>
        <v>#REF!</v>
      </c>
      <c r="K43">
        <f>IF(B43=$G$2,SUM($J$19:J43),0)</f>
        <v>0</v>
      </c>
      <c r="L43">
        <f>IF(B43=$G$2,SUM($J$19:J42),0)</f>
        <v>0</v>
      </c>
    </row>
    <row r="44" spans="1:12" outlineLevel="1">
      <c r="A44" s="19" t="e">
        <f>#REF!</f>
        <v>#REF!</v>
      </c>
      <c r="B44" s="9">
        <f t="shared" ref="B44:B107" si="10">B43+1</f>
        <v>25</v>
      </c>
      <c r="C44" s="21" t="e">
        <f t="shared" si="2"/>
        <v>#REF!</v>
      </c>
      <c r="D44" s="21" t="e">
        <f t="shared" si="3"/>
        <v>#REF!</v>
      </c>
      <c r="E44" s="22" t="e">
        <f t="shared" si="7"/>
        <v>#REF!</v>
      </c>
      <c r="F44" s="21" t="e">
        <f t="shared" si="4"/>
        <v>#REF!</v>
      </c>
      <c r="G44" s="21" t="e">
        <f t="shared" si="5"/>
        <v>#REF!</v>
      </c>
      <c r="H44" s="22" t="e">
        <f t="shared" si="8"/>
        <v>#REF!</v>
      </c>
      <c r="I44" s="23"/>
      <c r="J44" s="24" t="e">
        <f t="shared" si="6"/>
        <v>#REF!</v>
      </c>
      <c r="K44">
        <f>IF(B44=$G$2,SUM($J$19:J44),0)</f>
        <v>0</v>
      </c>
      <c r="L44">
        <f>IF(B44=$G$2,SUM($J$19:J43),0)</f>
        <v>0</v>
      </c>
    </row>
    <row r="45" spans="1:12" outlineLevel="1">
      <c r="A45" s="19" t="e">
        <f>#REF!</f>
        <v>#REF!</v>
      </c>
      <c r="B45" s="9">
        <f t="shared" si="10"/>
        <v>26</v>
      </c>
      <c r="C45" s="21" t="e">
        <f t="shared" si="2"/>
        <v>#REF!</v>
      </c>
      <c r="D45" s="21" t="e">
        <f t="shared" si="3"/>
        <v>#REF!</v>
      </c>
      <c r="E45" s="22" t="e">
        <f t="shared" si="7"/>
        <v>#REF!</v>
      </c>
      <c r="F45" s="21" t="e">
        <f t="shared" si="4"/>
        <v>#REF!</v>
      </c>
      <c r="G45" s="21" t="e">
        <f t="shared" si="5"/>
        <v>#REF!</v>
      </c>
      <c r="H45" s="22" t="e">
        <f t="shared" si="8"/>
        <v>#REF!</v>
      </c>
      <c r="I45" s="23"/>
      <c r="J45" s="24" t="e">
        <f t="shared" si="6"/>
        <v>#REF!</v>
      </c>
      <c r="K45">
        <f>IF(B45=$G$2,SUM($J$19:J45),0)</f>
        <v>0</v>
      </c>
      <c r="L45">
        <f>IF(B45=$G$2,SUM($J$19:J44),0)</f>
        <v>0</v>
      </c>
    </row>
    <row r="46" spans="1:12" outlineLevel="1">
      <c r="A46" s="19" t="e">
        <f>#REF!</f>
        <v>#REF!</v>
      </c>
      <c r="B46" s="9">
        <f t="shared" si="10"/>
        <v>27</v>
      </c>
      <c r="C46" s="21" t="e">
        <f t="shared" si="2"/>
        <v>#REF!</v>
      </c>
      <c r="D46" s="21" t="e">
        <f t="shared" si="3"/>
        <v>#REF!</v>
      </c>
      <c r="E46" s="22" t="e">
        <f t="shared" si="7"/>
        <v>#REF!</v>
      </c>
      <c r="F46" s="21" t="e">
        <f t="shared" si="4"/>
        <v>#REF!</v>
      </c>
      <c r="G46" s="21" t="e">
        <f t="shared" si="5"/>
        <v>#REF!</v>
      </c>
      <c r="H46" s="22" t="e">
        <f t="shared" si="8"/>
        <v>#REF!</v>
      </c>
      <c r="I46" s="23"/>
      <c r="J46" s="24" t="e">
        <f t="shared" si="6"/>
        <v>#REF!</v>
      </c>
      <c r="K46">
        <f>IF(B46=$G$2,SUM($J$19:J46),0)</f>
        <v>0</v>
      </c>
      <c r="L46">
        <f>IF(B46=$G$2,SUM($J$19:J45),0)</f>
        <v>0</v>
      </c>
    </row>
    <row r="47" spans="1:12" outlineLevel="1">
      <c r="A47" s="19" t="e">
        <f>#REF!</f>
        <v>#REF!</v>
      </c>
      <c r="B47" s="9">
        <f t="shared" si="10"/>
        <v>28</v>
      </c>
      <c r="C47" s="21" t="e">
        <f t="shared" si="2"/>
        <v>#REF!</v>
      </c>
      <c r="D47" s="21" t="e">
        <f t="shared" si="3"/>
        <v>#REF!</v>
      </c>
      <c r="E47" s="22" t="e">
        <f t="shared" si="7"/>
        <v>#REF!</v>
      </c>
      <c r="F47" s="21" t="e">
        <f t="shared" si="4"/>
        <v>#REF!</v>
      </c>
      <c r="G47" s="21" t="e">
        <f t="shared" si="5"/>
        <v>#REF!</v>
      </c>
      <c r="H47" s="22" t="e">
        <f t="shared" si="8"/>
        <v>#REF!</v>
      </c>
      <c r="I47" s="23"/>
      <c r="J47" s="24" t="e">
        <f t="shared" si="6"/>
        <v>#REF!</v>
      </c>
      <c r="K47">
        <f>IF(B47=$G$2,SUM($J$19:J47),0)</f>
        <v>0</v>
      </c>
      <c r="L47">
        <f>IF(B47=$G$2,SUM($J$19:J46),0)</f>
        <v>0</v>
      </c>
    </row>
    <row r="48" spans="1:12" outlineLevel="1">
      <c r="A48" s="19" t="e">
        <f>#REF!</f>
        <v>#REF!</v>
      </c>
      <c r="B48" s="9">
        <f t="shared" si="10"/>
        <v>29</v>
      </c>
      <c r="C48" s="21" t="e">
        <f t="shared" si="2"/>
        <v>#REF!</v>
      </c>
      <c r="D48" s="21" t="e">
        <f t="shared" si="3"/>
        <v>#REF!</v>
      </c>
      <c r="E48" s="22" t="e">
        <f t="shared" si="7"/>
        <v>#REF!</v>
      </c>
      <c r="F48" s="21" t="e">
        <f t="shared" si="4"/>
        <v>#REF!</v>
      </c>
      <c r="G48" s="21" t="e">
        <f t="shared" si="5"/>
        <v>#REF!</v>
      </c>
      <c r="H48" s="22" t="e">
        <f t="shared" si="8"/>
        <v>#REF!</v>
      </c>
      <c r="I48" s="23"/>
      <c r="J48" s="24" t="e">
        <f t="shared" si="6"/>
        <v>#REF!</v>
      </c>
      <c r="K48">
        <f>IF(B48=$G$2,SUM($J$19:J48),0)</f>
        <v>0</v>
      </c>
      <c r="L48">
        <f>IF(B48=$G$2,SUM($J$19:J47),0)</f>
        <v>0</v>
      </c>
    </row>
    <row r="49" spans="1:12" outlineLevel="1">
      <c r="A49" s="19" t="e">
        <f>#REF!</f>
        <v>#REF!</v>
      </c>
      <c r="B49" s="9">
        <f t="shared" si="10"/>
        <v>30</v>
      </c>
      <c r="C49" s="21" t="e">
        <f t="shared" si="2"/>
        <v>#REF!</v>
      </c>
      <c r="D49" s="21" t="e">
        <f t="shared" si="3"/>
        <v>#REF!</v>
      </c>
      <c r="E49" s="22" t="e">
        <f t="shared" si="7"/>
        <v>#REF!</v>
      </c>
      <c r="F49" s="21" t="e">
        <f t="shared" si="4"/>
        <v>#REF!</v>
      </c>
      <c r="G49" s="21" t="e">
        <f t="shared" si="5"/>
        <v>#REF!</v>
      </c>
      <c r="H49" s="22" t="e">
        <f t="shared" si="8"/>
        <v>#REF!</v>
      </c>
      <c r="I49" s="23"/>
      <c r="J49" s="24" t="e">
        <f t="shared" si="6"/>
        <v>#REF!</v>
      </c>
      <c r="K49">
        <f>IF(B49=$G$2,SUM($J$19:J49),0)</f>
        <v>0</v>
      </c>
      <c r="L49">
        <f>IF(B49=$G$2,SUM($J$19:J48),0)</f>
        <v>0</v>
      </c>
    </row>
    <row r="50" spans="1:12" outlineLevel="1">
      <c r="A50" s="19" t="e">
        <f>#REF!</f>
        <v>#REF!</v>
      </c>
      <c r="B50" s="9">
        <f t="shared" si="10"/>
        <v>31</v>
      </c>
      <c r="C50" s="21" t="e">
        <f t="shared" si="2"/>
        <v>#REF!</v>
      </c>
      <c r="D50" s="21" t="e">
        <f t="shared" si="3"/>
        <v>#REF!</v>
      </c>
      <c r="E50" s="22" t="e">
        <f t="shared" si="7"/>
        <v>#REF!</v>
      </c>
      <c r="F50" s="21" t="e">
        <f t="shared" si="4"/>
        <v>#REF!</v>
      </c>
      <c r="G50" s="21" t="e">
        <f t="shared" si="5"/>
        <v>#REF!</v>
      </c>
      <c r="H50" s="22" t="e">
        <f t="shared" si="8"/>
        <v>#REF!</v>
      </c>
      <c r="I50" s="23"/>
      <c r="J50" s="24" t="e">
        <f t="shared" si="6"/>
        <v>#REF!</v>
      </c>
      <c r="K50">
        <f>IF(B50=$G$2,SUM($J$19:J50),0)</f>
        <v>0</v>
      </c>
      <c r="L50">
        <f>IF(B50=$G$2,SUM($J$19:J49),0)</f>
        <v>0</v>
      </c>
    </row>
    <row r="51" spans="1:12" outlineLevel="1">
      <c r="A51" s="19" t="e">
        <f>#REF!</f>
        <v>#REF!</v>
      </c>
      <c r="B51" s="9">
        <f t="shared" si="10"/>
        <v>32</v>
      </c>
      <c r="C51" s="21" t="e">
        <f t="shared" ref="C51:C82" si="11">(IF($I$5=1,0,IF($B51&gt;=$C$5,$G$5,0))*IF($I$5=1,IF($B51&gt;($D$5+($B$19-$G$1)),0,IF(GCD(($D$5+($B$19-$G$1)-$B51),$H$5)=$H$5,1,0)),IF($B51&gt;$D$5,0,IF(GCD(($D$5-$B51),$H$5)=$H$5,1,0))))+(IF($I$6=1,0,IF($B51&gt;=$C$6,$G$6,0))*IF($I$6=1,IF($B51&gt;($D$6+($B$19-$G$1)),0,IF(GCD(($D$6+($B$19-$G$1)-$B51),$H$6)=$H$6,1,0)),IF($B51&gt;$D$6,0,IF(GCD(($D$6-$B51),$H$6)=$H$6,1,0))))+(IF($I$7=1,0,IF($B51&gt;=$C$7,$G$7,0))*IF($I$7=1,IF($B51&gt;($D$7+($B$19-$G$1)),0,IF(GCD(($D$7+($B$19-$G$1)-$B51),$H$7)=$H$7,1,0)),IF($B51&gt;$D$7,0,IF(GCD(($D$7-$B51),$H$7)=$H$7,1,0))))</f>
        <v>#REF!</v>
      </c>
      <c r="D51" s="21" t="e">
        <f t="shared" ref="D51:D82" si="12">(IF($I$8=1,0,IF($B51&gt;=$C$8,$G$8,0))*IF($I$8=1,IF($B51&gt;($D$8+($B$19-$G$1)),0,IF(GCD(($D$8+($B$19-$G$1)-$B51),$H$8)=$H$8,1,0)),IF($B51&gt;$D$8,0,IF(GCD(($D$8-B51),$H$8)=$H$8,1,0))))+(IF($I$9=1,0,IF($B51&gt;=$C$9,$G$9,0))*IF($I$9=1,IF($B51&gt;($D$9+($B$19-$G$1)),0,IF(GCD(($D$9+($B$19-$G$1)-$B51),$H$9)=$H$9,1,0)),IF($B51&gt;$D$9,0,IF(GCD(($D$9-$B51),$H$9)=$H$9,1,0))))+(IF($I$10=1,0,IF($B51&gt;=$C$10,$G$10,0))*IF($I$10=1,IF($B51&gt;($D$10+($B$19-$G$1)),0,IF(GCD(($D$10+($B$19-$G$1)-$B51),$H$10)=$H$10,1,0)),IF($B51&gt;$D$10,0,IF(GCD(($D$10-$B51),$H$10)=$H$10,1,0))))</f>
        <v>#REF!</v>
      </c>
      <c r="E51" s="22" t="e">
        <f t="shared" si="7"/>
        <v>#REF!</v>
      </c>
      <c r="F51" s="21" t="e">
        <f t="shared" ref="F51:F82" si="13">(IF($I$5=1,IF($B51&gt;=($C$5+($B$19-$G$1)),$G$5,0),0)*IF($I$5=1,IF($B51&gt;($D$5+($B$19-$G$1)),0,IF(GCD(($D$5+($B$19-$G$1)-$B51),$H$5)=$H$5,1,0)),IF($B51&gt;$D$5,0,IF(GCD(($D$5-$B51),$H$5)=$H$5,1,0))))+(IF($I$6=1,IF($B51&gt;=($C$6+($B$19-$G$1)),$G$6,0),0)*IF($I$6=1,IF($B51&gt;($D$6+($B$19-$G$1)),0,IF(GCD(($D$6+($B$19-$G$1)-$B51),$H$6)=$H$6,1,0)),IF($B51&gt;$D$6,0,IF(GCD(($D$6-$B51),$H$6)=$H$6,1,0))))+(IF($I$7=1,IF($B51&gt;=($C$7+($B$19-$G$1)),$G$7,0),0)*IF($I$7=1,IF($B51&gt;($D$7+($B$19-$G$1)),0,IF(GCD(($D$7+($B$19-$G$1)-$B51),$H$7)=$H$7,1,0)),IF($B51&gt;$D$7,0,IF(GCD(($D$7-$B51),$H$7)=$H$7,1,0))))</f>
        <v>#REF!</v>
      </c>
      <c r="G51" s="21" t="e">
        <f t="shared" ref="G51:G82" si="14">(IF($I$8=1,IF($B51&gt;=($C$8+($B$19-$G$1)),$G$8,0),0)*IF($I$8=1,IF($B51&gt;($D$8+($B$19-$G$1)),0,IF(GCD(($D$8+($B$19-$G$1)-$B51),$H$8)=$H$8,1,0)),IF($B51&gt;$D$8,0,IF(GCD(($D$8-$B51),$H$8)=$H$8,1,0))))+(IF($I$9=1,IF($B51&gt;=($C$9+($B$19-$G$1)),$G$9,0),0)*IF($I$9=1,IF($B51&gt;($D$9+($B$19-$G$1)),0,IF(GCD(($D$9+($B$19-$G$1)-$B51),$H$9)=$H$9,1,0)),IF($B51&gt;$D$9,0,IF(GCD(($D$9-$B51),$H$9)=$H$9,1,0))))+(IF($I$10=1,IF($B51&gt;=($C$10+($B$19-$G$1)),$G$10,0),0)*IF($I$10=1,IF($B51&gt;($D$10+($B$19-$G$1)),0,IF(GCD(($D$10+($B$19-$G$1)-$B51),$H$10)=$H$10,1,0)),IF($B51&gt;$D$10,0,IF(GCD(($D$10-$B51),$H$10)=$H$10,1,0))))</f>
        <v>#REF!</v>
      </c>
      <c r="H51" s="22" t="e">
        <f t="shared" si="8"/>
        <v>#REF!</v>
      </c>
      <c r="I51" s="23"/>
      <c r="J51" s="24" t="e">
        <f t="shared" si="6"/>
        <v>#REF!</v>
      </c>
      <c r="K51">
        <f>IF(B51=$G$2,SUM($J$19:J51),0)</f>
        <v>0</v>
      </c>
      <c r="L51">
        <f>IF(B51=$G$2,SUM($J$19:J50),0)</f>
        <v>0</v>
      </c>
    </row>
    <row r="52" spans="1:12" outlineLevel="1">
      <c r="A52" s="19" t="e">
        <f>#REF!</f>
        <v>#REF!</v>
      </c>
      <c r="B52" s="9">
        <f t="shared" si="10"/>
        <v>33</v>
      </c>
      <c r="C52" s="21" t="e">
        <f t="shared" si="11"/>
        <v>#REF!</v>
      </c>
      <c r="D52" s="21" t="e">
        <f t="shared" si="12"/>
        <v>#REF!</v>
      </c>
      <c r="E52" s="22" t="e">
        <f t="shared" si="7"/>
        <v>#REF!</v>
      </c>
      <c r="F52" s="21" t="e">
        <f t="shared" si="13"/>
        <v>#REF!</v>
      </c>
      <c r="G52" s="21" t="e">
        <f t="shared" si="14"/>
        <v>#REF!</v>
      </c>
      <c r="H52" s="22" t="e">
        <f t="shared" si="8"/>
        <v>#REF!</v>
      </c>
      <c r="I52" s="23"/>
      <c r="J52" s="24" t="e">
        <f t="shared" si="6"/>
        <v>#REF!</v>
      </c>
      <c r="K52">
        <f>IF(B52=$G$2,SUM($J$19:J52),0)</f>
        <v>0</v>
      </c>
      <c r="L52">
        <f>IF(B52=$G$2,SUM($J$19:J51),0)</f>
        <v>0</v>
      </c>
    </row>
    <row r="53" spans="1:12" outlineLevel="1">
      <c r="A53" s="19" t="e">
        <f>#REF!</f>
        <v>#REF!</v>
      </c>
      <c r="B53" s="9">
        <f t="shared" si="10"/>
        <v>34</v>
      </c>
      <c r="C53" s="21" t="e">
        <f t="shared" si="11"/>
        <v>#REF!</v>
      </c>
      <c r="D53" s="21" t="e">
        <f t="shared" si="12"/>
        <v>#REF!</v>
      </c>
      <c r="E53" s="22" t="e">
        <f t="shared" si="7"/>
        <v>#REF!</v>
      </c>
      <c r="F53" s="21" t="e">
        <f t="shared" si="13"/>
        <v>#REF!</v>
      </c>
      <c r="G53" s="21" t="e">
        <f t="shared" si="14"/>
        <v>#REF!</v>
      </c>
      <c r="H53" s="22" t="e">
        <f t="shared" si="8"/>
        <v>#REF!</v>
      </c>
      <c r="I53" s="23"/>
      <c r="J53" s="24" t="e">
        <f t="shared" si="6"/>
        <v>#REF!</v>
      </c>
      <c r="K53">
        <f>IF(B53=$G$2,SUM($J$19:J53),0)</f>
        <v>0</v>
      </c>
      <c r="L53">
        <f>IF(B53=$G$2,SUM($J$19:J52),0)</f>
        <v>0</v>
      </c>
    </row>
    <row r="54" spans="1:12" outlineLevel="1">
      <c r="A54" s="19" t="e">
        <f>#REF!</f>
        <v>#REF!</v>
      </c>
      <c r="B54" s="9">
        <f t="shared" si="10"/>
        <v>35</v>
      </c>
      <c r="C54" s="21" t="e">
        <f t="shared" si="11"/>
        <v>#REF!</v>
      </c>
      <c r="D54" s="21" t="e">
        <f t="shared" si="12"/>
        <v>#REF!</v>
      </c>
      <c r="E54" s="22" t="e">
        <f t="shared" si="7"/>
        <v>#REF!</v>
      </c>
      <c r="F54" s="21" t="e">
        <f t="shared" si="13"/>
        <v>#REF!</v>
      </c>
      <c r="G54" s="21" t="e">
        <f t="shared" si="14"/>
        <v>#REF!</v>
      </c>
      <c r="H54" s="22" t="e">
        <f t="shared" si="8"/>
        <v>#REF!</v>
      </c>
      <c r="I54" s="23"/>
      <c r="J54" s="24" t="e">
        <f t="shared" si="6"/>
        <v>#REF!</v>
      </c>
      <c r="K54">
        <f>IF(B54=$G$2,SUM($J$19:J54),0)</f>
        <v>0</v>
      </c>
      <c r="L54">
        <f>IF(B54=$G$2,SUM($J$19:J53),0)</f>
        <v>0</v>
      </c>
    </row>
    <row r="55" spans="1:12" outlineLevel="1">
      <c r="A55" s="19" t="e">
        <f>#REF!</f>
        <v>#REF!</v>
      </c>
      <c r="B55" s="9">
        <f t="shared" si="10"/>
        <v>36</v>
      </c>
      <c r="C55" s="21" t="e">
        <f t="shared" si="11"/>
        <v>#REF!</v>
      </c>
      <c r="D55" s="21" t="e">
        <f t="shared" si="12"/>
        <v>#REF!</v>
      </c>
      <c r="E55" s="22" t="e">
        <f t="shared" si="7"/>
        <v>#REF!</v>
      </c>
      <c r="F55" s="21" t="e">
        <f t="shared" si="13"/>
        <v>#REF!</v>
      </c>
      <c r="G55" s="21" t="e">
        <f t="shared" si="14"/>
        <v>#REF!</v>
      </c>
      <c r="H55" s="22" t="e">
        <f t="shared" si="8"/>
        <v>#REF!</v>
      </c>
      <c r="I55" s="23"/>
      <c r="J55" s="24" t="e">
        <f t="shared" si="6"/>
        <v>#REF!</v>
      </c>
      <c r="K55">
        <f>IF(B55=$G$2,SUM($J$19:J55),0)</f>
        <v>0</v>
      </c>
      <c r="L55">
        <f>IF(B55=$G$2,SUM($J$19:J54),0)</f>
        <v>0</v>
      </c>
    </row>
    <row r="56" spans="1:12" outlineLevel="1">
      <c r="A56" s="19" t="e">
        <f>#REF!</f>
        <v>#REF!</v>
      </c>
      <c r="B56" s="9">
        <f t="shared" si="10"/>
        <v>37</v>
      </c>
      <c r="C56" s="21" t="e">
        <f t="shared" si="11"/>
        <v>#REF!</v>
      </c>
      <c r="D56" s="21" t="e">
        <f t="shared" si="12"/>
        <v>#REF!</v>
      </c>
      <c r="E56" s="22" t="e">
        <f t="shared" si="7"/>
        <v>#REF!</v>
      </c>
      <c r="F56" s="21" t="e">
        <f t="shared" si="13"/>
        <v>#REF!</v>
      </c>
      <c r="G56" s="21" t="e">
        <f t="shared" si="14"/>
        <v>#REF!</v>
      </c>
      <c r="H56" s="22" t="e">
        <f t="shared" si="8"/>
        <v>#REF!</v>
      </c>
      <c r="I56" s="23"/>
      <c r="J56" s="24" t="e">
        <f t="shared" si="6"/>
        <v>#REF!</v>
      </c>
      <c r="K56">
        <f>IF(B56=$G$2,SUM($J$19:J56),0)</f>
        <v>0</v>
      </c>
      <c r="L56">
        <f>IF(B56=$G$2,SUM($J$19:J55),0)</f>
        <v>0</v>
      </c>
    </row>
    <row r="57" spans="1:12" outlineLevel="1">
      <c r="A57" s="19" t="e">
        <f>#REF!</f>
        <v>#REF!</v>
      </c>
      <c r="B57" s="9">
        <f t="shared" si="10"/>
        <v>38</v>
      </c>
      <c r="C57" s="21" t="e">
        <f t="shared" si="11"/>
        <v>#REF!</v>
      </c>
      <c r="D57" s="21" t="e">
        <f t="shared" si="12"/>
        <v>#REF!</v>
      </c>
      <c r="E57" s="22" t="e">
        <f t="shared" si="7"/>
        <v>#REF!</v>
      </c>
      <c r="F57" s="21" t="e">
        <f t="shared" si="13"/>
        <v>#REF!</v>
      </c>
      <c r="G57" s="21" t="e">
        <f t="shared" si="14"/>
        <v>#REF!</v>
      </c>
      <c r="H57" s="22" t="e">
        <f t="shared" si="8"/>
        <v>#REF!</v>
      </c>
      <c r="I57" s="23"/>
      <c r="J57" s="24" t="e">
        <f t="shared" si="6"/>
        <v>#REF!</v>
      </c>
      <c r="K57">
        <f>IF(B57=$G$2,SUM($J$19:J57),0)</f>
        <v>0</v>
      </c>
      <c r="L57">
        <f>IF(B57=$G$2,SUM($J$19:J56),0)</f>
        <v>0</v>
      </c>
    </row>
    <row r="58" spans="1:12" outlineLevel="1">
      <c r="A58" s="19" t="e">
        <f>#REF!</f>
        <v>#REF!</v>
      </c>
      <c r="B58" s="9">
        <f t="shared" si="10"/>
        <v>39</v>
      </c>
      <c r="C58" s="21" t="e">
        <f t="shared" si="11"/>
        <v>#REF!</v>
      </c>
      <c r="D58" s="21" t="e">
        <f t="shared" si="12"/>
        <v>#REF!</v>
      </c>
      <c r="E58" s="22" t="e">
        <f t="shared" si="7"/>
        <v>#REF!</v>
      </c>
      <c r="F58" s="21" t="e">
        <f t="shared" si="13"/>
        <v>#REF!</v>
      </c>
      <c r="G58" s="21" t="e">
        <f t="shared" si="14"/>
        <v>#REF!</v>
      </c>
      <c r="H58" s="22" t="e">
        <f t="shared" si="8"/>
        <v>#REF!</v>
      </c>
      <c r="I58" s="23"/>
      <c r="J58" s="24" t="e">
        <f t="shared" si="6"/>
        <v>#REF!</v>
      </c>
      <c r="K58">
        <f>IF(B58=$G$2,SUM($J$19:J58),0)</f>
        <v>0</v>
      </c>
      <c r="L58">
        <f>IF(B58=$G$2,SUM($J$19:J57),0)</f>
        <v>0</v>
      </c>
    </row>
    <row r="59" spans="1:12" outlineLevel="1">
      <c r="A59" s="19" t="e">
        <f>#REF!</f>
        <v>#REF!</v>
      </c>
      <c r="B59" s="9">
        <f t="shared" si="10"/>
        <v>40</v>
      </c>
      <c r="C59" s="21" t="e">
        <f t="shared" si="11"/>
        <v>#REF!</v>
      </c>
      <c r="D59" s="21" t="e">
        <f t="shared" si="12"/>
        <v>#REF!</v>
      </c>
      <c r="E59" s="22" t="e">
        <f t="shared" si="7"/>
        <v>#REF!</v>
      </c>
      <c r="F59" s="21" t="e">
        <f t="shared" si="13"/>
        <v>#REF!</v>
      </c>
      <c r="G59" s="21" t="e">
        <f t="shared" si="14"/>
        <v>#REF!</v>
      </c>
      <c r="H59" s="22" t="e">
        <f t="shared" si="8"/>
        <v>#REF!</v>
      </c>
      <c r="I59" s="23"/>
      <c r="J59" s="24" t="e">
        <f t="shared" si="6"/>
        <v>#REF!</v>
      </c>
      <c r="K59">
        <f>IF(B59=$G$2,SUM($J$19:J59),0)</f>
        <v>0</v>
      </c>
      <c r="L59">
        <f>IF(B59=$G$2,SUM($J$19:J58),0)</f>
        <v>0</v>
      </c>
    </row>
    <row r="60" spans="1:12" outlineLevel="1">
      <c r="A60" s="19" t="e">
        <f>#REF!</f>
        <v>#REF!</v>
      </c>
      <c r="B60" s="9">
        <f t="shared" si="10"/>
        <v>41</v>
      </c>
      <c r="C60" s="21" t="e">
        <f t="shared" si="11"/>
        <v>#REF!</v>
      </c>
      <c r="D60" s="21" t="e">
        <f t="shared" si="12"/>
        <v>#REF!</v>
      </c>
      <c r="E60" s="22" t="e">
        <f t="shared" si="7"/>
        <v>#REF!</v>
      </c>
      <c r="F60" s="21" t="e">
        <f t="shared" si="13"/>
        <v>#REF!</v>
      </c>
      <c r="G60" s="21" t="e">
        <f t="shared" si="14"/>
        <v>#REF!</v>
      </c>
      <c r="H60" s="22" t="e">
        <f t="shared" si="8"/>
        <v>#REF!</v>
      </c>
      <c r="I60" s="23"/>
      <c r="J60" s="24" t="e">
        <f t="shared" si="6"/>
        <v>#REF!</v>
      </c>
      <c r="K60">
        <f>IF(B60=$G$2,SUM($J$19:J60),0)</f>
        <v>0</v>
      </c>
      <c r="L60">
        <f>IF(B60=$G$2,SUM($J$19:J59),0)</f>
        <v>0</v>
      </c>
    </row>
    <row r="61" spans="1:12" outlineLevel="1">
      <c r="A61" s="19" t="e">
        <f>#REF!</f>
        <v>#REF!</v>
      </c>
      <c r="B61" s="9">
        <f t="shared" si="10"/>
        <v>42</v>
      </c>
      <c r="C61" s="21" t="e">
        <f t="shared" si="11"/>
        <v>#REF!</v>
      </c>
      <c r="D61" s="21" t="e">
        <f t="shared" si="12"/>
        <v>#REF!</v>
      </c>
      <c r="E61" s="22" t="e">
        <f t="shared" si="7"/>
        <v>#REF!</v>
      </c>
      <c r="F61" s="21" t="e">
        <f t="shared" si="13"/>
        <v>#REF!</v>
      </c>
      <c r="G61" s="21" t="e">
        <f t="shared" si="14"/>
        <v>#REF!</v>
      </c>
      <c r="H61" s="22" t="e">
        <f t="shared" si="8"/>
        <v>#REF!</v>
      </c>
      <c r="I61" s="23"/>
      <c r="J61" s="24" t="e">
        <f t="shared" si="6"/>
        <v>#REF!</v>
      </c>
      <c r="K61">
        <f>IF(B61=$G$2,SUM($J$19:J61),0)</f>
        <v>0</v>
      </c>
      <c r="L61">
        <f>IF(B61=$G$2,SUM($J$19:J60),0)</f>
        <v>0</v>
      </c>
    </row>
    <row r="62" spans="1:12" outlineLevel="1">
      <c r="A62" s="19" t="e">
        <f>#REF!</f>
        <v>#REF!</v>
      </c>
      <c r="B62" s="9">
        <f t="shared" si="10"/>
        <v>43</v>
      </c>
      <c r="C62" s="21" t="e">
        <f t="shared" si="11"/>
        <v>#REF!</v>
      </c>
      <c r="D62" s="21" t="e">
        <f t="shared" si="12"/>
        <v>#REF!</v>
      </c>
      <c r="E62" s="22" t="e">
        <f t="shared" si="7"/>
        <v>#REF!</v>
      </c>
      <c r="F62" s="21" t="e">
        <f t="shared" si="13"/>
        <v>#REF!</v>
      </c>
      <c r="G62" s="21" t="e">
        <f t="shared" si="14"/>
        <v>#REF!</v>
      </c>
      <c r="H62" s="22" t="e">
        <f t="shared" si="8"/>
        <v>#REF!</v>
      </c>
      <c r="I62" s="23"/>
      <c r="J62" s="24" t="e">
        <f t="shared" si="6"/>
        <v>#REF!</v>
      </c>
      <c r="K62">
        <f>IF(B62=$G$2,SUM($J$19:J62),0)</f>
        <v>0</v>
      </c>
      <c r="L62">
        <f>IF(B62=$G$2,SUM($J$19:J61),0)</f>
        <v>0</v>
      </c>
    </row>
    <row r="63" spans="1:12" outlineLevel="1">
      <c r="A63" s="19" t="e">
        <f>#REF!</f>
        <v>#REF!</v>
      </c>
      <c r="B63" s="9">
        <f t="shared" si="10"/>
        <v>44</v>
      </c>
      <c r="C63" s="21" t="e">
        <f t="shared" si="11"/>
        <v>#REF!</v>
      </c>
      <c r="D63" s="21" t="e">
        <f t="shared" si="12"/>
        <v>#REF!</v>
      </c>
      <c r="E63" s="22" t="e">
        <f t="shared" si="7"/>
        <v>#REF!</v>
      </c>
      <c r="F63" s="21" t="e">
        <f t="shared" si="13"/>
        <v>#REF!</v>
      </c>
      <c r="G63" s="21" t="e">
        <f t="shared" si="14"/>
        <v>#REF!</v>
      </c>
      <c r="H63" s="22" t="e">
        <f t="shared" si="8"/>
        <v>#REF!</v>
      </c>
      <c r="I63" s="23"/>
      <c r="J63" s="24" t="e">
        <f t="shared" si="6"/>
        <v>#REF!</v>
      </c>
      <c r="K63">
        <f>IF(B63=$G$2,SUM($J$19:J63),0)</f>
        <v>0</v>
      </c>
      <c r="L63">
        <f>IF(B63=$G$2,SUM($J$19:J62),0)</f>
        <v>0</v>
      </c>
    </row>
    <row r="64" spans="1:12" outlineLevel="1">
      <c r="A64" s="19" t="e">
        <f>#REF!</f>
        <v>#REF!</v>
      </c>
      <c r="B64" s="9">
        <f t="shared" si="10"/>
        <v>45</v>
      </c>
      <c r="C64" s="21" t="e">
        <f t="shared" si="11"/>
        <v>#REF!</v>
      </c>
      <c r="D64" s="21" t="e">
        <f t="shared" si="12"/>
        <v>#REF!</v>
      </c>
      <c r="E64" s="22" t="e">
        <f t="shared" si="7"/>
        <v>#REF!</v>
      </c>
      <c r="F64" s="21" t="e">
        <f t="shared" si="13"/>
        <v>#REF!</v>
      </c>
      <c r="G64" s="21" t="e">
        <f t="shared" si="14"/>
        <v>#REF!</v>
      </c>
      <c r="H64" s="22" t="e">
        <f t="shared" si="8"/>
        <v>#REF!</v>
      </c>
      <c r="I64" s="23"/>
      <c r="J64" s="24" t="e">
        <f t="shared" si="6"/>
        <v>#REF!</v>
      </c>
      <c r="K64">
        <f>IF(B64=$G$2,SUM($J$19:J64),0)</f>
        <v>0</v>
      </c>
      <c r="L64">
        <f>IF(B64=$G$2,SUM($J$19:J63),0)</f>
        <v>0</v>
      </c>
    </row>
    <row r="65" spans="1:12" outlineLevel="1">
      <c r="A65" s="19" t="e">
        <f>#REF!</f>
        <v>#REF!</v>
      </c>
      <c r="B65" s="9">
        <f t="shared" si="10"/>
        <v>46</v>
      </c>
      <c r="C65" s="21" t="e">
        <f t="shared" si="11"/>
        <v>#REF!</v>
      </c>
      <c r="D65" s="21" t="e">
        <f t="shared" si="12"/>
        <v>#REF!</v>
      </c>
      <c r="E65" s="22" t="e">
        <f t="shared" si="7"/>
        <v>#REF!</v>
      </c>
      <c r="F65" s="21" t="e">
        <f t="shared" si="13"/>
        <v>#REF!</v>
      </c>
      <c r="G65" s="21" t="e">
        <f t="shared" si="14"/>
        <v>#REF!</v>
      </c>
      <c r="H65" s="22" t="e">
        <f t="shared" si="8"/>
        <v>#REF!</v>
      </c>
      <c r="I65" s="23"/>
      <c r="J65" s="24" t="e">
        <f t="shared" si="6"/>
        <v>#REF!</v>
      </c>
      <c r="K65">
        <f>IF(B65=$G$2,SUM($J$19:J65),0)</f>
        <v>0</v>
      </c>
      <c r="L65">
        <f>IF(B65=$G$2,SUM($J$19:J64),0)</f>
        <v>0</v>
      </c>
    </row>
    <row r="66" spans="1:12" outlineLevel="1">
      <c r="A66" s="19" t="e">
        <f>#REF!</f>
        <v>#REF!</v>
      </c>
      <c r="B66" s="9">
        <f t="shared" si="10"/>
        <v>47</v>
      </c>
      <c r="C66" s="21" t="e">
        <f t="shared" si="11"/>
        <v>#REF!</v>
      </c>
      <c r="D66" s="21" t="e">
        <f t="shared" si="12"/>
        <v>#REF!</v>
      </c>
      <c r="E66" s="22" t="e">
        <f t="shared" si="7"/>
        <v>#REF!</v>
      </c>
      <c r="F66" s="21" t="e">
        <f t="shared" si="13"/>
        <v>#REF!</v>
      </c>
      <c r="G66" s="21" t="e">
        <f t="shared" si="14"/>
        <v>#REF!</v>
      </c>
      <c r="H66" s="22" t="e">
        <f t="shared" si="8"/>
        <v>#REF!</v>
      </c>
      <c r="I66" s="23"/>
      <c r="J66" s="24" t="e">
        <f t="shared" si="6"/>
        <v>#REF!</v>
      </c>
      <c r="K66">
        <f>IF(B66=$G$2,SUM($J$19:J66),0)</f>
        <v>0</v>
      </c>
      <c r="L66">
        <f>IF(B66=$G$2,SUM($J$19:J65),0)</f>
        <v>0</v>
      </c>
    </row>
    <row r="67" spans="1:12" outlineLevel="1">
      <c r="A67" s="19" t="e">
        <f>#REF!</f>
        <v>#REF!</v>
      </c>
      <c r="B67" s="9">
        <f t="shared" si="10"/>
        <v>48</v>
      </c>
      <c r="C67" s="21" t="e">
        <f t="shared" si="11"/>
        <v>#REF!</v>
      </c>
      <c r="D67" s="21" t="e">
        <f t="shared" si="12"/>
        <v>#REF!</v>
      </c>
      <c r="E67" s="22" t="e">
        <f t="shared" si="7"/>
        <v>#REF!</v>
      </c>
      <c r="F67" s="21" t="e">
        <f t="shared" si="13"/>
        <v>#REF!</v>
      </c>
      <c r="G67" s="21" t="e">
        <f t="shared" si="14"/>
        <v>#REF!</v>
      </c>
      <c r="H67" s="22" t="e">
        <f t="shared" si="8"/>
        <v>#REF!</v>
      </c>
      <c r="I67" s="23"/>
      <c r="J67" s="24" t="e">
        <f t="shared" si="6"/>
        <v>#REF!</v>
      </c>
      <c r="K67">
        <f>IF(B67=$G$2,SUM($J$19:J67),0)</f>
        <v>0</v>
      </c>
      <c r="L67">
        <f>IF(B67=$G$2,SUM($J$19:J66),0)</f>
        <v>0</v>
      </c>
    </row>
    <row r="68" spans="1:12" outlineLevel="1">
      <c r="A68" s="19" t="e">
        <f>#REF!</f>
        <v>#REF!</v>
      </c>
      <c r="B68" s="9">
        <f t="shared" si="10"/>
        <v>49</v>
      </c>
      <c r="C68" s="21" t="e">
        <f t="shared" si="11"/>
        <v>#REF!</v>
      </c>
      <c r="D68" s="21" t="e">
        <f t="shared" si="12"/>
        <v>#REF!</v>
      </c>
      <c r="E68" s="22" t="e">
        <f t="shared" si="7"/>
        <v>#REF!</v>
      </c>
      <c r="F68" s="21" t="e">
        <f t="shared" si="13"/>
        <v>#REF!</v>
      </c>
      <c r="G68" s="21" t="e">
        <f t="shared" si="14"/>
        <v>#REF!</v>
      </c>
      <c r="H68" s="22" t="e">
        <f t="shared" si="8"/>
        <v>#REF!</v>
      </c>
      <c r="I68" s="23"/>
      <c r="J68" s="24" t="e">
        <f t="shared" si="6"/>
        <v>#REF!</v>
      </c>
      <c r="K68">
        <f>IF(B68=$G$2,SUM($J$19:J68),0)</f>
        <v>0</v>
      </c>
      <c r="L68">
        <f>IF(B68=$G$2,SUM($J$19:J67),0)</f>
        <v>0</v>
      </c>
    </row>
    <row r="69" spans="1:12" outlineLevel="1">
      <c r="A69" s="19" t="e">
        <f>#REF!</f>
        <v>#REF!</v>
      </c>
      <c r="B69" s="9">
        <f t="shared" si="10"/>
        <v>50</v>
      </c>
      <c r="C69" s="21" t="e">
        <f t="shared" si="11"/>
        <v>#REF!</v>
      </c>
      <c r="D69" s="21" t="e">
        <f t="shared" si="12"/>
        <v>#REF!</v>
      </c>
      <c r="E69" s="22" t="e">
        <f t="shared" si="7"/>
        <v>#REF!</v>
      </c>
      <c r="F69" s="21" t="e">
        <f t="shared" si="13"/>
        <v>#REF!</v>
      </c>
      <c r="G69" s="21" t="e">
        <f t="shared" si="14"/>
        <v>#REF!</v>
      </c>
      <c r="H69" s="22" t="e">
        <f t="shared" si="8"/>
        <v>#REF!</v>
      </c>
      <c r="I69" s="23"/>
      <c r="J69" s="24" t="e">
        <f t="shared" si="6"/>
        <v>#REF!</v>
      </c>
      <c r="K69">
        <f>IF(B69=$G$2,SUM($J$19:J69),0)</f>
        <v>0</v>
      </c>
      <c r="L69">
        <f>IF(B69=$G$2,SUM($J$19:J68),0)</f>
        <v>0</v>
      </c>
    </row>
    <row r="70" spans="1:12" outlineLevel="1">
      <c r="A70" s="19" t="e">
        <f>#REF!</f>
        <v>#REF!</v>
      </c>
      <c r="B70" s="9">
        <f t="shared" si="10"/>
        <v>51</v>
      </c>
      <c r="C70" s="21" t="e">
        <f t="shared" si="11"/>
        <v>#REF!</v>
      </c>
      <c r="D70" s="21" t="e">
        <f t="shared" si="12"/>
        <v>#REF!</v>
      </c>
      <c r="E70" s="22" t="e">
        <f t="shared" si="7"/>
        <v>#REF!</v>
      </c>
      <c r="F70" s="21" t="e">
        <f t="shared" si="13"/>
        <v>#REF!</v>
      </c>
      <c r="G70" s="21" t="e">
        <f t="shared" si="14"/>
        <v>#REF!</v>
      </c>
      <c r="H70" s="22" t="e">
        <f t="shared" si="8"/>
        <v>#REF!</v>
      </c>
      <c r="I70" s="23"/>
      <c r="J70" s="24" t="e">
        <f t="shared" si="6"/>
        <v>#REF!</v>
      </c>
      <c r="K70">
        <f>IF(B70=$G$2,SUM($J$19:J70),0)</f>
        <v>0</v>
      </c>
      <c r="L70">
        <f>IF(B70=$G$2,SUM($J$19:J69),0)</f>
        <v>0</v>
      </c>
    </row>
    <row r="71" spans="1:12" outlineLevel="1">
      <c r="A71" s="19" t="e">
        <f>#REF!</f>
        <v>#REF!</v>
      </c>
      <c r="B71" s="9">
        <f t="shared" si="10"/>
        <v>52</v>
      </c>
      <c r="C71" s="21" t="e">
        <f t="shared" si="11"/>
        <v>#REF!</v>
      </c>
      <c r="D71" s="21" t="e">
        <f t="shared" si="12"/>
        <v>#REF!</v>
      </c>
      <c r="E71" s="22" t="e">
        <f t="shared" si="7"/>
        <v>#REF!</v>
      </c>
      <c r="F71" s="21" t="e">
        <f t="shared" si="13"/>
        <v>#REF!</v>
      </c>
      <c r="G71" s="21" t="e">
        <f t="shared" si="14"/>
        <v>#REF!</v>
      </c>
      <c r="H71" s="22" t="e">
        <f t="shared" si="8"/>
        <v>#REF!</v>
      </c>
      <c r="I71" s="23"/>
      <c r="J71" s="24" t="e">
        <f t="shared" si="6"/>
        <v>#REF!</v>
      </c>
      <c r="K71">
        <f>IF(B71=$G$2,SUM($J$19:J71),0)</f>
        <v>0</v>
      </c>
      <c r="L71">
        <f>IF(B71=$G$2,SUM($J$19:J70),0)</f>
        <v>0</v>
      </c>
    </row>
    <row r="72" spans="1:12" outlineLevel="1">
      <c r="A72" s="19" t="e">
        <f>#REF!</f>
        <v>#REF!</v>
      </c>
      <c r="B72" s="9">
        <f t="shared" si="10"/>
        <v>53</v>
      </c>
      <c r="C72" s="21" t="e">
        <f t="shared" si="11"/>
        <v>#REF!</v>
      </c>
      <c r="D72" s="21" t="e">
        <f t="shared" si="12"/>
        <v>#REF!</v>
      </c>
      <c r="E72" s="22" t="e">
        <f t="shared" si="7"/>
        <v>#REF!</v>
      </c>
      <c r="F72" s="21" t="e">
        <f t="shared" si="13"/>
        <v>#REF!</v>
      </c>
      <c r="G72" s="21" t="e">
        <f t="shared" si="14"/>
        <v>#REF!</v>
      </c>
      <c r="H72" s="22" t="e">
        <f t="shared" si="8"/>
        <v>#REF!</v>
      </c>
      <c r="I72" s="23"/>
      <c r="J72" s="24" t="e">
        <f t="shared" si="6"/>
        <v>#REF!</v>
      </c>
      <c r="K72">
        <f>IF(B72=$G$2,SUM($J$19:J72),0)</f>
        <v>0</v>
      </c>
      <c r="L72">
        <f>IF(B72=$G$2,SUM($J$19:J71),0)</f>
        <v>0</v>
      </c>
    </row>
    <row r="73" spans="1:12" outlineLevel="1">
      <c r="A73" s="19" t="e">
        <f>#REF!</f>
        <v>#REF!</v>
      </c>
      <c r="B73" s="9">
        <f t="shared" si="10"/>
        <v>54</v>
      </c>
      <c r="C73" s="21" t="e">
        <f t="shared" si="11"/>
        <v>#REF!</v>
      </c>
      <c r="D73" s="21" t="e">
        <f t="shared" si="12"/>
        <v>#REF!</v>
      </c>
      <c r="E73" s="22" t="e">
        <f t="shared" si="7"/>
        <v>#REF!</v>
      </c>
      <c r="F73" s="21" t="e">
        <f t="shared" si="13"/>
        <v>#REF!</v>
      </c>
      <c r="G73" s="21" t="e">
        <f t="shared" si="14"/>
        <v>#REF!</v>
      </c>
      <c r="H73" s="22" t="e">
        <f t="shared" si="8"/>
        <v>#REF!</v>
      </c>
      <c r="I73" s="23"/>
      <c r="J73" s="24" t="e">
        <f t="shared" si="6"/>
        <v>#REF!</v>
      </c>
      <c r="K73">
        <f>IF(B73=$G$2,SUM($J$19:J73),0)</f>
        <v>0</v>
      </c>
      <c r="L73">
        <f>IF(B73=$G$2,SUM($J$19:J72),0)</f>
        <v>0</v>
      </c>
    </row>
    <row r="74" spans="1:12" outlineLevel="1">
      <c r="A74" s="19" t="e">
        <f>#REF!</f>
        <v>#REF!</v>
      </c>
      <c r="B74" s="9">
        <f t="shared" si="10"/>
        <v>55</v>
      </c>
      <c r="C74" s="21" t="e">
        <f t="shared" si="11"/>
        <v>#REF!</v>
      </c>
      <c r="D74" s="21" t="e">
        <f t="shared" si="12"/>
        <v>#REF!</v>
      </c>
      <c r="E74" s="22" t="e">
        <f t="shared" si="7"/>
        <v>#REF!</v>
      </c>
      <c r="F74" s="21" t="e">
        <f t="shared" si="13"/>
        <v>#REF!</v>
      </c>
      <c r="G74" s="21" t="e">
        <f t="shared" si="14"/>
        <v>#REF!</v>
      </c>
      <c r="H74" s="22" t="e">
        <f t="shared" si="8"/>
        <v>#REF!</v>
      </c>
      <c r="I74" s="26"/>
      <c r="J74" s="24" t="e">
        <f t="shared" si="6"/>
        <v>#REF!</v>
      </c>
      <c r="K74">
        <f>IF(B74=$G$2,SUM($J$19:J74),0)</f>
        <v>0</v>
      </c>
      <c r="L74">
        <f>IF(B74=$G$2,SUM($J$19:J73),0)</f>
        <v>0</v>
      </c>
    </row>
    <row r="75" spans="1:12" outlineLevel="1">
      <c r="A75" s="19" t="e">
        <f>#REF!</f>
        <v>#REF!</v>
      </c>
      <c r="B75" s="9">
        <f t="shared" si="10"/>
        <v>56</v>
      </c>
      <c r="C75" s="21" t="e">
        <f t="shared" si="11"/>
        <v>#REF!</v>
      </c>
      <c r="D75" s="21" t="e">
        <f t="shared" si="12"/>
        <v>#REF!</v>
      </c>
      <c r="E75" s="22" t="e">
        <f t="shared" si="7"/>
        <v>#REF!</v>
      </c>
      <c r="F75" s="21" t="e">
        <f t="shared" si="13"/>
        <v>#REF!</v>
      </c>
      <c r="G75" s="21" t="e">
        <f t="shared" si="14"/>
        <v>#REF!</v>
      </c>
      <c r="H75" s="22" t="e">
        <f t="shared" si="8"/>
        <v>#REF!</v>
      </c>
      <c r="I75" s="27"/>
      <c r="J75" s="24" t="e">
        <f t="shared" si="6"/>
        <v>#REF!</v>
      </c>
      <c r="K75">
        <f>IF(B75=$G$2,SUM($J$19:J75),0)</f>
        <v>0</v>
      </c>
      <c r="L75">
        <f>IF(B75=$G$2,SUM($J$19:J74),0)</f>
        <v>0</v>
      </c>
    </row>
    <row r="76" spans="1:12" outlineLevel="1">
      <c r="A76" s="19" t="e">
        <f>#REF!</f>
        <v>#REF!</v>
      </c>
      <c r="B76" s="9">
        <f t="shared" si="10"/>
        <v>57</v>
      </c>
      <c r="C76" s="21" t="e">
        <f t="shared" si="11"/>
        <v>#REF!</v>
      </c>
      <c r="D76" s="21" t="e">
        <f t="shared" si="12"/>
        <v>#REF!</v>
      </c>
      <c r="E76" s="22" t="e">
        <f t="shared" si="7"/>
        <v>#REF!</v>
      </c>
      <c r="F76" s="21" t="e">
        <f t="shared" si="13"/>
        <v>#REF!</v>
      </c>
      <c r="G76" s="21" t="e">
        <f t="shared" si="14"/>
        <v>#REF!</v>
      </c>
      <c r="H76" s="22" t="e">
        <f t="shared" si="8"/>
        <v>#REF!</v>
      </c>
      <c r="I76" s="27"/>
      <c r="J76" s="24" t="e">
        <f t="shared" si="6"/>
        <v>#REF!</v>
      </c>
      <c r="K76">
        <f>IF(B76=$G$2,SUM($J$19:J76),0)</f>
        <v>0</v>
      </c>
      <c r="L76">
        <f>IF(B76=$G$2,SUM($J$19:J75),0)</f>
        <v>0</v>
      </c>
    </row>
    <row r="77" spans="1:12" outlineLevel="1">
      <c r="A77" s="19" t="e">
        <f>#REF!</f>
        <v>#REF!</v>
      </c>
      <c r="B77" s="9">
        <f t="shared" si="10"/>
        <v>58</v>
      </c>
      <c r="C77" s="21" t="e">
        <f t="shared" si="11"/>
        <v>#REF!</v>
      </c>
      <c r="D77" s="21" t="e">
        <f t="shared" si="12"/>
        <v>#REF!</v>
      </c>
      <c r="E77" s="22" t="e">
        <f t="shared" si="7"/>
        <v>#REF!</v>
      </c>
      <c r="F77" s="21" t="e">
        <f t="shared" si="13"/>
        <v>#REF!</v>
      </c>
      <c r="G77" s="21" t="e">
        <f t="shared" si="14"/>
        <v>#REF!</v>
      </c>
      <c r="H77" s="22" t="e">
        <f t="shared" si="8"/>
        <v>#REF!</v>
      </c>
      <c r="I77" s="27"/>
      <c r="J77" s="24" t="e">
        <f t="shared" si="6"/>
        <v>#REF!</v>
      </c>
      <c r="K77">
        <f>IF(B77=$G$2,SUM($J$19:J77),0)</f>
        <v>0</v>
      </c>
      <c r="L77">
        <f>IF(B77=$G$2,SUM($J$19:J76),0)</f>
        <v>0</v>
      </c>
    </row>
    <row r="78" spans="1:12" outlineLevel="1">
      <c r="A78" s="19" t="e">
        <f>#REF!</f>
        <v>#REF!</v>
      </c>
      <c r="B78" s="9">
        <f t="shared" si="10"/>
        <v>59</v>
      </c>
      <c r="C78" s="21" t="e">
        <f t="shared" si="11"/>
        <v>#REF!</v>
      </c>
      <c r="D78" s="21" t="e">
        <f t="shared" si="12"/>
        <v>#REF!</v>
      </c>
      <c r="E78" s="22" t="e">
        <f t="shared" si="7"/>
        <v>#REF!</v>
      </c>
      <c r="F78" s="21" t="e">
        <f t="shared" si="13"/>
        <v>#REF!</v>
      </c>
      <c r="G78" s="21" t="e">
        <f t="shared" si="14"/>
        <v>#REF!</v>
      </c>
      <c r="H78" s="22" t="e">
        <f t="shared" si="8"/>
        <v>#REF!</v>
      </c>
      <c r="I78" s="27"/>
      <c r="J78" s="24" t="e">
        <f t="shared" si="6"/>
        <v>#REF!</v>
      </c>
      <c r="K78">
        <f>IF(B78=$G$2,SUM($J$19:J78),0)</f>
        <v>0</v>
      </c>
      <c r="L78">
        <f>IF(B78=$G$2,SUM($J$19:J77),0)</f>
        <v>0</v>
      </c>
    </row>
    <row r="79" spans="1:12" outlineLevel="1">
      <c r="A79" s="19" t="e">
        <f>#REF!</f>
        <v>#REF!</v>
      </c>
      <c r="B79" s="9">
        <f t="shared" si="10"/>
        <v>60</v>
      </c>
      <c r="C79" s="21" t="e">
        <f t="shared" si="11"/>
        <v>#REF!</v>
      </c>
      <c r="D79" s="21" t="e">
        <f t="shared" si="12"/>
        <v>#REF!</v>
      </c>
      <c r="E79" s="22" t="e">
        <f t="shared" si="7"/>
        <v>#REF!</v>
      </c>
      <c r="F79" s="21" t="e">
        <f t="shared" si="13"/>
        <v>#REF!</v>
      </c>
      <c r="G79" s="21" t="e">
        <f t="shared" si="14"/>
        <v>#REF!</v>
      </c>
      <c r="H79" s="22" t="e">
        <f t="shared" si="8"/>
        <v>#REF!</v>
      </c>
      <c r="I79" s="27"/>
      <c r="J79" s="24" t="e">
        <f t="shared" si="6"/>
        <v>#REF!</v>
      </c>
      <c r="K79">
        <f>IF(B79=$G$2,SUM($J$19:J79),0)</f>
        <v>0</v>
      </c>
      <c r="L79">
        <f>IF(B79=$G$2,SUM($J$19:J78),0)</f>
        <v>0</v>
      </c>
    </row>
    <row r="80" spans="1:12" outlineLevel="1">
      <c r="A80" s="19" t="e">
        <f>#REF!</f>
        <v>#REF!</v>
      </c>
      <c r="B80" s="9">
        <f t="shared" si="10"/>
        <v>61</v>
      </c>
      <c r="C80" s="21" t="e">
        <f t="shared" si="11"/>
        <v>#REF!</v>
      </c>
      <c r="D80" s="21" t="e">
        <f t="shared" si="12"/>
        <v>#REF!</v>
      </c>
      <c r="E80" s="22" t="e">
        <f t="shared" si="7"/>
        <v>#REF!</v>
      </c>
      <c r="F80" s="21" t="e">
        <f t="shared" si="13"/>
        <v>#REF!</v>
      </c>
      <c r="G80" s="21" t="e">
        <f t="shared" si="14"/>
        <v>#REF!</v>
      </c>
      <c r="H80" s="22" t="e">
        <f t="shared" si="8"/>
        <v>#REF!</v>
      </c>
      <c r="I80" s="27"/>
      <c r="J80" s="24" t="e">
        <f t="shared" si="6"/>
        <v>#REF!</v>
      </c>
      <c r="K80">
        <f>IF(B80=$G$2,SUM($J$19:J80),0)</f>
        <v>0</v>
      </c>
      <c r="L80">
        <f>IF(B80=$G$2,SUM($J$19:J79),0)</f>
        <v>0</v>
      </c>
    </row>
    <row r="81" spans="1:12" outlineLevel="1">
      <c r="A81" s="19" t="e">
        <f>#REF!</f>
        <v>#REF!</v>
      </c>
      <c r="B81" s="9">
        <f t="shared" si="10"/>
        <v>62</v>
      </c>
      <c r="C81" s="21" t="e">
        <f t="shared" si="11"/>
        <v>#REF!</v>
      </c>
      <c r="D81" s="21" t="e">
        <f t="shared" si="12"/>
        <v>#REF!</v>
      </c>
      <c r="E81" s="22" t="e">
        <f t="shared" si="7"/>
        <v>#REF!</v>
      </c>
      <c r="F81" s="21" t="e">
        <f t="shared" si="13"/>
        <v>#REF!</v>
      </c>
      <c r="G81" s="21" t="e">
        <f t="shared" si="14"/>
        <v>#REF!</v>
      </c>
      <c r="H81" s="22" t="e">
        <f t="shared" si="8"/>
        <v>#REF!</v>
      </c>
      <c r="I81" s="27"/>
      <c r="J81" s="24" t="e">
        <f t="shared" si="6"/>
        <v>#REF!</v>
      </c>
      <c r="K81">
        <f>IF(B81=$G$2,SUM($J$19:J81),0)</f>
        <v>0</v>
      </c>
      <c r="L81">
        <f>IF(B81=$G$2,SUM($J$19:J80),0)</f>
        <v>0</v>
      </c>
    </row>
    <row r="82" spans="1:12" outlineLevel="1">
      <c r="A82" s="19" t="e">
        <f>#REF!</f>
        <v>#REF!</v>
      </c>
      <c r="B82" s="9">
        <f t="shared" si="10"/>
        <v>63</v>
      </c>
      <c r="C82" s="21" t="e">
        <f t="shared" si="11"/>
        <v>#REF!</v>
      </c>
      <c r="D82" s="21" t="e">
        <f t="shared" si="12"/>
        <v>#REF!</v>
      </c>
      <c r="E82" s="22" t="e">
        <f t="shared" si="7"/>
        <v>#REF!</v>
      </c>
      <c r="F82" s="21" t="e">
        <f t="shared" si="13"/>
        <v>#REF!</v>
      </c>
      <c r="G82" s="21" t="e">
        <f t="shared" si="14"/>
        <v>#REF!</v>
      </c>
      <c r="H82" s="22" t="e">
        <f t="shared" si="8"/>
        <v>#REF!</v>
      </c>
      <c r="I82" s="27"/>
      <c r="J82" s="24" t="e">
        <f t="shared" si="6"/>
        <v>#REF!</v>
      </c>
      <c r="K82">
        <f>IF(B82=$G$2,SUM($J$19:J82),0)</f>
        <v>0</v>
      </c>
      <c r="L82">
        <f>IF(B82=$G$2,SUM($J$19:J81),0)</f>
        <v>0</v>
      </c>
    </row>
    <row r="83" spans="1:12" outlineLevel="1">
      <c r="A83" s="19" t="e">
        <f>#REF!</f>
        <v>#REF!</v>
      </c>
      <c r="B83" s="9">
        <f t="shared" si="10"/>
        <v>64</v>
      </c>
      <c r="C83" s="21" t="e">
        <f t="shared" ref="C83:C114" si="15">(IF($I$5=1,0,IF($B83&gt;=$C$5,$G$5,0))*IF($I$5=1,IF($B83&gt;($D$5+($B$19-$G$1)),0,IF(GCD(($D$5+($B$19-$G$1)-$B83),$H$5)=$H$5,1,0)),IF($B83&gt;$D$5,0,IF(GCD(($D$5-$B83),$H$5)=$H$5,1,0))))+(IF($I$6=1,0,IF($B83&gt;=$C$6,$G$6,0))*IF($I$6=1,IF($B83&gt;($D$6+($B$19-$G$1)),0,IF(GCD(($D$6+($B$19-$G$1)-$B83),$H$6)=$H$6,1,0)),IF($B83&gt;$D$6,0,IF(GCD(($D$6-$B83),$H$6)=$H$6,1,0))))+(IF($I$7=1,0,IF($B83&gt;=$C$7,$G$7,0))*IF($I$7=1,IF($B83&gt;($D$7+($B$19-$G$1)),0,IF(GCD(($D$7+($B$19-$G$1)-$B83),$H$7)=$H$7,1,0)),IF($B83&gt;$D$7,0,IF(GCD(($D$7-$B83),$H$7)=$H$7,1,0))))</f>
        <v>#REF!</v>
      </c>
      <c r="D83" s="21" t="e">
        <f t="shared" ref="D83:D114" si="16">(IF($I$8=1,0,IF($B83&gt;=$C$8,$G$8,0))*IF($I$8=1,IF($B83&gt;($D$8+($B$19-$G$1)),0,IF(GCD(($D$8+($B$19-$G$1)-$B83),$H$8)=$H$8,1,0)),IF($B83&gt;$D$8,0,IF(GCD(($D$8-B83),$H$8)=$H$8,1,0))))+(IF($I$9=1,0,IF($B83&gt;=$C$9,$G$9,0))*IF($I$9=1,IF($B83&gt;($D$9+($B$19-$G$1)),0,IF(GCD(($D$9+($B$19-$G$1)-$B83),$H$9)=$H$9,1,0)),IF($B83&gt;$D$9,0,IF(GCD(($D$9-$B83),$H$9)=$H$9,1,0))))+(IF($I$10=1,0,IF($B83&gt;=$C$10,$G$10,0))*IF($I$10=1,IF($B83&gt;($D$10+($B$19-$G$1)),0,IF(GCD(($D$10+($B$19-$G$1)-$B83),$H$10)=$H$10,1,0)),IF($B83&gt;$D$10,0,IF(GCD(($D$10-$B83),$H$10)=$H$10,1,0))))</f>
        <v>#REF!</v>
      </c>
      <c r="E83" s="22" t="e">
        <f t="shared" si="7"/>
        <v>#REF!</v>
      </c>
      <c r="F83" s="21" t="e">
        <f t="shared" ref="F83:F114" si="17">(IF($I$5=1,IF($B83&gt;=($C$5+($B$19-$G$1)),$G$5,0),0)*IF($I$5=1,IF($B83&gt;($D$5+($B$19-$G$1)),0,IF(GCD(($D$5+($B$19-$G$1)-$B83),$H$5)=$H$5,1,0)),IF($B83&gt;$D$5,0,IF(GCD(($D$5-$B83),$H$5)=$H$5,1,0))))+(IF($I$6=1,IF($B83&gt;=($C$6+($B$19-$G$1)),$G$6,0),0)*IF($I$6=1,IF($B83&gt;($D$6+($B$19-$G$1)),0,IF(GCD(($D$6+($B$19-$G$1)-$B83),$H$6)=$H$6,1,0)),IF($B83&gt;$D$6,0,IF(GCD(($D$6-$B83),$H$6)=$H$6,1,0))))+(IF($I$7=1,IF($B83&gt;=($C$7+($B$19-$G$1)),$G$7,0),0)*IF($I$7=1,IF($B83&gt;($D$7+($B$19-$G$1)),0,IF(GCD(($D$7+($B$19-$G$1)-$B83),$H$7)=$H$7,1,0)),IF($B83&gt;$D$7,0,IF(GCD(($D$7-$B83),$H$7)=$H$7,1,0))))</f>
        <v>#REF!</v>
      </c>
      <c r="G83" s="21" t="e">
        <f t="shared" ref="G83:G114" si="18">(IF($I$8=1,IF($B83&gt;=($C$8+($B$19-$G$1)),$G$8,0),0)*IF($I$8=1,IF($B83&gt;($D$8+($B$19-$G$1)),0,IF(GCD(($D$8+($B$19-$G$1)-$B83),$H$8)=$H$8,1,0)),IF($B83&gt;$D$8,0,IF(GCD(($D$8-$B83),$H$8)=$H$8,1,0))))+(IF($I$9=1,IF($B83&gt;=($C$9+($B$19-$G$1)),$G$9,0),0)*IF($I$9=1,IF($B83&gt;($D$9+($B$19-$G$1)),0,IF(GCD(($D$9+($B$19-$G$1)-$B83),$H$9)=$H$9,1,0)),IF($B83&gt;$D$9,0,IF(GCD(($D$9-$B83),$H$9)=$H$9,1,0))))+(IF($I$10=1,IF($B83&gt;=($C$10+($B$19-$G$1)),$G$10,0),0)*IF($I$10=1,IF($B83&gt;($D$10+($B$19-$G$1)),0,IF(GCD(($D$10+($B$19-$G$1)-$B83),$H$10)=$H$10,1,0)),IF($B83&gt;$D$10,0,IF(GCD(($D$10-$B83),$H$10)=$H$10,1,0))))</f>
        <v>#REF!</v>
      </c>
      <c r="H83" s="22" t="e">
        <f t="shared" si="8"/>
        <v>#REF!</v>
      </c>
      <c r="I83" s="27"/>
      <c r="J83" s="24" t="e">
        <f t="shared" ref="J83:J146" si="19">IF($B83&gt;$G$2,($H83*J$14+$E83*J$14)*J$13,J$14*$H83+$E83*J$14)</f>
        <v>#REF!</v>
      </c>
      <c r="K83">
        <f>IF(B83=$G$2,SUM($J$19:J83),0)</f>
        <v>0</v>
      </c>
      <c r="L83">
        <f>IF(B83=$G$2,SUM($J$19:J82),0)</f>
        <v>0</v>
      </c>
    </row>
    <row r="84" spans="1:12" outlineLevel="1">
      <c r="A84" s="19" t="e">
        <f>#REF!</f>
        <v>#REF!</v>
      </c>
      <c r="B84" s="9">
        <f t="shared" si="10"/>
        <v>65</v>
      </c>
      <c r="C84" s="21" t="e">
        <f t="shared" si="15"/>
        <v>#REF!</v>
      </c>
      <c r="D84" s="21" t="e">
        <f t="shared" si="16"/>
        <v>#REF!</v>
      </c>
      <c r="E84" s="22" t="e">
        <f t="shared" ref="E84:E147" si="20">C84+D84</f>
        <v>#REF!</v>
      </c>
      <c r="F84" s="21" t="e">
        <f t="shared" si="17"/>
        <v>#REF!</v>
      </c>
      <c r="G84" s="21" t="e">
        <f t="shared" si="18"/>
        <v>#REF!</v>
      </c>
      <c r="H84" s="22" t="e">
        <f t="shared" ref="H84:H147" si="21">F84+G84</f>
        <v>#REF!</v>
      </c>
      <c r="I84" s="27"/>
      <c r="J84" s="24" t="e">
        <f t="shared" si="19"/>
        <v>#REF!</v>
      </c>
      <c r="K84">
        <f>IF(B84=$G$2,SUM($J$19:J84),0)</f>
        <v>0</v>
      </c>
      <c r="L84">
        <f>IF(B84=$G$2,SUM($J$19:J83),0)</f>
        <v>0</v>
      </c>
    </row>
    <row r="85" spans="1:12" outlineLevel="1">
      <c r="A85" s="19" t="e">
        <f>#REF!</f>
        <v>#REF!</v>
      </c>
      <c r="B85" s="9">
        <f t="shared" si="10"/>
        <v>66</v>
      </c>
      <c r="C85" s="21" t="e">
        <f t="shared" si="15"/>
        <v>#REF!</v>
      </c>
      <c r="D85" s="21" t="e">
        <f t="shared" si="16"/>
        <v>#REF!</v>
      </c>
      <c r="E85" s="22" t="e">
        <f t="shared" si="20"/>
        <v>#REF!</v>
      </c>
      <c r="F85" s="21" t="e">
        <f t="shared" si="17"/>
        <v>#REF!</v>
      </c>
      <c r="G85" s="21" t="e">
        <f t="shared" si="18"/>
        <v>#REF!</v>
      </c>
      <c r="H85" s="22" t="e">
        <f t="shared" si="21"/>
        <v>#REF!</v>
      </c>
      <c r="I85" s="27"/>
      <c r="J85" s="24" t="e">
        <f t="shared" si="19"/>
        <v>#REF!</v>
      </c>
      <c r="K85">
        <f>IF(B85=$G$2,SUM($J$19:J85),0)</f>
        <v>0</v>
      </c>
      <c r="L85">
        <f>IF(B85=$G$2,SUM($J$19:J84),0)</f>
        <v>0</v>
      </c>
    </row>
    <row r="86" spans="1:12" outlineLevel="1">
      <c r="A86" s="19" t="e">
        <f>#REF!</f>
        <v>#REF!</v>
      </c>
      <c r="B86" s="9">
        <f t="shared" si="10"/>
        <v>67</v>
      </c>
      <c r="C86" s="21" t="e">
        <f t="shared" si="15"/>
        <v>#REF!</v>
      </c>
      <c r="D86" s="21" t="e">
        <f t="shared" si="16"/>
        <v>#REF!</v>
      </c>
      <c r="E86" s="22" t="e">
        <f t="shared" si="20"/>
        <v>#REF!</v>
      </c>
      <c r="F86" s="21" t="e">
        <f t="shared" si="17"/>
        <v>#REF!</v>
      </c>
      <c r="G86" s="21" t="e">
        <f t="shared" si="18"/>
        <v>#REF!</v>
      </c>
      <c r="H86" s="22" t="e">
        <f t="shared" si="21"/>
        <v>#REF!</v>
      </c>
      <c r="I86" s="27"/>
      <c r="J86" s="24" t="e">
        <f t="shared" si="19"/>
        <v>#REF!</v>
      </c>
      <c r="K86">
        <f>IF(B86=$G$2,SUM($J$19:J86),0)</f>
        <v>0</v>
      </c>
      <c r="L86">
        <f>IF(B86=$G$2,SUM($J$19:J85),0)</f>
        <v>0</v>
      </c>
    </row>
    <row r="87" spans="1:12" outlineLevel="1">
      <c r="A87" s="19" t="e">
        <f>#REF!</f>
        <v>#REF!</v>
      </c>
      <c r="B87" s="9">
        <f t="shared" si="10"/>
        <v>68</v>
      </c>
      <c r="C87" s="21" t="e">
        <f t="shared" si="15"/>
        <v>#REF!</v>
      </c>
      <c r="D87" s="21" t="e">
        <f t="shared" si="16"/>
        <v>#REF!</v>
      </c>
      <c r="E87" s="22" t="e">
        <f t="shared" si="20"/>
        <v>#REF!</v>
      </c>
      <c r="F87" s="21" t="e">
        <f t="shared" si="17"/>
        <v>#REF!</v>
      </c>
      <c r="G87" s="21" t="e">
        <f t="shared" si="18"/>
        <v>#REF!</v>
      </c>
      <c r="H87" s="22" t="e">
        <f t="shared" si="21"/>
        <v>#REF!</v>
      </c>
      <c r="I87" s="27"/>
      <c r="J87" s="24" t="e">
        <f t="shared" si="19"/>
        <v>#REF!</v>
      </c>
      <c r="K87">
        <f>IF(B87=$G$2,SUM($J$19:J87),0)</f>
        <v>0</v>
      </c>
      <c r="L87">
        <f>IF(B87=$G$2,SUM($J$19:J86),0)</f>
        <v>0</v>
      </c>
    </row>
    <row r="88" spans="1:12" outlineLevel="1">
      <c r="A88" s="19" t="e">
        <f>#REF!</f>
        <v>#REF!</v>
      </c>
      <c r="B88" s="9">
        <f t="shared" si="10"/>
        <v>69</v>
      </c>
      <c r="C88" s="21" t="e">
        <f t="shared" si="15"/>
        <v>#REF!</v>
      </c>
      <c r="D88" s="21" t="e">
        <f t="shared" si="16"/>
        <v>#REF!</v>
      </c>
      <c r="E88" s="22" t="e">
        <f t="shared" si="20"/>
        <v>#REF!</v>
      </c>
      <c r="F88" s="21" t="e">
        <f t="shared" si="17"/>
        <v>#REF!</v>
      </c>
      <c r="G88" s="21" t="e">
        <f t="shared" si="18"/>
        <v>#REF!</v>
      </c>
      <c r="H88" s="22" t="e">
        <f t="shared" si="21"/>
        <v>#REF!</v>
      </c>
      <c r="I88" s="27"/>
      <c r="J88" s="24" t="e">
        <f t="shared" si="19"/>
        <v>#REF!</v>
      </c>
      <c r="K88">
        <f>IF(B88=$G$2,SUM($J$19:J88),0)</f>
        <v>0</v>
      </c>
      <c r="L88">
        <f>IF(B88=$G$2,SUM($J$19:J87),0)</f>
        <v>0</v>
      </c>
    </row>
    <row r="89" spans="1:12" outlineLevel="1">
      <c r="A89" s="19" t="e">
        <f>#REF!</f>
        <v>#REF!</v>
      </c>
      <c r="B89" s="9">
        <f t="shared" si="10"/>
        <v>70</v>
      </c>
      <c r="C89" s="21" t="e">
        <f t="shared" si="15"/>
        <v>#REF!</v>
      </c>
      <c r="D89" s="21" t="e">
        <f t="shared" si="16"/>
        <v>#REF!</v>
      </c>
      <c r="E89" s="22" t="e">
        <f t="shared" si="20"/>
        <v>#REF!</v>
      </c>
      <c r="F89" s="21" t="e">
        <f t="shared" si="17"/>
        <v>#REF!</v>
      </c>
      <c r="G89" s="21" t="e">
        <f t="shared" si="18"/>
        <v>#REF!</v>
      </c>
      <c r="H89" s="22" t="e">
        <f t="shared" si="21"/>
        <v>#REF!</v>
      </c>
      <c r="I89" s="27"/>
      <c r="J89" s="24" t="e">
        <f t="shared" si="19"/>
        <v>#REF!</v>
      </c>
      <c r="K89">
        <f>IF(B89=$G$2,SUM($J$19:J89),0)</f>
        <v>0</v>
      </c>
      <c r="L89">
        <f>IF(B89=$G$2,SUM($J$19:J88),0)</f>
        <v>0</v>
      </c>
    </row>
    <row r="90" spans="1:12" outlineLevel="1">
      <c r="A90" s="19" t="e">
        <f>#REF!</f>
        <v>#REF!</v>
      </c>
      <c r="B90" s="9">
        <f t="shared" si="10"/>
        <v>71</v>
      </c>
      <c r="C90" s="21" t="e">
        <f t="shared" si="15"/>
        <v>#REF!</v>
      </c>
      <c r="D90" s="21" t="e">
        <f t="shared" si="16"/>
        <v>#REF!</v>
      </c>
      <c r="E90" s="22" t="e">
        <f t="shared" si="20"/>
        <v>#REF!</v>
      </c>
      <c r="F90" s="21" t="e">
        <f t="shared" si="17"/>
        <v>#REF!</v>
      </c>
      <c r="G90" s="21" t="e">
        <f t="shared" si="18"/>
        <v>#REF!</v>
      </c>
      <c r="H90" s="22" t="e">
        <f t="shared" si="21"/>
        <v>#REF!</v>
      </c>
      <c r="I90" s="27"/>
      <c r="J90" s="24" t="e">
        <f t="shared" si="19"/>
        <v>#REF!</v>
      </c>
      <c r="K90">
        <f>IF(B90=$G$2,SUM($J$19:J90),0)</f>
        <v>0</v>
      </c>
      <c r="L90">
        <f>IF(B90=$G$2,SUM($J$19:J89),0)</f>
        <v>0</v>
      </c>
    </row>
    <row r="91" spans="1:12" outlineLevel="1">
      <c r="A91" s="19" t="e">
        <f>#REF!</f>
        <v>#REF!</v>
      </c>
      <c r="B91" s="9">
        <f t="shared" si="10"/>
        <v>72</v>
      </c>
      <c r="C91" s="21" t="e">
        <f t="shared" si="15"/>
        <v>#REF!</v>
      </c>
      <c r="D91" s="21" t="e">
        <f t="shared" si="16"/>
        <v>#REF!</v>
      </c>
      <c r="E91" s="22" t="e">
        <f t="shared" si="20"/>
        <v>#REF!</v>
      </c>
      <c r="F91" s="21" t="e">
        <f t="shared" si="17"/>
        <v>#REF!</v>
      </c>
      <c r="G91" s="21" t="e">
        <f t="shared" si="18"/>
        <v>#REF!</v>
      </c>
      <c r="H91" s="22" t="e">
        <f t="shared" si="21"/>
        <v>#REF!</v>
      </c>
      <c r="I91" s="27"/>
      <c r="J91" s="24" t="e">
        <f t="shared" si="19"/>
        <v>#REF!</v>
      </c>
      <c r="K91">
        <f>IF(B91=$G$2,SUM($J$19:J91),0)</f>
        <v>0</v>
      </c>
      <c r="L91">
        <f>IF(B91=$G$2,SUM($J$19:J90),0)</f>
        <v>0</v>
      </c>
    </row>
    <row r="92" spans="1:12" outlineLevel="1">
      <c r="A92" s="19" t="e">
        <f>#REF!</f>
        <v>#REF!</v>
      </c>
      <c r="B92" s="9">
        <f t="shared" si="10"/>
        <v>73</v>
      </c>
      <c r="C92" s="21" t="e">
        <f t="shared" si="15"/>
        <v>#REF!</v>
      </c>
      <c r="D92" s="21" t="e">
        <f t="shared" si="16"/>
        <v>#REF!</v>
      </c>
      <c r="E92" s="22" t="e">
        <f t="shared" si="20"/>
        <v>#REF!</v>
      </c>
      <c r="F92" s="21" t="e">
        <f t="shared" si="17"/>
        <v>#REF!</v>
      </c>
      <c r="G92" s="21" t="e">
        <f t="shared" si="18"/>
        <v>#REF!</v>
      </c>
      <c r="H92" s="22" t="e">
        <f t="shared" si="21"/>
        <v>#REF!</v>
      </c>
      <c r="I92" s="27"/>
      <c r="J92" s="24" t="e">
        <f t="shared" si="19"/>
        <v>#REF!</v>
      </c>
      <c r="K92">
        <f>IF(B92=$G$2,SUM($J$19:J92),0)</f>
        <v>0</v>
      </c>
      <c r="L92">
        <f>IF(B92=$G$2,SUM($J$19:J91),0)</f>
        <v>0</v>
      </c>
    </row>
    <row r="93" spans="1:12" outlineLevel="1">
      <c r="A93" s="19" t="e">
        <f>#REF!</f>
        <v>#REF!</v>
      </c>
      <c r="B93" s="9">
        <f t="shared" si="10"/>
        <v>74</v>
      </c>
      <c r="C93" s="21" t="e">
        <f t="shared" si="15"/>
        <v>#REF!</v>
      </c>
      <c r="D93" s="21" t="e">
        <f t="shared" si="16"/>
        <v>#REF!</v>
      </c>
      <c r="E93" s="22" t="e">
        <f t="shared" si="20"/>
        <v>#REF!</v>
      </c>
      <c r="F93" s="21" t="e">
        <f t="shared" si="17"/>
        <v>#REF!</v>
      </c>
      <c r="G93" s="21" t="e">
        <f t="shared" si="18"/>
        <v>#REF!</v>
      </c>
      <c r="H93" s="22" t="e">
        <f t="shared" si="21"/>
        <v>#REF!</v>
      </c>
      <c r="I93" s="27"/>
      <c r="J93" s="24" t="e">
        <f t="shared" si="19"/>
        <v>#REF!</v>
      </c>
      <c r="K93">
        <f>IF(B93=$G$2,SUM($J$19:J93),0)</f>
        <v>0</v>
      </c>
      <c r="L93">
        <f>IF(B93=$G$2,SUM($J$19:J92),0)</f>
        <v>0</v>
      </c>
    </row>
    <row r="94" spans="1:12" outlineLevel="1">
      <c r="A94" s="19" t="e">
        <f>#REF!</f>
        <v>#REF!</v>
      </c>
      <c r="B94" s="9">
        <f t="shared" si="10"/>
        <v>75</v>
      </c>
      <c r="C94" s="21" t="e">
        <f t="shared" si="15"/>
        <v>#REF!</v>
      </c>
      <c r="D94" s="21" t="e">
        <f t="shared" si="16"/>
        <v>#REF!</v>
      </c>
      <c r="E94" s="22" t="e">
        <f t="shared" si="20"/>
        <v>#REF!</v>
      </c>
      <c r="F94" s="21" t="e">
        <f t="shared" si="17"/>
        <v>#REF!</v>
      </c>
      <c r="G94" s="21" t="e">
        <f t="shared" si="18"/>
        <v>#REF!</v>
      </c>
      <c r="H94" s="22" t="e">
        <f t="shared" si="21"/>
        <v>#REF!</v>
      </c>
      <c r="I94" s="27"/>
      <c r="J94" s="24" t="e">
        <f t="shared" si="19"/>
        <v>#REF!</v>
      </c>
      <c r="K94">
        <f>IF(B94=$G$2,SUM($J$19:J94),0)</f>
        <v>0</v>
      </c>
      <c r="L94">
        <f>IF(B94=$G$2,SUM($J$19:J93),0)</f>
        <v>0</v>
      </c>
    </row>
    <row r="95" spans="1:12" outlineLevel="1">
      <c r="A95" s="19" t="e">
        <f>#REF!</f>
        <v>#REF!</v>
      </c>
      <c r="B95" s="9">
        <f t="shared" si="10"/>
        <v>76</v>
      </c>
      <c r="C95" s="21" t="e">
        <f t="shared" si="15"/>
        <v>#REF!</v>
      </c>
      <c r="D95" s="21" t="e">
        <f t="shared" si="16"/>
        <v>#REF!</v>
      </c>
      <c r="E95" s="22" t="e">
        <f t="shared" si="20"/>
        <v>#REF!</v>
      </c>
      <c r="F95" s="21" t="e">
        <f t="shared" si="17"/>
        <v>#REF!</v>
      </c>
      <c r="G95" s="21" t="e">
        <f t="shared" si="18"/>
        <v>#REF!</v>
      </c>
      <c r="H95" s="22" t="e">
        <f t="shared" si="21"/>
        <v>#REF!</v>
      </c>
      <c r="I95" s="27"/>
      <c r="J95" s="24" t="e">
        <f t="shared" si="19"/>
        <v>#REF!</v>
      </c>
      <c r="K95">
        <f>IF(B95=$G$2,SUM($J$19:J95),0)</f>
        <v>0</v>
      </c>
      <c r="L95">
        <f>IF(B95=$G$2,SUM($J$19:J94),0)</f>
        <v>0</v>
      </c>
    </row>
    <row r="96" spans="1:12" outlineLevel="1">
      <c r="A96" s="19" t="e">
        <f>#REF!</f>
        <v>#REF!</v>
      </c>
      <c r="B96" s="9">
        <f t="shared" si="10"/>
        <v>77</v>
      </c>
      <c r="C96" s="21" t="e">
        <f t="shared" si="15"/>
        <v>#REF!</v>
      </c>
      <c r="D96" s="21" t="e">
        <f t="shared" si="16"/>
        <v>#REF!</v>
      </c>
      <c r="E96" s="22" t="e">
        <f t="shared" si="20"/>
        <v>#REF!</v>
      </c>
      <c r="F96" s="21" t="e">
        <f t="shared" si="17"/>
        <v>#REF!</v>
      </c>
      <c r="G96" s="21" t="e">
        <f t="shared" si="18"/>
        <v>#REF!</v>
      </c>
      <c r="H96" s="22" t="e">
        <f t="shared" si="21"/>
        <v>#REF!</v>
      </c>
      <c r="I96" s="27"/>
      <c r="J96" s="24" t="e">
        <f t="shared" si="19"/>
        <v>#REF!</v>
      </c>
      <c r="K96">
        <f>IF(B96=$G$2,SUM($J$19:J96),0)</f>
        <v>0</v>
      </c>
      <c r="L96">
        <f>IF(B96=$G$2,SUM($J$19:J95),0)</f>
        <v>0</v>
      </c>
    </row>
    <row r="97" spans="1:12" outlineLevel="1">
      <c r="A97" s="19" t="e">
        <f>#REF!</f>
        <v>#REF!</v>
      </c>
      <c r="B97" s="9">
        <f t="shared" si="10"/>
        <v>78</v>
      </c>
      <c r="C97" s="21" t="e">
        <f t="shared" si="15"/>
        <v>#REF!</v>
      </c>
      <c r="D97" s="21" t="e">
        <f t="shared" si="16"/>
        <v>#REF!</v>
      </c>
      <c r="E97" s="22" t="e">
        <f t="shared" si="20"/>
        <v>#REF!</v>
      </c>
      <c r="F97" s="21" t="e">
        <f t="shared" si="17"/>
        <v>#REF!</v>
      </c>
      <c r="G97" s="21" t="e">
        <f t="shared" si="18"/>
        <v>#REF!</v>
      </c>
      <c r="H97" s="22" t="e">
        <f t="shared" si="21"/>
        <v>#REF!</v>
      </c>
      <c r="I97" s="27"/>
      <c r="J97" s="24" t="e">
        <f t="shared" si="19"/>
        <v>#REF!</v>
      </c>
      <c r="K97">
        <f>IF(B97=$G$2,SUM($J$19:J97),0)</f>
        <v>0</v>
      </c>
      <c r="L97">
        <f>IF(B97=$G$2,SUM($J$19:J96),0)</f>
        <v>0</v>
      </c>
    </row>
    <row r="98" spans="1:12" outlineLevel="1">
      <c r="A98" s="19" t="e">
        <f>#REF!</f>
        <v>#REF!</v>
      </c>
      <c r="B98" s="9">
        <f t="shared" si="10"/>
        <v>79</v>
      </c>
      <c r="C98" s="21" t="e">
        <f t="shared" si="15"/>
        <v>#REF!</v>
      </c>
      <c r="D98" s="21" t="e">
        <f t="shared" si="16"/>
        <v>#REF!</v>
      </c>
      <c r="E98" s="22" t="e">
        <f t="shared" si="20"/>
        <v>#REF!</v>
      </c>
      <c r="F98" s="21" t="e">
        <f t="shared" si="17"/>
        <v>#REF!</v>
      </c>
      <c r="G98" s="21" t="e">
        <f t="shared" si="18"/>
        <v>#REF!</v>
      </c>
      <c r="H98" s="22" t="e">
        <f t="shared" si="21"/>
        <v>#REF!</v>
      </c>
      <c r="I98" s="27"/>
      <c r="J98" s="24" t="e">
        <f t="shared" si="19"/>
        <v>#REF!</v>
      </c>
      <c r="K98">
        <f>IF(B98=$G$2,SUM($J$19:J98),0)</f>
        <v>0</v>
      </c>
      <c r="L98">
        <f>IF(B98=$G$2,SUM($J$19:J97),0)</f>
        <v>0</v>
      </c>
    </row>
    <row r="99" spans="1:12" outlineLevel="1">
      <c r="A99" s="19" t="e">
        <f>#REF!</f>
        <v>#REF!</v>
      </c>
      <c r="B99" s="9">
        <f t="shared" si="10"/>
        <v>80</v>
      </c>
      <c r="C99" s="21" t="e">
        <f t="shared" si="15"/>
        <v>#REF!</v>
      </c>
      <c r="D99" s="21" t="e">
        <f t="shared" si="16"/>
        <v>#REF!</v>
      </c>
      <c r="E99" s="22" t="e">
        <f t="shared" si="20"/>
        <v>#REF!</v>
      </c>
      <c r="F99" s="21" t="e">
        <f t="shared" si="17"/>
        <v>#REF!</v>
      </c>
      <c r="G99" s="21" t="e">
        <f t="shared" si="18"/>
        <v>#REF!</v>
      </c>
      <c r="H99" s="22" t="e">
        <f t="shared" si="21"/>
        <v>#REF!</v>
      </c>
      <c r="I99" s="27"/>
      <c r="J99" s="24" t="e">
        <f t="shared" si="19"/>
        <v>#REF!</v>
      </c>
      <c r="K99">
        <f>IF(B99=$G$2,SUM($J$19:J99),0)</f>
        <v>0</v>
      </c>
      <c r="L99">
        <f>IF(B99=$G$2,SUM($J$19:J98),0)</f>
        <v>0</v>
      </c>
    </row>
    <row r="100" spans="1:12" outlineLevel="1">
      <c r="A100" s="19" t="e">
        <f>#REF!</f>
        <v>#REF!</v>
      </c>
      <c r="B100" s="9">
        <f t="shared" si="10"/>
        <v>81</v>
      </c>
      <c r="C100" s="21" t="e">
        <f t="shared" si="15"/>
        <v>#REF!</v>
      </c>
      <c r="D100" s="21" t="e">
        <f t="shared" si="16"/>
        <v>#REF!</v>
      </c>
      <c r="E100" s="22" t="e">
        <f t="shared" si="20"/>
        <v>#REF!</v>
      </c>
      <c r="F100" s="21" t="e">
        <f t="shared" si="17"/>
        <v>#REF!</v>
      </c>
      <c r="G100" s="21" t="e">
        <f t="shared" si="18"/>
        <v>#REF!</v>
      </c>
      <c r="H100" s="22" t="e">
        <f t="shared" si="21"/>
        <v>#REF!</v>
      </c>
      <c r="I100" s="27"/>
      <c r="J100" s="24" t="e">
        <f t="shared" si="19"/>
        <v>#REF!</v>
      </c>
      <c r="K100">
        <f>IF(B100=$G$2,SUM($J$19:J100),0)</f>
        <v>0</v>
      </c>
      <c r="L100">
        <f>IF(B100=$G$2,SUM($J$19:J99),0)</f>
        <v>0</v>
      </c>
    </row>
    <row r="101" spans="1:12" outlineLevel="1">
      <c r="A101" s="19" t="e">
        <f>#REF!</f>
        <v>#REF!</v>
      </c>
      <c r="B101" s="9">
        <f t="shared" si="10"/>
        <v>82</v>
      </c>
      <c r="C101" s="21" t="e">
        <f t="shared" si="15"/>
        <v>#REF!</v>
      </c>
      <c r="D101" s="21" t="e">
        <f t="shared" si="16"/>
        <v>#REF!</v>
      </c>
      <c r="E101" s="22" t="e">
        <f t="shared" si="20"/>
        <v>#REF!</v>
      </c>
      <c r="F101" s="21" t="e">
        <f t="shared" si="17"/>
        <v>#REF!</v>
      </c>
      <c r="G101" s="21" t="e">
        <f t="shared" si="18"/>
        <v>#REF!</v>
      </c>
      <c r="H101" s="22" t="e">
        <f t="shared" si="21"/>
        <v>#REF!</v>
      </c>
      <c r="I101" s="27"/>
      <c r="J101" s="24" t="e">
        <f t="shared" si="19"/>
        <v>#REF!</v>
      </c>
      <c r="K101">
        <f>IF(B101=$G$2,SUM($J$19:J101),0)</f>
        <v>0</v>
      </c>
      <c r="L101">
        <f>IF(B101=$G$2,SUM($J$19:J100),0)</f>
        <v>0</v>
      </c>
    </row>
    <row r="102" spans="1:12" outlineLevel="1">
      <c r="A102" s="19" t="e">
        <f>#REF!</f>
        <v>#REF!</v>
      </c>
      <c r="B102" s="9">
        <f t="shared" si="10"/>
        <v>83</v>
      </c>
      <c r="C102" s="21" t="e">
        <f t="shared" si="15"/>
        <v>#REF!</v>
      </c>
      <c r="D102" s="21" t="e">
        <f t="shared" si="16"/>
        <v>#REF!</v>
      </c>
      <c r="E102" s="22" t="e">
        <f t="shared" si="20"/>
        <v>#REF!</v>
      </c>
      <c r="F102" s="21" t="e">
        <f t="shared" si="17"/>
        <v>#REF!</v>
      </c>
      <c r="G102" s="21" t="e">
        <f t="shared" si="18"/>
        <v>#REF!</v>
      </c>
      <c r="H102" s="22" t="e">
        <f t="shared" si="21"/>
        <v>#REF!</v>
      </c>
      <c r="I102" s="27"/>
      <c r="J102" s="24" t="e">
        <f t="shared" si="19"/>
        <v>#REF!</v>
      </c>
      <c r="K102">
        <f>IF(B102=$G$2,SUM($J$19:J102),0)</f>
        <v>0</v>
      </c>
      <c r="L102">
        <f>IF(B102=$G$2,SUM($J$19:J101),0)</f>
        <v>0</v>
      </c>
    </row>
    <row r="103" spans="1:12" outlineLevel="1">
      <c r="A103" s="19" t="e">
        <f>#REF!</f>
        <v>#REF!</v>
      </c>
      <c r="B103" s="9">
        <f t="shared" si="10"/>
        <v>84</v>
      </c>
      <c r="C103" s="21" t="e">
        <f t="shared" si="15"/>
        <v>#REF!</v>
      </c>
      <c r="D103" s="21" t="e">
        <f t="shared" si="16"/>
        <v>#REF!</v>
      </c>
      <c r="E103" s="22" t="e">
        <f t="shared" si="20"/>
        <v>#REF!</v>
      </c>
      <c r="F103" s="21" t="e">
        <f t="shared" si="17"/>
        <v>#REF!</v>
      </c>
      <c r="G103" s="21" t="e">
        <f t="shared" si="18"/>
        <v>#REF!</v>
      </c>
      <c r="H103" s="22" t="e">
        <f t="shared" si="21"/>
        <v>#REF!</v>
      </c>
      <c r="I103" s="27"/>
      <c r="J103" s="24" t="e">
        <f t="shared" si="19"/>
        <v>#REF!</v>
      </c>
      <c r="K103">
        <f>IF(B103=$G$2,SUM($J$19:J103),0)</f>
        <v>0</v>
      </c>
      <c r="L103">
        <f>IF(B103=$G$2,SUM($J$19:J102),0)</f>
        <v>0</v>
      </c>
    </row>
    <row r="104" spans="1:12" outlineLevel="1">
      <c r="A104" s="19" t="e">
        <f>#REF!</f>
        <v>#REF!</v>
      </c>
      <c r="B104" s="9">
        <f t="shared" si="10"/>
        <v>85</v>
      </c>
      <c r="C104" s="21" t="e">
        <f t="shared" si="15"/>
        <v>#REF!</v>
      </c>
      <c r="D104" s="21" t="e">
        <f t="shared" si="16"/>
        <v>#REF!</v>
      </c>
      <c r="E104" s="22" t="e">
        <f t="shared" si="20"/>
        <v>#REF!</v>
      </c>
      <c r="F104" s="21" t="e">
        <f t="shared" si="17"/>
        <v>#REF!</v>
      </c>
      <c r="G104" s="21" t="e">
        <f t="shared" si="18"/>
        <v>#REF!</v>
      </c>
      <c r="H104" s="22" t="e">
        <f t="shared" si="21"/>
        <v>#REF!</v>
      </c>
      <c r="I104" s="27"/>
      <c r="J104" s="24" t="e">
        <f t="shared" si="19"/>
        <v>#REF!</v>
      </c>
      <c r="K104">
        <f>IF(B104=$G$2,SUM($J$19:J104),0)</f>
        <v>0</v>
      </c>
      <c r="L104">
        <f>IF(B104=$G$2,SUM($J$19:J103),0)</f>
        <v>0</v>
      </c>
    </row>
    <row r="105" spans="1:12" outlineLevel="1">
      <c r="A105" s="19" t="e">
        <f>#REF!</f>
        <v>#REF!</v>
      </c>
      <c r="B105" s="9">
        <f t="shared" si="10"/>
        <v>86</v>
      </c>
      <c r="C105" s="21" t="e">
        <f t="shared" si="15"/>
        <v>#REF!</v>
      </c>
      <c r="D105" s="21" t="e">
        <f t="shared" si="16"/>
        <v>#REF!</v>
      </c>
      <c r="E105" s="22" t="e">
        <f t="shared" si="20"/>
        <v>#REF!</v>
      </c>
      <c r="F105" s="21" t="e">
        <f t="shared" si="17"/>
        <v>#REF!</v>
      </c>
      <c r="G105" s="21" t="e">
        <f t="shared" si="18"/>
        <v>#REF!</v>
      </c>
      <c r="H105" s="22" t="e">
        <f t="shared" si="21"/>
        <v>#REF!</v>
      </c>
      <c r="I105" s="27"/>
      <c r="J105" s="24" t="e">
        <f t="shared" si="19"/>
        <v>#REF!</v>
      </c>
      <c r="K105">
        <f>IF(B105=$G$2,SUM($J$19:J105),0)</f>
        <v>0</v>
      </c>
      <c r="L105">
        <f>IF(B105=$G$2,SUM($J$19:J104),0)</f>
        <v>0</v>
      </c>
    </row>
    <row r="106" spans="1:12" outlineLevel="1">
      <c r="A106" s="19" t="e">
        <f>#REF!</f>
        <v>#REF!</v>
      </c>
      <c r="B106" s="9">
        <f t="shared" si="10"/>
        <v>87</v>
      </c>
      <c r="C106" s="21" t="e">
        <f t="shared" si="15"/>
        <v>#REF!</v>
      </c>
      <c r="D106" s="21" t="e">
        <f t="shared" si="16"/>
        <v>#REF!</v>
      </c>
      <c r="E106" s="22" t="e">
        <f t="shared" si="20"/>
        <v>#REF!</v>
      </c>
      <c r="F106" s="21" t="e">
        <f t="shared" si="17"/>
        <v>#REF!</v>
      </c>
      <c r="G106" s="21" t="e">
        <f t="shared" si="18"/>
        <v>#REF!</v>
      </c>
      <c r="H106" s="22" t="e">
        <f t="shared" si="21"/>
        <v>#REF!</v>
      </c>
      <c r="I106" s="27"/>
      <c r="J106" s="24" t="e">
        <f t="shared" si="19"/>
        <v>#REF!</v>
      </c>
      <c r="K106">
        <f>IF(B106=$G$2,SUM($J$19:J106),0)</f>
        <v>0</v>
      </c>
      <c r="L106">
        <f>IF(B106=$G$2,SUM($J$19:J105),0)</f>
        <v>0</v>
      </c>
    </row>
    <row r="107" spans="1:12" outlineLevel="1">
      <c r="A107" s="19" t="e">
        <f>#REF!</f>
        <v>#REF!</v>
      </c>
      <c r="B107" s="9">
        <f t="shared" si="10"/>
        <v>88</v>
      </c>
      <c r="C107" s="21" t="e">
        <f t="shared" si="15"/>
        <v>#REF!</v>
      </c>
      <c r="D107" s="21" t="e">
        <f t="shared" si="16"/>
        <v>#REF!</v>
      </c>
      <c r="E107" s="22" t="e">
        <f t="shared" si="20"/>
        <v>#REF!</v>
      </c>
      <c r="F107" s="21" t="e">
        <f t="shared" si="17"/>
        <v>#REF!</v>
      </c>
      <c r="G107" s="21" t="e">
        <f t="shared" si="18"/>
        <v>#REF!</v>
      </c>
      <c r="H107" s="22" t="e">
        <f t="shared" si="21"/>
        <v>#REF!</v>
      </c>
      <c r="I107" s="27"/>
      <c r="J107" s="24" t="e">
        <f t="shared" si="19"/>
        <v>#REF!</v>
      </c>
      <c r="K107">
        <f>IF(B107=$G$2,SUM($J$19:J107),0)</f>
        <v>0</v>
      </c>
      <c r="L107">
        <f>IF(B107=$G$2,SUM($J$19:J106),0)</f>
        <v>0</v>
      </c>
    </row>
    <row r="108" spans="1:12" outlineLevel="1">
      <c r="A108" s="19" t="e">
        <f>#REF!</f>
        <v>#REF!</v>
      </c>
      <c r="B108" s="9">
        <f t="shared" ref="B108:B171" si="22">B107+1</f>
        <v>89</v>
      </c>
      <c r="C108" s="21" t="e">
        <f t="shared" si="15"/>
        <v>#REF!</v>
      </c>
      <c r="D108" s="21" t="e">
        <f t="shared" si="16"/>
        <v>#REF!</v>
      </c>
      <c r="E108" s="22" t="e">
        <f t="shared" si="20"/>
        <v>#REF!</v>
      </c>
      <c r="F108" s="21" t="e">
        <f t="shared" si="17"/>
        <v>#REF!</v>
      </c>
      <c r="G108" s="21" t="e">
        <f t="shared" si="18"/>
        <v>#REF!</v>
      </c>
      <c r="H108" s="22" t="e">
        <f t="shared" si="21"/>
        <v>#REF!</v>
      </c>
      <c r="I108" s="27"/>
      <c r="J108" s="24" t="e">
        <f t="shared" si="19"/>
        <v>#REF!</v>
      </c>
      <c r="K108">
        <f>IF(B108=$G$2,SUM($J$19:J108),0)</f>
        <v>0</v>
      </c>
      <c r="L108">
        <f>IF(B108=$G$2,SUM($J$19:J107),0)</f>
        <v>0</v>
      </c>
    </row>
    <row r="109" spans="1:12" outlineLevel="1">
      <c r="A109" s="19" t="e">
        <f>#REF!</f>
        <v>#REF!</v>
      </c>
      <c r="B109" s="9">
        <f t="shared" si="22"/>
        <v>90</v>
      </c>
      <c r="C109" s="21" t="e">
        <f t="shared" si="15"/>
        <v>#REF!</v>
      </c>
      <c r="D109" s="21" t="e">
        <f t="shared" si="16"/>
        <v>#REF!</v>
      </c>
      <c r="E109" s="22" t="e">
        <f t="shared" si="20"/>
        <v>#REF!</v>
      </c>
      <c r="F109" s="21" t="e">
        <f t="shared" si="17"/>
        <v>#REF!</v>
      </c>
      <c r="G109" s="21" t="e">
        <f t="shared" si="18"/>
        <v>#REF!</v>
      </c>
      <c r="H109" s="22" t="e">
        <f t="shared" si="21"/>
        <v>#REF!</v>
      </c>
      <c r="I109" s="27"/>
      <c r="J109" s="24" t="e">
        <f t="shared" si="19"/>
        <v>#REF!</v>
      </c>
      <c r="K109">
        <f>IF(B109=$G$2,SUM($J$19:J109),0)</f>
        <v>0</v>
      </c>
      <c r="L109">
        <f>IF(B109=$G$2,SUM($J$19:J108),0)</f>
        <v>0</v>
      </c>
    </row>
    <row r="110" spans="1:12" outlineLevel="1">
      <c r="A110" s="19" t="e">
        <f>#REF!</f>
        <v>#REF!</v>
      </c>
      <c r="B110" s="9">
        <f t="shared" si="22"/>
        <v>91</v>
      </c>
      <c r="C110" s="21" t="e">
        <f t="shared" si="15"/>
        <v>#REF!</v>
      </c>
      <c r="D110" s="21" t="e">
        <f t="shared" si="16"/>
        <v>#REF!</v>
      </c>
      <c r="E110" s="22" t="e">
        <f t="shared" si="20"/>
        <v>#REF!</v>
      </c>
      <c r="F110" s="21" t="e">
        <f t="shared" si="17"/>
        <v>#REF!</v>
      </c>
      <c r="G110" s="21" t="e">
        <f t="shared" si="18"/>
        <v>#REF!</v>
      </c>
      <c r="H110" s="22" t="e">
        <f t="shared" si="21"/>
        <v>#REF!</v>
      </c>
      <c r="I110" s="27"/>
      <c r="J110" s="24" t="e">
        <f t="shared" si="19"/>
        <v>#REF!</v>
      </c>
      <c r="K110">
        <f>IF(B110=$G$2,SUM($J$19:J110),0)</f>
        <v>0</v>
      </c>
      <c r="L110">
        <f>IF(B110=$G$2,SUM($J$19:J109),0)</f>
        <v>0</v>
      </c>
    </row>
    <row r="111" spans="1:12" outlineLevel="1">
      <c r="A111" s="19" t="e">
        <f>#REF!</f>
        <v>#REF!</v>
      </c>
      <c r="B111" s="9">
        <f t="shared" si="22"/>
        <v>92</v>
      </c>
      <c r="C111" s="21" t="e">
        <f t="shared" si="15"/>
        <v>#REF!</v>
      </c>
      <c r="D111" s="21" t="e">
        <f t="shared" si="16"/>
        <v>#REF!</v>
      </c>
      <c r="E111" s="22" t="e">
        <f t="shared" si="20"/>
        <v>#REF!</v>
      </c>
      <c r="F111" s="21" t="e">
        <f t="shared" si="17"/>
        <v>#REF!</v>
      </c>
      <c r="G111" s="21" t="e">
        <f t="shared" si="18"/>
        <v>#REF!</v>
      </c>
      <c r="H111" s="22" t="e">
        <f t="shared" si="21"/>
        <v>#REF!</v>
      </c>
      <c r="I111" s="27"/>
      <c r="J111" s="24" t="e">
        <f t="shared" si="19"/>
        <v>#REF!</v>
      </c>
      <c r="K111">
        <f>IF(B111=$G$2,SUM($J$19:J111),0)</f>
        <v>0</v>
      </c>
      <c r="L111">
        <f>IF(B111=$G$2,SUM($J$19:J110),0)</f>
        <v>0</v>
      </c>
    </row>
    <row r="112" spans="1:12" outlineLevel="1">
      <c r="A112" s="19" t="e">
        <f>#REF!</f>
        <v>#REF!</v>
      </c>
      <c r="B112" s="9">
        <f t="shared" si="22"/>
        <v>93</v>
      </c>
      <c r="C112" s="21" t="e">
        <f t="shared" si="15"/>
        <v>#REF!</v>
      </c>
      <c r="D112" s="21" t="e">
        <f t="shared" si="16"/>
        <v>#REF!</v>
      </c>
      <c r="E112" s="22" t="e">
        <f t="shared" si="20"/>
        <v>#REF!</v>
      </c>
      <c r="F112" s="21" t="e">
        <f t="shared" si="17"/>
        <v>#REF!</v>
      </c>
      <c r="G112" s="21" t="e">
        <f t="shared" si="18"/>
        <v>#REF!</v>
      </c>
      <c r="H112" s="22" t="e">
        <f t="shared" si="21"/>
        <v>#REF!</v>
      </c>
      <c r="I112" s="27"/>
      <c r="J112" s="24" t="e">
        <f t="shared" si="19"/>
        <v>#REF!</v>
      </c>
      <c r="K112">
        <f>IF(B112=$G$2,SUM($J$19:J112),0)</f>
        <v>0</v>
      </c>
      <c r="L112">
        <f>IF(B112=$G$2,SUM($J$19:J111),0)</f>
        <v>0</v>
      </c>
    </row>
    <row r="113" spans="1:12" outlineLevel="1">
      <c r="A113" s="19" t="e">
        <f>#REF!</f>
        <v>#REF!</v>
      </c>
      <c r="B113" s="9">
        <f t="shared" si="22"/>
        <v>94</v>
      </c>
      <c r="C113" s="21" t="e">
        <f t="shared" si="15"/>
        <v>#REF!</v>
      </c>
      <c r="D113" s="21" t="e">
        <f t="shared" si="16"/>
        <v>#REF!</v>
      </c>
      <c r="E113" s="22" t="e">
        <f t="shared" si="20"/>
        <v>#REF!</v>
      </c>
      <c r="F113" s="21" t="e">
        <f t="shared" si="17"/>
        <v>#REF!</v>
      </c>
      <c r="G113" s="21" t="e">
        <f t="shared" si="18"/>
        <v>#REF!</v>
      </c>
      <c r="H113" s="22" t="e">
        <f t="shared" si="21"/>
        <v>#REF!</v>
      </c>
      <c r="I113" s="27"/>
      <c r="J113" s="24" t="e">
        <f t="shared" si="19"/>
        <v>#REF!</v>
      </c>
      <c r="K113">
        <f>IF(B113=$G$2,SUM($J$19:J113),0)</f>
        <v>0</v>
      </c>
      <c r="L113">
        <f>IF(B113=$G$2,SUM($J$19:J112),0)</f>
        <v>0</v>
      </c>
    </row>
    <row r="114" spans="1:12" outlineLevel="1">
      <c r="A114" s="19" t="e">
        <f>#REF!</f>
        <v>#REF!</v>
      </c>
      <c r="B114" s="9">
        <f t="shared" si="22"/>
        <v>95</v>
      </c>
      <c r="C114" s="21" t="e">
        <f t="shared" si="15"/>
        <v>#REF!</v>
      </c>
      <c r="D114" s="21" t="e">
        <f t="shared" si="16"/>
        <v>#REF!</v>
      </c>
      <c r="E114" s="22" t="e">
        <f t="shared" si="20"/>
        <v>#REF!</v>
      </c>
      <c r="F114" s="21" t="e">
        <f t="shared" si="17"/>
        <v>#REF!</v>
      </c>
      <c r="G114" s="21" t="e">
        <f t="shared" si="18"/>
        <v>#REF!</v>
      </c>
      <c r="H114" s="22" t="e">
        <f t="shared" si="21"/>
        <v>#REF!</v>
      </c>
      <c r="I114" s="27"/>
      <c r="J114" s="24" t="e">
        <f t="shared" si="19"/>
        <v>#REF!</v>
      </c>
      <c r="K114">
        <f>IF(B114=$G$2,SUM($J$19:J114),0)</f>
        <v>0</v>
      </c>
      <c r="L114">
        <f>IF(B114=$G$2,SUM($J$19:J113),0)</f>
        <v>0</v>
      </c>
    </row>
    <row r="115" spans="1:12" outlineLevel="1">
      <c r="A115" s="19" t="e">
        <f>#REF!</f>
        <v>#REF!</v>
      </c>
      <c r="B115" s="9">
        <f t="shared" si="22"/>
        <v>96</v>
      </c>
      <c r="C115" s="21" t="e">
        <f t="shared" ref="C115:C146" si="23">(IF($I$5=1,0,IF($B115&gt;=$C$5,$G$5,0))*IF($I$5=1,IF($B115&gt;($D$5+($B$19-$G$1)),0,IF(GCD(($D$5+($B$19-$G$1)-$B115),$H$5)=$H$5,1,0)),IF($B115&gt;$D$5,0,IF(GCD(($D$5-$B115),$H$5)=$H$5,1,0))))+(IF($I$6=1,0,IF($B115&gt;=$C$6,$G$6,0))*IF($I$6=1,IF($B115&gt;($D$6+($B$19-$G$1)),0,IF(GCD(($D$6+($B$19-$G$1)-$B115),$H$6)=$H$6,1,0)),IF($B115&gt;$D$6,0,IF(GCD(($D$6-$B115),$H$6)=$H$6,1,0))))+(IF($I$7=1,0,IF($B115&gt;=$C$7,$G$7,0))*IF($I$7=1,IF($B115&gt;($D$7+($B$19-$G$1)),0,IF(GCD(($D$7+($B$19-$G$1)-$B115),$H$7)=$H$7,1,0)),IF($B115&gt;$D$7,0,IF(GCD(($D$7-$B115),$H$7)=$H$7,1,0))))</f>
        <v>#REF!</v>
      </c>
      <c r="D115" s="21" t="e">
        <f t="shared" ref="D115:D146" si="24">(IF($I$8=1,0,IF($B115&gt;=$C$8,$G$8,0))*IF($I$8=1,IF($B115&gt;($D$8+($B$19-$G$1)),0,IF(GCD(($D$8+($B$19-$G$1)-$B115),$H$8)=$H$8,1,0)),IF($B115&gt;$D$8,0,IF(GCD(($D$8-B115),$H$8)=$H$8,1,0))))+(IF($I$9=1,0,IF($B115&gt;=$C$9,$G$9,0))*IF($I$9=1,IF($B115&gt;($D$9+($B$19-$G$1)),0,IF(GCD(($D$9+($B$19-$G$1)-$B115),$H$9)=$H$9,1,0)),IF($B115&gt;$D$9,0,IF(GCD(($D$9-$B115),$H$9)=$H$9,1,0))))+(IF($I$10=1,0,IF($B115&gt;=$C$10,$G$10,0))*IF($I$10=1,IF($B115&gt;($D$10+($B$19-$G$1)),0,IF(GCD(($D$10+($B$19-$G$1)-$B115),$H$10)=$H$10,1,0)),IF($B115&gt;$D$10,0,IF(GCD(($D$10-$B115),$H$10)=$H$10,1,0))))</f>
        <v>#REF!</v>
      </c>
      <c r="E115" s="22" t="e">
        <f t="shared" si="20"/>
        <v>#REF!</v>
      </c>
      <c r="F115" s="21" t="e">
        <f t="shared" ref="F115:F146" si="25">(IF($I$5=1,IF($B115&gt;=($C$5+($B$19-$G$1)),$G$5,0),0)*IF($I$5=1,IF($B115&gt;($D$5+($B$19-$G$1)),0,IF(GCD(($D$5+($B$19-$G$1)-$B115),$H$5)=$H$5,1,0)),IF($B115&gt;$D$5,0,IF(GCD(($D$5-$B115),$H$5)=$H$5,1,0))))+(IF($I$6=1,IF($B115&gt;=($C$6+($B$19-$G$1)),$G$6,0),0)*IF($I$6=1,IF($B115&gt;($D$6+($B$19-$G$1)),0,IF(GCD(($D$6+($B$19-$G$1)-$B115),$H$6)=$H$6,1,0)),IF($B115&gt;$D$6,0,IF(GCD(($D$6-$B115),$H$6)=$H$6,1,0))))+(IF($I$7=1,IF($B115&gt;=($C$7+($B$19-$G$1)),$G$7,0),0)*IF($I$7=1,IF($B115&gt;($D$7+($B$19-$G$1)),0,IF(GCD(($D$7+($B$19-$G$1)-$B115),$H$7)=$H$7,1,0)),IF($B115&gt;$D$7,0,IF(GCD(($D$7-$B115),$H$7)=$H$7,1,0))))</f>
        <v>#REF!</v>
      </c>
      <c r="G115" s="21" t="e">
        <f t="shared" ref="G115:G146" si="26">(IF($I$8=1,IF($B115&gt;=($C$8+($B$19-$G$1)),$G$8,0),0)*IF($I$8=1,IF($B115&gt;($D$8+($B$19-$G$1)),0,IF(GCD(($D$8+($B$19-$G$1)-$B115),$H$8)=$H$8,1,0)),IF($B115&gt;$D$8,0,IF(GCD(($D$8-$B115),$H$8)=$H$8,1,0))))+(IF($I$9=1,IF($B115&gt;=($C$9+($B$19-$G$1)),$G$9,0),0)*IF($I$9=1,IF($B115&gt;($D$9+($B$19-$G$1)),0,IF(GCD(($D$9+($B$19-$G$1)-$B115),$H$9)=$H$9,1,0)),IF($B115&gt;$D$9,0,IF(GCD(($D$9-$B115),$H$9)=$H$9,1,0))))+(IF($I$10=1,IF($B115&gt;=($C$10+($B$19-$G$1)),$G$10,0),0)*IF($I$10=1,IF($B115&gt;($D$10+($B$19-$G$1)),0,IF(GCD(($D$10+($B$19-$G$1)-$B115),$H$10)=$H$10,1,0)),IF($B115&gt;$D$10,0,IF(GCD(($D$10-$B115),$H$10)=$H$10,1,0))))</f>
        <v>#REF!</v>
      </c>
      <c r="H115" s="22" t="e">
        <f t="shared" si="21"/>
        <v>#REF!</v>
      </c>
      <c r="I115" s="27"/>
      <c r="J115" s="24" t="e">
        <f t="shared" si="19"/>
        <v>#REF!</v>
      </c>
      <c r="K115">
        <f>IF(B115=$G$2,SUM($J$19:J115),0)</f>
        <v>0</v>
      </c>
      <c r="L115">
        <f>IF(B115=$G$2,SUM($J$19:J114),0)</f>
        <v>0</v>
      </c>
    </row>
    <row r="116" spans="1:12" outlineLevel="1">
      <c r="A116" s="19" t="e">
        <f>#REF!</f>
        <v>#REF!</v>
      </c>
      <c r="B116" s="9">
        <f t="shared" si="22"/>
        <v>97</v>
      </c>
      <c r="C116" s="21" t="e">
        <f t="shared" si="23"/>
        <v>#REF!</v>
      </c>
      <c r="D116" s="21" t="e">
        <f t="shared" si="24"/>
        <v>#REF!</v>
      </c>
      <c r="E116" s="22" t="e">
        <f t="shared" si="20"/>
        <v>#REF!</v>
      </c>
      <c r="F116" s="21" t="e">
        <f t="shared" si="25"/>
        <v>#REF!</v>
      </c>
      <c r="G116" s="21" t="e">
        <f t="shared" si="26"/>
        <v>#REF!</v>
      </c>
      <c r="H116" s="22" t="e">
        <f t="shared" si="21"/>
        <v>#REF!</v>
      </c>
      <c r="I116" s="27"/>
      <c r="J116" s="24" t="e">
        <f t="shared" si="19"/>
        <v>#REF!</v>
      </c>
      <c r="K116">
        <f>IF(B116=$G$2,SUM($J$19:J116),0)</f>
        <v>0</v>
      </c>
      <c r="L116">
        <f>IF(B116=$G$2,SUM($J$19:J115),0)</f>
        <v>0</v>
      </c>
    </row>
    <row r="117" spans="1:12" outlineLevel="1">
      <c r="A117" s="19" t="e">
        <f>#REF!</f>
        <v>#REF!</v>
      </c>
      <c r="B117" s="9">
        <f t="shared" si="22"/>
        <v>98</v>
      </c>
      <c r="C117" s="21" t="e">
        <f t="shared" si="23"/>
        <v>#REF!</v>
      </c>
      <c r="D117" s="21" t="e">
        <f t="shared" si="24"/>
        <v>#REF!</v>
      </c>
      <c r="E117" s="22" t="e">
        <f t="shared" si="20"/>
        <v>#REF!</v>
      </c>
      <c r="F117" s="21" t="e">
        <f t="shared" si="25"/>
        <v>#REF!</v>
      </c>
      <c r="G117" s="21" t="e">
        <f t="shared" si="26"/>
        <v>#REF!</v>
      </c>
      <c r="H117" s="22" t="e">
        <f t="shared" si="21"/>
        <v>#REF!</v>
      </c>
      <c r="I117" s="27"/>
      <c r="J117" s="24" t="e">
        <f t="shared" si="19"/>
        <v>#REF!</v>
      </c>
      <c r="K117">
        <f>IF(B117=$G$2,SUM($J$19:J117),0)</f>
        <v>0</v>
      </c>
      <c r="L117">
        <f>IF(B117=$G$2,SUM($J$19:J116),0)</f>
        <v>0</v>
      </c>
    </row>
    <row r="118" spans="1:12" outlineLevel="1">
      <c r="A118" s="19" t="e">
        <f>#REF!</f>
        <v>#REF!</v>
      </c>
      <c r="B118" s="9">
        <f t="shared" si="22"/>
        <v>99</v>
      </c>
      <c r="C118" s="21" t="e">
        <f t="shared" si="23"/>
        <v>#REF!</v>
      </c>
      <c r="D118" s="21" t="e">
        <f t="shared" si="24"/>
        <v>#REF!</v>
      </c>
      <c r="E118" s="22" t="e">
        <f t="shared" si="20"/>
        <v>#REF!</v>
      </c>
      <c r="F118" s="21" t="e">
        <f t="shared" si="25"/>
        <v>#REF!</v>
      </c>
      <c r="G118" s="21" t="e">
        <f t="shared" si="26"/>
        <v>#REF!</v>
      </c>
      <c r="H118" s="22" t="e">
        <f t="shared" si="21"/>
        <v>#REF!</v>
      </c>
      <c r="I118" s="27"/>
      <c r="J118" s="24" t="e">
        <f t="shared" si="19"/>
        <v>#REF!</v>
      </c>
      <c r="K118">
        <f>IF(B118=$G$2,SUM($J$19:J118),0)</f>
        <v>0</v>
      </c>
      <c r="L118">
        <f>IF(B118=$G$2,SUM($J$19:J117),0)</f>
        <v>0</v>
      </c>
    </row>
    <row r="119" spans="1:12" outlineLevel="1">
      <c r="A119" s="19" t="e">
        <f>#REF!</f>
        <v>#REF!</v>
      </c>
      <c r="B119" s="9">
        <f t="shared" si="22"/>
        <v>100</v>
      </c>
      <c r="C119" s="21" t="e">
        <f t="shared" si="23"/>
        <v>#REF!</v>
      </c>
      <c r="D119" s="21" t="e">
        <f t="shared" si="24"/>
        <v>#REF!</v>
      </c>
      <c r="E119" s="22" t="e">
        <f t="shared" si="20"/>
        <v>#REF!</v>
      </c>
      <c r="F119" s="21" t="e">
        <f t="shared" si="25"/>
        <v>#REF!</v>
      </c>
      <c r="G119" s="21" t="e">
        <f t="shared" si="26"/>
        <v>#REF!</v>
      </c>
      <c r="H119" s="22" t="e">
        <f t="shared" si="21"/>
        <v>#REF!</v>
      </c>
      <c r="I119" s="27"/>
      <c r="J119" s="24" t="e">
        <f t="shared" si="19"/>
        <v>#REF!</v>
      </c>
      <c r="K119">
        <f>IF(B119=$G$2,SUM($J$19:J119),0)</f>
        <v>0</v>
      </c>
      <c r="L119">
        <f>IF(B119=$G$2,SUM($J$19:J118),0)</f>
        <v>0</v>
      </c>
    </row>
    <row r="120" spans="1:12" outlineLevel="1">
      <c r="A120" s="19" t="e">
        <f>#REF!</f>
        <v>#REF!</v>
      </c>
      <c r="B120" s="9">
        <f t="shared" si="22"/>
        <v>101</v>
      </c>
      <c r="C120" s="21" t="e">
        <f t="shared" si="23"/>
        <v>#REF!</v>
      </c>
      <c r="D120" s="21" t="e">
        <f t="shared" si="24"/>
        <v>#REF!</v>
      </c>
      <c r="E120" s="22" t="e">
        <f t="shared" si="20"/>
        <v>#REF!</v>
      </c>
      <c r="F120" s="21" t="e">
        <f t="shared" si="25"/>
        <v>#REF!</v>
      </c>
      <c r="G120" s="21" t="e">
        <f t="shared" si="26"/>
        <v>#REF!</v>
      </c>
      <c r="H120" s="22" t="e">
        <f t="shared" si="21"/>
        <v>#REF!</v>
      </c>
      <c r="I120" s="27"/>
      <c r="J120" s="24" t="e">
        <f t="shared" si="19"/>
        <v>#REF!</v>
      </c>
      <c r="K120">
        <f>IF(B120=$G$2,SUM($J$19:J120),0)</f>
        <v>0</v>
      </c>
      <c r="L120">
        <f>IF(B120=$G$2,SUM($J$19:J119),0)</f>
        <v>0</v>
      </c>
    </row>
    <row r="121" spans="1:12" outlineLevel="1">
      <c r="A121" s="19" t="e">
        <f>#REF!</f>
        <v>#REF!</v>
      </c>
      <c r="B121" s="9">
        <f t="shared" si="22"/>
        <v>102</v>
      </c>
      <c r="C121" s="21" t="e">
        <f t="shared" si="23"/>
        <v>#REF!</v>
      </c>
      <c r="D121" s="21" t="e">
        <f t="shared" si="24"/>
        <v>#REF!</v>
      </c>
      <c r="E121" s="22" t="e">
        <f t="shared" si="20"/>
        <v>#REF!</v>
      </c>
      <c r="F121" s="21" t="e">
        <f t="shared" si="25"/>
        <v>#REF!</v>
      </c>
      <c r="G121" s="21" t="e">
        <f t="shared" si="26"/>
        <v>#REF!</v>
      </c>
      <c r="H121" s="22" t="e">
        <f t="shared" si="21"/>
        <v>#REF!</v>
      </c>
      <c r="I121" s="27"/>
      <c r="J121" s="24" t="e">
        <f t="shared" si="19"/>
        <v>#REF!</v>
      </c>
      <c r="K121">
        <f>IF(B121=$G$2,SUM($J$19:J121),0)</f>
        <v>0</v>
      </c>
      <c r="L121">
        <f>IF(B121=$G$2,SUM($J$19:J120),0)</f>
        <v>0</v>
      </c>
    </row>
    <row r="122" spans="1:12" outlineLevel="1">
      <c r="A122" s="19" t="e">
        <f>#REF!</f>
        <v>#REF!</v>
      </c>
      <c r="B122" s="9">
        <f t="shared" si="22"/>
        <v>103</v>
      </c>
      <c r="C122" s="21" t="e">
        <f t="shared" si="23"/>
        <v>#REF!</v>
      </c>
      <c r="D122" s="21" t="e">
        <f t="shared" si="24"/>
        <v>#REF!</v>
      </c>
      <c r="E122" s="22" t="e">
        <f t="shared" si="20"/>
        <v>#REF!</v>
      </c>
      <c r="F122" s="21" t="e">
        <f t="shared" si="25"/>
        <v>#REF!</v>
      </c>
      <c r="G122" s="21" t="e">
        <f t="shared" si="26"/>
        <v>#REF!</v>
      </c>
      <c r="H122" s="22" t="e">
        <f t="shared" si="21"/>
        <v>#REF!</v>
      </c>
      <c r="I122" s="27"/>
      <c r="J122" s="24" t="e">
        <f t="shared" si="19"/>
        <v>#REF!</v>
      </c>
      <c r="K122">
        <f>IF(B122=$G$2,SUM($J$19:J122),0)</f>
        <v>0</v>
      </c>
      <c r="L122">
        <f>IF(B122=$G$2,SUM($J$19:J121),0)</f>
        <v>0</v>
      </c>
    </row>
    <row r="123" spans="1:12" outlineLevel="1">
      <c r="A123" s="19" t="e">
        <f>#REF!</f>
        <v>#REF!</v>
      </c>
      <c r="B123" s="9">
        <f t="shared" si="22"/>
        <v>104</v>
      </c>
      <c r="C123" s="21" t="e">
        <f t="shared" si="23"/>
        <v>#REF!</v>
      </c>
      <c r="D123" s="21" t="e">
        <f t="shared" si="24"/>
        <v>#REF!</v>
      </c>
      <c r="E123" s="22" t="e">
        <f t="shared" si="20"/>
        <v>#REF!</v>
      </c>
      <c r="F123" s="21" t="e">
        <f t="shared" si="25"/>
        <v>#REF!</v>
      </c>
      <c r="G123" s="21" t="e">
        <f t="shared" si="26"/>
        <v>#REF!</v>
      </c>
      <c r="H123" s="22" t="e">
        <f t="shared" si="21"/>
        <v>#REF!</v>
      </c>
      <c r="I123" s="27"/>
      <c r="J123" s="24" t="e">
        <f t="shared" si="19"/>
        <v>#REF!</v>
      </c>
      <c r="K123">
        <f>IF(B123=$G$2,SUM($J$19:J123),0)</f>
        <v>0</v>
      </c>
      <c r="L123">
        <f>IF(B123=$G$2,SUM($J$19:J122),0)</f>
        <v>0</v>
      </c>
    </row>
    <row r="124" spans="1:12" outlineLevel="1">
      <c r="A124" s="19" t="e">
        <f>#REF!</f>
        <v>#REF!</v>
      </c>
      <c r="B124" s="9">
        <f t="shared" si="22"/>
        <v>105</v>
      </c>
      <c r="C124" s="21" t="e">
        <f t="shared" si="23"/>
        <v>#REF!</v>
      </c>
      <c r="D124" s="21" t="e">
        <f t="shared" si="24"/>
        <v>#REF!</v>
      </c>
      <c r="E124" s="22" t="e">
        <f t="shared" si="20"/>
        <v>#REF!</v>
      </c>
      <c r="F124" s="21" t="e">
        <f t="shared" si="25"/>
        <v>#REF!</v>
      </c>
      <c r="G124" s="21" t="e">
        <f t="shared" si="26"/>
        <v>#REF!</v>
      </c>
      <c r="H124" s="22" t="e">
        <f t="shared" si="21"/>
        <v>#REF!</v>
      </c>
      <c r="I124" s="27"/>
      <c r="J124" s="24" t="e">
        <f t="shared" si="19"/>
        <v>#REF!</v>
      </c>
      <c r="K124">
        <f>IF(B124=$G$2,SUM($J$19:J124),0)</f>
        <v>0</v>
      </c>
      <c r="L124">
        <f>IF(B124=$G$2,SUM($J$19:J123),0)</f>
        <v>0</v>
      </c>
    </row>
    <row r="125" spans="1:12" outlineLevel="1">
      <c r="A125" s="19" t="e">
        <f>#REF!</f>
        <v>#REF!</v>
      </c>
      <c r="B125" s="9">
        <f t="shared" si="22"/>
        <v>106</v>
      </c>
      <c r="C125" s="21" t="e">
        <f t="shared" si="23"/>
        <v>#REF!</v>
      </c>
      <c r="D125" s="21" t="e">
        <f t="shared" si="24"/>
        <v>#REF!</v>
      </c>
      <c r="E125" s="22" t="e">
        <f t="shared" si="20"/>
        <v>#REF!</v>
      </c>
      <c r="F125" s="21" t="e">
        <f t="shared" si="25"/>
        <v>#REF!</v>
      </c>
      <c r="G125" s="21" t="e">
        <f t="shared" si="26"/>
        <v>#REF!</v>
      </c>
      <c r="H125" s="22" t="e">
        <f t="shared" si="21"/>
        <v>#REF!</v>
      </c>
      <c r="I125" s="27"/>
      <c r="J125" s="24" t="e">
        <f t="shared" si="19"/>
        <v>#REF!</v>
      </c>
      <c r="K125">
        <f>IF(B125=$G$2,SUM($J$19:J125),0)</f>
        <v>0</v>
      </c>
      <c r="L125">
        <f>IF(B125=$G$2,SUM($J$19:J124),0)</f>
        <v>0</v>
      </c>
    </row>
    <row r="126" spans="1:12" outlineLevel="1">
      <c r="A126" s="19" t="e">
        <f>#REF!</f>
        <v>#REF!</v>
      </c>
      <c r="B126" s="9">
        <f t="shared" si="22"/>
        <v>107</v>
      </c>
      <c r="C126" s="21" t="e">
        <f t="shared" si="23"/>
        <v>#REF!</v>
      </c>
      <c r="D126" s="21" t="e">
        <f t="shared" si="24"/>
        <v>#REF!</v>
      </c>
      <c r="E126" s="22" t="e">
        <f t="shared" si="20"/>
        <v>#REF!</v>
      </c>
      <c r="F126" s="21" t="e">
        <f t="shared" si="25"/>
        <v>#REF!</v>
      </c>
      <c r="G126" s="21" t="e">
        <f t="shared" si="26"/>
        <v>#REF!</v>
      </c>
      <c r="H126" s="22" t="e">
        <f t="shared" si="21"/>
        <v>#REF!</v>
      </c>
      <c r="I126" s="27"/>
      <c r="J126" s="24" t="e">
        <f t="shared" si="19"/>
        <v>#REF!</v>
      </c>
      <c r="K126">
        <f>IF(B126=$G$2,SUM($J$19:J126),0)</f>
        <v>0</v>
      </c>
      <c r="L126">
        <f>IF(B126=$G$2,SUM($J$19:J125),0)</f>
        <v>0</v>
      </c>
    </row>
    <row r="127" spans="1:12" outlineLevel="1">
      <c r="A127" s="19" t="e">
        <f>#REF!</f>
        <v>#REF!</v>
      </c>
      <c r="B127" s="9">
        <f t="shared" si="22"/>
        <v>108</v>
      </c>
      <c r="C127" s="21" t="e">
        <f t="shared" si="23"/>
        <v>#REF!</v>
      </c>
      <c r="D127" s="21" t="e">
        <f t="shared" si="24"/>
        <v>#REF!</v>
      </c>
      <c r="E127" s="22" t="e">
        <f t="shared" si="20"/>
        <v>#REF!</v>
      </c>
      <c r="F127" s="21" t="e">
        <f t="shared" si="25"/>
        <v>#REF!</v>
      </c>
      <c r="G127" s="21" t="e">
        <f t="shared" si="26"/>
        <v>#REF!</v>
      </c>
      <c r="H127" s="22" t="e">
        <f t="shared" si="21"/>
        <v>#REF!</v>
      </c>
      <c r="I127" s="27"/>
      <c r="J127" s="24" t="e">
        <f t="shared" si="19"/>
        <v>#REF!</v>
      </c>
      <c r="K127">
        <f>IF(B127=$G$2,SUM($J$19:J127),0)</f>
        <v>0</v>
      </c>
      <c r="L127">
        <f>IF(B127=$G$2,SUM($J$19:J126),0)</f>
        <v>0</v>
      </c>
    </row>
    <row r="128" spans="1:12" outlineLevel="1">
      <c r="A128" s="19" t="e">
        <f>#REF!</f>
        <v>#REF!</v>
      </c>
      <c r="B128" s="9">
        <f t="shared" si="22"/>
        <v>109</v>
      </c>
      <c r="C128" s="21" t="e">
        <f t="shared" si="23"/>
        <v>#REF!</v>
      </c>
      <c r="D128" s="21" t="e">
        <f t="shared" si="24"/>
        <v>#REF!</v>
      </c>
      <c r="E128" s="22" t="e">
        <f t="shared" si="20"/>
        <v>#REF!</v>
      </c>
      <c r="F128" s="21" t="e">
        <f t="shared" si="25"/>
        <v>#REF!</v>
      </c>
      <c r="G128" s="21" t="e">
        <f t="shared" si="26"/>
        <v>#REF!</v>
      </c>
      <c r="H128" s="22" t="e">
        <f t="shared" si="21"/>
        <v>#REF!</v>
      </c>
      <c r="I128" s="27"/>
      <c r="J128" s="24" t="e">
        <f t="shared" si="19"/>
        <v>#REF!</v>
      </c>
      <c r="K128">
        <f>IF(B128=$G$2,SUM($J$19:J128),0)</f>
        <v>0</v>
      </c>
      <c r="L128">
        <f>IF(B128=$G$2,SUM($J$19:J127),0)</f>
        <v>0</v>
      </c>
    </row>
    <row r="129" spans="1:12" outlineLevel="1">
      <c r="A129" s="19" t="e">
        <f>#REF!</f>
        <v>#REF!</v>
      </c>
      <c r="B129" s="9">
        <f t="shared" si="22"/>
        <v>110</v>
      </c>
      <c r="C129" s="21" t="e">
        <f t="shared" si="23"/>
        <v>#REF!</v>
      </c>
      <c r="D129" s="21" t="e">
        <f t="shared" si="24"/>
        <v>#REF!</v>
      </c>
      <c r="E129" s="22" t="e">
        <f t="shared" si="20"/>
        <v>#REF!</v>
      </c>
      <c r="F129" s="21" t="e">
        <f t="shared" si="25"/>
        <v>#REF!</v>
      </c>
      <c r="G129" s="21" t="e">
        <f t="shared" si="26"/>
        <v>#REF!</v>
      </c>
      <c r="H129" s="22" t="e">
        <f t="shared" si="21"/>
        <v>#REF!</v>
      </c>
      <c r="I129" s="27"/>
      <c r="J129" s="24" t="e">
        <f t="shared" si="19"/>
        <v>#REF!</v>
      </c>
      <c r="K129">
        <f>IF(B129=$G$2,SUM($J$19:J129),0)</f>
        <v>0</v>
      </c>
      <c r="L129">
        <f>IF(B129=$G$2,SUM($J$19:J128),0)</f>
        <v>0</v>
      </c>
    </row>
    <row r="130" spans="1:12" outlineLevel="1">
      <c r="A130" s="19" t="e">
        <f>#REF!</f>
        <v>#REF!</v>
      </c>
      <c r="B130" s="9">
        <f t="shared" si="22"/>
        <v>111</v>
      </c>
      <c r="C130" s="21" t="e">
        <f t="shared" si="23"/>
        <v>#REF!</v>
      </c>
      <c r="D130" s="21" t="e">
        <f t="shared" si="24"/>
        <v>#REF!</v>
      </c>
      <c r="E130" s="22" t="e">
        <f t="shared" si="20"/>
        <v>#REF!</v>
      </c>
      <c r="F130" s="21" t="e">
        <f t="shared" si="25"/>
        <v>#REF!</v>
      </c>
      <c r="G130" s="21" t="e">
        <f t="shared" si="26"/>
        <v>#REF!</v>
      </c>
      <c r="H130" s="22" t="e">
        <f t="shared" si="21"/>
        <v>#REF!</v>
      </c>
      <c r="I130" s="27"/>
      <c r="J130" s="24" t="e">
        <f t="shared" si="19"/>
        <v>#REF!</v>
      </c>
      <c r="K130">
        <f>IF(B130=$G$2,SUM($J$19:J130),0)</f>
        <v>0</v>
      </c>
      <c r="L130">
        <f>IF(B130=$G$2,SUM($J$19:J129),0)</f>
        <v>0</v>
      </c>
    </row>
    <row r="131" spans="1:12" outlineLevel="1">
      <c r="A131" s="19" t="e">
        <f>#REF!</f>
        <v>#REF!</v>
      </c>
      <c r="B131" s="9">
        <f t="shared" si="22"/>
        <v>112</v>
      </c>
      <c r="C131" s="21" t="e">
        <f t="shared" si="23"/>
        <v>#REF!</v>
      </c>
      <c r="D131" s="21" t="e">
        <f t="shared" si="24"/>
        <v>#REF!</v>
      </c>
      <c r="E131" s="22" t="e">
        <f t="shared" si="20"/>
        <v>#REF!</v>
      </c>
      <c r="F131" s="21" t="e">
        <f t="shared" si="25"/>
        <v>#REF!</v>
      </c>
      <c r="G131" s="21" t="e">
        <f t="shared" si="26"/>
        <v>#REF!</v>
      </c>
      <c r="H131" s="22" t="e">
        <f t="shared" si="21"/>
        <v>#REF!</v>
      </c>
      <c r="I131" s="27"/>
      <c r="J131" s="24" t="e">
        <f t="shared" si="19"/>
        <v>#REF!</v>
      </c>
      <c r="K131">
        <f>IF(B131=$G$2,SUM($J$19:J131),0)</f>
        <v>0</v>
      </c>
      <c r="L131">
        <f>IF(B131=$G$2,SUM($J$19:J130),0)</f>
        <v>0</v>
      </c>
    </row>
    <row r="132" spans="1:12" outlineLevel="1">
      <c r="A132" s="19" t="e">
        <f>#REF!</f>
        <v>#REF!</v>
      </c>
      <c r="B132" s="9">
        <f t="shared" si="22"/>
        <v>113</v>
      </c>
      <c r="C132" s="21" t="e">
        <f t="shared" si="23"/>
        <v>#REF!</v>
      </c>
      <c r="D132" s="21" t="e">
        <f t="shared" si="24"/>
        <v>#REF!</v>
      </c>
      <c r="E132" s="22" t="e">
        <f t="shared" si="20"/>
        <v>#REF!</v>
      </c>
      <c r="F132" s="21" t="e">
        <f t="shared" si="25"/>
        <v>#REF!</v>
      </c>
      <c r="G132" s="21" t="e">
        <f t="shared" si="26"/>
        <v>#REF!</v>
      </c>
      <c r="H132" s="22" t="e">
        <f t="shared" si="21"/>
        <v>#REF!</v>
      </c>
      <c r="I132" s="27"/>
      <c r="J132" s="24" t="e">
        <f t="shared" si="19"/>
        <v>#REF!</v>
      </c>
      <c r="K132">
        <f>IF(B132=$G$2,SUM($J$19:J132),0)</f>
        <v>0</v>
      </c>
      <c r="L132">
        <f>IF(B132=$G$2,SUM($J$19:J131),0)</f>
        <v>0</v>
      </c>
    </row>
    <row r="133" spans="1:12" outlineLevel="1">
      <c r="A133" s="19" t="e">
        <f>#REF!</f>
        <v>#REF!</v>
      </c>
      <c r="B133" s="9">
        <f t="shared" si="22"/>
        <v>114</v>
      </c>
      <c r="C133" s="21" t="e">
        <f t="shared" si="23"/>
        <v>#REF!</v>
      </c>
      <c r="D133" s="21" t="e">
        <f t="shared" si="24"/>
        <v>#REF!</v>
      </c>
      <c r="E133" s="22" t="e">
        <f t="shared" si="20"/>
        <v>#REF!</v>
      </c>
      <c r="F133" s="21" t="e">
        <f t="shared" si="25"/>
        <v>#REF!</v>
      </c>
      <c r="G133" s="21" t="e">
        <f t="shared" si="26"/>
        <v>#REF!</v>
      </c>
      <c r="H133" s="22" t="e">
        <f t="shared" si="21"/>
        <v>#REF!</v>
      </c>
      <c r="I133" s="27"/>
      <c r="J133" s="24" t="e">
        <f t="shared" si="19"/>
        <v>#REF!</v>
      </c>
      <c r="K133">
        <f>IF(B133=$G$2,SUM($J$19:J133),0)</f>
        <v>0</v>
      </c>
      <c r="L133">
        <f>IF(B133=$G$2,SUM($J$19:J132),0)</f>
        <v>0</v>
      </c>
    </row>
    <row r="134" spans="1:12" outlineLevel="1">
      <c r="A134" s="19" t="e">
        <f>#REF!</f>
        <v>#REF!</v>
      </c>
      <c r="B134" s="9">
        <f t="shared" si="22"/>
        <v>115</v>
      </c>
      <c r="C134" s="21" t="e">
        <f t="shared" si="23"/>
        <v>#REF!</v>
      </c>
      <c r="D134" s="21" t="e">
        <f t="shared" si="24"/>
        <v>#REF!</v>
      </c>
      <c r="E134" s="22" t="e">
        <f t="shared" si="20"/>
        <v>#REF!</v>
      </c>
      <c r="F134" s="21" t="e">
        <f t="shared" si="25"/>
        <v>#REF!</v>
      </c>
      <c r="G134" s="21" t="e">
        <f t="shared" si="26"/>
        <v>#REF!</v>
      </c>
      <c r="H134" s="22" t="e">
        <f t="shared" si="21"/>
        <v>#REF!</v>
      </c>
      <c r="I134" s="27"/>
      <c r="J134" s="24" t="e">
        <f t="shared" si="19"/>
        <v>#REF!</v>
      </c>
      <c r="K134">
        <f>IF(B134=$G$2,SUM($J$19:J134),0)</f>
        <v>0</v>
      </c>
      <c r="L134">
        <f>IF(B134=$G$2,SUM($J$19:J133),0)</f>
        <v>0</v>
      </c>
    </row>
    <row r="135" spans="1:12" outlineLevel="1">
      <c r="A135" s="19" t="e">
        <f>#REF!</f>
        <v>#REF!</v>
      </c>
      <c r="B135" s="9">
        <f t="shared" si="22"/>
        <v>116</v>
      </c>
      <c r="C135" s="21" t="e">
        <f t="shared" si="23"/>
        <v>#REF!</v>
      </c>
      <c r="D135" s="21" t="e">
        <f t="shared" si="24"/>
        <v>#REF!</v>
      </c>
      <c r="E135" s="22" t="e">
        <f t="shared" si="20"/>
        <v>#REF!</v>
      </c>
      <c r="F135" s="21" t="e">
        <f t="shared" si="25"/>
        <v>#REF!</v>
      </c>
      <c r="G135" s="21" t="e">
        <f t="shared" si="26"/>
        <v>#REF!</v>
      </c>
      <c r="H135" s="22" t="e">
        <f t="shared" si="21"/>
        <v>#REF!</v>
      </c>
      <c r="I135" s="27"/>
      <c r="J135" s="24" t="e">
        <f t="shared" si="19"/>
        <v>#REF!</v>
      </c>
      <c r="K135">
        <f>IF(B135=$G$2,SUM($J$19:J135),0)</f>
        <v>0</v>
      </c>
      <c r="L135">
        <f>IF(B135=$G$2,SUM($J$19:J134),0)</f>
        <v>0</v>
      </c>
    </row>
    <row r="136" spans="1:12" outlineLevel="1">
      <c r="A136" s="19" t="e">
        <f>#REF!</f>
        <v>#REF!</v>
      </c>
      <c r="B136" s="9">
        <f t="shared" si="22"/>
        <v>117</v>
      </c>
      <c r="C136" s="21" t="e">
        <f t="shared" si="23"/>
        <v>#REF!</v>
      </c>
      <c r="D136" s="21" t="e">
        <f t="shared" si="24"/>
        <v>#REF!</v>
      </c>
      <c r="E136" s="22" t="e">
        <f t="shared" si="20"/>
        <v>#REF!</v>
      </c>
      <c r="F136" s="21" t="e">
        <f t="shared" si="25"/>
        <v>#REF!</v>
      </c>
      <c r="G136" s="21" t="e">
        <f t="shared" si="26"/>
        <v>#REF!</v>
      </c>
      <c r="H136" s="22" t="e">
        <f t="shared" si="21"/>
        <v>#REF!</v>
      </c>
      <c r="I136" s="27"/>
      <c r="J136" s="24" t="e">
        <f t="shared" si="19"/>
        <v>#REF!</v>
      </c>
      <c r="K136">
        <f>IF(B136=$G$2,SUM($J$19:J136),0)</f>
        <v>0</v>
      </c>
      <c r="L136">
        <f>IF(B136=$G$2,SUM($J$19:J135),0)</f>
        <v>0</v>
      </c>
    </row>
    <row r="137" spans="1:12" outlineLevel="1">
      <c r="A137" s="19" t="e">
        <f>#REF!</f>
        <v>#REF!</v>
      </c>
      <c r="B137" s="9">
        <f t="shared" si="22"/>
        <v>118</v>
      </c>
      <c r="C137" s="21" t="e">
        <f t="shared" si="23"/>
        <v>#REF!</v>
      </c>
      <c r="D137" s="21" t="e">
        <f t="shared" si="24"/>
        <v>#REF!</v>
      </c>
      <c r="E137" s="22" t="e">
        <f t="shared" si="20"/>
        <v>#REF!</v>
      </c>
      <c r="F137" s="21" t="e">
        <f t="shared" si="25"/>
        <v>#REF!</v>
      </c>
      <c r="G137" s="21" t="e">
        <f t="shared" si="26"/>
        <v>#REF!</v>
      </c>
      <c r="H137" s="22" t="e">
        <f t="shared" si="21"/>
        <v>#REF!</v>
      </c>
      <c r="I137" s="27"/>
      <c r="J137" s="24" t="e">
        <f t="shared" si="19"/>
        <v>#REF!</v>
      </c>
      <c r="K137">
        <f>IF(B137=$G$2,SUM($J$19:J137),0)</f>
        <v>0</v>
      </c>
      <c r="L137">
        <f>IF(B137=$G$2,SUM($J$19:J136),0)</f>
        <v>0</v>
      </c>
    </row>
    <row r="138" spans="1:12" outlineLevel="1">
      <c r="A138" s="19" t="e">
        <f>#REF!</f>
        <v>#REF!</v>
      </c>
      <c r="B138" s="9">
        <f t="shared" si="22"/>
        <v>119</v>
      </c>
      <c r="C138" s="21" t="e">
        <f t="shared" si="23"/>
        <v>#REF!</v>
      </c>
      <c r="D138" s="21" t="e">
        <f t="shared" si="24"/>
        <v>#REF!</v>
      </c>
      <c r="E138" s="22" t="e">
        <f t="shared" si="20"/>
        <v>#REF!</v>
      </c>
      <c r="F138" s="21" t="e">
        <f t="shared" si="25"/>
        <v>#REF!</v>
      </c>
      <c r="G138" s="21" t="e">
        <f t="shared" si="26"/>
        <v>#REF!</v>
      </c>
      <c r="H138" s="22" t="e">
        <f t="shared" si="21"/>
        <v>#REF!</v>
      </c>
      <c r="I138" s="27"/>
      <c r="J138" s="24" t="e">
        <f t="shared" si="19"/>
        <v>#REF!</v>
      </c>
      <c r="K138">
        <f>IF(B138=$G$2,SUM($J$19:J138),0)</f>
        <v>0</v>
      </c>
      <c r="L138">
        <f>IF(B138=$G$2,SUM($J$19:J137),0)</f>
        <v>0</v>
      </c>
    </row>
    <row r="139" spans="1:12" outlineLevel="1">
      <c r="A139" s="19" t="e">
        <f>#REF!</f>
        <v>#REF!</v>
      </c>
      <c r="B139" s="9">
        <f t="shared" si="22"/>
        <v>120</v>
      </c>
      <c r="C139" s="21" t="e">
        <f t="shared" si="23"/>
        <v>#REF!</v>
      </c>
      <c r="D139" s="21" t="e">
        <f t="shared" si="24"/>
        <v>#REF!</v>
      </c>
      <c r="E139" s="22" t="e">
        <f t="shared" si="20"/>
        <v>#REF!</v>
      </c>
      <c r="F139" s="21" t="e">
        <f t="shared" si="25"/>
        <v>#REF!</v>
      </c>
      <c r="G139" s="21" t="e">
        <f t="shared" si="26"/>
        <v>#REF!</v>
      </c>
      <c r="H139" s="22" t="e">
        <f t="shared" si="21"/>
        <v>#REF!</v>
      </c>
      <c r="I139" s="27"/>
      <c r="J139" s="24" t="e">
        <f t="shared" si="19"/>
        <v>#REF!</v>
      </c>
      <c r="K139">
        <f>IF(B139=$G$2,SUM($J$19:J139),0)</f>
        <v>0</v>
      </c>
      <c r="L139">
        <f>IF(B139=$G$2,SUM($J$19:J138),0)</f>
        <v>0</v>
      </c>
    </row>
    <row r="140" spans="1:12" outlineLevel="1">
      <c r="A140" s="19" t="e">
        <f>#REF!</f>
        <v>#REF!</v>
      </c>
      <c r="B140" s="9">
        <f t="shared" si="22"/>
        <v>121</v>
      </c>
      <c r="C140" s="21" t="e">
        <f t="shared" si="23"/>
        <v>#REF!</v>
      </c>
      <c r="D140" s="21" t="e">
        <f t="shared" si="24"/>
        <v>#REF!</v>
      </c>
      <c r="E140" s="22" t="e">
        <f t="shared" si="20"/>
        <v>#REF!</v>
      </c>
      <c r="F140" s="21" t="e">
        <f t="shared" si="25"/>
        <v>#REF!</v>
      </c>
      <c r="G140" s="21" t="e">
        <f t="shared" si="26"/>
        <v>#REF!</v>
      </c>
      <c r="H140" s="22" t="e">
        <f t="shared" si="21"/>
        <v>#REF!</v>
      </c>
      <c r="I140" s="27"/>
      <c r="J140" s="24" t="e">
        <f t="shared" si="19"/>
        <v>#REF!</v>
      </c>
      <c r="K140">
        <f>IF(B140=$G$2,SUM($J$19:J140),0)</f>
        <v>0</v>
      </c>
      <c r="L140">
        <f>IF(B140=$G$2,SUM($J$19:J139),0)</f>
        <v>0</v>
      </c>
    </row>
    <row r="141" spans="1:12" outlineLevel="1">
      <c r="A141" s="19" t="e">
        <f>#REF!</f>
        <v>#REF!</v>
      </c>
      <c r="B141" s="9">
        <f t="shared" si="22"/>
        <v>122</v>
      </c>
      <c r="C141" s="21" t="e">
        <f t="shared" si="23"/>
        <v>#REF!</v>
      </c>
      <c r="D141" s="21" t="e">
        <f t="shared" si="24"/>
        <v>#REF!</v>
      </c>
      <c r="E141" s="22" t="e">
        <f t="shared" si="20"/>
        <v>#REF!</v>
      </c>
      <c r="F141" s="21" t="e">
        <f t="shared" si="25"/>
        <v>#REF!</v>
      </c>
      <c r="G141" s="21" t="e">
        <f t="shared" si="26"/>
        <v>#REF!</v>
      </c>
      <c r="H141" s="22" t="e">
        <f t="shared" si="21"/>
        <v>#REF!</v>
      </c>
      <c r="I141" s="27"/>
      <c r="J141" s="24" t="e">
        <f t="shared" si="19"/>
        <v>#REF!</v>
      </c>
      <c r="K141">
        <f>IF(B141=$G$2,SUM($J$19:J141),0)</f>
        <v>0</v>
      </c>
      <c r="L141">
        <f>IF(B141=$G$2,SUM($J$19:J140),0)</f>
        <v>0</v>
      </c>
    </row>
    <row r="142" spans="1:12" outlineLevel="1">
      <c r="A142" s="19" t="e">
        <f>#REF!</f>
        <v>#REF!</v>
      </c>
      <c r="B142" s="9">
        <f t="shared" si="22"/>
        <v>123</v>
      </c>
      <c r="C142" s="21" t="e">
        <f t="shared" si="23"/>
        <v>#REF!</v>
      </c>
      <c r="D142" s="21" t="e">
        <f t="shared" si="24"/>
        <v>#REF!</v>
      </c>
      <c r="E142" s="22" t="e">
        <f t="shared" si="20"/>
        <v>#REF!</v>
      </c>
      <c r="F142" s="21" t="e">
        <f t="shared" si="25"/>
        <v>#REF!</v>
      </c>
      <c r="G142" s="21" t="e">
        <f t="shared" si="26"/>
        <v>#REF!</v>
      </c>
      <c r="H142" s="22" t="e">
        <f t="shared" si="21"/>
        <v>#REF!</v>
      </c>
      <c r="I142" s="27"/>
      <c r="J142" s="24" t="e">
        <f t="shared" si="19"/>
        <v>#REF!</v>
      </c>
      <c r="K142">
        <f>IF(B142=$G$2,SUM($J$19:J142),0)</f>
        <v>0</v>
      </c>
      <c r="L142">
        <f>IF(B142=$G$2,SUM($J$19:J141),0)</f>
        <v>0</v>
      </c>
    </row>
    <row r="143" spans="1:12" outlineLevel="1">
      <c r="A143" s="19" t="e">
        <f>#REF!</f>
        <v>#REF!</v>
      </c>
      <c r="B143" s="9">
        <f t="shared" si="22"/>
        <v>124</v>
      </c>
      <c r="C143" s="21" t="e">
        <f t="shared" si="23"/>
        <v>#REF!</v>
      </c>
      <c r="D143" s="21" t="e">
        <f t="shared" si="24"/>
        <v>#REF!</v>
      </c>
      <c r="E143" s="22" t="e">
        <f t="shared" si="20"/>
        <v>#REF!</v>
      </c>
      <c r="F143" s="21" t="e">
        <f t="shared" si="25"/>
        <v>#REF!</v>
      </c>
      <c r="G143" s="21" t="e">
        <f t="shared" si="26"/>
        <v>#REF!</v>
      </c>
      <c r="H143" s="22" t="e">
        <f t="shared" si="21"/>
        <v>#REF!</v>
      </c>
      <c r="I143" s="27"/>
      <c r="J143" s="24" t="e">
        <f t="shared" si="19"/>
        <v>#REF!</v>
      </c>
      <c r="K143">
        <f>IF(B143=$G$2,SUM($J$19:J143),0)</f>
        <v>0</v>
      </c>
      <c r="L143">
        <f>IF(B143=$G$2,SUM($J$19:J142),0)</f>
        <v>0</v>
      </c>
    </row>
    <row r="144" spans="1:12" outlineLevel="1">
      <c r="A144" s="19" t="e">
        <f>#REF!</f>
        <v>#REF!</v>
      </c>
      <c r="B144" s="9">
        <f t="shared" si="22"/>
        <v>125</v>
      </c>
      <c r="C144" s="21" t="e">
        <f t="shared" si="23"/>
        <v>#REF!</v>
      </c>
      <c r="D144" s="21" t="e">
        <f t="shared" si="24"/>
        <v>#REF!</v>
      </c>
      <c r="E144" s="22" t="e">
        <f t="shared" si="20"/>
        <v>#REF!</v>
      </c>
      <c r="F144" s="21" t="e">
        <f t="shared" si="25"/>
        <v>#REF!</v>
      </c>
      <c r="G144" s="21" t="e">
        <f t="shared" si="26"/>
        <v>#REF!</v>
      </c>
      <c r="H144" s="22" t="e">
        <f t="shared" si="21"/>
        <v>#REF!</v>
      </c>
      <c r="I144" s="27"/>
      <c r="J144" s="24" t="e">
        <f t="shared" si="19"/>
        <v>#REF!</v>
      </c>
      <c r="K144">
        <f>IF(B144=$G$2,SUM($J$19:J144),0)</f>
        <v>0</v>
      </c>
      <c r="L144">
        <f>IF(B144=$G$2,SUM($J$19:J143),0)</f>
        <v>0</v>
      </c>
    </row>
    <row r="145" spans="1:12" outlineLevel="1">
      <c r="A145" s="19" t="e">
        <f>#REF!</f>
        <v>#REF!</v>
      </c>
      <c r="B145" s="9">
        <f t="shared" si="22"/>
        <v>126</v>
      </c>
      <c r="C145" s="21" t="e">
        <f t="shared" si="23"/>
        <v>#REF!</v>
      </c>
      <c r="D145" s="21" t="e">
        <f t="shared" si="24"/>
        <v>#REF!</v>
      </c>
      <c r="E145" s="22" t="e">
        <f t="shared" si="20"/>
        <v>#REF!</v>
      </c>
      <c r="F145" s="21" t="e">
        <f t="shared" si="25"/>
        <v>#REF!</v>
      </c>
      <c r="G145" s="21" t="e">
        <f t="shared" si="26"/>
        <v>#REF!</v>
      </c>
      <c r="H145" s="22" t="e">
        <f t="shared" si="21"/>
        <v>#REF!</v>
      </c>
      <c r="I145" s="27"/>
      <c r="J145" s="24" t="e">
        <f t="shared" si="19"/>
        <v>#REF!</v>
      </c>
      <c r="K145">
        <f>IF(B145=$G$2,SUM($J$19:J145),0)</f>
        <v>0</v>
      </c>
      <c r="L145">
        <f>IF(B145=$G$2,SUM($J$19:J144),0)</f>
        <v>0</v>
      </c>
    </row>
    <row r="146" spans="1:12" outlineLevel="1">
      <c r="A146" s="19" t="e">
        <f>#REF!</f>
        <v>#REF!</v>
      </c>
      <c r="B146" s="9">
        <f t="shared" si="22"/>
        <v>127</v>
      </c>
      <c r="C146" s="21" t="e">
        <f t="shared" si="23"/>
        <v>#REF!</v>
      </c>
      <c r="D146" s="21" t="e">
        <f t="shared" si="24"/>
        <v>#REF!</v>
      </c>
      <c r="E146" s="22" t="e">
        <f t="shared" si="20"/>
        <v>#REF!</v>
      </c>
      <c r="F146" s="21" t="e">
        <f t="shared" si="25"/>
        <v>#REF!</v>
      </c>
      <c r="G146" s="21" t="e">
        <f t="shared" si="26"/>
        <v>#REF!</v>
      </c>
      <c r="H146" s="22" t="e">
        <f t="shared" si="21"/>
        <v>#REF!</v>
      </c>
      <c r="I146" s="27"/>
      <c r="J146" s="24" t="e">
        <f t="shared" si="19"/>
        <v>#REF!</v>
      </c>
      <c r="K146">
        <f>IF(B146=$G$2,SUM($J$19:J146),0)</f>
        <v>0</v>
      </c>
      <c r="L146">
        <f>IF(B146=$G$2,SUM($J$19:J145),0)</f>
        <v>0</v>
      </c>
    </row>
    <row r="147" spans="1:12" outlineLevel="1">
      <c r="A147" s="19" t="e">
        <f>#REF!</f>
        <v>#REF!</v>
      </c>
      <c r="B147" s="9">
        <f t="shared" si="22"/>
        <v>128</v>
      </c>
      <c r="C147" s="21" t="e">
        <f t="shared" ref="C147:C178" si="27">(IF($I$5=1,0,IF($B147&gt;=$C$5,$G$5,0))*IF($I$5=1,IF($B147&gt;($D$5+($B$19-$G$1)),0,IF(GCD(($D$5+($B$19-$G$1)-$B147),$H$5)=$H$5,1,0)),IF($B147&gt;$D$5,0,IF(GCD(($D$5-$B147),$H$5)=$H$5,1,0))))+(IF($I$6=1,0,IF($B147&gt;=$C$6,$G$6,0))*IF($I$6=1,IF($B147&gt;($D$6+($B$19-$G$1)),0,IF(GCD(($D$6+($B$19-$G$1)-$B147),$H$6)=$H$6,1,0)),IF($B147&gt;$D$6,0,IF(GCD(($D$6-$B147),$H$6)=$H$6,1,0))))+(IF($I$7=1,0,IF($B147&gt;=$C$7,$G$7,0))*IF($I$7=1,IF($B147&gt;($D$7+($B$19-$G$1)),0,IF(GCD(($D$7+($B$19-$G$1)-$B147),$H$7)=$H$7,1,0)),IF($B147&gt;$D$7,0,IF(GCD(($D$7-$B147),$H$7)=$H$7,1,0))))</f>
        <v>#REF!</v>
      </c>
      <c r="D147" s="21" t="e">
        <f t="shared" ref="D147:D178" si="28">(IF($I$8=1,0,IF($B147&gt;=$C$8,$G$8,0))*IF($I$8=1,IF($B147&gt;($D$8+($B$19-$G$1)),0,IF(GCD(($D$8+($B$19-$G$1)-$B147),$H$8)=$H$8,1,0)),IF($B147&gt;$D$8,0,IF(GCD(($D$8-B147),$H$8)=$H$8,1,0))))+(IF($I$9=1,0,IF($B147&gt;=$C$9,$G$9,0))*IF($I$9=1,IF($B147&gt;($D$9+($B$19-$G$1)),0,IF(GCD(($D$9+($B$19-$G$1)-$B147),$H$9)=$H$9,1,0)),IF($B147&gt;$D$9,0,IF(GCD(($D$9-$B147),$H$9)=$H$9,1,0))))+(IF($I$10=1,0,IF($B147&gt;=$C$10,$G$10,0))*IF($I$10=1,IF($B147&gt;($D$10+($B$19-$G$1)),0,IF(GCD(($D$10+($B$19-$G$1)-$B147),$H$10)=$H$10,1,0)),IF($B147&gt;$D$10,0,IF(GCD(($D$10-$B147),$H$10)=$H$10,1,0))))</f>
        <v>#REF!</v>
      </c>
      <c r="E147" s="22" t="e">
        <f t="shared" si="20"/>
        <v>#REF!</v>
      </c>
      <c r="F147" s="21" t="e">
        <f t="shared" ref="F147:F178" si="29">(IF($I$5=1,IF($B147&gt;=($C$5+($B$19-$G$1)),$G$5,0),0)*IF($I$5=1,IF($B147&gt;($D$5+($B$19-$G$1)),0,IF(GCD(($D$5+($B$19-$G$1)-$B147),$H$5)=$H$5,1,0)),IF($B147&gt;$D$5,0,IF(GCD(($D$5-$B147),$H$5)=$H$5,1,0))))+(IF($I$6=1,IF($B147&gt;=($C$6+($B$19-$G$1)),$G$6,0),0)*IF($I$6=1,IF($B147&gt;($D$6+($B$19-$G$1)),0,IF(GCD(($D$6+($B$19-$G$1)-$B147),$H$6)=$H$6,1,0)),IF($B147&gt;$D$6,0,IF(GCD(($D$6-$B147),$H$6)=$H$6,1,0))))+(IF($I$7=1,IF($B147&gt;=($C$7+($B$19-$G$1)),$G$7,0),0)*IF($I$7=1,IF($B147&gt;($D$7+($B$19-$G$1)),0,IF(GCD(($D$7+($B$19-$G$1)-$B147),$H$7)=$H$7,1,0)),IF($B147&gt;$D$7,0,IF(GCD(($D$7-$B147),$H$7)=$H$7,1,0))))</f>
        <v>#REF!</v>
      </c>
      <c r="G147" s="21" t="e">
        <f t="shared" ref="G147:G178" si="30">(IF($I$8=1,IF($B147&gt;=($C$8+($B$19-$G$1)),$G$8,0),0)*IF($I$8=1,IF($B147&gt;($D$8+($B$19-$G$1)),0,IF(GCD(($D$8+($B$19-$G$1)-$B147),$H$8)=$H$8,1,0)),IF($B147&gt;$D$8,0,IF(GCD(($D$8-$B147),$H$8)=$H$8,1,0))))+(IF($I$9=1,IF($B147&gt;=($C$9+($B$19-$G$1)),$G$9,0),0)*IF($I$9=1,IF($B147&gt;($D$9+($B$19-$G$1)),0,IF(GCD(($D$9+($B$19-$G$1)-$B147),$H$9)=$H$9,1,0)),IF($B147&gt;$D$9,0,IF(GCD(($D$9-$B147),$H$9)=$H$9,1,0))))+(IF($I$10=1,IF($B147&gt;=($C$10+($B$19-$G$1)),$G$10,0),0)*IF($I$10=1,IF($B147&gt;($D$10+($B$19-$G$1)),0,IF(GCD(($D$10+($B$19-$G$1)-$B147),$H$10)=$H$10,1,0)),IF($B147&gt;$D$10,0,IF(GCD(($D$10-$B147),$H$10)=$H$10,1,0))))</f>
        <v>#REF!</v>
      </c>
      <c r="H147" s="22" t="e">
        <f t="shared" si="21"/>
        <v>#REF!</v>
      </c>
      <c r="I147" s="27"/>
      <c r="J147" s="24" t="e">
        <f t="shared" ref="J147:J198" si="31">IF($B147&gt;$G$2,($H147*J$14+$E147*J$14)*J$13,J$14*$H147+$E147*J$14)</f>
        <v>#REF!</v>
      </c>
      <c r="K147">
        <f>IF(B147=$G$2,SUM($J$19:J147),0)</f>
        <v>0</v>
      </c>
      <c r="L147">
        <f>IF(B147=$G$2,SUM($J$19:J146),0)</f>
        <v>0</v>
      </c>
    </row>
    <row r="148" spans="1:12" outlineLevel="1">
      <c r="A148" s="19" t="e">
        <f>#REF!</f>
        <v>#REF!</v>
      </c>
      <c r="B148" s="9">
        <f t="shared" si="22"/>
        <v>129</v>
      </c>
      <c r="C148" s="21" t="e">
        <f t="shared" si="27"/>
        <v>#REF!</v>
      </c>
      <c r="D148" s="21" t="e">
        <f t="shared" si="28"/>
        <v>#REF!</v>
      </c>
      <c r="E148" s="22" t="e">
        <f t="shared" ref="E148:E198" si="32">C148+D148</f>
        <v>#REF!</v>
      </c>
      <c r="F148" s="21" t="e">
        <f t="shared" si="29"/>
        <v>#REF!</v>
      </c>
      <c r="G148" s="21" t="e">
        <f t="shared" si="30"/>
        <v>#REF!</v>
      </c>
      <c r="H148" s="22" t="e">
        <f t="shared" ref="H148:H198" si="33">F148+G148</f>
        <v>#REF!</v>
      </c>
      <c r="I148" s="27"/>
      <c r="J148" s="24" t="e">
        <f t="shared" si="31"/>
        <v>#REF!</v>
      </c>
      <c r="K148">
        <f>IF(B148=$G$2,SUM($J$19:J148),0)</f>
        <v>0</v>
      </c>
      <c r="L148">
        <f>IF(B148=$G$2,SUM($J$19:J147),0)</f>
        <v>0</v>
      </c>
    </row>
    <row r="149" spans="1:12" outlineLevel="1">
      <c r="A149" s="19" t="e">
        <f>#REF!</f>
        <v>#REF!</v>
      </c>
      <c r="B149" s="9">
        <f t="shared" si="22"/>
        <v>130</v>
      </c>
      <c r="C149" s="21" t="e">
        <f t="shared" si="27"/>
        <v>#REF!</v>
      </c>
      <c r="D149" s="21" t="e">
        <f t="shared" si="28"/>
        <v>#REF!</v>
      </c>
      <c r="E149" s="22" t="e">
        <f t="shared" si="32"/>
        <v>#REF!</v>
      </c>
      <c r="F149" s="21" t="e">
        <f t="shared" si="29"/>
        <v>#REF!</v>
      </c>
      <c r="G149" s="21" t="e">
        <f t="shared" si="30"/>
        <v>#REF!</v>
      </c>
      <c r="H149" s="22" t="e">
        <f t="shared" si="33"/>
        <v>#REF!</v>
      </c>
      <c r="I149" s="27"/>
      <c r="J149" s="24" t="e">
        <f t="shared" si="31"/>
        <v>#REF!</v>
      </c>
      <c r="K149">
        <f>IF(B149=$G$2,SUM($J$19:J149),0)</f>
        <v>0</v>
      </c>
      <c r="L149">
        <f>IF(B149=$G$2,SUM($J$19:J148),0)</f>
        <v>0</v>
      </c>
    </row>
    <row r="150" spans="1:12" outlineLevel="1">
      <c r="A150" s="19" t="e">
        <f>#REF!</f>
        <v>#REF!</v>
      </c>
      <c r="B150" s="9">
        <f t="shared" si="22"/>
        <v>131</v>
      </c>
      <c r="C150" s="21" t="e">
        <f t="shared" si="27"/>
        <v>#REF!</v>
      </c>
      <c r="D150" s="21" t="e">
        <f t="shared" si="28"/>
        <v>#REF!</v>
      </c>
      <c r="E150" s="22" t="e">
        <f t="shared" si="32"/>
        <v>#REF!</v>
      </c>
      <c r="F150" s="21" t="e">
        <f t="shared" si="29"/>
        <v>#REF!</v>
      </c>
      <c r="G150" s="21" t="e">
        <f t="shared" si="30"/>
        <v>#REF!</v>
      </c>
      <c r="H150" s="22" t="e">
        <f t="shared" si="33"/>
        <v>#REF!</v>
      </c>
      <c r="I150" s="27"/>
      <c r="J150" s="24" t="e">
        <f t="shared" si="31"/>
        <v>#REF!</v>
      </c>
      <c r="K150">
        <f>IF(B150=$G$2,SUM($J$19:J150),0)</f>
        <v>0</v>
      </c>
      <c r="L150">
        <f>IF(B150=$G$2,SUM($J$19:J149),0)</f>
        <v>0</v>
      </c>
    </row>
    <row r="151" spans="1:12" outlineLevel="1">
      <c r="A151" s="19" t="e">
        <f>#REF!</f>
        <v>#REF!</v>
      </c>
      <c r="B151" s="9">
        <f t="shared" si="22"/>
        <v>132</v>
      </c>
      <c r="C151" s="21" t="e">
        <f t="shared" si="27"/>
        <v>#REF!</v>
      </c>
      <c r="D151" s="21" t="e">
        <f t="shared" si="28"/>
        <v>#REF!</v>
      </c>
      <c r="E151" s="22" t="e">
        <f t="shared" si="32"/>
        <v>#REF!</v>
      </c>
      <c r="F151" s="21" t="e">
        <f t="shared" si="29"/>
        <v>#REF!</v>
      </c>
      <c r="G151" s="21" t="e">
        <f t="shared" si="30"/>
        <v>#REF!</v>
      </c>
      <c r="H151" s="22" t="e">
        <f t="shared" si="33"/>
        <v>#REF!</v>
      </c>
      <c r="I151" s="27"/>
      <c r="J151" s="24" t="e">
        <f t="shared" si="31"/>
        <v>#REF!</v>
      </c>
      <c r="K151">
        <f>IF(B151=$G$2,SUM($J$19:J151),0)</f>
        <v>0</v>
      </c>
      <c r="L151">
        <f>IF(B151=$G$2,SUM($J$19:J150),0)</f>
        <v>0</v>
      </c>
    </row>
    <row r="152" spans="1:12" outlineLevel="1">
      <c r="A152" s="19" t="e">
        <f>#REF!</f>
        <v>#REF!</v>
      </c>
      <c r="B152" s="9">
        <f t="shared" si="22"/>
        <v>133</v>
      </c>
      <c r="C152" s="21" t="e">
        <f t="shared" si="27"/>
        <v>#REF!</v>
      </c>
      <c r="D152" s="21" t="e">
        <f t="shared" si="28"/>
        <v>#REF!</v>
      </c>
      <c r="E152" s="22" t="e">
        <f t="shared" si="32"/>
        <v>#REF!</v>
      </c>
      <c r="F152" s="21" t="e">
        <f t="shared" si="29"/>
        <v>#REF!</v>
      </c>
      <c r="G152" s="21" t="e">
        <f t="shared" si="30"/>
        <v>#REF!</v>
      </c>
      <c r="H152" s="22" t="e">
        <f t="shared" si="33"/>
        <v>#REF!</v>
      </c>
      <c r="I152" s="27"/>
      <c r="J152" s="24" t="e">
        <f t="shared" si="31"/>
        <v>#REF!</v>
      </c>
      <c r="K152">
        <f>IF(B152=$G$2,SUM($J$19:J152),0)</f>
        <v>0</v>
      </c>
      <c r="L152">
        <f>IF(B152=$G$2,SUM($J$19:J151),0)</f>
        <v>0</v>
      </c>
    </row>
    <row r="153" spans="1:12" outlineLevel="1">
      <c r="A153" s="19" t="e">
        <f>#REF!</f>
        <v>#REF!</v>
      </c>
      <c r="B153" s="9">
        <f t="shared" si="22"/>
        <v>134</v>
      </c>
      <c r="C153" s="21" t="e">
        <f t="shared" si="27"/>
        <v>#REF!</v>
      </c>
      <c r="D153" s="21" t="e">
        <f t="shared" si="28"/>
        <v>#REF!</v>
      </c>
      <c r="E153" s="22" t="e">
        <f t="shared" si="32"/>
        <v>#REF!</v>
      </c>
      <c r="F153" s="21" t="e">
        <f t="shared" si="29"/>
        <v>#REF!</v>
      </c>
      <c r="G153" s="21" t="e">
        <f t="shared" si="30"/>
        <v>#REF!</v>
      </c>
      <c r="H153" s="22" t="e">
        <f t="shared" si="33"/>
        <v>#REF!</v>
      </c>
      <c r="I153" s="27"/>
      <c r="J153" s="24" t="e">
        <f t="shared" si="31"/>
        <v>#REF!</v>
      </c>
      <c r="K153">
        <f>IF(B153=$G$2,SUM($J$19:J153),0)</f>
        <v>0</v>
      </c>
      <c r="L153">
        <f>IF(B153=$G$2,SUM($J$19:J152),0)</f>
        <v>0</v>
      </c>
    </row>
    <row r="154" spans="1:12" outlineLevel="1">
      <c r="A154" s="19" t="e">
        <f>#REF!</f>
        <v>#REF!</v>
      </c>
      <c r="B154" s="9">
        <f t="shared" si="22"/>
        <v>135</v>
      </c>
      <c r="C154" s="21" t="e">
        <f t="shared" si="27"/>
        <v>#REF!</v>
      </c>
      <c r="D154" s="21" t="e">
        <f t="shared" si="28"/>
        <v>#REF!</v>
      </c>
      <c r="E154" s="22" t="e">
        <f t="shared" si="32"/>
        <v>#REF!</v>
      </c>
      <c r="F154" s="21" t="e">
        <f t="shared" si="29"/>
        <v>#REF!</v>
      </c>
      <c r="G154" s="21" t="e">
        <f t="shared" si="30"/>
        <v>#REF!</v>
      </c>
      <c r="H154" s="22" t="e">
        <f t="shared" si="33"/>
        <v>#REF!</v>
      </c>
      <c r="I154" s="27"/>
      <c r="J154" s="24" t="e">
        <f t="shared" si="31"/>
        <v>#REF!</v>
      </c>
      <c r="K154">
        <f>IF(B154=$G$2,SUM($J$19:J154),0)</f>
        <v>0</v>
      </c>
      <c r="L154">
        <f>IF(B154=$G$2,SUM($J$19:J153),0)</f>
        <v>0</v>
      </c>
    </row>
    <row r="155" spans="1:12" outlineLevel="1">
      <c r="A155" s="19" t="e">
        <f>#REF!</f>
        <v>#REF!</v>
      </c>
      <c r="B155" s="9">
        <f t="shared" si="22"/>
        <v>136</v>
      </c>
      <c r="C155" s="21" t="e">
        <f t="shared" si="27"/>
        <v>#REF!</v>
      </c>
      <c r="D155" s="21" t="e">
        <f t="shared" si="28"/>
        <v>#REF!</v>
      </c>
      <c r="E155" s="22" t="e">
        <f t="shared" si="32"/>
        <v>#REF!</v>
      </c>
      <c r="F155" s="21" t="e">
        <f t="shared" si="29"/>
        <v>#REF!</v>
      </c>
      <c r="G155" s="21" t="e">
        <f t="shared" si="30"/>
        <v>#REF!</v>
      </c>
      <c r="H155" s="22" t="e">
        <f t="shared" si="33"/>
        <v>#REF!</v>
      </c>
      <c r="I155" s="27"/>
      <c r="J155" s="24" t="e">
        <f t="shared" si="31"/>
        <v>#REF!</v>
      </c>
      <c r="K155">
        <f>IF(B155=$G$2,SUM($J$19:J155),0)</f>
        <v>0</v>
      </c>
      <c r="L155">
        <f>IF(B155=$G$2,SUM($J$19:J154),0)</f>
        <v>0</v>
      </c>
    </row>
    <row r="156" spans="1:12" outlineLevel="1">
      <c r="A156" s="19" t="e">
        <f>#REF!</f>
        <v>#REF!</v>
      </c>
      <c r="B156" s="9">
        <f t="shared" si="22"/>
        <v>137</v>
      </c>
      <c r="C156" s="21" t="e">
        <f t="shared" si="27"/>
        <v>#REF!</v>
      </c>
      <c r="D156" s="21" t="e">
        <f t="shared" si="28"/>
        <v>#REF!</v>
      </c>
      <c r="E156" s="22" t="e">
        <f t="shared" si="32"/>
        <v>#REF!</v>
      </c>
      <c r="F156" s="21" t="e">
        <f t="shared" si="29"/>
        <v>#REF!</v>
      </c>
      <c r="G156" s="21" t="e">
        <f t="shared" si="30"/>
        <v>#REF!</v>
      </c>
      <c r="H156" s="22" t="e">
        <f t="shared" si="33"/>
        <v>#REF!</v>
      </c>
      <c r="I156" s="27"/>
      <c r="J156" s="24" t="e">
        <f t="shared" si="31"/>
        <v>#REF!</v>
      </c>
      <c r="K156">
        <f>IF(B156=$G$2,SUM($J$19:J156),0)</f>
        <v>0</v>
      </c>
      <c r="L156">
        <f>IF(B156=$G$2,SUM($J$19:J155),0)</f>
        <v>0</v>
      </c>
    </row>
    <row r="157" spans="1:12" outlineLevel="1">
      <c r="A157" s="19" t="e">
        <f>#REF!</f>
        <v>#REF!</v>
      </c>
      <c r="B157" s="9">
        <f t="shared" si="22"/>
        <v>138</v>
      </c>
      <c r="C157" s="21" t="e">
        <f t="shared" si="27"/>
        <v>#REF!</v>
      </c>
      <c r="D157" s="21" t="e">
        <f t="shared" si="28"/>
        <v>#REF!</v>
      </c>
      <c r="E157" s="22" t="e">
        <f t="shared" si="32"/>
        <v>#REF!</v>
      </c>
      <c r="F157" s="21" t="e">
        <f t="shared" si="29"/>
        <v>#REF!</v>
      </c>
      <c r="G157" s="21" t="e">
        <f t="shared" si="30"/>
        <v>#REF!</v>
      </c>
      <c r="H157" s="22" t="e">
        <f t="shared" si="33"/>
        <v>#REF!</v>
      </c>
      <c r="I157" s="27"/>
      <c r="J157" s="24" t="e">
        <f t="shared" si="31"/>
        <v>#REF!</v>
      </c>
      <c r="K157">
        <f>IF(B157=$G$2,SUM($J$19:J157),0)</f>
        <v>0</v>
      </c>
      <c r="L157">
        <f>IF(B157=$G$2,SUM($J$19:J156),0)</f>
        <v>0</v>
      </c>
    </row>
    <row r="158" spans="1:12" outlineLevel="1">
      <c r="A158" s="19" t="e">
        <f>#REF!</f>
        <v>#REF!</v>
      </c>
      <c r="B158" s="9">
        <f t="shared" si="22"/>
        <v>139</v>
      </c>
      <c r="C158" s="21" t="e">
        <f t="shared" si="27"/>
        <v>#REF!</v>
      </c>
      <c r="D158" s="21" t="e">
        <f t="shared" si="28"/>
        <v>#REF!</v>
      </c>
      <c r="E158" s="22" t="e">
        <f t="shared" si="32"/>
        <v>#REF!</v>
      </c>
      <c r="F158" s="21" t="e">
        <f t="shared" si="29"/>
        <v>#REF!</v>
      </c>
      <c r="G158" s="21" t="e">
        <f t="shared" si="30"/>
        <v>#REF!</v>
      </c>
      <c r="H158" s="22" t="e">
        <f t="shared" si="33"/>
        <v>#REF!</v>
      </c>
      <c r="I158" s="27"/>
      <c r="J158" s="24" t="e">
        <f t="shared" si="31"/>
        <v>#REF!</v>
      </c>
      <c r="K158">
        <f>IF(B158=$G$2,SUM($J$19:J158),0)</f>
        <v>0</v>
      </c>
      <c r="L158">
        <f>IF(B158=$G$2,SUM($J$19:J157),0)</f>
        <v>0</v>
      </c>
    </row>
    <row r="159" spans="1:12" outlineLevel="1">
      <c r="A159" s="19" t="e">
        <f>#REF!</f>
        <v>#REF!</v>
      </c>
      <c r="B159" s="9">
        <f t="shared" si="22"/>
        <v>140</v>
      </c>
      <c r="C159" s="21" t="e">
        <f t="shared" si="27"/>
        <v>#REF!</v>
      </c>
      <c r="D159" s="21" t="e">
        <f t="shared" si="28"/>
        <v>#REF!</v>
      </c>
      <c r="E159" s="22" t="e">
        <f t="shared" si="32"/>
        <v>#REF!</v>
      </c>
      <c r="F159" s="21" t="e">
        <f t="shared" si="29"/>
        <v>#REF!</v>
      </c>
      <c r="G159" s="21" t="e">
        <f t="shared" si="30"/>
        <v>#REF!</v>
      </c>
      <c r="H159" s="22" t="e">
        <f t="shared" si="33"/>
        <v>#REF!</v>
      </c>
      <c r="I159" s="27"/>
      <c r="J159" s="24" t="e">
        <f t="shared" si="31"/>
        <v>#REF!</v>
      </c>
      <c r="K159">
        <f>IF(B159=$G$2,SUM($J$19:J159),0)</f>
        <v>0</v>
      </c>
      <c r="L159">
        <f>IF(B159=$G$2,SUM($J$19:J158),0)</f>
        <v>0</v>
      </c>
    </row>
    <row r="160" spans="1:12" outlineLevel="1">
      <c r="A160" s="19" t="e">
        <f>#REF!</f>
        <v>#REF!</v>
      </c>
      <c r="B160" s="9">
        <f t="shared" si="22"/>
        <v>141</v>
      </c>
      <c r="C160" s="21" t="e">
        <f t="shared" si="27"/>
        <v>#REF!</v>
      </c>
      <c r="D160" s="21" t="e">
        <f t="shared" si="28"/>
        <v>#REF!</v>
      </c>
      <c r="E160" s="22" t="e">
        <f t="shared" si="32"/>
        <v>#REF!</v>
      </c>
      <c r="F160" s="21" t="e">
        <f t="shared" si="29"/>
        <v>#REF!</v>
      </c>
      <c r="G160" s="21" t="e">
        <f t="shared" si="30"/>
        <v>#REF!</v>
      </c>
      <c r="H160" s="22" t="e">
        <f t="shared" si="33"/>
        <v>#REF!</v>
      </c>
      <c r="I160" s="27"/>
      <c r="J160" s="24" t="e">
        <f t="shared" si="31"/>
        <v>#REF!</v>
      </c>
      <c r="K160">
        <f>IF(B160=$G$2,SUM($J$19:J160),0)</f>
        <v>0</v>
      </c>
      <c r="L160">
        <f>IF(B160=$G$2,SUM($J$19:J159),0)</f>
        <v>0</v>
      </c>
    </row>
    <row r="161" spans="1:12" outlineLevel="1">
      <c r="A161" s="19" t="e">
        <f>#REF!</f>
        <v>#REF!</v>
      </c>
      <c r="B161" s="9">
        <f t="shared" si="22"/>
        <v>142</v>
      </c>
      <c r="C161" s="21" t="e">
        <f t="shared" si="27"/>
        <v>#REF!</v>
      </c>
      <c r="D161" s="21" t="e">
        <f t="shared" si="28"/>
        <v>#REF!</v>
      </c>
      <c r="E161" s="22" t="e">
        <f t="shared" si="32"/>
        <v>#REF!</v>
      </c>
      <c r="F161" s="21" t="e">
        <f t="shared" si="29"/>
        <v>#REF!</v>
      </c>
      <c r="G161" s="21" t="e">
        <f t="shared" si="30"/>
        <v>#REF!</v>
      </c>
      <c r="H161" s="22" t="e">
        <f t="shared" si="33"/>
        <v>#REF!</v>
      </c>
      <c r="I161" s="27"/>
      <c r="J161" s="24" t="e">
        <f t="shared" si="31"/>
        <v>#REF!</v>
      </c>
      <c r="K161">
        <f>IF(B161=$G$2,SUM($J$19:J161),0)</f>
        <v>0</v>
      </c>
      <c r="L161">
        <f>IF(B161=$G$2,SUM($J$19:J160),0)</f>
        <v>0</v>
      </c>
    </row>
    <row r="162" spans="1:12" outlineLevel="1">
      <c r="A162" s="19" t="e">
        <f>#REF!</f>
        <v>#REF!</v>
      </c>
      <c r="B162" s="9">
        <f t="shared" si="22"/>
        <v>143</v>
      </c>
      <c r="C162" s="21" t="e">
        <f t="shared" si="27"/>
        <v>#REF!</v>
      </c>
      <c r="D162" s="21" t="e">
        <f t="shared" si="28"/>
        <v>#REF!</v>
      </c>
      <c r="E162" s="22" t="e">
        <f t="shared" si="32"/>
        <v>#REF!</v>
      </c>
      <c r="F162" s="21" t="e">
        <f t="shared" si="29"/>
        <v>#REF!</v>
      </c>
      <c r="G162" s="21" t="e">
        <f t="shared" si="30"/>
        <v>#REF!</v>
      </c>
      <c r="H162" s="22" t="e">
        <f t="shared" si="33"/>
        <v>#REF!</v>
      </c>
      <c r="I162" s="27"/>
      <c r="J162" s="24" t="e">
        <f t="shared" si="31"/>
        <v>#REF!</v>
      </c>
      <c r="K162">
        <f>IF(B162=$G$2,SUM($J$19:J162),0)</f>
        <v>0</v>
      </c>
      <c r="L162">
        <f>IF(B162=$G$2,SUM($J$19:J161),0)</f>
        <v>0</v>
      </c>
    </row>
    <row r="163" spans="1:12" outlineLevel="1">
      <c r="A163" s="19" t="e">
        <f>#REF!</f>
        <v>#REF!</v>
      </c>
      <c r="B163" s="9">
        <f t="shared" si="22"/>
        <v>144</v>
      </c>
      <c r="C163" s="21" t="e">
        <f t="shared" si="27"/>
        <v>#REF!</v>
      </c>
      <c r="D163" s="21" t="e">
        <f t="shared" si="28"/>
        <v>#REF!</v>
      </c>
      <c r="E163" s="22" t="e">
        <f t="shared" si="32"/>
        <v>#REF!</v>
      </c>
      <c r="F163" s="21" t="e">
        <f t="shared" si="29"/>
        <v>#REF!</v>
      </c>
      <c r="G163" s="21" t="e">
        <f t="shared" si="30"/>
        <v>#REF!</v>
      </c>
      <c r="H163" s="22" t="e">
        <f t="shared" si="33"/>
        <v>#REF!</v>
      </c>
      <c r="I163" s="27"/>
      <c r="J163" s="24" t="e">
        <f t="shared" si="31"/>
        <v>#REF!</v>
      </c>
      <c r="K163">
        <f>IF(B163=$G$2,SUM($J$19:J163),0)</f>
        <v>0</v>
      </c>
      <c r="L163">
        <f>IF(B163=$G$2,SUM($J$19:J162),0)</f>
        <v>0</v>
      </c>
    </row>
    <row r="164" spans="1:12" outlineLevel="1">
      <c r="A164" s="19" t="e">
        <f>#REF!</f>
        <v>#REF!</v>
      </c>
      <c r="B164" s="9">
        <f t="shared" si="22"/>
        <v>145</v>
      </c>
      <c r="C164" s="21" t="e">
        <f t="shared" si="27"/>
        <v>#REF!</v>
      </c>
      <c r="D164" s="21" t="e">
        <f t="shared" si="28"/>
        <v>#REF!</v>
      </c>
      <c r="E164" s="22" t="e">
        <f t="shared" si="32"/>
        <v>#REF!</v>
      </c>
      <c r="F164" s="21" t="e">
        <f t="shared" si="29"/>
        <v>#REF!</v>
      </c>
      <c r="G164" s="21" t="e">
        <f t="shared" si="30"/>
        <v>#REF!</v>
      </c>
      <c r="H164" s="22" t="e">
        <f t="shared" si="33"/>
        <v>#REF!</v>
      </c>
      <c r="I164" s="27"/>
      <c r="J164" s="24" t="e">
        <f t="shared" si="31"/>
        <v>#REF!</v>
      </c>
      <c r="K164">
        <f>IF(B164=$G$2,SUM($J$19:J164),0)</f>
        <v>0</v>
      </c>
      <c r="L164">
        <f>IF(B164=$G$2,SUM($J$19:J163),0)</f>
        <v>0</v>
      </c>
    </row>
    <row r="165" spans="1:12" outlineLevel="1">
      <c r="A165" s="19" t="e">
        <f>#REF!</f>
        <v>#REF!</v>
      </c>
      <c r="B165" s="9">
        <f t="shared" si="22"/>
        <v>146</v>
      </c>
      <c r="C165" s="21" t="e">
        <f t="shared" si="27"/>
        <v>#REF!</v>
      </c>
      <c r="D165" s="21" t="e">
        <f t="shared" si="28"/>
        <v>#REF!</v>
      </c>
      <c r="E165" s="22" t="e">
        <f t="shared" si="32"/>
        <v>#REF!</v>
      </c>
      <c r="F165" s="21" t="e">
        <f t="shared" si="29"/>
        <v>#REF!</v>
      </c>
      <c r="G165" s="21" t="e">
        <f t="shared" si="30"/>
        <v>#REF!</v>
      </c>
      <c r="H165" s="22" t="e">
        <f t="shared" si="33"/>
        <v>#REF!</v>
      </c>
      <c r="I165" s="27"/>
      <c r="J165" s="24" t="e">
        <f t="shared" si="31"/>
        <v>#REF!</v>
      </c>
      <c r="K165">
        <f>IF(B165=$G$2,SUM($J$19:J165),0)</f>
        <v>0</v>
      </c>
      <c r="L165">
        <f>IF(B165=$G$2,SUM($J$19:J164),0)</f>
        <v>0</v>
      </c>
    </row>
    <row r="166" spans="1:12" outlineLevel="1">
      <c r="A166" s="19" t="e">
        <f>#REF!</f>
        <v>#REF!</v>
      </c>
      <c r="B166" s="9">
        <f t="shared" si="22"/>
        <v>147</v>
      </c>
      <c r="C166" s="21" t="e">
        <f t="shared" si="27"/>
        <v>#REF!</v>
      </c>
      <c r="D166" s="21" t="e">
        <f t="shared" si="28"/>
        <v>#REF!</v>
      </c>
      <c r="E166" s="22" t="e">
        <f t="shared" si="32"/>
        <v>#REF!</v>
      </c>
      <c r="F166" s="21" t="e">
        <f t="shared" si="29"/>
        <v>#REF!</v>
      </c>
      <c r="G166" s="21" t="e">
        <f t="shared" si="30"/>
        <v>#REF!</v>
      </c>
      <c r="H166" s="22" t="e">
        <f t="shared" si="33"/>
        <v>#REF!</v>
      </c>
      <c r="I166" s="27"/>
      <c r="J166" s="24" t="e">
        <f t="shared" si="31"/>
        <v>#REF!</v>
      </c>
      <c r="K166">
        <f>IF(B166=$G$2,SUM($J$19:J166),0)</f>
        <v>0</v>
      </c>
      <c r="L166">
        <f>IF(B166=$G$2,SUM($J$19:J165),0)</f>
        <v>0</v>
      </c>
    </row>
    <row r="167" spans="1:12" outlineLevel="1">
      <c r="A167" s="19" t="e">
        <f>#REF!</f>
        <v>#REF!</v>
      </c>
      <c r="B167" s="9">
        <f t="shared" si="22"/>
        <v>148</v>
      </c>
      <c r="C167" s="21" t="e">
        <f t="shared" si="27"/>
        <v>#REF!</v>
      </c>
      <c r="D167" s="21" t="e">
        <f t="shared" si="28"/>
        <v>#REF!</v>
      </c>
      <c r="E167" s="22" t="e">
        <f t="shared" si="32"/>
        <v>#REF!</v>
      </c>
      <c r="F167" s="21" t="e">
        <f t="shared" si="29"/>
        <v>#REF!</v>
      </c>
      <c r="G167" s="21" t="e">
        <f t="shared" si="30"/>
        <v>#REF!</v>
      </c>
      <c r="H167" s="22" t="e">
        <f t="shared" si="33"/>
        <v>#REF!</v>
      </c>
      <c r="I167" s="27"/>
      <c r="J167" s="24" t="e">
        <f t="shared" si="31"/>
        <v>#REF!</v>
      </c>
      <c r="K167">
        <f>IF(B167=$G$2,SUM($J$19:J167),0)</f>
        <v>0</v>
      </c>
      <c r="L167">
        <f>IF(B167=$G$2,SUM($J$19:J166),0)</f>
        <v>0</v>
      </c>
    </row>
    <row r="168" spans="1:12" outlineLevel="1">
      <c r="A168" s="19" t="e">
        <f>#REF!</f>
        <v>#REF!</v>
      </c>
      <c r="B168" s="9">
        <f t="shared" si="22"/>
        <v>149</v>
      </c>
      <c r="C168" s="21" t="e">
        <f t="shared" si="27"/>
        <v>#REF!</v>
      </c>
      <c r="D168" s="21" t="e">
        <f t="shared" si="28"/>
        <v>#REF!</v>
      </c>
      <c r="E168" s="22" t="e">
        <f t="shared" si="32"/>
        <v>#REF!</v>
      </c>
      <c r="F168" s="21" t="e">
        <f t="shared" si="29"/>
        <v>#REF!</v>
      </c>
      <c r="G168" s="21" t="e">
        <f t="shared" si="30"/>
        <v>#REF!</v>
      </c>
      <c r="H168" s="22" t="e">
        <f t="shared" si="33"/>
        <v>#REF!</v>
      </c>
      <c r="I168" s="27"/>
      <c r="J168" s="24" t="e">
        <f t="shared" si="31"/>
        <v>#REF!</v>
      </c>
      <c r="K168">
        <f>IF(B168=$G$2,SUM($J$19:J168),0)</f>
        <v>0</v>
      </c>
      <c r="L168">
        <f>IF(B168=$G$2,SUM($J$19:J167),0)</f>
        <v>0</v>
      </c>
    </row>
    <row r="169" spans="1:12" outlineLevel="1">
      <c r="A169" s="19" t="e">
        <f>#REF!</f>
        <v>#REF!</v>
      </c>
      <c r="B169" s="9">
        <f t="shared" si="22"/>
        <v>150</v>
      </c>
      <c r="C169" s="21" t="e">
        <f t="shared" si="27"/>
        <v>#REF!</v>
      </c>
      <c r="D169" s="21" t="e">
        <f t="shared" si="28"/>
        <v>#REF!</v>
      </c>
      <c r="E169" s="22" t="e">
        <f t="shared" si="32"/>
        <v>#REF!</v>
      </c>
      <c r="F169" s="21" t="e">
        <f t="shared" si="29"/>
        <v>#REF!</v>
      </c>
      <c r="G169" s="21" t="e">
        <f t="shared" si="30"/>
        <v>#REF!</v>
      </c>
      <c r="H169" s="22" t="e">
        <f t="shared" si="33"/>
        <v>#REF!</v>
      </c>
      <c r="I169" s="27"/>
      <c r="J169" s="24" t="e">
        <f t="shared" si="31"/>
        <v>#REF!</v>
      </c>
      <c r="K169">
        <f>IF(B169=$G$2,SUM($J$19:J169),0)</f>
        <v>0</v>
      </c>
      <c r="L169">
        <f>IF(B169=$G$2,SUM($J$19:J168),0)</f>
        <v>0</v>
      </c>
    </row>
    <row r="170" spans="1:12" outlineLevel="1">
      <c r="A170" s="19" t="e">
        <f>#REF!</f>
        <v>#REF!</v>
      </c>
      <c r="B170" s="9">
        <f t="shared" si="22"/>
        <v>151</v>
      </c>
      <c r="C170" s="21" t="e">
        <f t="shared" si="27"/>
        <v>#REF!</v>
      </c>
      <c r="D170" s="21" t="e">
        <f t="shared" si="28"/>
        <v>#REF!</v>
      </c>
      <c r="E170" s="22" t="e">
        <f t="shared" si="32"/>
        <v>#REF!</v>
      </c>
      <c r="F170" s="21" t="e">
        <f t="shared" si="29"/>
        <v>#REF!</v>
      </c>
      <c r="G170" s="21" t="e">
        <f t="shared" si="30"/>
        <v>#REF!</v>
      </c>
      <c r="H170" s="22" t="e">
        <f t="shared" si="33"/>
        <v>#REF!</v>
      </c>
      <c r="I170" s="27"/>
      <c r="J170" s="24" t="e">
        <f t="shared" si="31"/>
        <v>#REF!</v>
      </c>
      <c r="K170">
        <f>IF(B170=$G$2,SUM($J$19:J170),0)</f>
        <v>0</v>
      </c>
      <c r="L170">
        <f>IF(B170=$G$2,SUM($J$19:J169),0)</f>
        <v>0</v>
      </c>
    </row>
    <row r="171" spans="1:12" outlineLevel="1">
      <c r="A171" s="19" t="e">
        <f>#REF!</f>
        <v>#REF!</v>
      </c>
      <c r="B171" s="9">
        <f t="shared" si="22"/>
        <v>152</v>
      </c>
      <c r="C171" s="21" t="e">
        <f t="shared" si="27"/>
        <v>#REF!</v>
      </c>
      <c r="D171" s="21" t="e">
        <f t="shared" si="28"/>
        <v>#REF!</v>
      </c>
      <c r="E171" s="22" t="e">
        <f t="shared" si="32"/>
        <v>#REF!</v>
      </c>
      <c r="F171" s="21" t="e">
        <f t="shared" si="29"/>
        <v>#REF!</v>
      </c>
      <c r="G171" s="21" t="e">
        <f t="shared" si="30"/>
        <v>#REF!</v>
      </c>
      <c r="H171" s="22" t="e">
        <f t="shared" si="33"/>
        <v>#REF!</v>
      </c>
      <c r="I171" s="27"/>
      <c r="J171" s="24" t="e">
        <f t="shared" si="31"/>
        <v>#REF!</v>
      </c>
      <c r="K171">
        <f>IF(B171=$G$2,SUM($J$19:J171),0)</f>
        <v>0</v>
      </c>
      <c r="L171">
        <f>IF(B171=$G$2,SUM($J$19:J170),0)</f>
        <v>0</v>
      </c>
    </row>
    <row r="172" spans="1:12" outlineLevel="1">
      <c r="A172" s="19" t="e">
        <f>#REF!</f>
        <v>#REF!</v>
      </c>
      <c r="B172" s="9">
        <f t="shared" ref="B172:B198" si="34">B171+1</f>
        <v>153</v>
      </c>
      <c r="C172" s="21" t="e">
        <f t="shared" si="27"/>
        <v>#REF!</v>
      </c>
      <c r="D172" s="21" t="e">
        <f t="shared" si="28"/>
        <v>#REF!</v>
      </c>
      <c r="E172" s="22" t="e">
        <f t="shared" si="32"/>
        <v>#REF!</v>
      </c>
      <c r="F172" s="21" t="e">
        <f t="shared" si="29"/>
        <v>#REF!</v>
      </c>
      <c r="G172" s="21" t="e">
        <f t="shared" si="30"/>
        <v>#REF!</v>
      </c>
      <c r="H172" s="22" t="e">
        <f t="shared" si="33"/>
        <v>#REF!</v>
      </c>
      <c r="I172" s="27"/>
      <c r="J172" s="24" t="e">
        <f t="shared" si="31"/>
        <v>#REF!</v>
      </c>
      <c r="K172">
        <f>IF(B172=$G$2,SUM($J$19:J172),0)</f>
        <v>0</v>
      </c>
      <c r="L172">
        <f>IF(B172=$G$2,SUM($J$19:J171),0)</f>
        <v>0</v>
      </c>
    </row>
    <row r="173" spans="1:12" outlineLevel="1">
      <c r="A173" s="19" t="e">
        <f>#REF!</f>
        <v>#REF!</v>
      </c>
      <c r="B173" s="9">
        <f t="shared" si="34"/>
        <v>154</v>
      </c>
      <c r="C173" s="21" t="e">
        <f t="shared" si="27"/>
        <v>#REF!</v>
      </c>
      <c r="D173" s="21" t="e">
        <f t="shared" si="28"/>
        <v>#REF!</v>
      </c>
      <c r="E173" s="22" t="e">
        <f t="shared" si="32"/>
        <v>#REF!</v>
      </c>
      <c r="F173" s="21" t="e">
        <f t="shared" si="29"/>
        <v>#REF!</v>
      </c>
      <c r="G173" s="21" t="e">
        <f t="shared" si="30"/>
        <v>#REF!</v>
      </c>
      <c r="H173" s="22" t="e">
        <f t="shared" si="33"/>
        <v>#REF!</v>
      </c>
      <c r="I173" s="27"/>
      <c r="J173" s="24" t="e">
        <f t="shared" si="31"/>
        <v>#REF!</v>
      </c>
      <c r="K173">
        <f>IF(B173=$G$2,SUM($J$19:J173),0)</f>
        <v>0</v>
      </c>
      <c r="L173">
        <f>IF(B173=$G$2,SUM($J$19:J172),0)</f>
        <v>0</v>
      </c>
    </row>
    <row r="174" spans="1:12" outlineLevel="1">
      <c r="A174" s="19" t="e">
        <f>#REF!</f>
        <v>#REF!</v>
      </c>
      <c r="B174" s="9">
        <f t="shared" si="34"/>
        <v>155</v>
      </c>
      <c r="C174" s="21" t="e">
        <f t="shared" si="27"/>
        <v>#REF!</v>
      </c>
      <c r="D174" s="21" t="e">
        <f t="shared" si="28"/>
        <v>#REF!</v>
      </c>
      <c r="E174" s="22" t="e">
        <f t="shared" si="32"/>
        <v>#REF!</v>
      </c>
      <c r="F174" s="21" t="e">
        <f t="shared" si="29"/>
        <v>#REF!</v>
      </c>
      <c r="G174" s="21" t="e">
        <f t="shared" si="30"/>
        <v>#REF!</v>
      </c>
      <c r="H174" s="22" t="e">
        <f t="shared" si="33"/>
        <v>#REF!</v>
      </c>
      <c r="I174" s="27"/>
      <c r="J174" s="24" t="e">
        <f t="shared" si="31"/>
        <v>#REF!</v>
      </c>
      <c r="K174">
        <f>IF(B174=$G$2,SUM($J$19:J174),0)</f>
        <v>0</v>
      </c>
      <c r="L174">
        <f>IF(B174=$G$2,SUM($J$19:J173),0)</f>
        <v>0</v>
      </c>
    </row>
    <row r="175" spans="1:12" outlineLevel="1">
      <c r="A175" s="19" t="e">
        <f>#REF!</f>
        <v>#REF!</v>
      </c>
      <c r="B175" s="9">
        <f t="shared" si="34"/>
        <v>156</v>
      </c>
      <c r="C175" s="21" t="e">
        <f t="shared" si="27"/>
        <v>#REF!</v>
      </c>
      <c r="D175" s="21" t="e">
        <f t="shared" si="28"/>
        <v>#REF!</v>
      </c>
      <c r="E175" s="22" t="e">
        <f t="shared" si="32"/>
        <v>#REF!</v>
      </c>
      <c r="F175" s="21" t="e">
        <f t="shared" si="29"/>
        <v>#REF!</v>
      </c>
      <c r="G175" s="21" t="e">
        <f t="shared" si="30"/>
        <v>#REF!</v>
      </c>
      <c r="H175" s="22" t="e">
        <f t="shared" si="33"/>
        <v>#REF!</v>
      </c>
      <c r="I175" s="27"/>
      <c r="J175" s="24" t="e">
        <f t="shared" si="31"/>
        <v>#REF!</v>
      </c>
      <c r="K175">
        <f>IF(B175=$G$2,SUM($J$19:J175),0)</f>
        <v>0</v>
      </c>
      <c r="L175">
        <f>IF(B175=$G$2,SUM($J$19:J174),0)</f>
        <v>0</v>
      </c>
    </row>
    <row r="176" spans="1:12" outlineLevel="1">
      <c r="A176" s="19" t="e">
        <f>#REF!</f>
        <v>#REF!</v>
      </c>
      <c r="B176" s="9">
        <f t="shared" si="34"/>
        <v>157</v>
      </c>
      <c r="C176" s="21" t="e">
        <f t="shared" si="27"/>
        <v>#REF!</v>
      </c>
      <c r="D176" s="21" t="e">
        <f t="shared" si="28"/>
        <v>#REF!</v>
      </c>
      <c r="E176" s="22" t="e">
        <f t="shared" si="32"/>
        <v>#REF!</v>
      </c>
      <c r="F176" s="21" t="e">
        <f t="shared" si="29"/>
        <v>#REF!</v>
      </c>
      <c r="G176" s="21" t="e">
        <f t="shared" si="30"/>
        <v>#REF!</v>
      </c>
      <c r="H176" s="22" t="e">
        <f t="shared" si="33"/>
        <v>#REF!</v>
      </c>
      <c r="I176" s="27"/>
      <c r="J176" s="24" t="e">
        <f t="shared" si="31"/>
        <v>#REF!</v>
      </c>
      <c r="K176">
        <f>IF(B176=$G$2,SUM($J$19:J176),0)</f>
        <v>0</v>
      </c>
      <c r="L176">
        <f>IF(B176=$G$2,SUM($J$19:J175),0)</f>
        <v>0</v>
      </c>
    </row>
    <row r="177" spans="1:12" outlineLevel="1">
      <c r="A177" s="19" t="e">
        <f>#REF!</f>
        <v>#REF!</v>
      </c>
      <c r="B177" s="9">
        <f t="shared" si="34"/>
        <v>158</v>
      </c>
      <c r="C177" s="21" t="e">
        <f t="shared" si="27"/>
        <v>#REF!</v>
      </c>
      <c r="D177" s="21" t="e">
        <f t="shared" si="28"/>
        <v>#REF!</v>
      </c>
      <c r="E177" s="22" t="e">
        <f t="shared" si="32"/>
        <v>#REF!</v>
      </c>
      <c r="F177" s="21" t="e">
        <f t="shared" si="29"/>
        <v>#REF!</v>
      </c>
      <c r="G177" s="21" t="e">
        <f t="shared" si="30"/>
        <v>#REF!</v>
      </c>
      <c r="H177" s="22" t="e">
        <f t="shared" si="33"/>
        <v>#REF!</v>
      </c>
      <c r="I177" s="27"/>
      <c r="J177" s="24" t="e">
        <f t="shared" si="31"/>
        <v>#REF!</v>
      </c>
      <c r="K177">
        <f>IF(B177=$G$2,SUM($J$19:J177),0)</f>
        <v>0</v>
      </c>
      <c r="L177">
        <f>IF(B177=$G$2,SUM($J$19:J176),0)</f>
        <v>0</v>
      </c>
    </row>
    <row r="178" spans="1:12" outlineLevel="1">
      <c r="A178" s="19" t="e">
        <f>#REF!</f>
        <v>#REF!</v>
      </c>
      <c r="B178" s="9">
        <f t="shared" si="34"/>
        <v>159</v>
      </c>
      <c r="C178" s="21" t="e">
        <f t="shared" si="27"/>
        <v>#REF!</v>
      </c>
      <c r="D178" s="21" t="e">
        <f t="shared" si="28"/>
        <v>#REF!</v>
      </c>
      <c r="E178" s="22" t="e">
        <f t="shared" si="32"/>
        <v>#REF!</v>
      </c>
      <c r="F178" s="21" t="e">
        <f t="shared" si="29"/>
        <v>#REF!</v>
      </c>
      <c r="G178" s="21" t="e">
        <f t="shared" si="30"/>
        <v>#REF!</v>
      </c>
      <c r="H178" s="22" t="e">
        <f t="shared" si="33"/>
        <v>#REF!</v>
      </c>
      <c r="I178" s="27"/>
      <c r="J178" s="24" t="e">
        <f t="shared" si="31"/>
        <v>#REF!</v>
      </c>
      <c r="K178">
        <f>IF(B178=$G$2,SUM($J$19:J178),0)</f>
        <v>0</v>
      </c>
      <c r="L178">
        <f>IF(B178=$G$2,SUM($J$19:J177),0)</f>
        <v>0</v>
      </c>
    </row>
    <row r="179" spans="1:12" outlineLevel="1">
      <c r="A179" s="19" t="e">
        <f>#REF!</f>
        <v>#REF!</v>
      </c>
      <c r="B179" s="9">
        <f t="shared" si="34"/>
        <v>160</v>
      </c>
      <c r="C179" s="21" t="e">
        <f t="shared" ref="C179:C198" si="35">(IF($I$5=1,0,IF($B179&gt;=$C$5,$G$5,0))*IF($I$5=1,IF($B179&gt;($D$5+($B$19-$G$1)),0,IF(GCD(($D$5+($B$19-$G$1)-$B179),$H$5)=$H$5,1,0)),IF($B179&gt;$D$5,0,IF(GCD(($D$5-$B179),$H$5)=$H$5,1,0))))+(IF($I$6=1,0,IF($B179&gt;=$C$6,$G$6,0))*IF($I$6=1,IF($B179&gt;($D$6+($B$19-$G$1)),0,IF(GCD(($D$6+($B$19-$G$1)-$B179),$H$6)=$H$6,1,0)),IF($B179&gt;$D$6,0,IF(GCD(($D$6-$B179),$H$6)=$H$6,1,0))))+(IF($I$7=1,0,IF($B179&gt;=$C$7,$G$7,0))*IF($I$7=1,IF($B179&gt;($D$7+($B$19-$G$1)),0,IF(GCD(($D$7+($B$19-$G$1)-$B179),$H$7)=$H$7,1,0)),IF($B179&gt;$D$7,0,IF(GCD(($D$7-$B179),$H$7)=$H$7,1,0))))</f>
        <v>#REF!</v>
      </c>
      <c r="D179" s="21" t="e">
        <f t="shared" ref="D179:D198" si="36">(IF($I$8=1,0,IF($B179&gt;=$C$8,$G$8,0))*IF($I$8=1,IF($B179&gt;($D$8+($B$19-$G$1)),0,IF(GCD(($D$8+($B$19-$G$1)-$B179),$H$8)=$H$8,1,0)),IF($B179&gt;$D$8,0,IF(GCD(($D$8-B179),$H$8)=$H$8,1,0))))+(IF($I$9=1,0,IF($B179&gt;=$C$9,$G$9,0))*IF($I$9=1,IF($B179&gt;($D$9+($B$19-$G$1)),0,IF(GCD(($D$9+($B$19-$G$1)-$B179),$H$9)=$H$9,1,0)),IF($B179&gt;$D$9,0,IF(GCD(($D$9-$B179),$H$9)=$H$9,1,0))))+(IF($I$10=1,0,IF($B179&gt;=$C$10,$G$10,0))*IF($I$10=1,IF($B179&gt;($D$10+($B$19-$G$1)),0,IF(GCD(($D$10+($B$19-$G$1)-$B179),$H$10)=$H$10,1,0)),IF($B179&gt;$D$10,0,IF(GCD(($D$10-$B179),$H$10)=$H$10,1,0))))</f>
        <v>#REF!</v>
      </c>
      <c r="E179" s="22" t="e">
        <f t="shared" si="32"/>
        <v>#REF!</v>
      </c>
      <c r="F179" s="21" t="e">
        <f t="shared" ref="F179:F198" si="37">(IF($I$5=1,IF($B179&gt;=($C$5+($B$19-$G$1)),$G$5,0),0)*IF($I$5=1,IF($B179&gt;($D$5+($B$19-$G$1)),0,IF(GCD(($D$5+($B$19-$G$1)-$B179),$H$5)=$H$5,1,0)),IF($B179&gt;$D$5,0,IF(GCD(($D$5-$B179),$H$5)=$H$5,1,0))))+(IF($I$6=1,IF($B179&gt;=($C$6+($B$19-$G$1)),$G$6,0),0)*IF($I$6=1,IF($B179&gt;($D$6+($B$19-$G$1)),0,IF(GCD(($D$6+($B$19-$G$1)-$B179),$H$6)=$H$6,1,0)),IF($B179&gt;$D$6,0,IF(GCD(($D$6-$B179),$H$6)=$H$6,1,0))))+(IF($I$7=1,IF($B179&gt;=($C$7+($B$19-$G$1)),$G$7,0),0)*IF($I$7=1,IF($B179&gt;($D$7+($B$19-$G$1)),0,IF(GCD(($D$7+($B$19-$G$1)-$B179),$H$7)=$H$7,1,0)),IF($B179&gt;$D$7,0,IF(GCD(($D$7-$B179),$H$7)=$H$7,1,0))))</f>
        <v>#REF!</v>
      </c>
      <c r="G179" s="21" t="e">
        <f t="shared" ref="G179:G198" si="38">(IF($I$8=1,IF($B179&gt;=($C$8+($B$19-$G$1)),$G$8,0),0)*IF($I$8=1,IF($B179&gt;($D$8+($B$19-$G$1)),0,IF(GCD(($D$8+($B$19-$G$1)-$B179),$H$8)=$H$8,1,0)),IF($B179&gt;$D$8,0,IF(GCD(($D$8-$B179),$H$8)=$H$8,1,0))))+(IF($I$9=1,IF($B179&gt;=($C$9+($B$19-$G$1)),$G$9,0),0)*IF($I$9=1,IF($B179&gt;($D$9+($B$19-$G$1)),0,IF(GCD(($D$9+($B$19-$G$1)-$B179),$H$9)=$H$9,1,0)),IF($B179&gt;$D$9,0,IF(GCD(($D$9-$B179),$H$9)=$H$9,1,0))))+(IF($I$10=1,IF($B179&gt;=($C$10+($B$19-$G$1)),$G$10,0),0)*IF($I$10=1,IF($B179&gt;($D$10+($B$19-$G$1)),0,IF(GCD(($D$10+($B$19-$G$1)-$B179),$H$10)=$H$10,1,0)),IF($B179&gt;$D$10,0,IF(GCD(($D$10-$B179),$H$10)=$H$10,1,0))))</f>
        <v>#REF!</v>
      </c>
      <c r="H179" s="22" t="e">
        <f t="shared" si="33"/>
        <v>#REF!</v>
      </c>
      <c r="I179" s="27"/>
      <c r="J179" s="24" t="e">
        <f t="shared" si="31"/>
        <v>#REF!</v>
      </c>
      <c r="K179">
        <f>IF(B179=$G$2,SUM($J$19:J179),0)</f>
        <v>0</v>
      </c>
      <c r="L179">
        <f>IF(B179=$G$2,SUM($J$19:J178),0)</f>
        <v>0</v>
      </c>
    </row>
    <row r="180" spans="1:12" outlineLevel="1">
      <c r="A180" s="19" t="e">
        <f>#REF!</f>
        <v>#REF!</v>
      </c>
      <c r="B180" s="9">
        <f t="shared" si="34"/>
        <v>161</v>
      </c>
      <c r="C180" s="21" t="e">
        <f t="shared" si="35"/>
        <v>#REF!</v>
      </c>
      <c r="D180" s="21" t="e">
        <f t="shared" si="36"/>
        <v>#REF!</v>
      </c>
      <c r="E180" s="22" t="e">
        <f t="shared" si="32"/>
        <v>#REF!</v>
      </c>
      <c r="F180" s="21" t="e">
        <f t="shared" si="37"/>
        <v>#REF!</v>
      </c>
      <c r="G180" s="21" t="e">
        <f t="shared" si="38"/>
        <v>#REF!</v>
      </c>
      <c r="H180" s="22" t="e">
        <f t="shared" si="33"/>
        <v>#REF!</v>
      </c>
      <c r="I180" s="27"/>
      <c r="J180" s="24" t="e">
        <f t="shared" si="31"/>
        <v>#REF!</v>
      </c>
      <c r="K180">
        <f>IF(B180=$G$2,SUM($J$19:J180),0)</f>
        <v>0</v>
      </c>
      <c r="L180">
        <f>IF(B180=$G$2,SUM($J$19:J179),0)</f>
        <v>0</v>
      </c>
    </row>
    <row r="181" spans="1:12" outlineLevel="1">
      <c r="A181" s="19" t="e">
        <f>#REF!</f>
        <v>#REF!</v>
      </c>
      <c r="B181" s="9">
        <f t="shared" si="34"/>
        <v>162</v>
      </c>
      <c r="C181" s="21" t="e">
        <f t="shared" si="35"/>
        <v>#REF!</v>
      </c>
      <c r="D181" s="21" t="e">
        <f t="shared" si="36"/>
        <v>#REF!</v>
      </c>
      <c r="E181" s="22" t="e">
        <f t="shared" si="32"/>
        <v>#REF!</v>
      </c>
      <c r="F181" s="21" t="e">
        <f t="shared" si="37"/>
        <v>#REF!</v>
      </c>
      <c r="G181" s="21" t="e">
        <f t="shared" si="38"/>
        <v>#REF!</v>
      </c>
      <c r="H181" s="22" t="e">
        <f t="shared" si="33"/>
        <v>#REF!</v>
      </c>
      <c r="I181" s="27"/>
      <c r="J181" s="24" t="e">
        <f t="shared" si="31"/>
        <v>#REF!</v>
      </c>
      <c r="K181">
        <f>IF(B181=$G$2,SUM($J$19:J181),0)</f>
        <v>0</v>
      </c>
      <c r="L181">
        <f>IF(B181=$G$2,SUM($J$19:J180),0)</f>
        <v>0</v>
      </c>
    </row>
    <row r="182" spans="1:12" outlineLevel="1">
      <c r="A182" s="19" t="e">
        <f>#REF!</f>
        <v>#REF!</v>
      </c>
      <c r="B182" s="9">
        <f t="shared" si="34"/>
        <v>163</v>
      </c>
      <c r="C182" s="21" t="e">
        <f t="shared" si="35"/>
        <v>#REF!</v>
      </c>
      <c r="D182" s="21" t="e">
        <f t="shared" si="36"/>
        <v>#REF!</v>
      </c>
      <c r="E182" s="22" t="e">
        <f t="shared" si="32"/>
        <v>#REF!</v>
      </c>
      <c r="F182" s="21" t="e">
        <f t="shared" si="37"/>
        <v>#REF!</v>
      </c>
      <c r="G182" s="21" t="e">
        <f t="shared" si="38"/>
        <v>#REF!</v>
      </c>
      <c r="H182" s="22" t="e">
        <f t="shared" si="33"/>
        <v>#REF!</v>
      </c>
      <c r="I182" s="27"/>
      <c r="J182" s="24" t="e">
        <f t="shared" si="31"/>
        <v>#REF!</v>
      </c>
      <c r="K182">
        <f>IF(B182=$G$2,SUM($J$19:J182),0)</f>
        <v>0</v>
      </c>
      <c r="L182">
        <f>IF(B182=$G$2,SUM($J$19:J181),0)</f>
        <v>0</v>
      </c>
    </row>
    <row r="183" spans="1:12" outlineLevel="1">
      <c r="A183" s="19" t="e">
        <f>#REF!</f>
        <v>#REF!</v>
      </c>
      <c r="B183" s="9">
        <f t="shared" si="34"/>
        <v>164</v>
      </c>
      <c r="C183" s="21" t="e">
        <f t="shared" si="35"/>
        <v>#REF!</v>
      </c>
      <c r="D183" s="21" t="e">
        <f t="shared" si="36"/>
        <v>#REF!</v>
      </c>
      <c r="E183" s="22" t="e">
        <f t="shared" si="32"/>
        <v>#REF!</v>
      </c>
      <c r="F183" s="21" t="e">
        <f t="shared" si="37"/>
        <v>#REF!</v>
      </c>
      <c r="G183" s="21" t="e">
        <f t="shared" si="38"/>
        <v>#REF!</v>
      </c>
      <c r="H183" s="22" t="e">
        <f t="shared" si="33"/>
        <v>#REF!</v>
      </c>
      <c r="I183" s="27"/>
      <c r="J183" s="24" t="e">
        <f t="shared" si="31"/>
        <v>#REF!</v>
      </c>
      <c r="K183">
        <f>IF(B183=$G$2,SUM($J$19:J183),0)</f>
        <v>0</v>
      </c>
      <c r="L183">
        <f>IF(B183=$G$2,SUM($J$19:J182),0)</f>
        <v>0</v>
      </c>
    </row>
    <row r="184" spans="1:12" outlineLevel="1">
      <c r="A184" s="19" t="e">
        <f>#REF!</f>
        <v>#REF!</v>
      </c>
      <c r="B184" s="9">
        <f t="shared" si="34"/>
        <v>165</v>
      </c>
      <c r="C184" s="21" t="e">
        <f t="shared" si="35"/>
        <v>#REF!</v>
      </c>
      <c r="D184" s="21" t="e">
        <f t="shared" si="36"/>
        <v>#REF!</v>
      </c>
      <c r="E184" s="22" t="e">
        <f t="shared" si="32"/>
        <v>#REF!</v>
      </c>
      <c r="F184" s="21" t="e">
        <f t="shared" si="37"/>
        <v>#REF!</v>
      </c>
      <c r="G184" s="21" t="e">
        <f t="shared" si="38"/>
        <v>#REF!</v>
      </c>
      <c r="H184" s="22" t="e">
        <f t="shared" si="33"/>
        <v>#REF!</v>
      </c>
      <c r="I184" s="27"/>
      <c r="J184" s="24" t="e">
        <f t="shared" si="31"/>
        <v>#REF!</v>
      </c>
      <c r="K184">
        <f>IF(B184=$G$2,SUM($J$19:J184),0)</f>
        <v>0</v>
      </c>
      <c r="L184">
        <f>IF(B184=$G$2,SUM($J$19:J183),0)</f>
        <v>0</v>
      </c>
    </row>
    <row r="185" spans="1:12" outlineLevel="1">
      <c r="A185" s="19" t="e">
        <f>#REF!</f>
        <v>#REF!</v>
      </c>
      <c r="B185" s="9">
        <f t="shared" si="34"/>
        <v>166</v>
      </c>
      <c r="C185" s="21" t="e">
        <f t="shared" si="35"/>
        <v>#REF!</v>
      </c>
      <c r="D185" s="21" t="e">
        <f t="shared" si="36"/>
        <v>#REF!</v>
      </c>
      <c r="E185" s="22" t="e">
        <f t="shared" si="32"/>
        <v>#REF!</v>
      </c>
      <c r="F185" s="21" t="e">
        <f t="shared" si="37"/>
        <v>#REF!</v>
      </c>
      <c r="G185" s="21" t="e">
        <f t="shared" si="38"/>
        <v>#REF!</v>
      </c>
      <c r="H185" s="22" t="e">
        <f t="shared" si="33"/>
        <v>#REF!</v>
      </c>
      <c r="I185" s="27"/>
      <c r="J185" s="24" t="e">
        <f t="shared" si="31"/>
        <v>#REF!</v>
      </c>
      <c r="K185">
        <f>IF(B185=$G$2,SUM($J$19:J185),0)</f>
        <v>0</v>
      </c>
      <c r="L185">
        <f>IF(B185=$G$2,SUM($J$19:J184),0)</f>
        <v>0</v>
      </c>
    </row>
    <row r="186" spans="1:12" outlineLevel="1">
      <c r="A186" s="19" t="e">
        <f>#REF!</f>
        <v>#REF!</v>
      </c>
      <c r="B186" s="9">
        <f t="shared" si="34"/>
        <v>167</v>
      </c>
      <c r="C186" s="21" t="e">
        <f t="shared" si="35"/>
        <v>#REF!</v>
      </c>
      <c r="D186" s="21" t="e">
        <f t="shared" si="36"/>
        <v>#REF!</v>
      </c>
      <c r="E186" s="22" t="e">
        <f t="shared" si="32"/>
        <v>#REF!</v>
      </c>
      <c r="F186" s="21" t="e">
        <f t="shared" si="37"/>
        <v>#REF!</v>
      </c>
      <c r="G186" s="21" t="e">
        <f t="shared" si="38"/>
        <v>#REF!</v>
      </c>
      <c r="H186" s="22" t="e">
        <f t="shared" si="33"/>
        <v>#REF!</v>
      </c>
      <c r="I186" s="27"/>
      <c r="J186" s="24" t="e">
        <f t="shared" si="31"/>
        <v>#REF!</v>
      </c>
      <c r="K186">
        <f>IF(B186=$G$2,SUM($J$19:J186),0)</f>
        <v>0</v>
      </c>
      <c r="L186">
        <f>IF(B186=$G$2,SUM($J$19:J185),0)</f>
        <v>0</v>
      </c>
    </row>
    <row r="187" spans="1:12" outlineLevel="1">
      <c r="A187" s="19" t="e">
        <f>#REF!</f>
        <v>#REF!</v>
      </c>
      <c r="B187" s="9">
        <f t="shared" si="34"/>
        <v>168</v>
      </c>
      <c r="C187" s="21" t="e">
        <f t="shared" si="35"/>
        <v>#REF!</v>
      </c>
      <c r="D187" s="21" t="e">
        <f t="shared" si="36"/>
        <v>#REF!</v>
      </c>
      <c r="E187" s="22" t="e">
        <f t="shared" si="32"/>
        <v>#REF!</v>
      </c>
      <c r="F187" s="21" t="e">
        <f t="shared" si="37"/>
        <v>#REF!</v>
      </c>
      <c r="G187" s="21" t="e">
        <f t="shared" si="38"/>
        <v>#REF!</v>
      </c>
      <c r="H187" s="22" t="e">
        <f t="shared" si="33"/>
        <v>#REF!</v>
      </c>
      <c r="I187" s="27"/>
      <c r="J187" s="24" t="e">
        <f t="shared" si="31"/>
        <v>#REF!</v>
      </c>
      <c r="K187">
        <f>IF(B187=$G$2,SUM($J$19:J187),0)</f>
        <v>0</v>
      </c>
      <c r="L187">
        <f>IF(B187=$G$2,SUM($J$19:J186),0)</f>
        <v>0</v>
      </c>
    </row>
    <row r="188" spans="1:12" outlineLevel="1">
      <c r="A188" s="19" t="e">
        <f>#REF!</f>
        <v>#REF!</v>
      </c>
      <c r="B188" s="9">
        <f t="shared" si="34"/>
        <v>169</v>
      </c>
      <c r="C188" s="21" t="e">
        <f t="shared" si="35"/>
        <v>#REF!</v>
      </c>
      <c r="D188" s="21" t="e">
        <f t="shared" si="36"/>
        <v>#REF!</v>
      </c>
      <c r="E188" s="22" t="e">
        <f t="shared" si="32"/>
        <v>#REF!</v>
      </c>
      <c r="F188" s="21" t="e">
        <f t="shared" si="37"/>
        <v>#REF!</v>
      </c>
      <c r="G188" s="21" t="e">
        <f t="shared" si="38"/>
        <v>#REF!</v>
      </c>
      <c r="H188" s="22" t="e">
        <f t="shared" si="33"/>
        <v>#REF!</v>
      </c>
      <c r="I188" s="27"/>
      <c r="J188" s="24" t="e">
        <f t="shared" si="31"/>
        <v>#REF!</v>
      </c>
      <c r="K188">
        <f>IF(B188=$G$2,SUM($J$19:J188),0)</f>
        <v>0</v>
      </c>
      <c r="L188">
        <f>IF(B188=$G$2,SUM($J$19:J187),0)</f>
        <v>0</v>
      </c>
    </row>
    <row r="189" spans="1:12" outlineLevel="1">
      <c r="A189" s="19" t="e">
        <f>#REF!</f>
        <v>#REF!</v>
      </c>
      <c r="B189" s="9">
        <f t="shared" si="34"/>
        <v>170</v>
      </c>
      <c r="C189" s="21" t="e">
        <f t="shared" si="35"/>
        <v>#REF!</v>
      </c>
      <c r="D189" s="21" t="e">
        <f t="shared" si="36"/>
        <v>#REF!</v>
      </c>
      <c r="E189" s="22" t="e">
        <f t="shared" si="32"/>
        <v>#REF!</v>
      </c>
      <c r="F189" s="21" t="e">
        <f t="shared" si="37"/>
        <v>#REF!</v>
      </c>
      <c r="G189" s="21" t="e">
        <f t="shared" si="38"/>
        <v>#REF!</v>
      </c>
      <c r="H189" s="22" t="e">
        <f t="shared" si="33"/>
        <v>#REF!</v>
      </c>
      <c r="I189" s="27"/>
      <c r="J189" s="24" t="e">
        <f t="shared" si="31"/>
        <v>#REF!</v>
      </c>
      <c r="K189">
        <f>IF(B189=$G$2,SUM($J$19:J189),0)</f>
        <v>0</v>
      </c>
      <c r="L189">
        <f>IF(B189=$G$2,SUM($J$19:J188),0)</f>
        <v>0</v>
      </c>
    </row>
    <row r="190" spans="1:12" outlineLevel="1">
      <c r="A190" s="19" t="e">
        <f>#REF!</f>
        <v>#REF!</v>
      </c>
      <c r="B190" s="9">
        <f t="shared" si="34"/>
        <v>171</v>
      </c>
      <c r="C190" s="21" t="e">
        <f t="shared" si="35"/>
        <v>#REF!</v>
      </c>
      <c r="D190" s="21" t="e">
        <f t="shared" si="36"/>
        <v>#REF!</v>
      </c>
      <c r="E190" s="22" t="e">
        <f t="shared" si="32"/>
        <v>#REF!</v>
      </c>
      <c r="F190" s="21" t="e">
        <f t="shared" si="37"/>
        <v>#REF!</v>
      </c>
      <c r="G190" s="21" t="e">
        <f t="shared" si="38"/>
        <v>#REF!</v>
      </c>
      <c r="H190" s="22" t="e">
        <f t="shared" si="33"/>
        <v>#REF!</v>
      </c>
      <c r="I190" s="27"/>
      <c r="J190" s="24" t="e">
        <f t="shared" si="31"/>
        <v>#REF!</v>
      </c>
      <c r="K190">
        <f>IF(B190=$G$2,SUM($J$19:J190),0)</f>
        <v>0</v>
      </c>
      <c r="L190">
        <f>IF(B190=$G$2,SUM($J$19:J189),0)</f>
        <v>0</v>
      </c>
    </row>
    <row r="191" spans="1:12" outlineLevel="1">
      <c r="A191" s="19" t="e">
        <f>#REF!</f>
        <v>#REF!</v>
      </c>
      <c r="B191" s="9">
        <f t="shared" si="34"/>
        <v>172</v>
      </c>
      <c r="C191" s="21" t="e">
        <f t="shared" si="35"/>
        <v>#REF!</v>
      </c>
      <c r="D191" s="21" t="e">
        <f t="shared" si="36"/>
        <v>#REF!</v>
      </c>
      <c r="E191" s="22" t="e">
        <f t="shared" si="32"/>
        <v>#REF!</v>
      </c>
      <c r="F191" s="21" t="e">
        <f t="shared" si="37"/>
        <v>#REF!</v>
      </c>
      <c r="G191" s="21" t="e">
        <f t="shared" si="38"/>
        <v>#REF!</v>
      </c>
      <c r="H191" s="22" t="e">
        <f t="shared" si="33"/>
        <v>#REF!</v>
      </c>
      <c r="I191" s="27"/>
      <c r="J191" s="24" t="e">
        <f t="shared" si="31"/>
        <v>#REF!</v>
      </c>
      <c r="K191">
        <f>IF(B191=$G$2,SUM($J$19:J191),0)</f>
        <v>0</v>
      </c>
      <c r="L191">
        <f>IF(B191=$G$2,SUM($J$19:J190),0)</f>
        <v>0</v>
      </c>
    </row>
    <row r="192" spans="1:12" outlineLevel="1">
      <c r="A192" s="19" t="e">
        <f>#REF!</f>
        <v>#REF!</v>
      </c>
      <c r="B192" s="9">
        <f t="shared" si="34"/>
        <v>173</v>
      </c>
      <c r="C192" s="21" t="e">
        <f t="shared" si="35"/>
        <v>#REF!</v>
      </c>
      <c r="D192" s="21" t="e">
        <f t="shared" si="36"/>
        <v>#REF!</v>
      </c>
      <c r="E192" s="22" t="e">
        <f t="shared" si="32"/>
        <v>#REF!</v>
      </c>
      <c r="F192" s="21" t="e">
        <f t="shared" si="37"/>
        <v>#REF!</v>
      </c>
      <c r="G192" s="21" t="e">
        <f t="shared" si="38"/>
        <v>#REF!</v>
      </c>
      <c r="H192" s="22" t="e">
        <f t="shared" si="33"/>
        <v>#REF!</v>
      </c>
      <c r="I192" s="27"/>
      <c r="J192" s="24" t="e">
        <f t="shared" si="31"/>
        <v>#REF!</v>
      </c>
      <c r="K192">
        <f>IF(B192=$G$2,SUM($J$19:J192),0)</f>
        <v>0</v>
      </c>
      <c r="L192">
        <f>IF(B192=$G$2,SUM($J$19:J191),0)</f>
        <v>0</v>
      </c>
    </row>
    <row r="193" spans="1:12" outlineLevel="1">
      <c r="A193" s="19" t="e">
        <f>#REF!</f>
        <v>#REF!</v>
      </c>
      <c r="B193" s="9">
        <f t="shared" si="34"/>
        <v>174</v>
      </c>
      <c r="C193" s="21" t="e">
        <f t="shared" si="35"/>
        <v>#REF!</v>
      </c>
      <c r="D193" s="21" t="e">
        <f t="shared" si="36"/>
        <v>#REF!</v>
      </c>
      <c r="E193" s="22" t="e">
        <f t="shared" si="32"/>
        <v>#REF!</v>
      </c>
      <c r="F193" s="21" t="e">
        <f t="shared" si="37"/>
        <v>#REF!</v>
      </c>
      <c r="G193" s="21" t="e">
        <f t="shared" si="38"/>
        <v>#REF!</v>
      </c>
      <c r="H193" s="22" t="e">
        <f t="shared" si="33"/>
        <v>#REF!</v>
      </c>
      <c r="I193" s="27"/>
      <c r="J193" s="24" t="e">
        <f t="shared" si="31"/>
        <v>#REF!</v>
      </c>
      <c r="K193">
        <f>IF(B193=$G$2,SUM($J$19:J193),0)</f>
        <v>0</v>
      </c>
      <c r="L193">
        <f>IF(B193=$G$2,SUM($J$19:J192),0)</f>
        <v>0</v>
      </c>
    </row>
    <row r="194" spans="1:12" outlineLevel="1">
      <c r="A194" s="19" t="e">
        <f>#REF!</f>
        <v>#REF!</v>
      </c>
      <c r="B194" s="9">
        <f t="shared" si="34"/>
        <v>175</v>
      </c>
      <c r="C194" s="21" t="e">
        <f t="shared" si="35"/>
        <v>#REF!</v>
      </c>
      <c r="D194" s="21" t="e">
        <f t="shared" si="36"/>
        <v>#REF!</v>
      </c>
      <c r="E194" s="22" t="e">
        <f t="shared" si="32"/>
        <v>#REF!</v>
      </c>
      <c r="F194" s="21" t="e">
        <f t="shared" si="37"/>
        <v>#REF!</v>
      </c>
      <c r="G194" s="21" t="e">
        <f t="shared" si="38"/>
        <v>#REF!</v>
      </c>
      <c r="H194" s="22" t="e">
        <f t="shared" si="33"/>
        <v>#REF!</v>
      </c>
      <c r="I194" s="27"/>
      <c r="J194" s="24" t="e">
        <f t="shared" si="31"/>
        <v>#REF!</v>
      </c>
      <c r="K194">
        <f>IF(B194=$G$2,SUM($J$19:J194),0)</f>
        <v>0</v>
      </c>
      <c r="L194">
        <f>IF(B194=$G$2,SUM($J$19:J193),0)</f>
        <v>0</v>
      </c>
    </row>
    <row r="195" spans="1:12" outlineLevel="1">
      <c r="A195" s="19" t="e">
        <f>#REF!</f>
        <v>#REF!</v>
      </c>
      <c r="B195" s="9">
        <f t="shared" si="34"/>
        <v>176</v>
      </c>
      <c r="C195" s="21" t="e">
        <f t="shared" si="35"/>
        <v>#REF!</v>
      </c>
      <c r="D195" s="21" t="e">
        <f t="shared" si="36"/>
        <v>#REF!</v>
      </c>
      <c r="E195" s="22" t="e">
        <f t="shared" si="32"/>
        <v>#REF!</v>
      </c>
      <c r="F195" s="21" t="e">
        <f t="shared" si="37"/>
        <v>#REF!</v>
      </c>
      <c r="G195" s="21" t="e">
        <f t="shared" si="38"/>
        <v>#REF!</v>
      </c>
      <c r="H195" s="22" t="e">
        <f t="shared" si="33"/>
        <v>#REF!</v>
      </c>
      <c r="I195" s="27"/>
      <c r="J195" s="24" t="e">
        <f t="shared" si="31"/>
        <v>#REF!</v>
      </c>
      <c r="K195">
        <f>IF(B195=$G$2,SUM($J$19:J195),0)</f>
        <v>0</v>
      </c>
      <c r="L195">
        <f>IF(B195=$G$2,SUM($J$19:J194),0)</f>
        <v>0</v>
      </c>
    </row>
    <row r="196" spans="1:12" outlineLevel="1">
      <c r="A196" s="19" t="e">
        <f>#REF!</f>
        <v>#REF!</v>
      </c>
      <c r="B196" s="9">
        <f t="shared" si="34"/>
        <v>177</v>
      </c>
      <c r="C196" s="21" t="e">
        <f t="shared" si="35"/>
        <v>#REF!</v>
      </c>
      <c r="D196" s="21" t="e">
        <f t="shared" si="36"/>
        <v>#REF!</v>
      </c>
      <c r="E196" s="22" t="e">
        <f t="shared" si="32"/>
        <v>#REF!</v>
      </c>
      <c r="F196" s="21" t="e">
        <f t="shared" si="37"/>
        <v>#REF!</v>
      </c>
      <c r="G196" s="21" t="e">
        <f t="shared" si="38"/>
        <v>#REF!</v>
      </c>
      <c r="H196" s="22" t="e">
        <f t="shared" si="33"/>
        <v>#REF!</v>
      </c>
      <c r="I196" s="27"/>
      <c r="J196" s="24" t="e">
        <f t="shared" si="31"/>
        <v>#REF!</v>
      </c>
      <c r="K196">
        <f>IF(B196=$G$2,SUM($J$19:J196),0)</f>
        <v>0</v>
      </c>
      <c r="L196">
        <f>IF(B196=$G$2,SUM($J$19:J195),0)</f>
        <v>0</v>
      </c>
    </row>
    <row r="197" spans="1:12" outlineLevel="1">
      <c r="A197" s="19" t="e">
        <f>#REF!</f>
        <v>#REF!</v>
      </c>
      <c r="B197" s="9">
        <f t="shared" si="34"/>
        <v>178</v>
      </c>
      <c r="C197" s="21" t="e">
        <f t="shared" si="35"/>
        <v>#REF!</v>
      </c>
      <c r="D197" s="21" t="e">
        <f t="shared" si="36"/>
        <v>#REF!</v>
      </c>
      <c r="E197" s="22" t="e">
        <f t="shared" si="32"/>
        <v>#REF!</v>
      </c>
      <c r="F197" s="21" t="e">
        <f t="shared" si="37"/>
        <v>#REF!</v>
      </c>
      <c r="G197" s="21" t="e">
        <f t="shared" si="38"/>
        <v>#REF!</v>
      </c>
      <c r="H197" s="22" t="e">
        <f t="shared" si="33"/>
        <v>#REF!</v>
      </c>
      <c r="I197" s="27"/>
      <c r="J197" s="24" t="e">
        <f t="shared" si="31"/>
        <v>#REF!</v>
      </c>
      <c r="K197">
        <f>IF(B197=$G$2,SUM($J$19:J197),0)</f>
        <v>0</v>
      </c>
      <c r="L197">
        <f>IF(B197=$G$2,SUM($J$19:J196),0)</f>
        <v>0</v>
      </c>
    </row>
    <row r="198" spans="1:12" outlineLevel="1">
      <c r="A198" s="19" t="e">
        <f>#REF!</f>
        <v>#REF!</v>
      </c>
      <c r="B198" s="9">
        <f t="shared" si="34"/>
        <v>179</v>
      </c>
      <c r="C198" s="21" t="e">
        <f t="shared" si="35"/>
        <v>#REF!</v>
      </c>
      <c r="D198" s="21" t="e">
        <f t="shared" si="36"/>
        <v>#REF!</v>
      </c>
      <c r="E198" s="22" t="e">
        <f t="shared" si="32"/>
        <v>#REF!</v>
      </c>
      <c r="F198" s="21" t="e">
        <f t="shared" si="37"/>
        <v>#REF!</v>
      </c>
      <c r="G198" s="21" t="e">
        <f t="shared" si="38"/>
        <v>#REF!</v>
      </c>
      <c r="H198" s="22" t="e">
        <f t="shared" si="33"/>
        <v>#REF!</v>
      </c>
      <c r="I198" s="27"/>
      <c r="J198" s="24" t="e">
        <f t="shared" si="31"/>
        <v>#REF!</v>
      </c>
      <c r="K198">
        <f>IF(B198=$G$2,SUM($J$19:J198),0)</f>
        <v>0</v>
      </c>
      <c r="L198">
        <f>IF(B198=$G$2,SUM($J$19:J197),0)</f>
        <v>0</v>
      </c>
    </row>
    <row r="199" spans="1:12">
      <c r="K199">
        <f>SUM(K19:K198)</f>
        <v>0</v>
      </c>
      <c r="L199">
        <f>SUM(L19:L198)</f>
        <v>0</v>
      </c>
    </row>
  </sheetData>
  <mergeCells count="8">
    <mergeCell ref="I11:J11"/>
    <mergeCell ref="H13:I13"/>
    <mergeCell ref="H14:I14"/>
    <mergeCell ref="H15:I15"/>
    <mergeCell ref="A18:B18"/>
    <mergeCell ref="C18:D18"/>
    <mergeCell ref="F18:G18"/>
    <mergeCell ref="I18:J18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D199"/>
  <sheetViews>
    <sheetView topLeftCell="H1" workbookViewId="0">
      <selection activeCell="C23" sqref="B23:C24"/>
    </sheetView>
  </sheetViews>
  <sheetFormatPr defaultColWidth="8.85546875" defaultRowHeight="12.95" outlineLevelRow="1"/>
  <cols>
    <col min="2" max="2" width="9.140625"/>
    <col min="3" max="3" width="10.28515625" bestFit="1" customWidth="1"/>
    <col min="4" max="6" width="12.28515625" bestFit="1" customWidth="1"/>
    <col min="7" max="7" width="14.140625" customWidth="1"/>
    <col min="8" max="8" width="12.28515625" bestFit="1" customWidth="1"/>
    <col min="9" max="9" width="9.140625" style="5"/>
    <col min="10" max="10" width="15" customWidth="1"/>
    <col min="11" max="197" width="9.140625"/>
  </cols>
  <sheetData>
    <row r="1" spans="2:10">
      <c r="E1" s="5" t="s">
        <v>298</v>
      </c>
      <c r="F1" s="5"/>
      <c r="G1" s="6">
        <v>0</v>
      </c>
      <c r="I1"/>
    </row>
    <row r="2" spans="2:10">
      <c r="E2" s="5" t="s">
        <v>299</v>
      </c>
      <c r="F2" s="5"/>
      <c r="G2" s="6">
        <f>Piloto!F6</f>
        <v>5.9666666666666668</v>
      </c>
      <c r="I2"/>
    </row>
    <row r="3" spans="2:10">
      <c r="C3" s="4" t="s">
        <v>300</v>
      </c>
      <c r="D3" s="4"/>
      <c r="F3" s="5"/>
      <c r="G3" s="5"/>
      <c r="I3"/>
    </row>
    <row r="4" spans="2:10">
      <c r="C4" s="4" t="s">
        <v>301</v>
      </c>
      <c r="D4" s="4" t="s">
        <v>302</v>
      </c>
      <c r="F4" s="4" t="s">
        <v>303</v>
      </c>
      <c r="G4" s="4" t="s">
        <v>304</v>
      </c>
      <c r="H4" s="4" t="s">
        <v>305</v>
      </c>
      <c r="I4" s="4" t="s">
        <v>306</v>
      </c>
      <c r="J4" s="4" t="s">
        <v>307</v>
      </c>
    </row>
    <row r="5" spans="2:10" ht="13.5" customHeight="1">
      <c r="C5" s="7" t="e">
        <f t="shared" ref="C5:C10" si="0">IF(I5=1,($G$1+J5),($G$2+J5))</f>
        <v>#REF!</v>
      </c>
      <c r="D5" s="8" t="e">
        <f t="shared" ref="D5:D10" si="1">C5+((F5-1)*H5)</f>
        <v>#REF!</v>
      </c>
      <c r="F5" s="9" t="e">
        <f>#REF!</f>
        <v>#REF!</v>
      </c>
      <c r="G5" s="10" t="e">
        <f>#REF!</f>
        <v>#REF!</v>
      </c>
      <c r="H5" s="9" t="e">
        <f>#REF!</f>
        <v>#REF!</v>
      </c>
      <c r="I5" s="9" t="e">
        <f>IF(#REF!="Pós Venda",1,2)</f>
        <v>#REF!</v>
      </c>
      <c r="J5" s="9" t="e">
        <f>#REF!</f>
        <v>#REF!</v>
      </c>
    </row>
    <row r="6" spans="2:10">
      <c r="C6" s="7" t="e">
        <f t="shared" si="0"/>
        <v>#REF!</v>
      </c>
      <c r="D6" s="8" t="e">
        <f t="shared" si="1"/>
        <v>#REF!</v>
      </c>
      <c r="F6" s="9" t="e">
        <f>#REF!</f>
        <v>#REF!</v>
      </c>
      <c r="G6" s="10" t="e">
        <f>#REF!</f>
        <v>#REF!</v>
      </c>
      <c r="H6" s="9" t="e">
        <f>#REF!</f>
        <v>#REF!</v>
      </c>
      <c r="I6" s="9" t="e">
        <f>IF(#REF!="Pós Venda",1,2)</f>
        <v>#REF!</v>
      </c>
      <c r="J6" s="9" t="e">
        <f>#REF!</f>
        <v>#REF!</v>
      </c>
    </row>
    <row r="7" spans="2:10">
      <c r="C7" s="7" t="e">
        <f t="shared" si="0"/>
        <v>#REF!</v>
      </c>
      <c r="D7" s="8" t="e">
        <f t="shared" si="1"/>
        <v>#REF!</v>
      </c>
      <c r="F7" s="9" t="e">
        <f>#REF!</f>
        <v>#REF!</v>
      </c>
      <c r="G7" s="10" t="e">
        <f>#REF!</f>
        <v>#REF!</v>
      </c>
      <c r="H7" s="9" t="e">
        <f>#REF!</f>
        <v>#REF!</v>
      </c>
      <c r="I7" s="9" t="e">
        <f>IF(#REF!="Pós Venda",1,2)</f>
        <v>#REF!</v>
      </c>
      <c r="J7" s="9" t="e">
        <f>#REF!</f>
        <v>#REF!</v>
      </c>
    </row>
    <row r="8" spans="2:10">
      <c r="C8" s="7" t="e">
        <f t="shared" si="0"/>
        <v>#REF!</v>
      </c>
      <c r="D8" s="8" t="e">
        <f t="shared" si="1"/>
        <v>#REF!</v>
      </c>
      <c r="F8" s="9" t="e">
        <f>#REF!</f>
        <v>#REF!</v>
      </c>
      <c r="G8" s="10" t="e">
        <f>#REF!</f>
        <v>#REF!</v>
      </c>
      <c r="H8" s="9" t="e">
        <f>#REF!</f>
        <v>#REF!</v>
      </c>
      <c r="I8" s="9" t="e">
        <f>IF(#REF!="Pós Venda",1,2)</f>
        <v>#REF!</v>
      </c>
      <c r="J8" s="9" t="e">
        <f>#REF!</f>
        <v>#REF!</v>
      </c>
    </row>
    <row r="9" spans="2:10">
      <c r="C9" s="7" t="e">
        <f t="shared" si="0"/>
        <v>#REF!</v>
      </c>
      <c r="D9" s="8" t="e">
        <f t="shared" si="1"/>
        <v>#REF!</v>
      </c>
      <c r="F9" s="9" t="e">
        <f>#REF!</f>
        <v>#REF!</v>
      </c>
      <c r="G9" s="10" t="e">
        <f>#REF!</f>
        <v>#REF!</v>
      </c>
      <c r="H9" s="9" t="e">
        <f>#REF!</f>
        <v>#REF!</v>
      </c>
      <c r="I9" s="9" t="e">
        <f>IF(#REF!="Pós Venda",1,2)</f>
        <v>#REF!</v>
      </c>
      <c r="J9" s="9" t="e">
        <f>#REF!</f>
        <v>#REF!</v>
      </c>
    </row>
    <row r="10" spans="2:10">
      <c r="C10" s="543" t="e">
        <f t="shared" si="0"/>
        <v>#REF!</v>
      </c>
      <c r="D10" s="544" t="e">
        <f t="shared" si="1"/>
        <v>#REF!</v>
      </c>
      <c r="F10" s="9" t="e">
        <f>#REF!</f>
        <v>#REF!</v>
      </c>
      <c r="G10" s="10" t="e">
        <f>#REF!</f>
        <v>#REF!</v>
      </c>
      <c r="H10" s="9" t="e">
        <f>#REF!</f>
        <v>#REF!</v>
      </c>
      <c r="I10" s="9" t="e">
        <f>IF(#REF!="Pós Venda",1,2)</f>
        <v>#REF!</v>
      </c>
      <c r="J10" s="9" t="e">
        <f>#REF!</f>
        <v>#REF!</v>
      </c>
    </row>
    <row r="11" spans="2:10">
      <c r="C11" s="5"/>
      <c r="D11" s="5"/>
      <c r="F11" s="5"/>
      <c r="G11" s="11"/>
      <c r="H11" s="9" t="s">
        <v>13</v>
      </c>
      <c r="I11" s="447" t="e">
        <f>F5*G5+F6*G6+F7*G7+F8*G8+F9*G9+F10*G10</f>
        <v>#REF!</v>
      </c>
      <c r="J11" s="545"/>
    </row>
    <row r="12" spans="2:10">
      <c r="C12" s="5"/>
      <c r="D12" s="5"/>
      <c r="F12" s="5"/>
      <c r="G12" s="11"/>
      <c r="H12" s="5"/>
      <c r="I12" s="12"/>
      <c r="J12" s="12"/>
    </row>
    <row r="13" spans="2:10">
      <c r="C13" s="5"/>
      <c r="D13" s="5"/>
      <c r="F13" s="5"/>
      <c r="G13" s="11"/>
      <c r="H13" s="435" t="s">
        <v>308</v>
      </c>
      <c r="I13" s="435"/>
      <c r="J13" s="9">
        <v>1</v>
      </c>
    </row>
    <row r="14" spans="2:10">
      <c r="C14" s="5"/>
      <c r="D14" s="5"/>
      <c r="F14" s="5"/>
      <c r="G14" s="11"/>
      <c r="H14" s="435" t="s">
        <v>309</v>
      </c>
      <c r="I14" s="435"/>
      <c r="J14" s="9">
        <v>1</v>
      </c>
    </row>
    <row r="15" spans="2:10">
      <c r="H15" s="435" t="s">
        <v>310</v>
      </c>
      <c r="I15" s="435"/>
      <c r="J15" s="13" t="e">
        <f>LARGE($D$5:$D$10,1)-$G$2+J$16</f>
        <v>#REF!</v>
      </c>
    </row>
    <row r="16" spans="2:10">
      <c r="B16" s="14" t="s">
        <v>311</v>
      </c>
      <c r="C16" s="15"/>
      <c r="D16" s="15" t="s">
        <v>229</v>
      </c>
      <c r="E16" s="15">
        <v>1</v>
      </c>
      <c r="F16" s="15"/>
      <c r="G16" s="15"/>
      <c r="H16" s="546"/>
      <c r="I16" s="546" t="s">
        <v>312</v>
      </c>
      <c r="J16" s="5"/>
    </row>
    <row r="17" spans="1:82" outlineLevel="1">
      <c r="B17" s="547"/>
      <c r="C17" s="547"/>
      <c r="D17" s="547"/>
      <c r="E17" s="547"/>
      <c r="F17" s="547"/>
      <c r="G17" s="547"/>
      <c r="H17" s="547"/>
      <c r="I17" s="547"/>
      <c r="J17" s="17"/>
    </row>
    <row r="18" spans="1:82" ht="27.95" outlineLevel="1">
      <c r="A18" s="450" t="s">
        <v>3</v>
      </c>
      <c r="B18" s="451"/>
      <c r="C18" s="392" t="s">
        <v>72</v>
      </c>
      <c r="D18" s="393"/>
      <c r="E18" s="4" t="s">
        <v>313</v>
      </c>
      <c r="F18" s="392" t="s">
        <v>67</v>
      </c>
      <c r="G18" s="393"/>
      <c r="H18" s="4" t="s">
        <v>313</v>
      </c>
      <c r="I18" s="448" t="s">
        <v>314</v>
      </c>
      <c r="J18" s="449"/>
      <c r="K18" s="18" t="s">
        <v>315</v>
      </c>
      <c r="L18" s="18" t="s">
        <v>316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</row>
    <row r="19" spans="1:82" outlineLevel="1">
      <c r="A19" s="19" t="e">
        <f>#REF!</f>
        <v>#REF!</v>
      </c>
      <c r="B19" s="20">
        <f>G1</f>
        <v>0</v>
      </c>
      <c r="C19" s="21" t="e">
        <f t="shared" ref="C19:C50" si="2">(IF($I$5=1,0,IF($B19&gt;=$C$5,$G$5,0))*IF($I$5=1,IF($B19&gt;($D$5+($B$19-$G$1)),0,IF(GCD(($D$5+($B$19-$G$1)-$B19),$H$5)=$H$5,1,0)),IF($B19&gt;$D$5,0,IF(GCD(($D$5-$B19),$H$5)=$H$5,1,0))))+(IF($I$6=1,0,IF($B19&gt;=$C$6,$G$6,0))*IF($I$6=1,IF($B19&gt;($D$6+($B$19-$G$1)),0,IF(GCD(($D$6+($B$19-$G$1)-$B19),$H$6)=$H$6,1,0)),IF($B19&gt;$D$6,0,IF(GCD(($D$6-$B19),$H$6)=$H$6,1,0))))+(IF($I$7=1,0,IF($B19&gt;=$C$7,$G$7,0))*IF($I$7=1,IF($B19&gt;($D$7+($B$19-$G$1)),0,IF(GCD(($D$7+($B$19-$G$1)-$B19),$H$7)=$H$7,1,0)),IF($B19&gt;$D$7,0,IF(GCD(($D$7-$B19),$H$7)=$H$7,1,0))))</f>
        <v>#REF!</v>
      </c>
      <c r="D19" s="21" t="e">
        <f t="shared" ref="D19:D50" si="3">(IF($I$8=1,0,IF($B19&gt;=$C$8,$G$8,0))*IF($I$8=1,IF($B19&gt;($D$8+($B$19-$G$1)),0,IF(GCD(($D$8+($B$19-$G$1)-$B19),$H$8)=$H$8,1,0)),IF($B19&gt;$D$8,0,IF(GCD(($D$8-B19),$H$8)=$H$8,1,0))))+(IF($I$9=1,0,IF($B19&gt;=$C$9,$G$9,0))*IF($I$9=1,IF($B19&gt;($D$9+($B$19-$G$1)),0,IF(GCD(($D$9+($B$19-$G$1)-$B19),$H$9)=$H$9,1,0)),IF($B19&gt;$D$9,0,IF(GCD(($D$9-$B19),$H$9)=$H$9,1,0))))+(IF($I$10=1,0,IF($B19&gt;=$C$10,$G$10,0))*IF($I$10=1,IF($B19&gt;($D$10+($B$19-$G$1)),0,IF(GCD(($D$10+($B$19-$G$1)-$B19),$H$10)=$H$10,1,0)),IF($B19&gt;$D$10,0,IF(GCD(($D$10-$B19),$H$10)=$H$10,1,0))))</f>
        <v>#REF!</v>
      </c>
      <c r="E19" s="22" t="e">
        <f>C19+D19</f>
        <v>#REF!</v>
      </c>
      <c r="F19" s="21" t="e">
        <f t="shared" ref="F19:F50" si="4">(IF($I$5=1,IF($B19&gt;=($C$5+($B$19-$G$1)),$G$5,0),0)*IF($I$5=1,IF($B19&gt;($D$5+($B$19-$G$1)),0,IF(GCD(($D$5+($B$19-$G$1)-$B19),$H$5)=$H$5,1,0)),IF($B19&gt;$D$5,0,IF(GCD(($D$5-$B19),$H$5)=$H$5,1,0))))+(IF($I$6=1,IF($B19&gt;=($C$6+($B$19-$G$1)),$G$6,0),0)*IF($I$6=1,IF($B19&gt;($D$6+($B$19-$G$1)),0,IF(GCD(($D$6+($B$19-$G$1)-$B19),$H$6)=$H$6,1,0)),IF($B19&gt;$D$6,0,IF(GCD(($D$6-$B19),$H$6)=$H$6,1,0))))+(IF($I$7=1,IF($B19&gt;=($C$7+($B$19-$G$1)),$G$7,0),0)*IF($I$7=1,IF($B19&gt;($D$7+($B$19-$G$1)),0,IF(GCD(($D$7+($B$19-$G$1)-$B19),$H$7)=$H$7,1,0)),IF($B19&gt;$D$7,0,IF(GCD(($D$7-$B19),$H$7)=$H$7,1,0))))</f>
        <v>#REF!</v>
      </c>
      <c r="G19" s="21" t="e">
        <f t="shared" ref="G19:G50" si="5">(IF($I$8=1,IF($B19&gt;=($C$8+($B$19-$G$1)),$G$8,0),0)*IF($I$8=1,IF($B19&gt;($D$8+($B$19-$G$1)),0,IF(GCD(($D$8+($B$19-$G$1)-$B19),$H$8)=$H$8,1,0)),IF($B19&gt;$D$8,0,IF(GCD(($D$8-$B19),$H$8)=$H$8,1,0))))+(IF($I$9=1,IF($B19&gt;=($C$9+($B$19-$G$1)),$G$9,0),0)*IF($I$9=1,IF($B19&gt;($D$9+($B$19-$G$1)),0,IF(GCD(($D$9+($B$19-$G$1)-$B19),$H$9)=$H$9,1,0)),IF($B19&gt;$D$9,0,IF(GCD(($D$9-$B19),$H$9)=$H$9,1,0))))+(IF($I$10=1,IF($B19&gt;=($C$10+($B$19-$G$1)),$G$10,0),0)*IF($I$10=1,IF($B19&gt;($D$10+($B$19-$G$1)),0,IF(GCD(($D$10+($B$19-$G$1)-$B19),$H$10)=$H$10,1,0)),IF($B19&gt;$D$10,0,IF(GCD(($D$10-$B19),$H$10)=$H$10,1,0))))</f>
        <v>#REF!</v>
      </c>
      <c r="H19" s="22" t="e">
        <f>F19+G19</f>
        <v>#REF!</v>
      </c>
      <c r="I19" s="23"/>
      <c r="J19" s="24" t="e">
        <f t="shared" ref="J19:J82" si="6">IF($B19&gt;$G$2,($H19*J$14+$E19*J$14)*J$13,J$14*$H19+$E19*J$14)</f>
        <v>#REF!</v>
      </c>
      <c r="K19">
        <v>0</v>
      </c>
      <c r="L19">
        <f>IF(K19=0,0,K19-E19)</f>
        <v>0</v>
      </c>
    </row>
    <row r="20" spans="1:82" outlineLevel="1">
      <c r="A20" s="19" t="e">
        <f>#REF!</f>
        <v>#REF!</v>
      </c>
      <c r="B20" s="9">
        <f>B19+1</f>
        <v>1</v>
      </c>
      <c r="C20" s="21" t="e">
        <f t="shared" si="2"/>
        <v>#REF!</v>
      </c>
      <c r="D20" s="21" t="e">
        <f t="shared" si="3"/>
        <v>#REF!</v>
      </c>
      <c r="E20" s="22" t="e">
        <f t="shared" ref="E20:E83" si="7">C20+D20</f>
        <v>#REF!</v>
      </c>
      <c r="F20" s="21" t="e">
        <f t="shared" si="4"/>
        <v>#REF!</v>
      </c>
      <c r="G20" s="21" t="e">
        <f t="shared" si="5"/>
        <v>#REF!</v>
      </c>
      <c r="H20" s="22" t="e">
        <f t="shared" ref="H20:H83" si="8">F20+G20</f>
        <v>#REF!</v>
      </c>
      <c r="I20" s="23"/>
      <c r="J20" s="24" t="e">
        <f t="shared" si="6"/>
        <v>#REF!</v>
      </c>
      <c r="K20">
        <f>IF(B20=$G$2,SUM($J$19:J20),0)</f>
        <v>0</v>
      </c>
      <c r="L20">
        <f>IF(B20=$G$2,SUM($J$19:J19),0)</f>
        <v>0</v>
      </c>
    </row>
    <row r="21" spans="1:82" outlineLevel="1">
      <c r="A21" s="19" t="e">
        <f>#REF!</f>
        <v>#REF!</v>
      </c>
      <c r="B21" s="9">
        <f t="shared" ref="B21:B42" si="9">B20+1</f>
        <v>2</v>
      </c>
      <c r="C21" s="21" t="e">
        <f t="shared" si="2"/>
        <v>#REF!</v>
      </c>
      <c r="D21" s="21" t="e">
        <f t="shared" si="3"/>
        <v>#REF!</v>
      </c>
      <c r="E21" s="22" t="e">
        <f t="shared" si="7"/>
        <v>#REF!</v>
      </c>
      <c r="F21" s="21" t="e">
        <f t="shared" si="4"/>
        <v>#REF!</v>
      </c>
      <c r="G21" s="21" t="e">
        <f t="shared" si="5"/>
        <v>#REF!</v>
      </c>
      <c r="H21" s="22" t="e">
        <f t="shared" si="8"/>
        <v>#REF!</v>
      </c>
      <c r="I21" s="23"/>
      <c r="J21" s="24" t="e">
        <f t="shared" si="6"/>
        <v>#REF!</v>
      </c>
      <c r="K21">
        <f>IF(B21=$G$2,SUM($J$19:J21),0)</f>
        <v>0</v>
      </c>
      <c r="L21">
        <f>IF(B21=$G$2,SUM($J$19:J20),0)</f>
        <v>0</v>
      </c>
    </row>
    <row r="22" spans="1:82" outlineLevel="1">
      <c r="A22" s="19" t="e">
        <f>#REF!</f>
        <v>#REF!</v>
      </c>
      <c r="B22" s="9">
        <f t="shared" si="9"/>
        <v>3</v>
      </c>
      <c r="C22" s="21" t="e">
        <f t="shared" si="2"/>
        <v>#REF!</v>
      </c>
      <c r="D22" s="21" t="e">
        <f t="shared" si="3"/>
        <v>#REF!</v>
      </c>
      <c r="E22" s="22" t="e">
        <f t="shared" si="7"/>
        <v>#REF!</v>
      </c>
      <c r="F22" s="21" t="e">
        <f t="shared" si="4"/>
        <v>#REF!</v>
      </c>
      <c r="G22" s="21" t="e">
        <f t="shared" si="5"/>
        <v>#REF!</v>
      </c>
      <c r="H22" s="22" t="e">
        <f t="shared" si="8"/>
        <v>#REF!</v>
      </c>
      <c r="I22" s="23"/>
      <c r="J22" s="24" t="e">
        <f t="shared" si="6"/>
        <v>#REF!</v>
      </c>
      <c r="K22">
        <f>IF(B22=$G$2,SUM($J$19:J22),0)</f>
        <v>0</v>
      </c>
      <c r="L22">
        <f>IF(B22=$G$2,SUM($J$19:J21),0)</f>
        <v>0</v>
      </c>
    </row>
    <row r="23" spans="1:82" outlineLevel="1">
      <c r="A23" s="19" t="e">
        <f>#REF!</f>
        <v>#REF!</v>
      </c>
      <c r="B23" s="9">
        <f t="shared" si="9"/>
        <v>4</v>
      </c>
      <c r="C23" s="21" t="e">
        <f t="shared" si="2"/>
        <v>#REF!</v>
      </c>
      <c r="D23" s="21" t="e">
        <f t="shared" si="3"/>
        <v>#REF!</v>
      </c>
      <c r="E23" s="22" t="e">
        <f t="shared" si="7"/>
        <v>#REF!</v>
      </c>
      <c r="F23" s="21" t="e">
        <f t="shared" si="4"/>
        <v>#REF!</v>
      </c>
      <c r="G23" s="21" t="e">
        <f t="shared" si="5"/>
        <v>#REF!</v>
      </c>
      <c r="H23" s="22" t="e">
        <f t="shared" si="8"/>
        <v>#REF!</v>
      </c>
      <c r="I23" s="23"/>
      <c r="J23" s="24" t="e">
        <f t="shared" si="6"/>
        <v>#REF!</v>
      </c>
      <c r="K23">
        <f>IF(B23=$G$2,SUM($J$19:J23),0)</f>
        <v>0</v>
      </c>
      <c r="L23">
        <f>IF(B23=$G$2,SUM($J$19:J22),0)</f>
        <v>0</v>
      </c>
    </row>
    <row r="24" spans="1:82" outlineLevel="1">
      <c r="A24" s="19" t="e">
        <f>#REF!</f>
        <v>#REF!</v>
      </c>
      <c r="B24" s="9">
        <f t="shared" si="9"/>
        <v>5</v>
      </c>
      <c r="C24" s="21" t="e">
        <f t="shared" si="2"/>
        <v>#REF!</v>
      </c>
      <c r="D24" s="21" t="e">
        <f t="shared" si="3"/>
        <v>#REF!</v>
      </c>
      <c r="E24" s="22" t="e">
        <f t="shared" si="7"/>
        <v>#REF!</v>
      </c>
      <c r="F24" s="21" t="e">
        <f t="shared" si="4"/>
        <v>#REF!</v>
      </c>
      <c r="G24" s="21" t="e">
        <f t="shared" si="5"/>
        <v>#REF!</v>
      </c>
      <c r="H24" s="22" t="e">
        <f t="shared" si="8"/>
        <v>#REF!</v>
      </c>
      <c r="I24" s="23"/>
      <c r="J24" s="24" t="e">
        <f t="shared" si="6"/>
        <v>#REF!</v>
      </c>
      <c r="K24">
        <f>IF(B24=$G$2,SUM($J$19:J24),0)</f>
        <v>0</v>
      </c>
      <c r="L24">
        <f>IF(B24=$G$2,SUM($J$19:J23),0)</f>
        <v>0</v>
      </c>
    </row>
    <row r="25" spans="1:82" outlineLevel="1">
      <c r="A25" s="19" t="e">
        <f>#REF!</f>
        <v>#REF!</v>
      </c>
      <c r="B25" s="9">
        <f t="shared" si="9"/>
        <v>6</v>
      </c>
      <c r="C25" s="21" t="e">
        <f t="shared" si="2"/>
        <v>#REF!</v>
      </c>
      <c r="D25" s="21" t="e">
        <f t="shared" si="3"/>
        <v>#REF!</v>
      </c>
      <c r="E25" s="22" t="e">
        <f t="shared" si="7"/>
        <v>#REF!</v>
      </c>
      <c r="F25" s="21" t="e">
        <f t="shared" si="4"/>
        <v>#REF!</v>
      </c>
      <c r="G25" s="21" t="e">
        <f t="shared" si="5"/>
        <v>#REF!</v>
      </c>
      <c r="H25" s="22" t="e">
        <f t="shared" si="8"/>
        <v>#REF!</v>
      </c>
      <c r="I25" s="23"/>
      <c r="J25" s="24" t="e">
        <f t="shared" si="6"/>
        <v>#REF!</v>
      </c>
      <c r="K25">
        <f>IF(B25=$G$2,SUM($J$19:J25),0)</f>
        <v>0</v>
      </c>
      <c r="L25">
        <f>IF(B25=$G$2,SUM($J$19:J24),0)</f>
        <v>0</v>
      </c>
    </row>
    <row r="26" spans="1:82" outlineLevel="1">
      <c r="A26" s="19" t="e">
        <f>#REF!</f>
        <v>#REF!</v>
      </c>
      <c r="B26" s="9">
        <f t="shared" si="9"/>
        <v>7</v>
      </c>
      <c r="C26" s="21" t="e">
        <f t="shared" si="2"/>
        <v>#REF!</v>
      </c>
      <c r="D26" s="21" t="e">
        <f t="shared" si="3"/>
        <v>#REF!</v>
      </c>
      <c r="E26" s="22" t="e">
        <f t="shared" si="7"/>
        <v>#REF!</v>
      </c>
      <c r="F26" s="21" t="e">
        <f t="shared" si="4"/>
        <v>#REF!</v>
      </c>
      <c r="G26" s="21" t="e">
        <f t="shared" si="5"/>
        <v>#REF!</v>
      </c>
      <c r="H26" s="22" t="e">
        <f t="shared" si="8"/>
        <v>#REF!</v>
      </c>
      <c r="I26" s="23"/>
      <c r="J26" s="24" t="e">
        <f t="shared" si="6"/>
        <v>#REF!</v>
      </c>
      <c r="K26">
        <f>IF(B26=$G$2,SUM($J$19:J26),0)</f>
        <v>0</v>
      </c>
      <c r="L26">
        <f>IF(B26=$G$2,SUM($J$19:J25),0)</f>
        <v>0</v>
      </c>
    </row>
    <row r="27" spans="1:82" outlineLevel="1">
      <c r="A27" s="19" t="e">
        <f>#REF!</f>
        <v>#REF!</v>
      </c>
      <c r="B27" s="9">
        <f t="shared" si="9"/>
        <v>8</v>
      </c>
      <c r="C27" s="21" t="e">
        <f t="shared" si="2"/>
        <v>#REF!</v>
      </c>
      <c r="D27" s="21" t="e">
        <f t="shared" si="3"/>
        <v>#REF!</v>
      </c>
      <c r="E27" s="22" t="e">
        <f t="shared" si="7"/>
        <v>#REF!</v>
      </c>
      <c r="F27" s="21" t="e">
        <f t="shared" si="4"/>
        <v>#REF!</v>
      </c>
      <c r="G27" s="21" t="e">
        <f t="shared" si="5"/>
        <v>#REF!</v>
      </c>
      <c r="H27" s="22" t="e">
        <f t="shared" si="8"/>
        <v>#REF!</v>
      </c>
      <c r="I27" s="23"/>
      <c r="J27" s="24" t="e">
        <f t="shared" si="6"/>
        <v>#REF!</v>
      </c>
      <c r="K27">
        <f>IF(B27=$G$2,SUM($J$19:J27),0)</f>
        <v>0</v>
      </c>
      <c r="L27">
        <f>IF(B27=$G$2,SUM($J$19:J26),0)</f>
        <v>0</v>
      </c>
    </row>
    <row r="28" spans="1:82" outlineLevel="1">
      <c r="A28" s="19" t="e">
        <f>#REF!</f>
        <v>#REF!</v>
      </c>
      <c r="B28" s="9">
        <f t="shared" si="9"/>
        <v>9</v>
      </c>
      <c r="C28" s="21" t="e">
        <f t="shared" si="2"/>
        <v>#REF!</v>
      </c>
      <c r="D28" s="21" t="e">
        <f t="shared" si="3"/>
        <v>#REF!</v>
      </c>
      <c r="E28" s="22" t="e">
        <f t="shared" si="7"/>
        <v>#REF!</v>
      </c>
      <c r="F28" s="21" t="e">
        <f t="shared" si="4"/>
        <v>#REF!</v>
      </c>
      <c r="G28" s="21" t="e">
        <f t="shared" si="5"/>
        <v>#REF!</v>
      </c>
      <c r="H28" s="22" t="e">
        <f t="shared" si="8"/>
        <v>#REF!</v>
      </c>
      <c r="I28" s="23"/>
      <c r="J28" s="24" t="e">
        <f t="shared" si="6"/>
        <v>#REF!</v>
      </c>
      <c r="K28">
        <f>IF(B28=$G$2,SUM($J$19:J28),0)</f>
        <v>0</v>
      </c>
      <c r="L28">
        <f>IF(B28=$G$2,SUM($J$19:J27),0)</f>
        <v>0</v>
      </c>
    </row>
    <row r="29" spans="1:82" outlineLevel="1">
      <c r="A29" s="19" t="e">
        <f>#REF!</f>
        <v>#REF!</v>
      </c>
      <c r="B29" s="9">
        <f t="shared" si="9"/>
        <v>10</v>
      </c>
      <c r="C29" s="21" t="e">
        <f t="shared" si="2"/>
        <v>#REF!</v>
      </c>
      <c r="D29" s="21" t="e">
        <f t="shared" si="3"/>
        <v>#REF!</v>
      </c>
      <c r="E29" s="22" t="e">
        <f t="shared" si="7"/>
        <v>#REF!</v>
      </c>
      <c r="F29" s="21" t="e">
        <f t="shared" si="4"/>
        <v>#REF!</v>
      </c>
      <c r="G29" s="21" t="e">
        <f t="shared" si="5"/>
        <v>#REF!</v>
      </c>
      <c r="H29" s="22" t="e">
        <f t="shared" si="8"/>
        <v>#REF!</v>
      </c>
      <c r="I29" s="23"/>
      <c r="J29" s="24" t="e">
        <f t="shared" si="6"/>
        <v>#REF!</v>
      </c>
      <c r="K29">
        <f>IF(B29=$G$2,SUM($J$19:J29),0)</f>
        <v>0</v>
      </c>
      <c r="L29">
        <f>IF(B29=$G$2,SUM($J$19:J28),0)</f>
        <v>0</v>
      </c>
    </row>
    <row r="30" spans="1:82" outlineLevel="1">
      <c r="A30" s="19" t="e">
        <f>#REF!</f>
        <v>#REF!</v>
      </c>
      <c r="B30" s="9">
        <f t="shared" si="9"/>
        <v>11</v>
      </c>
      <c r="C30" s="21" t="e">
        <f t="shared" si="2"/>
        <v>#REF!</v>
      </c>
      <c r="D30" s="21" t="e">
        <f t="shared" si="3"/>
        <v>#REF!</v>
      </c>
      <c r="E30" s="22" t="e">
        <f t="shared" si="7"/>
        <v>#REF!</v>
      </c>
      <c r="F30" s="21" t="e">
        <f t="shared" si="4"/>
        <v>#REF!</v>
      </c>
      <c r="G30" s="21" t="e">
        <f t="shared" si="5"/>
        <v>#REF!</v>
      </c>
      <c r="H30" s="22" t="e">
        <f t="shared" si="8"/>
        <v>#REF!</v>
      </c>
      <c r="I30" s="23"/>
      <c r="J30" s="24" t="e">
        <f t="shared" si="6"/>
        <v>#REF!</v>
      </c>
      <c r="K30">
        <f>IF(B30=$G$2,SUM($J$19:J30),0)</f>
        <v>0</v>
      </c>
      <c r="L30">
        <f>IF(B30=$G$2,SUM($J$19:J29),0)</f>
        <v>0</v>
      </c>
    </row>
    <row r="31" spans="1:82" outlineLevel="1">
      <c r="A31" s="19" t="e">
        <f>#REF!</f>
        <v>#REF!</v>
      </c>
      <c r="B31" s="9">
        <f t="shared" si="9"/>
        <v>12</v>
      </c>
      <c r="C31" s="21" t="e">
        <f t="shared" si="2"/>
        <v>#REF!</v>
      </c>
      <c r="D31" s="21" t="e">
        <f t="shared" si="3"/>
        <v>#REF!</v>
      </c>
      <c r="E31" s="22" t="e">
        <f t="shared" si="7"/>
        <v>#REF!</v>
      </c>
      <c r="F31" s="21" t="e">
        <f t="shared" si="4"/>
        <v>#REF!</v>
      </c>
      <c r="G31" s="21" t="e">
        <f t="shared" si="5"/>
        <v>#REF!</v>
      </c>
      <c r="H31" s="22" t="e">
        <f t="shared" si="8"/>
        <v>#REF!</v>
      </c>
      <c r="I31" s="23"/>
      <c r="J31" s="24" t="e">
        <f t="shared" si="6"/>
        <v>#REF!</v>
      </c>
      <c r="K31">
        <f>IF(B31=$G$2,SUM($J$19:J31),0)</f>
        <v>0</v>
      </c>
      <c r="L31">
        <f>IF(B31=$G$2,SUM($J$19:J30),0)</f>
        <v>0</v>
      </c>
    </row>
    <row r="32" spans="1:82" outlineLevel="1">
      <c r="A32" s="19" t="e">
        <f>#REF!</f>
        <v>#REF!</v>
      </c>
      <c r="B32" s="9">
        <f t="shared" si="9"/>
        <v>13</v>
      </c>
      <c r="C32" s="21" t="e">
        <f t="shared" si="2"/>
        <v>#REF!</v>
      </c>
      <c r="D32" s="21" t="e">
        <f t="shared" si="3"/>
        <v>#REF!</v>
      </c>
      <c r="E32" s="22" t="e">
        <f t="shared" si="7"/>
        <v>#REF!</v>
      </c>
      <c r="F32" s="21" t="e">
        <f t="shared" si="4"/>
        <v>#REF!</v>
      </c>
      <c r="G32" s="21" t="e">
        <f t="shared" si="5"/>
        <v>#REF!</v>
      </c>
      <c r="H32" s="22" t="e">
        <f t="shared" si="8"/>
        <v>#REF!</v>
      </c>
      <c r="I32" s="23"/>
      <c r="J32" s="24" t="e">
        <f t="shared" si="6"/>
        <v>#REF!</v>
      </c>
      <c r="K32">
        <f>IF(B32=$G$2,SUM($J$19:J32),0)</f>
        <v>0</v>
      </c>
      <c r="L32">
        <f>IF(B32=$G$2,SUM($J$19:J31),0)</f>
        <v>0</v>
      </c>
    </row>
    <row r="33" spans="1:12" outlineLevel="1">
      <c r="A33" s="19" t="e">
        <f>#REF!</f>
        <v>#REF!</v>
      </c>
      <c r="B33" s="9">
        <f t="shared" si="9"/>
        <v>14</v>
      </c>
      <c r="C33" s="21" t="e">
        <f t="shared" si="2"/>
        <v>#REF!</v>
      </c>
      <c r="D33" s="21" t="e">
        <f t="shared" si="3"/>
        <v>#REF!</v>
      </c>
      <c r="E33" s="22" t="e">
        <f t="shared" si="7"/>
        <v>#REF!</v>
      </c>
      <c r="F33" s="21" t="e">
        <f t="shared" si="4"/>
        <v>#REF!</v>
      </c>
      <c r="G33" s="21" t="e">
        <f t="shared" si="5"/>
        <v>#REF!</v>
      </c>
      <c r="H33" s="22" t="e">
        <f t="shared" si="8"/>
        <v>#REF!</v>
      </c>
      <c r="I33" s="23"/>
      <c r="J33" s="24" t="e">
        <f t="shared" si="6"/>
        <v>#REF!</v>
      </c>
      <c r="K33">
        <f>IF(B33=$G$2,SUM($J$19:J33),0)</f>
        <v>0</v>
      </c>
      <c r="L33">
        <f>IF(B33=$G$2,SUM($J$19:J32),0)</f>
        <v>0</v>
      </c>
    </row>
    <row r="34" spans="1:12" outlineLevel="1">
      <c r="A34" s="19" t="e">
        <f>#REF!</f>
        <v>#REF!</v>
      </c>
      <c r="B34" s="9">
        <f t="shared" si="9"/>
        <v>15</v>
      </c>
      <c r="C34" s="21" t="e">
        <f t="shared" si="2"/>
        <v>#REF!</v>
      </c>
      <c r="D34" s="21" t="e">
        <f t="shared" si="3"/>
        <v>#REF!</v>
      </c>
      <c r="E34" s="22" t="e">
        <f t="shared" si="7"/>
        <v>#REF!</v>
      </c>
      <c r="F34" s="21" t="e">
        <f t="shared" si="4"/>
        <v>#REF!</v>
      </c>
      <c r="G34" s="21" t="e">
        <f t="shared" si="5"/>
        <v>#REF!</v>
      </c>
      <c r="H34" s="22" t="e">
        <f t="shared" si="8"/>
        <v>#REF!</v>
      </c>
      <c r="I34" s="23"/>
      <c r="J34" s="24" t="e">
        <f t="shared" si="6"/>
        <v>#REF!</v>
      </c>
      <c r="K34">
        <f>IF(B34=$G$2,SUM($J$19:J34),0)</f>
        <v>0</v>
      </c>
      <c r="L34">
        <f>IF(B34=$G$2,SUM($J$19:J33),0)</f>
        <v>0</v>
      </c>
    </row>
    <row r="35" spans="1:12" outlineLevel="1">
      <c r="A35" s="19" t="e">
        <f>#REF!</f>
        <v>#REF!</v>
      </c>
      <c r="B35" s="9">
        <f t="shared" si="9"/>
        <v>16</v>
      </c>
      <c r="C35" s="21" t="e">
        <f t="shared" si="2"/>
        <v>#REF!</v>
      </c>
      <c r="D35" s="21" t="e">
        <f t="shared" si="3"/>
        <v>#REF!</v>
      </c>
      <c r="E35" s="22" t="e">
        <f t="shared" si="7"/>
        <v>#REF!</v>
      </c>
      <c r="F35" s="21" t="e">
        <f t="shared" si="4"/>
        <v>#REF!</v>
      </c>
      <c r="G35" s="21" t="e">
        <f t="shared" si="5"/>
        <v>#REF!</v>
      </c>
      <c r="H35" s="22" t="e">
        <f t="shared" si="8"/>
        <v>#REF!</v>
      </c>
      <c r="I35" s="23"/>
      <c r="J35" s="24" t="e">
        <f t="shared" si="6"/>
        <v>#REF!</v>
      </c>
      <c r="K35">
        <f>IF(B35=$G$2,SUM($J$19:J35),0)</f>
        <v>0</v>
      </c>
      <c r="L35">
        <f>IF(B35=$G$2,SUM($J$19:J34),0)</f>
        <v>0</v>
      </c>
    </row>
    <row r="36" spans="1:12" outlineLevel="1">
      <c r="A36" s="19" t="e">
        <f>#REF!</f>
        <v>#REF!</v>
      </c>
      <c r="B36" s="9">
        <f t="shared" si="9"/>
        <v>17</v>
      </c>
      <c r="C36" s="21" t="e">
        <f t="shared" si="2"/>
        <v>#REF!</v>
      </c>
      <c r="D36" s="21" t="e">
        <f t="shared" si="3"/>
        <v>#REF!</v>
      </c>
      <c r="E36" s="22" t="e">
        <f t="shared" si="7"/>
        <v>#REF!</v>
      </c>
      <c r="F36" s="21" t="e">
        <f t="shared" si="4"/>
        <v>#REF!</v>
      </c>
      <c r="G36" s="21" t="e">
        <f t="shared" si="5"/>
        <v>#REF!</v>
      </c>
      <c r="H36" s="22" t="e">
        <f t="shared" si="8"/>
        <v>#REF!</v>
      </c>
      <c r="I36" s="23"/>
      <c r="J36" s="24" t="e">
        <f t="shared" si="6"/>
        <v>#REF!</v>
      </c>
      <c r="K36">
        <f>IF(B36=$G$2,SUM($J$19:J36),0)</f>
        <v>0</v>
      </c>
      <c r="L36">
        <f>IF(B36=$G$2,SUM($J$19:J35),0)</f>
        <v>0</v>
      </c>
    </row>
    <row r="37" spans="1:12" outlineLevel="1">
      <c r="A37" s="19" t="e">
        <f>#REF!</f>
        <v>#REF!</v>
      </c>
      <c r="B37" s="9">
        <f t="shared" si="9"/>
        <v>18</v>
      </c>
      <c r="C37" s="21" t="e">
        <f t="shared" si="2"/>
        <v>#REF!</v>
      </c>
      <c r="D37" s="21" t="e">
        <f t="shared" si="3"/>
        <v>#REF!</v>
      </c>
      <c r="E37" s="22" t="e">
        <f t="shared" si="7"/>
        <v>#REF!</v>
      </c>
      <c r="F37" s="21" t="e">
        <f t="shared" si="4"/>
        <v>#REF!</v>
      </c>
      <c r="G37" s="21" t="e">
        <f t="shared" si="5"/>
        <v>#REF!</v>
      </c>
      <c r="H37" s="22" t="e">
        <f t="shared" si="8"/>
        <v>#REF!</v>
      </c>
      <c r="I37" s="23"/>
      <c r="J37" s="24" t="e">
        <f t="shared" si="6"/>
        <v>#REF!</v>
      </c>
      <c r="K37">
        <f>IF(B37=$G$2,SUM($J$19:J37),0)</f>
        <v>0</v>
      </c>
      <c r="L37">
        <f>IF(B37=$G$2,SUM($J$19:J36),0)</f>
        <v>0</v>
      </c>
    </row>
    <row r="38" spans="1:12" outlineLevel="1">
      <c r="A38" s="19" t="e">
        <f>#REF!</f>
        <v>#REF!</v>
      </c>
      <c r="B38" s="9">
        <f t="shared" si="9"/>
        <v>19</v>
      </c>
      <c r="C38" s="21" t="e">
        <f t="shared" si="2"/>
        <v>#REF!</v>
      </c>
      <c r="D38" s="21" t="e">
        <f t="shared" si="3"/>
        <v>#REF!</v>
      </c>
      <c r="E38" s="22" t="e">
        <f t="shared" si="7"/>
        <v>#REF!</v>
      </c>
      <c r="F38" s="21" t="e">
        <f t="shared" si="4"/>
        <v>#REF!</v>
      </c>
      <c r="G38" s="21" t="e">
        <f t="shared" si="5"/>
        <v>#REF!</v>
      </c>
      <c r="H38" s="22" t="e">
        <f t="shared" si="8"/>
        <v>#REF!</v>
      </c>
      <c r="I38" s="23"/>
      <c r="J38" s="24" t="e">
        <f t="shared" si="6"/>
        <v>#REF!</v>
      </c>
      <c r="K38">
        <f>IF(B38=$G$2,SUM($J$19:J38),0)</f>
        <v>0</v>
      </c>
      <c r="L38">
        <f>IF(B38=$G$2,SUM($J$19:J37),0)</f>
        <v>0</v>
      </c>
    </row>
    <row r="39" spans="1:12" outlineLevel="1">
      <c r="A39" s="19" t="e">
        <f>#REF!</f>
        <v>#REF!</v>
      </c>
      <c r="B39" s="9">
        <f t="shared" si="9"/>
        <v>20</v>
      </c>
      <c r="C39" s="21" t="e">
        <f t="shared" si="2"/>
        <v>#REF!</v>
      </c>
      <c r="D39" s="21" t="e">
        <f t="shared" si="3"/>
        <v>#REF!</v>
      </c>
      <c r="E39" s="22" t="e">
        <f t="shared" si="7"/>
        <v>#REF!</v>
      </c>
      <c r="F39" s="21" t="e">
        <f t="shared" si="4"/>
        <v>#REF!</v>
      </c>
      <c r="G39" s="21" t="e">
        <f t="shared" si="5"/>
        <v>#REF!</v>
      </c>
      <c r="H39" s="22" t="e">
        <f t="shared" si="8"/>
        <v>#REF!</v>
      </c>
      <c r="I39" s="23"/>
      <c r="J39" s="24" t="e">
        <f t="shared" si="6"/>
        <v>#REF!</v>
      </c>
      <c r="K39">
        <f>IF(B39=$G$2,SUM($J$19:J39),0)</f>
        <v>0</v>
      </c>
      <c r="L39">
        <f>IF(B39=$G$2,SUM($J$19:J38),0)</f>
        <v>0</v>
      </c>
    </row>
    <row r="40" spans="1:12" outlineLevel="1">
      <c r="A40" s="19" t="e">
        <f>#REF!</f>
        <v>#REF!</v>
      </c>
      <c r="B40" s="9">
        <f t="shared" si="9"/>
        <v>21</v>
      </c>
      <c r="C40" s="21" t="e">
        <f t="shared" si="2"/>
        <v>#REF!</v>
      </c>
      <c r="D40" s="21" t="e">
        <f t="shared" si="3"/>
        <v>#REF!</v>
      </c>
      <c r="E40" s="22" t="e">
        <f t="shared" si="7"/>
        <v>#REF!</v>
      </c>
      <c r="F40" s="21" t="e">
        <f t="shared" si="4"/>
        <v>#REF!</v>
      </c>
      <c r="G40" s="21" t="e">
        <f t="shared" si="5"/>
        <v>#REF!</v>
      </c>
      <c r="H40" s="22" t="e">
        <f t="shared" si="8"/>
        <v>#REF!</v>
      </c>
      <c r="I40" s="23"/>
      <c r="J40" s="24" t="e">
        <f t="shared" si="6"/>
        <v>#REF!</v>
      </c>
      <c r="K40">
        <f>IF(B40=$G$2,SUM($J$19:J40),0)</f>
        <v>0</v>
      </c>
      <c r="L40">
        <f>IF(B40=$G$2,SUM($J$19:J39),0)</f>
        <v>0</v>
      </c>
    </row>
    <row r="41" spans="1:12" outlineLevel="1">
      <c r="A41" s="19" t="e">
        <f>#REF!</f>
        <v>#REF!</v>
      </c>
      <c r="B41" s="9">
        <f t="shared" si="9"/>
        <v>22</v>
      </c>
      <c r="C41" s="21" t="e">
        <f t="shared" si="2"/>
        <v>#REF!</v>
      </c>
      <c r="D41" s="21" t="e">
        <f t="shared" si="3"/>
        <v>#REF!</v>
      </c>
      <c r="E41" s="22" t="e">
        <f t="shared" si="7"/>
        <v>#REF!</v>
      </c>
      <c r="F41" s="21" t="e">
        <f t="shared" si="4"/>
        <v>#REF!</v>
      </c>
      <c r="G41" s="21" t="e">
        <f t="shared" si="5"/>
        <v>#REF!</v>
      </c>
      <c r="H41" s="22" t="e">
        <f t="shared" si="8"/>
        <v>#REF!</v>
      </c>
      <c r="I41" s="23"/>
      <c r="J41" s="24" t="e">
        <f t="shared" si="6"/>
        <v>#REF!</v>
      </c>
      <c r="K41">
        <f>IF(B41=$G$2,SUM($J$19:J41),0)</f>
        <v>0</v>
      </c>
      <c r="L41">
        <f>IF(B41=$G$2,SUM($J$19:J40),0)</f>
        <v>0</v>
      </c>
    </row>
    <row r="42" spans="1:12" outlineLevel="1">
      <c r="A42" s="19" t="e">
        <f>#REF!</f>
        <v>#REF!</v>
      </c>
      <c r="B42" s="9">
        <f t="shared" si="9"/>
        <v>23</v>
      </c>
      <c r="C42" s="21" t="e">
        <f t="shared" si="2"/>
        <v>#REF!</v>
      </c>
      <c r="D42" s="21" t="e">
        <f t="shared" si="3"/>
        <v>#REF!</v>
      </c>
      <c r="E42" s="22" t="e">
        <f t="shared" si="7"/>
        <v>#REF!</v>
      </c>
      <c r="F42" s="21" t="e">
        <f t="shared" si="4"/>
        <v>#REF!</v>
      </c>
      <c r="G42" s="21" t="e">
        <f t="shared" si="5"/>
        <v>#REF!</v>
      </c>
      <c r="H42" s="22" t="e">
        <f t="shared" si="8"/>
        <v>#REF!</v>
      </c>
      <c r="I42" s="23"/>
      <c r="J42" s="24" t="e">
        <f t="shared" si="6"/>
        <v>#REF!</v>
      </c>
      <c r="K42">
        <f>IF(B42=$G$2,SUM($J$19:J42),0)</f>
        <v>0</v>
      </c>
      <c r="L42">
        <f>IF(B42=$G$2,SUM($J$19:J41),0)</f>
        <v>0</v>
      </c>
    </row>
    <row r="43" spans="1:12" outlineLevel="1">
      <c r="A43" s="19" t="e">
        <f>#REF!</f>
        <v>#REF!</v>
      </c>
      <c r="B43" s="9">
        <f>B42+1</f>
        <v>24</v>
      </c>
      <c r="C43" s="21" t="e">
        <f t="shared" si="2"/>
        <v>#REF!</v>
      </c>
      <c r="D43" s="21" t="e">
        <f t="shared" si="3"/>
        <v>#REF!</v>
      </c>
      <c r="E43" s="22" t="e">
        <f t="shared" si="7"/>
        <v>#REF!</v>
      </c>
      <c r="F43" s="21" t="e">
        <f t="shared" si="4"/>
        <v>#REF!</v>
      </c>
      <c r="G43" s="21" t="e">
        <f t="shared" si="5"/>
        <v>#REF!</v>
      </c>
      <c r="H43" s="22" t="e">
        <f t="shared" si="8"/>
        <v>#REF!</v>
      </c>
      <c r="I43" s="23"/>
      <c r="J43" s="24" t="e">
        <f t="shared" si="6"/>
        <v>#REF!</v>
      </c>
      <c r="K43">
        <f>IF(B43=$G$2,SUM($J$19:J43),0)</f>
        <v>0</v>
      </c>
      <c r="L43">
        <f>IF(B43=$G$2,SUM($J$19:J42),0)</f>
        <v>0</v>
      </c>
    </row>
    <row r="44" spans="1:12" outlineLevel="1">
      <c r="A44" s="19" t="e">
        <f>#REF!</f>
        <v>#REF!</v>
      </c>
      <c r="B44" s="9">
        <f t="shared" ref="B44:B107" si="10">B43+1</f>
        <v>25</v>
      </c>
      <c r="C44" s="21" t="e">
        <f t="shared" si="2"/>
        <v>#REF!</v>
      </c>
      <c r="D44" s="21" t="e">
        <f t="shared" si="3"/>
        <v>#REF!</v>
      </c>
      <c r="E44" s="22" t="e">
        <f t="shared" si="7"/>
        <v>#REF!</v>
      </c>
      <c r="F44" s="21" t="e">
        <f t="shared" si="4"/>
        <v>#REF!</v>
      </c>
      <c r="G44" s="21" t="e">
        <f t="shared" si="5"/>
        <v>#REF!</v>
      </c>
      <c r="H44" s="22" t="e">
        <f t="shared" si="8"/>
        <v>#REF!</v>
      </c>
      <c r="I44" s="23"/>
      <c r="J44" s="24" t="e">
        <f t="shared" si="6"/>
        <v>#REF!</v>
      </c>
      <c r="K44">
        <f>IF(B44=$G$2,SUM($J$19:J44),0)</f>
        <v>0</v>
      </c>
      <c r="L44">
        <f>IF(B44=$G$2,SUM($J$19:J43),0)</f>
        <v>0</v>
      </c>
    </row>
    <row r="45" spans="1:12" outlineLevel="1">
      <c r="A45" s="19" t="e">
        <f>#REF!</f>
        <v>#REF!</v>
      </c>
      <c r="B45" s="9">
        <f t="shared" si="10"/>
        <v>26</v>
      </c>
      <c r="C45" s="21" t="e">
        <f t="shared" si="2"/>
        <v>#REF!</v>
      </c>
      <c r="D45" s="21" t="e">
        <f t="shared" si="3"/>
        <v>#REF!</v>
      </c>
      <c r="E45" s="22" t="e">
        <f t="shared" si="7"/>
        <v>#REF!</v>
      </c>
      <c r="F45" s="21" t="e">
        <f t="shared" si="4"/>
        <v>#REF!</v>
      </c>
      <c r="G45" s="21" t="e">
        <f t="shared" si="5"/>
        <v>#REF!</v>
      </c>
      <c r="H45" s="22" t="e">
        <f t="shared" si="8"/>
        <v>#REF!</v>
      </c>
      <c r="I45" s="23"/>
      <c r="J45" s="24" t="e">
        <f t="shared" si="6"/>
        <v>#REF!</v>
      </c>
      <c r="K45">
        <f>IF(B45=$G$2,SUM($J$19:J45),0)</f>
        <v>0</v>
      </c>
      <c r="L45">
        <f>IF(B45=$G$2,SUM($J$19:J44),0)</f>
        <v>0</v>
      </c>
    </row>
    <row r="46" spans="1:12" outlineLevel="1">
      <c r="A46" s="19" t="e">
        <f>#REF!</f>
        <v>#REF!</v>
      </c>
      <c r="B46" s="9">
        <f t="shared" si="10"/>
        <v>27</v>
      </c>
      <c r="C46" s="21" t="e">
        <f t="shared" si="2"/>
        <v>#REF!</v>
      </c>
      <c r="D46" s="21" t="e">
        <f t="shared" si="3"/>
        <v>#REF!</v>
      </c>
      <c r="E46" s="22" t="e">
        <f t="shared" si="7"/>
        <v>#REF!</v>
      </c>
      <c r="F46" s="21" t="e">
        <f t="shared" si="4"/>
        <v>#REF!</v>
      </c>
      <c r="G46" s="21" t="e">
        <f t="shared" si="5"/>
        <v>#REF!</v>
      </c>
      <c r="H46" s="22" t="e">
        <f t="shared" si="8"/>
        <v>#REF!</v>
      </c>
      <c r="I46" s="23"/>
      <c r="J46" s="24" t="e">
        <f t="shared" si="6"/>
        <v>#REF!</v>
      </c>
      <c r="K46">
        <f>IF(B46=$G$2,SUM($J$19:J46),0)</f>
        <v>0</v>
      </c>
      <c r="L46">
        <f>IF(B46=$G$2,SUM($J$19:J45),0)</f>
        <v>0</v>
      </c>
    </row>
    <row r="47" spans="1:12" outlineLevel="1">
      <c r="A47" s="19" t="e">
        <f>#REF!</f>
        <v>#REF!</v>
      </c>
      <c r="B47" s="9">
        <f t="shared" si="10"/>
        <v>28</v>
      </c>
      <c r="C47" s="21" t="e">
        <f t="shared" si="2"/>
        <v>#REF!</v>
      </c>
      <c r="D47" s="21" t="e">
        <f t="shared" si="3"/>
        <v>#REF!</v>
      </c>
      <c r="E47" s="22" t="e">
        <f t="shared" si="7"/>
        <v>#REF!</v>
      </c>
      <c r="F47" s="21" t="e">
        <f t="shared" si="4"/>
        <v>#REF!</v>
      </c>
      <c r="G47" s="21" t="e">
        <f t="shared" si="5"/>
        <v>#REF!</v>
      </c>
      <c r="H47" s="22" t="e">
        <f t="shared" si="8"/>
        <v>#REF!</v>
      </c>
      <c r="I47" s="23"/>
      <c r="J47" s="24" t="e">
        <f t="shared" si="6"/>
        <v>#REF!</v>
      </c>
      <c r="K47">
        <f>IF(B47=$G$2,SUM($J$19:J47),0)</f>
        <v>0</v>
      </c>
      <c r="L47">
        <f>IF(B47=$G$2,SUM($J$19:J46),0)</f>
        <v>0</v>
      </c>
    </row>
    <row r="48" spans="1:12" outlineLevel="1">
      <c r="A48" s="19" t="e">
        <f>#REF!</f>
        <v>#REF!</v>
      </c>
      <c r="B48" s="9">
        <f t="shared" si="10"/>
        <v>29</v>
      </c>
      <c r="C48" s="21" t="e">
        <f t="shared" si="2"/>
        <v>#REF!</v>
      </c>
      <c r="D48" s="21" t="e">
        <f t="shared" si="3"/>
        <v>#REF!</v>
      </c>
      <c r="E48" s="22" t="e">
        <f t="shared" si="7"/>
        <v>#REF!</v>
      </c>
      <c r="F48" s="21" t="e">
        <f t="shared" si="4"/>
        <v>#REF!</v>
      </c>
      <c r="G48" s="21" t="e">
        <f t="shared" si="5"/>
        <v>#REF!</v>
      </c>
      <c r="H48" s="22" t="e">
        <f t="shared" si="8"/>
        <v>#REF!</v>
      </c>
      <c r="I48" s="23"/>
      <c r="J48" s="24" t="e">
        <f t="shared" si="6"/>
        <v>#REF!</v>
      </c>
      <c r="K48">
        <f>IF(B48=$G$2,SUM($J$19:J48),0)</f>
        <v>0</v>
      </c>
      <c r="L48">
        <f>IF(B48=$G$2,SUM($J$19:J47),0)</f>
        <v>0</v>
      </c>
    </row>
    <row r="49" spans="1:12" outlineLevel="1">
      <c r="A49" s="19" t="e">
        <f>#REF!</f>
        <v>#REF!</v>
      </c>
      <c r="B49" s="9">
        <f t="shared" si="10"/>
        <v>30</v>
      </c>
      <c r="C49" s="21" t="e">
        <f t="shared" si="2"/>
        <v>#REF!</v>
      </c>
      <c r="D49" s="21" t="e">
        <f t="shared" si="3"/>
        <v>#REF!</v>
      </c>
      <c r="E49" s="22" t="e">
        <f t="shared" si="7"/>
        <v>#REF!</v>
      </c>
      <c r="F49" s="21" t="e">
        <f t="shared" si="4"/>
        <v>#REF!</v>
      </c>
      <c r="G49" s="21" t="e">
        <f t="shared" si="5"/>
        <v>#REF!</v>
      </c>
      <c r="H49" s="22" t="e">
        <f t="shared" si="8"/>
        <v>#REF!</v>
      </c>
      <c r="I49" s="23"/>
      <c r="J49" s="24" t="e">
        <f t="shared" si="6"/>
        <v>#REF!</v>
      </c>
      <c r="K49">
        <f>IF(B49=$G$2,SUM($J$19:J49),0)</f>
        <v>0</v>
      </c>
      <c r="L49">
        <f>IF(B49=$G$2,SUM($J$19:J48),0)</f>
        <v>0</v>
      </c>
    </row>
    <row r="50" spans="1:12" outlineLevel="1">
      <c r="A50" s="19" t="e">
        <f>#REF!</f>
        <v>#REF!</v>
      </c>
      <c r="B50" s="9">
        <f t="shared" si="10"/>
        <v>31</v>
      </c>
      <c r="C50" s="21" t="e">
        <f t="shared" si="2"/>
        <v>#REF!</v>
      </c>
      <c r="D50" s="21" t="e">
        <f t="shared" si="3"/>
        <v>#REF!</v>
      </c>
      <c r="E50" s="22" t="e">
        <f t="shared" si="7"/>
        <v>#REF!</v>
      </c>
      <c r="F50" s="21" t="e">
        <f t="shared" si="4"/>
        <v>#REF!</v>
      </c>
      <c r="G50" s="21" t="e">
        <f t="shared" si="5"/>
        <v>#REF!</v>
      </c>
      <c r="H50" s="22" t="e">
        <f t="shared" si="8"/>
        <v>#REF!</v>
      </c>
      <c r="I50" s="23"/>
      <c r="J50" s="24" t="e">
        <f t="shared" si="6"/>
        <v>#REF!</v>
      </c>
      <c r="K50">
        <f>IF(B50=$G$2,SUM($J$19:J50),0)</f>
        <v>0</v>
      </c>
      <c r="L50">
        <f>IF(B50=$G$2,SUM($J$19:J49),0)</f>
        <v>0</v>
      </c>
    </row>
    <row r="51" spans="1:12" outlineLevel="1">
      <c r="A51" s="19" t="e">
        <f>#REF!</f>
        <v>#REF!</v>
      </c>
      <c r="B51" s="9">
        <f t="shared" si="10"/>
        <v>32</v>
      </c>
      <c r="C51" s="21" t="e">
        <f t="shared" ref="C51:C82" si="11">(IF($I$5=1,0,IF($B51&gt;=$C$5,$G$5,0))*IF($I$5=1,IF($B51&gt;($D$5+($B$19-$G$1)),0,IF(GCD(($D$5+($B$19-$G$1)-$B51),$H$5)=$H$5,1,0)),IF($B51&gt;$D$5,0,IF(GCD(($D$5-$B51),$H$5)=$H$5,1,0))))+(IF($I$6=1,0,IF($B51&gt;=$C$6,$G$6,0))*IF($I$6=1,IF($B51&gt;($D$6+($B$19-$G$1)),0,IF(GCD(($D$6+($B$19-$G$1)-$B51),$H$6)=$H$6,1,0)),IF($B51&gt;$D$6,0,IF(GCD(($D$6-$B51),$H$6)=$H$6,1,0))))+(IF($I$7=1,0,IF($B51&gt;=$C$7,$G$7,0))*IF($I$7=1,IF($B51&gt;($D$7+($B$19-$G$1)),0,IF(GCD(($D$7+($B$19-$G$1)-$B51),$H$7)=$H$7,1,0)),IF($B51&gt;$D$7,0,IF(GCD(($D$7-$B51),$H$7)=$H$7,1,0))))</f>
        <v>#REF!</v>
      </c>
      <c r="D51" s="21" t="e">
        <f t="shared" ref="D51:D82" si="12">(IF($I$8=1,0,IF($B51&gt;=$C$8,$G$8,0))*IF($I$8=1,IF($B51&gt;($D$8+($B$19-$G$1)),0,IF(GCD(($D$8+($B$19-$G$1)-$B51),$H$8)=$H$8,1,0)),IF($B51&gt;$D$8,0,IF(GCD(($D$8-B51),$H$8)=$H$8,1,0))))+(IF($I$9=1,0,IF($B51&gt;=$C$9,$G$9,0))*IF($I$9=1,IF($B51&gt;($D$9+($B$19-$G$1)),0,IF(GCD(($D$9+($B$19-$G$1)-$B51),$H$9)=$H$9,1,0)),IF($B51&gt;$D$9,0,IF(GCD(($D$9-$B51),$H$9)=$H$9,1,0))))+(IF($I$10=1,0,IF($B51&gt;=$C$10,$G$10,0))*IF($I$10=1,IF($B51&gt;($D$10+($B$19-$G$1)),0,IF(GCD(($D$10+($B$19-$G$1)-$B51),$H$10)=$H$10,1,0)),IF($B51&gt;$D$10,0,IF(GCD(($D$10-$B51),$H$10)=$H$10,1,0))))</f>
        <v>#REF!</v>
      </c>
      <c r="E51" s="22" t="e">
        <f t="shared" si="7"/>
        <v>#REF!</v>
      </c>
      <c r="F51" s="21" t="e">
        <f t="shared" ref="F51:F82" si="13">(IF($I$5=1,IF($B51&gt;=($C$5+($B$19-$G$1)),$G$5,0),0)*IF($I$5=1,IF($B51&gt;($D$5+($B$19-$G$1)),0,IF(GCD(($D$5+($B$19-$G$1)-$B51),$H$5)=$H$5,1,0)),IF($B51&gt;$D$5,0,IF(GCD(($D$5-$B51),$H$5)=$H$5,1,0))))+(IF($I$6=1,IF($B51&gt;=($C$6+($B$19-$G$1)),$G$6,0),0)*IF($I$6=1,IF($B51&gt;($D$6+($B$19-$G$1)),0,IF(GCD(($D$6+($B$19-$G$1)-$B51),$H$6)=$H$6,1,0)),IF($B51&gt;$D$6,0,IF(GCD(($D$6-$B51),$H$6)=$H$6,1,0))))+(IF($I$7=1,IF($B51&gt;=($C$7+($B$19-$G$1)),$G$7,0),0)*IF($I$7=1,IF($B51&gt;($D$7+($B$19-$G$1)),0,IF(GCD(($D$7+($B$19-$G$1)-$B51),$H$7)=$H$7,1,0)),IF($B51&gt;$D$7,0,IF(GCD(($D$7-$B51),$H$7)=$H$7,1,0))))</f>
        <v>#REF!</v>
      </c>
      <c r="G51" s="21" t="e">
        <f t="shared" ref="G51:G82" si="14">(IF($I$8=1,IF($B51&gt;=($C$8+($B$19-$G$1)),$G$8,0),0)*IF($I$8=1,IF($B51&gt;($D$8+($B$19-$G$1)),0,IF(GCD(($D$8+($B$19-$G$1)-$B51),$H$8)=$H$8,1,0)),IF($B51&gt;$D$8,0,IF(GCD(($D$8-$B51),$H$8)=$H$8,1,0))))+(IF($I$9=1,IF($B51&gt;=($C$9+($B$19-$G$1)),$G$9,0),0)*IF($I$9=1,IF($B51&gt;($D$9+($B$19-$G$1)),0,IF(GCD(($D$9+($B$19-$G$1)-$B51),$H$9)=$H$9,1,0)),IF($B51&gt;$D$9,0,IF(GCD(($D$9-$B51),$H$9)=$H$9,1,0))))+(IF($I$10=1,IF($B51&gt;=($C$10+($B$19-$G$1)),$G$10,0),0)*IF($I$10=1,IF($B51&gt;($D$10+($B$19-$G$1)),0,IF(GCD(($D$10+($B$19-$G$1)-$B51),$H$10)=$H$10,1,0)),IF($B51&gt;$D$10,0,IF(GCD(($D$10-$B51),$H$10)=$H$10,1,0))))</f>
        <v>#REF!</v>
      </c>
      <c r="H51" s="22" t="e">
        <f t="shared" si="8"/>
        <v>#REF!</v>
      </c>
      <c r="I51" s="23"/>
      <c r="J51" s="24" t="e">
        <f t="shared" si="6"/>
        <v>#REF!</v>
      </c>
      <c r="K51">
        <f>IF(B51=$G$2,SUM($J$19:J51),0)</f>
        <v>0</v>
      </c>
      <c r="L51">
        <f>IF(B51=$G$2,SUM($J$19:J50),0)</f>
        <v>0</v>
      </c>
    </row>
    <row r="52" spans="1:12" outlineLevel="1">
      <c r="A52" s="19" t="e">
        <f>#REF!</f>
        <v>#REF!</v>
      </c>
      <c r="B52" s="9">
        <f t="shared" si="10"/>
        <v>33</v>
      </c>
      <c r="C52" s="21" t="e">
        <f t="shared" si="11"/>
        <v>#REF!</v>
      </c>
      <c r="D52" s="21" t="e">
        <f t="shared" si="12"/>
        <v>#REF!</v>
      </c>
      <c r="E52" s="22" t="e">
        <f t="shared" si="7"/>
        <v>#REF!</v>
      </c>
      <c r="F52" s="21" t="e">
        <f t="shared" si="13"/>
        <v>#REF!</v>
      </c>
      <c r="G52" s="21" t="e">
        <f t="shared" si="14"/>
        <v>#REF!</v>
      </c>
      <c r="H52" s="22" t="e">
        <f t="shared" si="8"/>
        <v>#REF!</v>
      </c>
      <c r="I52" s="23"/>
      <c r="J52" s="24" t="e">
        <f t="shared" si="6"/>
        <v>#REF!</v>
      </c>
      <c r="K52">
        <f>IF(B52=$G$2,SUM($J$19:J52),0)</f>
        <v>0</v>
      </c>
      <c r="L52">
        <f>IF(B52=$G$2,SUM($J$19:J51),0)</f>
        <v>0</v>
      </c>
    </row>
    <row r="53" spans="1:12" outlineLevel="1">
      <c r="A53" s="19" t="e">
        <f>#REF!</f>
        <v>#REF!</v>
      </c>
      <c r="B53" s="9">
        <f t="shared" si="10"/>
        <v>34</v>
      </c>
      <c r="C53" s="21" t="e">
        <f t="shared" si="11"/>
        <v>#REF!</v>
      </c>
      <c r="D53" s="21" t="e">
        <f t="shared" si="12"/>
        <v>#REF!</v>
      </c>
      <c r="E53" s="22" t="e">
        <f t="shared" si="7"/>
        <v>#REF!</v>
      </c>
      <c r="F53" s="21" t="e">
        <f t="shared" si="13"/>
        <v>#REF!</v>
      </c>
      <c r="G53" s="21" t="e">
        <f t="shared" si="14"/>
        <v>#REF!</v>
      </c>
      <c r="H53" s="22" t="e">
        <f t="shared" si="8"/>
        <v>#REF!</v>
      </c>
      <c r="I53" s="23"/>
      <c r="J53" s="24" t="e">
        <f t="shared" si="6"/>
        <v>#REF!</v>
      </c>
      <c r="K53">
        <f>IF(B53=$G$2,SUM($J$19:J53),0)</f>
        <v>0</v>
      </c>
      <c r="L53">
        <f>IF(B53=$G$2,SUM($J$19:J52),0)</f>
        <v>0</v>
      </c>
    </row>
    <row r="54" spans="1:12" outlineLevel="1">
      <c r="A54" s="19" t="e">
        <f>#REF!</f>
        <v>#REF!</v>
      </c>
      <c r="B54" s="9">
        <f t="shared" si="10"/>
        <v>35</v>
      </c>
      <c r="C54" s="21" t="e">
        <f t="shared" si="11"/>
        <v>#REF!</v>
      </c>
      <c r="D54" s="21" t="e">
        <f t="shared" si="12"/>
        <v>#REF!</v>
      </c>
      <c r="E54" s="22" t="e">
        <f t="shared" si="7"/>
        <v>#REF!</v>
      </c>
      <c r="F54" s="21" t="e">
        <f t="shared" si="13"/>
        <v>#REF!</v>
      </c>
      <c r="G54" s="21" t="e">
        <f t="shared" si="14"/>
        <v>#REF!</v>
      </c>
      <c r="H54" s="22" t="e">
        <f t="shared" si="8"/>
        <v>#REF!</v>
      </c>
      <c r="I54" s="23"/>
      <c r="J54" s="24" t="e">
        <f t="shared" si="6"/>
        <v>#REF!</v>
      </c>
      <c r="K54">
        <f>IF(B54=$G$2,SUM($J$19:J54),0)</f>
        <v>0</v>
      </c>
      <c r="L54">
        <f>IF(B54=$G$2,SUM($J$19:J53),0)</f>
        <v>0</v>
      </c>
    </row>
    <row r="55" spans="1:12" outlineLevel="1">
      <c r="A55" s="19" t="e">
        <f>#REF!</f>
        <v>#REF!</v>
      </c>
      <c r="B55" s="9">
        <f t="shared" si="10"/>
        <v>36</v>
      </c>
      <c r="C55" s="21" t="e">
        <f t="shared" si="11"/>
        <v>#REF!</v>
      </c>
      <c r="D55" s="21" t="e">
        <f t="shared" si="12"/>
        <v>#REF!</v>
      </c>
      <c r="E55" s="22" t="e">
        <f t="shared" si="7"/>
        <v>#REF!</v>
      </c>
      <c r="F55" s="21" t="e">
        <f t="shared" si="13"/>
        <v>#REF!</v>
      </c>
      <c r="G55" s="21" t="e">
        <f t="shared" si="14"/>
        <v>#REF!</v>
      </c>
      <c r="H55" s="22" t="e">
        <f t="shared" si="8"/>
        <v>#REF!</v>
      </c>
      <c r="I55" s="23"/>
      <c r="J55" s="24" t="e">
        <f t="shared" si="6"/>
        <v>#REF!</v>
      </c>
      <c r="K55">
        <f>IF(B55=$G$2,SUM($J$19:J55),0)</f>
        <v>0</v>
      </c>
      <c r="L55">
        <f>IF(B55=$G$2,SUM($J$19:J54),0)</f>
        <v>0</v>
      </c>
    </row>
    <row r="56" spans="1:12" outlineLevel="1">
      <c r="A56" s="19" t="e">
        <f>#REF!</f>
        <v>#REF!</v>
      </c>
      <c r="B56" s="9">
        <f t="shared" si="10"/>
        <v>37</v>
      </c>
      <c r="C56" s="21" t="e">
        <f t="shared" si="11"/>
        <v>#REF!</v>
      </c>
      <c r="D56" s="21" t="e">
        <f t="shared" si="12"/>
        <v>#REF!</v>
      </c>
      <c r="E56" s="22" t="e">
        <f t="shared" si="7"/>
        <v>#REF!</v>
      </c>
      <c r="F56" s="21" t="e">
        <f t="shared" si="13"/>
        <v>#REF!</v>
      </c>
      <c r="G56" s="21" t="e">
        <f t="shared" si="14"/>
        <v>#REF!</v>
      </c>
      <c r="H56" s="22" t="e">
        <f t="shared" si="8"/>
        <v>#REF!</v>
      </c>
      <c r="I56" s="23"/>
      <c r="J56" s="24" t="e">
        <f t="shared" si="6"/>
        <v>#REF!</v>
      </c>
      <c r="K56">
        <f>IF(B56=$G$2,SUM($J$19:J56),0)</f>
        <v>0</v>
      </c>
      <c r="L56">
        <f>IF(B56=$G$2,SUM($J$19:J55),0)</f>
        <v>0</v>
      </c>
    </row>
    <row r="57" spans="1:12" outlineLevel="1">
      <c r="A57" s="19" t="e">
        <f>#REF!</f>
        <v>#REF!</v>
      </c>
      <c r="B57" s="9">
        <f t="shared" si="10"/>
        <v>38</v>
      </c>
      <c r="C57" s="21" t="e">
        <f t="shared" si="11"/>
        <v>#REF!</v>
      </c>
      <c r="D57" s="21" t="e">
        <f t="shared" si="12"/>
        <v>#REF!</v>
      </c>
      <c r="E57" s="22" t="e">
        <f t="shared" si="7"/>
        <v>#REF!</v>
      </c>
      <c r="F57" s="21" t="e">
        <f t="shared" si="13"/>
        <v>#REF!</v>
      </c>
      <c r="G57" s="21" t="e">
        <f t="shared" si="14"/>
        <v>#REF!</v>
      </c>
      <c r="H57" s="22" t="e">
        <f t="shared" si="8"/>
        <v>#REF!</v>
      </c>
      <c r="I57" s="23"/>
      <c r="J57" s="24" t="e">
        <f t="shared" si="6"/>
        <v>#REF!</v>
      </c>
      <c r="K57">
        <f>IF(B57=$G$2,SUM($J$19:J57),0)</f>
        <v>0</v>
      </c>
      <c r="L57">
        <f>IF(B57=$G$2,SUM($J$19:J56),0)</f>
        <v>0</v>
      </c>
    </row>
    <row r="58" spans="1:12" outlineLevel="1">
      <c r="A58" s="19" t="e">
        <f>#REF!</f>
        <v>#REF!</v>
      </c>
      <c r="B58" s="9">
        <f t="shared" si="10"/>
        <v>39</v>
      </c>
      <c r="C58" s="21" t="e">
        <f t="shared" si="11"/>
        <v>#REF!</v>
      </c>
      <c r="D58" s="21" t="e">
        <f t="shared" si="12"/>
        <v>#REF!</v>
      </c>
      <c r="E58" s="22" t="e">
        <f t="shared" si="7"/>
        <v>#REF!</v>
      </c>
      <c r="F58" s="21" t="e">
        <f t="shared" si="13"/>
        <v>#REF!</v>
      </c>
      <c r="G58" s="21" t="e">
        <f t="shared" si="14"/>
        <v>#REF!</v>
      </c>
      <c r="H58" s="22" t="e">
        <f t="shared" si="8"/>
        <v>#REF!</v>
      </c>
      <c r="I58" s="23"/>
      <c r="J58" s="24" t="e">
        <f t="shared" si="6"/>
        <v>#REF!</v>
      </c>
      <c r="K58">
        <f>IF(B58=$G$2,SUM($J$19:J58),0)</f>
        <v>0</v>
      </c>
      <c r="L58">
        <f>IF(B58=$G$2,SUM($J$19:J57),0)</f>
        <v>0</v>
      </c>
    </row>
    <row r="59" spans="1:12" outlineLevel="1">
      <c r="A59" s="19" t="e">
        <f>#REF!</f>
        <v>#REF!</v>
      </c>
      <c r="B59" s="9">
        <f t="shared" si="10"/>
        <v>40</v>
      </c>
      <c r="C59" s="21" t="e">
        <f t="shared" si="11"/>
        <v>#REF!</v>
      </c>
      <c r="D59" s="21" t="e">
        <f t="shared" si="12"/>
        <v>#REF!</v>
      </c>
      <c r="E59" s="22" t="e">
        <f t="shared" si="7"/>
        <v>#REF!</v>
      </c>
      <c r="F59" s="21" t="e">
        <f t="shared" si="13"/>
        <v>#REF!</v>
      </c>
      <c r="G59" s="21" t="e">
        <f t="shared" si="14"/>
        <v>#REF!</v>
      </c>
      <c r="H59" s="22" t="e">
        <f t="shared" si="8"/>
        <v>#REF!</v>
      </c>
      <c r="I59" s="23"/>
      <c r="J59" s="24" t="e">
        <f t="shared" si="6"/>
        <v>#REF!</v>
      </c>
      <c r="K59">
        <f>IF(B59=$G$2,SUM($J$19:J59),0)</f>
        <v>0</v>
      </c>
      <c r="L59">
        <f>IF(B59=$G$2,SUM($J$19:J58),0)</f>
        <v>0</v>
      </c>
    </row>
    <row r="60" spans="1:12" outlineLevel="1">
      <c r="A60" s="19" t="e">
        <f>#REF!</f>
        <v>#REF!</v>
      </c>
      <c r="B60" s="9">
        <f t="shared" si="10"/>
        <v>41</v>
      </c>
      <c r="C60" s="21" t="e">
        <f t="shared" si="11"/>
        <v>#REF!</v>
      </c>
      <c r="D60" s="21" t="e">
        <f t="shared" si="12"/>
        <v>#REF!</v>
      </c>
      <c r="E60" s="22" t="e">
        <f t="shared" si="7"/>
        <v>#REF!</v>
      </c>
      <c r="F60" s="21" t="e">
        <f t="shared" si="13"/>
        <v>#REF!</v>
      </c>
      <c r="G60" s="21" t="e">
        <f t="shared" si="14"/>
        <v>#REF!</v>
      </c>
      <c r="H60" s="22" t="e">
        <f t="shared" si="8"/>
        <v>#REF!</v>
      </c>
      <c r="I60" s="23"/>
      <c r="J60" s="24" t="e">
        <f t="shared" si="6"/>
        <v>#REF!</v>
      </c>
      <c r="K60">
        <f>IF(B60=$G$2,SUM($J$19:J60),0)</f>
        <v>0</v>
      </c>
      <c r="L60">
        <f>IF(B60=$G$2,SUM($J$19:J59),0)</f>
        <v>0</v>
      </c>
    </row>
    <row r="61" spans="1:12" outlineLevel="1">
      <c r="A61" s="19" t="e">
        <f>#REF!</f>
        <v>#REF!</v>
      </c>
      <c r="B61" s="9">
        <f t="shared" si="10"/>
        <v>42</v>
      </c>
      <c r="C61" s="21" t="e">
        <f t="shared" si="11"/>
        <v>#REF!</v>
      </c>
      <c r="D61" s="21" t="e">
        <f t="shared" si="12"/>
        <v>#REF!</v>
      </c>
      <c r="E61" s="22" t="e">
        <f t="shared" si="7"/>
        <v>#REF!</v>
      </c>
      <c r="F61" s="21" t="e">
        <f t="shared" si="13"/>
        <v>#REF!</v>
      </c>
      <c r="G61" s="21" t="e">
        <f t="shared" si="14"/>
        <v>#REF!</v>
      </c>
      <c r="H61" s="22" t="e">
        <f t="shared" si="8"/>
        <v>#REF!</v>
      </c>
      <c r="I61" s="23"/>
      <c r="J61" s="24" t="e">
        <f t="shared" si="6"/>
        <v>#REF!</v>
      </c>
      <c r="K61">
        <f>IF(B61=$G$2,SUM($J$19:J61),0)</f>
        <v>0</v>
      </c>
      <c r="L61">
        <f>IF(B61=$G$2,SUM($J$19:J60),0)</f>
        <v>0</v>
      </c>
    </row>
    <row r="62" spans="1:12" outlineLevel="1">
      <c r="A62" s="19" t="e">
        <f>#REF!</f>
        <v>#REF!</v>
      </c>
      <c r="B62" s="9">
        <f t="shared" si="10"/>
        <v>43</v>
      </c>
      <c r="C62" s="21" t="e">
        <f t="shared" si="11"/>
        <v>#REF!</v>
      </c>
      <c r="D62" s="21" t="e">
        <f t="shared" si="12"/>
        <v>#REF!</v>
      </c>
      <c r="E62" s="22" t="e">
        <f t="shared" si="7"/>
        <v>#REF!</v>
      </c>
      <c r="F62" s="21" t="e">
        <f t="shared" si="13"/>
        <v>#REF!</v>
      </c>
      <c r="G62" s="21" t="e">
        <f t="shared" si="14"/>
        <v>#REF!</v>
      </c>
      <c r="H62" s="22" t="e">
        <f t="shared" si="8"/>
        <v>#REF!</v>
      </c>
      <c r="I62" s="23"/>
      <c r="J62" s="24" t="e">
        <f t="shared" si="6"/>
        <v>#REF!</v>
      </c>
      <c r="K62">
        <f>IF(B62=$G$2,SUM($J$19:J62),0)</f>
        <v>0</v>
      </c>
      <c r="L62">
        <f>IF(B62=$G$2,SUM($J$19:J61),0)</f>
        <v>0</v>
      </c>
    </row>
    <row r="63" spans="1:12" outlineLevel="1">
      <c r="A63" s="19" t="e">
        <f>#REF!</f>
        <v>#REF!</v>
      </c>
      <c r="B63" s="9">
        <f t="shared" si="10"/>
        <v>44</v>
      </c>
      <c r="C63" s="21" t="e">
        <f t="shared" si="11"/>
        <v>#REF!</v>
      </c>
      <c r="D63" s="21" t="e">
        <f t="shared" si="12"/>
        <v>#REF!</v>
      </c>
      <c r="E63" s="22" t="e">
        <f t="shared" si="7"/>
        <v>#REF!</v>
      </c>
      <c r="F63" s="21" t="e">
        <f t="shared" si="13"/>
        <v>#REF!</v>
      </c>
      <c r="G63" s="21" t="e">
        <f t="shared" si="14"/>
        <v>#REF!</v>
      </c>
      <c r="H63" s="22" t="e">
        <f t="shared" si="8"/>
        <v>#REF!</v>
      </c>
      <c r="I63" s="23"/>
      <c r="J63" s="24" t="e">
        <f t="shared" si="6"/>
        <v>#REF!</v>
      </c>
      <c r="K63">
        <f>IF(B63=$G$2,SUM($J$19:J63),0)</f>
        <v>0</v>
      </c>
      <c r="L63">
        <f>IF(B63=$G$2,SUM($J$19:J62),0)</f>
        <v>0</v>
      </c>
    </row>
    <row r="64" spans="1:12" outlineLevel="1">
      <c r="A64" s="19" t="e">
        <f>#REF!</f>
        <v>#REF!</v>
      </c>
      <c r="B64" s="9">
        <f t="shared" si="10"/>
        <v>45</v>
      </c>
      <c r="C64" s="21" t="e">
        <f t="shared" si="11"/>
        <v>#REF!</v>
      </c>
      <c r="D64" s="21" t="e">
        <f t="shared" si="12"/>
        <v>#REF!</v>
      </c>
      <c r="E64" s="22" t="e">
        <f t="shared" si="7"/>
        <v>#REF!</v>
      </c>
      <c r="F64" s="21" t="e">
        <f t="shared" si="13"/>
        <v>#REF!</v>
      </c>
      <c r="G64" s="21" t="e">
        <f t="shared" si="14"/>
        <v>#REF!</v>
      </c>
      <c r="H64" s="22" t="e">
        <f t="shared" si="8"/>
        <v>#REF!</v>
      </c>
      <c r="I64" s="23"/>
      <c r="J64" s="24" t="e">
        <f t="shared" si="6"/>
        <v>#REF!</v>
      </c>
      <c r="K64">
        <f>IF(B64=$G$2,SUM($J$19:J64),0)</f>
        <v>0</v>
      </c>
      <c r="L64">
        <f>IF(B64=$G$2,SUM($J$19:J63),0)</f>
        <v>0</v>
      </c>
    </row>
    <row r="65" spans="1:12" outlineLevel="1">
      <c r="A65" s="19" t="e">
        <f>#REF!</f>
        <v>#REF!</v>
      </c>
      <c r="B65" s="9">
        <f t="shared" si="10"/>
        <v>46</v>
      </c>
      <c r="C65" s="21" t="e">
        <f t="shared" si="11"/>
        <v>#REF!</v>
      </c>
      <c r="D65" s="21" t="e">
        <f t="shared" si="12"/>
        <v>#REF!</v>
      </c>
      <c r="E65" s="22" t="e">
        <f t="shared" si="7"/>
        <v>#REF!</v>
      </c>
      <c r="F65" s="21" t="e">
        <f t="shared" si="13"/>
        <v>#REF!</v>
      </c>
      <c r="G65" s="21" t="e">
        <f t="shared" si="14"/>
        <v>#REF!</v>
      </c>
      <c r="H65" s="22" t="e">
        <f t="shared" si="8"/>
        <v>#REF!</v>
      </c>
      <c r="I65" s="23"/>
      <c r="J65" s="24" t="e">
        <f t="shared" si="6"/>
        <v>#REF!</v>
      </c>
      <c r="K65">
        <f>IF(B65=$G$2,SUM($J$19:J65),0)</f>
        <v>0</v>
      </c>
      <c r="L65">
        <f>IF(B65=$G$2,SUM($J$19:J64),0)</f>
        <v>0</v>
      </c>
    </row>
    <row r="66" spans="1:12" outlineLevel="1">
      <c r="A66" s="19" t="e">
        <f>#REF!</f>
        <v>#REF!</v>
      </c>
      <c r="B66" s="9">
        <f t="shared" si="10"/>
        <v>47</v>
      </c>
      <c r="C66" s="21" t="e">
        <f t="shared" si="11"/>
        <v>#REF!</v>
      </c>
      <c r="D66" s="21" t="e">
        <f t="shared" si="12"/>
        <v>#REF!</v>
      </c>
      <c r="E66" s="22" t="e">
        <f t="shared" si="7"/>
        <v>#REF!</v>
      </c>
      <c r="F66" s="21" t="e">
        <f t="shared" si="13"/>
        <v>#REF!</v>
      </c>
      <c r="G66" s="21" t="e">
        <f t="shared" si="14"/>
        <v>#REF!</v>
      </c>
      <c r="H66" s="22" t="e">
        <f t="shared" si="8"/>
        <v>#REF!</v>
      </c>
      <c r="I66" s="23"/>
      <c r="J66" s="24" t="e">
        <f t="shared" si="6"/>
        <v>#REF!</v>
      </c>
      <c r="K66">
        <f>IF(B66=$G$2,SUM($J$19:J66),0)</f>
        <v>0</v>
      </c>
      <c r="L66">
        <f>IF(B66=$G$2,SUM($J$19:J65),0)</f>
        <v>0</v>
      </c>
    </row>
    <row r="67" spans="1:12" outlineLevel="1">
      <c r="A67" s="19" t="e">
        <f>#REF!</f>
        <v>#REF!</v>
      </c>
      <c r="B67" s="9">
        <f t="shared" si="10"/>
        <v>48</v>
      </c>
      <c r="C67" s="21" t="e">
        <f t="shared" si="11"/>
        <v>#REF!</v>
      </c>
      <c r="D67" s="21" t="e">
        <f t="shared" si="12"/>
        <v>#REF!</v>
      </c>
      <c r="E67" s="22" t="e">
        <f t="shared" si="7"/>
        <v>#REF!</v>
      </c>
      <c r="F67" s="21" t="e">
        <f t="shared" si="13"/>
        <v>#REF!</v>
      </c>
      <c r="G67" s="21" t="e">
        <f t="shared" si="14"/>
        <v>#REF!</v>
      </c>
      <c r="H67" s="22" t="e">
        <f t="shared" si="8"/>
        <v>#REF!</v>
      </c>
      <c r="I67" s="23"/>
      <c r="J67" s="24" t="e">
        <f t="shared" si="6"/>
        <v>#REF!</v>
      </c>
      <c r="K67">
        <f>IF(B67=$G$2,SUM($J$19:J67),0)</f>
        <v>0</v>
      </c>
      <c r="L67">
        <f>IF(B67=$G$2,SUM($J$19:J66),0)</f>
        <v>0</v>
      </c>
    </row>
    <row r="68" spans="1:12" outlineLevel="1">
      <c r="A68" s="19" t="e">
        <f>#REF!</f>
        <v>#REF!</v>
      </c>
      <c r="B68" s="9">
        <f t="shared" si="10"/>
        <v>49</v>
      </c>
      <c r="C68" s="21" t="e">
        <f t="shared" si="11"/>
        <v>#REF!</v>
      </c>
      <c r="D68" s="21" t="e">
        <f t="shared" si="12"/>
        <v>#REF!</v>
      </c>
      <c r="E68" s="22" t="e">
        <f t="shared" si="7"/>
        <v>#REF!</v>
      </c>
      <c r="F68" s="21" t="e">
        <f t="shared" si="13"/>
        <v>#REF!</v>
      </c>
      <c r="G68" s="21" t="e">
        <f t="shared" si="14"/>
        <v>#REF!</v>
      </c>
      <c r="H68" s="22" t="e">
        <f t="shared" si="8"/>
        <v>#REF!</v>
      </c>
      <c r="I68" s="23"/>
      <c r="J68" s="24" t="e">
        <f t="shared" si="6"/>
        <v>#REF!</v>
      </c>
      <c r="K68">
        <f>IF(B68=$G$2,SUM($J$19:J68),0)</f>
        <v>0</v>
      </c>
      <c r="L68">
        <f>IF(B68=$G$2,SUM($J$19:J67),0)</f>
        <v>0</v>
      </c>
    </row>
    <row r="69" spans="1:12" outlineLevel="1">
      <c r="A69" s="19" t="e">
        <f>#REF!</f>
        <v>#REF!</v>
      </c>
      <c r="B69" s="9">
        <f t="shared" si="10"/>
        <v>50</v>
      </c>
      <c r="C69" s="21" t="e">
        <f t="shared" si="11"/>
        <v>#REF!</v>
      </c>
      <c r="D69" s="21" t="e">
        <f t="shared" si="12"/>
        <v>#REF!</v>
      </c>
      <c r="E69" s="22" t="e">
        <f t="shared" si="7"/>
        <v>#REF!</v>
      </c>
      <c r="F69" s="21" t="e">
        <f t="shared" si="13"/>
        <v>#REF!</v>
      </c>
      <c r="G69" s="21" t="e">
        <f t="shared" si="14"/>
        <v>#REF!</v>
      </c>
      <c r="H69" s="22" t="e">
        <f t="shared" si="8"/>
        <v>#REF!</v>
      </c>
      <c r="I69" s="23"/>
      <c r="J69" s="24" t="e">
        <f t="shared" si="6"/>
        <v>#REF!</v>
      </c>
      <c r="K69">
        <f>IF(B69=$G$2,SUM($J$19:J69),0)</f>
        <v>0</v>
      </c>
      <c r="L69">
        <f>IF(B69=$G$2,SUM($J$19:J68),0)</f>
        <v>0</v>
      </c>
    </row>
    <row r="70" spans="1:12" outlineLevel="1">
      <c r="A70" s="19" t="e">
        <f>#REF!</f>
        <v>#REF!</v>
      </c>
      <c r="B70" s="9">
        <f t="shared" si="10"/>
        <v>51</v>
      </c>
      <c r="C70" s="21" t="e">
        <f t="shared" si="11"/>
        <v>#REF!</v>
      </c>
      <c r="D70" s="21" t="e">
        <f t="shared" si="12"/>
        <v>#REF!</v>
      </c>
      <c r="E70" s="22" t="e">
        <f t="shared" si="7"/>
        <v>#REF!</v>
      </c>
      <c r="F70" s="21" t="e">
        <f t="shared" si="13"/>
        <v>#REF!</v>
      </c>
      <c r="G70" s="21" t="e">
        <f t="shared" si="14"/>
        <v>#REF!</v>
      </c>
      <c r="H70" s="22" t="e">
        <f t="shared" si="8"/>
        <v>#REF!</v>
      </c>
      <c r="I70" s="23"/>
      <c r="J70" s="24" t="e">
        <f t="shared" si="6"/>
        <v>#REF!</v>
      </c>
      <c r="K70">
        <f>IF(B70=$G$2,SUM($J$19:J70),0)</f>
        <v>0</v>
      </c>
      <c r="L70">
        <f>IF(B70=$G$2,SUM($J$19:J69),0)</f>
        <v>0</v>
      </c>
    </row>
    <row r="71" spans="1:12" outlineLevel="1">
      <c r="A71" s="19" t="e">
        <f>#REF!</f>
        <v>#REF!</v>
      </c>
      <c r="B71" s="9">
        <f t="shared" si="10"/>
        <v>52</v>
      </c>
      <c r="C71" s="21" t="e">
        <f t="shared" si="11"/>
        <v>#REF!</v>
      </c>
      <c r="D71" s="21" t="e">
        <f t="shared" si="12"/>
        <v>#REF!</v>
      </c>
      <c r="E71" s="22" t="e">
        <f t="shared" si="7"/>
        <v>#REF!</v>
      </c>
      <c r="F71" s="21" t="e">
        <f t="shared" si="13"/>
        <v>#REF!</v>
      </c>
      <c r="G71" s="21" t="e">
        <f t="shared" si="14"/>
        <v>#REF!</v>
      </c>
      <c r="H71" s="22" t="e">
        <f t="shared" si="8"/>
        <v>#REF!</v>
      </c>
      <c r="I71" s="23"/>
      <c r="J71" s="24" t="e">
        <f t="shared" si="6"/>
        <v>#REF!</v>
      </c>
      <c r="K71">
        <f>IF(B71=$G$2,SUM($J$19:J71),0)</f>
        <v>0</v>
      </c>
      <c r="L71">
        <f>IF(B71=$G$2,SUM($J$19:J70),0)</f>
        <v>0</v>
      </c>
    </row>
    <row r="72" spans="1:12" outlineLevel="1">
      <c r="A72" s="19" t="e">
        <f>#REF!</f>
        <v>#REF!</v>
      </c>
      <c r="B72" s="9">
        <f t="shared" si="10"/>
        <v>53</v>
      </c>
      <c r="C72" s="21" t="e">
        <f t="shared" si="11"/>
        <v>#REF!</v>
      </c>
      <c r="D72" s="21" t="e">
        <f t="shared" si="12"/>
        <v>#REF!</v>
      </c>
      <c r="E72" s="22" t="e">
        <f t="shared" si="7"/>
        <v>#REF!</v>
      </c>
      <c r="F72" s="21" t="e">
        <f t="shared" si="13"/>
        <v>#REF!</v>
      </c>
      <c r="G72" s="21" t="e">
        <f t="shared" si="14"/>
        <v>#REF!</v>
      </c>
      <c r="H72" s="22" t="e">
        <f t="shared" si="8"/>
        <v>#REF!</v>
      </c>
      <c r="I72" s="23"/>
      <c r="J72" s="24" t="e">
        <f t="shared" si="6"/>
        <v>#REF!</v>
      </c>
      <c r="K72">
        <f>IF(B72=$G$2,SUM($J$19:J72),0)</f>
        <v>0</v>
      </c>
      <c r="L72">
        <f>IF(B72=$G$2,SUM($J$19:J71),0)</f>
        <v>0</v>
      </c>
    </row>
    <row r="73" spans="1:12" outlineLevel="1">
      <c r="A73" s="19" t="e">
        <f>#REF!</f>
        <v>#REF!</v>
      </c>
      <c r="B73" s="9">
        <f t="shared" si="10"/>
        <v>54</v>
      </c>
      <c r="C73" s="21" t="e">
        <f t="shared" si="11"/>
        <v>#REF!</v>
      </c>
      <c r="D73" s="21" t="e">
        <f t="shared" si="12"/>
        <v>#REF!</v>
      </c>
      <c r="E73" s="22" t="e">
        <f t="shared" si="7"/>
        <v>#REF!</v>
      </c>
      <c r="F73" s="21" t="e">
        <f t="shared" si="13"/>
        <v>#REF!</v>
      </c>
      <c r="G73" s="21" t="e">
        <f t="shared" si="14"/>
        <v>#REF!</v>
      </c>
      <c r="H73" s="22" t="e">
        <f t="shared" si="8"/>
        <v>#REF!</v>
      </c>
      <c r="I73" s="23"/>
      <c r="J73" s="24" t="e">
        <f t="shared" si="6"/>
        <v>#REF!</v>
      </c>
      <c r="K73">
        <f>IF(B73=$G$2,SUM($J$19:J73),0)</f>
        <v>0</v>
      </c>
      <c r="L73">
        <f>IF(B73=$G$2,SUM($J$19:J72),0)</f>
        <v>0</v>
      </c>
    </row>
    <row r="74" spans="1:12" outlineLevel="1">
      <c r="A74" s="19" t="e">
        <f>#REF!</f>
        <v>#REF!</v>
      </c>
      <c r="B74" s="9">
        <f t="shared" si="10"/>
        <v>55</v>
      </c>
      <c r="C74" s="21" t="e">
        <f t="shared" si="11"/>
        <v>#REF!</v>
      </c>
      <c r="D74" s="21" t="e">
        <f t="shared" si="12"/>
        <v>#REF!</v>
      </c>
      <c r="E74" s="22" t="e">
        <f t="shared" si="7"/>
        <v>#REF!</v>
      </c>
      <c r="F74" s="21" t="e">
        <f t="shared" si="13"/>
        <v>#REF!</v>
      </c>
      <c r="G74" s="21" t="e">
        <f t="shared" si="14"/>
        <v>#REF!</v>
      </c>
      <c r="H74" s="22" t="e">
        <f t="shared" si="8"/>
        <v>#REF!</v>
      </c>
      <c r="I74" s="26"/>
      <c r="J74" s="24" t="e">
        <f t="shared" si="6"/>
        <v>#REF!</v>
      </c>
      <c r="K74">
        <f>IF(B74=$G$2,SUM($J$19:J74),0)</f>
        <v>0</v>
      </c>
      <c r="L74">
        <f>IF(B74=$G$2,SUM($J$19:J73),0)</f>
        <v>0</v>
      </c>
    </row>
    <row r="75" spans="1:12" outlineLevel="1">
      <c r="A75" s="19" t="e">
        <f>#REF!</f>
        <v>#REF!</v>
      </c>
      <c r="B75" s="9">
        <f t="shared" si="10"/>
        <v>56</v>
      </c>
      <c r="C75" s="21" t="e">
        <f t="shared" si="11"/>
        <v>#REF!</v>
      </c>
      <c r="D75" s="21" t="e">
        <f t="shared" si="12"/>
        <v>#REF!</v>
      </c>
      <c r="E75" s="22" t="e">
        <f t="shared" si="7"/>
        <v>#REF!</v>
      </c>
      <c r="F75" s="21" t="e">
        <f t="shared" si="13"/>
        <v>#REF!</v>
      </c>
      <c r="G75" s="21" t="e">
        <f t="shared" si="14"/>
        <v>#REF!</v>
      </c>
      <c r="H75" s="22" t="e">
        <f t="shared" si="8"/>
        <v>#REF!</v>
      </c>
      <c r="I75" s="27"/>
      <c r="J75" s="24" t="e">
        <f t="shared" si="6"/>
        <v>#REF!</v>
      </c>
      <c r="K75">
        <f>IF(B75=$G$2,SUM($J$19:J75),0)</f>
        <v>0</v>
      </c>
      <c r="L75">
        <f>IF(B75=$G$2,SUM($J$19:J74),0)</f>
        <v>0</v>
      </c>
    </row>
    <row r="76" spans="1:12" outlineLevel="1">
      <c r="A76" s="19" t="e">
        <f>#REF!</f>
        <v>#REF!</v>
      </c>
      <c r="B76" s="9">
        <f t="shared" si="10"/>
        <v>57</v>
      </c>
      <c r="C76" s="21" t="e">
        <f t="shared" si="11"/>
        <v>#REF!</v>
      </c>
      <c r="D76" s="21" t="e">
        <f t="shared" si="12"/>
        <v>#REF!</v>
      </c>
      <c r="E76" s="22" t="e">
        <f t="shared" si="7"/>
        <v>#REF!</v>
      </c>
      <c r="F76" s="21" t="e">
        <f t="shared" si="13"/>
        <v>#REF!</v>
      </c>
      <c r="G76" s="21" t="e">
        <f t="shared" si="14"/>
        <v>#REF!</v>
      </c>
      <c r="H76" s="22" t="e">
        <f t="shared" si="8"/>
        <v>#REF!</v>
      </c>
      <c r="I76" s="27"/>
      <c r="J76" s="24" t="e">
        <f t="shared" si="6"/>
        <v>#REF!</v>
      </c>
      <c r="K76">
        <f>IF(B76=$G$2,SUM($J$19:J76),0)</f>
        <v>0</v>
      </c>
      <c r="L76">
        <f>IF(B76=$G$2,SUM($J$19:J75),0)</f>
        <v>0</v>
      </c>
    </row>
    <row r="77" spans="1:12" outlineLevel="1">
      <c r="A77" s="19" t="e">
        <f>#REF!</f>
        <v>#REF!</v>
      </c>
      <c r="B77" s="9">
        <f t="shared" si="10"/>
        <v>58</v>
      </c>
      <c r="C77" s="21" t="e">
        <f t="shared" si="11"/>
        <v>#REF!</v>
      </c>
      <c r="D77" s="21" t="e">
        <f t="shared" si="12"/>
        <v>#REF!</v>
      </c>
      <c r="E77" s="22" t="e">
        <f t="shared" si="7"/>
        <v>#REF!</v>
      </c>
      <c r="F77" s="21" t="e">
        <f t="shared" si="13"/>
        <v>#REF!</v>
      </c>
      <c r="G77" s="21" t="e">
        <f t="shared" si="14"/>
        <v>#REF!</v>
      </c>
      <c r="H77" s="22" t="e">
        <f t="shared" si="8"/>
        <v>#REF!</v>
      </c>
      <c r="I77" s="27"/>
      <c r="J77" s="24" t="e">
        <f t="shared" si="6"/>
        <v>#REF!</v>
      </c>
      <c r="K77">
        <f>IF(B77=$G$2,SUM($J$19:J77),0)</f>
        <v>0</v>
      </c>
      <c r="L77">
        <f>IF(B77=$G$2,SUM($J$19:J76),0)</f>
        <v>0</v>
      </c>
    </row>
    <row r="78" spans="1:12" outlineLevel="1">
      <c r="A78" s="19" t="e">
        <f>#REF!</f>
        <v>#REF!</v>
      </c>
      <c r="B78" s="9">
        <f t="shared" si="10"/>
        <v>59</v>
      </c>
      <c r="C78" s="21" t="e">
        <f t="shared" si="11"/>
        <v>#REF!</v>
      </c>
      <c r="D78" s="21" t="e">
        <f t="shared" si="12"/>
        <v>#REF!</v>
      </c>
      <c r="E78" s="22" t="e">
        <f t="shared" si="7"/>
        <v>#REF!</v>
      </c>
      <c r="F78" s="21" t="e">
        <f t="shared" si="13"/>
        <v>#REF!</v>
      </c>
      <c r="G78" s="21" t="e">
        <f t="shared" si="14"/>
        <v>#REF!</v>
      </c>
      <c r="H78" s="22" t="e">
        <f t="shared" si="8"/>
        <v>#REF!</v>
      </c>
      <c r="I78" s="27"/>
      <c r="J78" s="24" t="e">
        <f t="shared" si="6"/>
        <v>#REF!</v>
      </c>
      <c r="K78">
        <f>IF(B78=$G$2,SUM($J$19:J78),0)</f>
        <v>0</v>
      </c>
      <c r="L78">
        <f>IF(B78=$G$2,SUM($J$19:J77),0)</f>
        <v>0</v>
      </c>
    </row>
    <row r="79" spans="1:12" outlineLevel="1">
      <c r="A79" s="19" t="e">
        <f>#REF!</f>
        <v>#REF!</v>
      </c>
      <c r="B79" s="9">
        <f t="shared" si="10"/>
        <v>60</v>
      </c>
      <c r="C79" s="21" t="e">
        <f t="shared" si="11"/>
        <v>#REF!</v>
      </c>
      <c r="D79" s="21" t="e">
        <f t="shared" si="12"/>
        <v>#REF!</v>
      </c>
      <c r="E79" s="22" t="e">
        <f t="shared" si="7"/>
        <v>#REF!</v>
      </c>
      <c r="F79" s="21" t="e">
        <f t="shared" si="13"/>
        <v>#REF!</v>
      </c>
      <c r="G79" s="21" t="e">
        <f t="shared" si="14"/>
        <v>#REF!</v>
      </c>
      <c r="H79" s="22" t="e">
        <f t="shared" si="8"/>
        <v>#REF!</v>
      </c>
      <c r="I79" s="27"/>
      <c r="J79" s="24" t="e">
        <f t="shared" si="6"/>
        <v>#REF!</v>
      </c>
      <c r="K79">
        <f>IF(B79=$G$2,SUM($J$19:J79),0)</f>
        <v>0</v>
      </c>
      <c r="L79">
        <f>IF(B79=$G$2,SUM($J$19:J78),0)</f>
        <v>0</v>
      </c>
    </row>
    <row r="80" spans="1:12" outlineLevel="1">
      <c r="A80" s="19" t="e">
        <f>#REF!</f>
        <v>#REF!</v>
      </c>
      <c r="B80" s="9">
        <f t="shared" si="10"/>
        <v>61</v>
      </c>
      <c r="C80" s="21" t="e">
        <f t="shared" si="11"/>
        <v>#REF!</v>
      </c>
      <c r="D80" s="21" t="e">
        <f t="shared" si="12"/>
        <v>#REF!</v>
      </c>
      <c r="E80" s="22" t="e">
        <f t="shared" si="7"/>
        <v>#REF!</v>
      </c>
      <c r="F80" s="21" t="e">
        <f t="shared" si="13"/>
        <v>#REF!</v>
      </c>
      <c r="G80" s="21" t="e">
        <f t="shared" si="14"/>
        <v>#REF!</v>
      </c>
      <c r="H80" s="22" t="e">
        <f t="shared" si="8"/>
        <v>#REF!</v>
      </c>
      <c r="I80" s="27"/>
      <c r="J80" s="24" t="e">
        <f t="shared" si="6"/>
        <v>#REF!</v>
      </c>
      <c r="K80">
        <f>IF(B80=$G$2,SUM($J$19:J80),0)</f>
        <v>0</v>
      </c>
      <c r="L80">
        <f>IF(B80=$G$2,SUM($J$19:J79),0)</f>
        <v>0</v>
      </c>
    </row>
    <row r="81" spans="1:12" outlineLevel="1">
      <c r="A81" s="19" t="e">
        <f>#REF!</f>
        <v>#REF!</v>
      </c>
      <c r="B81" s="9">
        <f t="shared" si="10"/>
        <v>62</v>
      </c>
      <c r="C81" s="21" t="e">
        <f t="shared" si="11"/>
        <v>#REF!</v>
      </c>
      <c r="D81" s="21" t="e">
        <f t="shared" si="12"/>
        <v>#REF!</v>
      </c>
      <c r="E81" s="22" t="e">
        <f t="shared" si="7"/>
        <v>#REF!</v>
      </c>
      <c r="F81" s="21" t="e">
        <f t="shared" si="13"/>
        <v>#REF!</v>
      </c>
      <c r="G81" s="21" t="e">
        <f t="shared" si="14"/>
        <v>#REF!</v>
      </c>
      <c r="H81" s="22" t="e">
        <f t="shared" si="8"/>
        <v>#REF!</v>
      </c>
      <c r="I81" s="27"/>
      <c r="J81" s="24" t="e">
        <f t="shared" si="6"/>
        <v>#REF!</v>
      </c>
      <c r="K81">
        <f>IF(B81=$G$2,SUM($J$19:J81),0)</f>
        <v>0</v>
      </c>
      <c r="L81">
        <f>IF(B81=$G$2,SUM($J$19:J80),0)</f>
        <v>0</v>
      </c>
    </row>
    <row r="82" spans="1:12" outlineLevel="1">
      <c r="A82" s="19" t="e">
        <f>#REF!</f>
        <v>#REF!</v>
      </c>
      <c r="B82" s="9">
        <f t="shared" si="10"/>
        <v>63</v>
      </c>
      <c r="C82" s="21" t="e">
        <f t="shared" si="11"/>
        <v>#REF!</v>
      </c>
      <c r="D82" s="21" t="e">
        <f t="shared" si="12"/>
        <v>#REF!</v>
      </c>
      <c r="E82" s="22" t="e">
        <f t="shared" si="7"/>
        <v>#REF!</v>
      </c>
      <c r="F82" s="21" t="e">
        <f t="shared" si="13"/>
        <v>#REF!</v>
      </c>
      <c r="G82" s="21" t="e">
        <f t="shared" si="14"/>
        <v>#REF!</v>
      </c>
      <c r="H82" s="22" t="e">
        <f t="shared" si="8"/>
        <v>#REF!</v>
      </c>
      <c r="I82" s="27"/>
      <c r="J82" s="24" t="e">
        <f t="shared" si="6"/>
        <v>#REF!</v>
      </c>
      <c r="K82">
        <f>IF(B82=$G$2,SUM($J$19:J82),0)</f>
        <v>0</v>
      </c>
      <c r="L82">
        <f>IF(B82=$G$2,SUM($J$19:J81),0)</f>
        <v>0</v>
      </c>
    </row>
    <row r="83" spans="1:12" outlineLevel="1">
      <c r="A83" s="19" t="e">
        <f>#REF!</f>
        <v>#REF!</v>
      </c>
      <c r="B83" s="9">
        <f t="shared" si="10"/>
        <v>64</v>
      </c>
      <c r="C83" s="21" t="e">
        <f t="shared" ref="C83:C114" si="15">(IF($I$5=1,0,IF($B83&gt;=$C$5,$G$5,0))*IF($I$5=1,IF($B83&gt;($D$5+($B$19-$G$1)),0,IF(GCD(($D$5+($B$19-$G$1)-$B83),$H$5)=$H$5,1,0)),IF($B83&gt;$D$5,0,IF(GCD(($D$5-$B83),$H$5)=$H$5,1,0))))+(IF($I$6=1,0,IF($B83&gt;=$C$6,$G$6,0))*IF($I$6=1,IF($B83&gt;($D$6+($B$19-$G$1)),0,IF(GCD(($D$6+($B$19-$G$1)-$B83),$H$6)=$H$6,1,0)),IF($B83&gt;$D$6,0,IF(GCD(($D$6-$B83),$H$6)=$H$6,1,0))))+(IF($I$7=1,0,IF($B83&gt;=$C$7,$G$7,0))*IF($I$7=1,IF($B83&gt;($D$7+($B$19-$G$1)),0,IF(GCD(($D$7+($B$19-$G$1)-$B83),$H$7)=$H$7,1,0)),IF($B83&gt;$D$7,0,IF(GCD(($D$7-$B83),$H$7)=$H$7,1,0))))</f>
        <v>#REF!</v>
      </c>
      <c r="D83" s="21" t="e">
        <f t="shared" ref="D83:D114" si="16">(IF($I$8=1,0,IF($B83&gt;=$C$8,$G$8,0))*IF($I$8=1,IF($B83&gt;($D$8+($B$19-$G$1)),0,IF(GCD(($D$8+($B$19-$G$1)-$B83),$H$8)=$H$8,1,0)),IF($B83&gt;$D$8,0,IF(GCD(($D$8-B83),$H$8)=$H$8,1,0))))+(IF($I$9=1,0,IF($B83&gt;=$C$9,$G$9,0))*IF($I$9=1,IF($B83&gt;($D$9+($B$19-$G$1)),0,IF(GCD(($D$9+($B$19-$G$1)-$B83),$H$9)=$H$9,1,0)),IF($B83&gt;$D$9,0,IF(GCD(($D$9-$B83),$H$9)=$H$9,1,0))))+(IF($I$10=1,0,IF($B83&gt;=$C$10,$G$10,0))*IF($I$10=1,IF($B83&gt;($D$10+($B$19-$G$1)),0,IF(GCD(($D$10+($B$19-$G$1)-$B83),$H$10)=$H$10,1,0)),IF($B83&gt;$D$10,0,IF(GCD(($D$10-$B83),$H$10)=$H$10,1,0))))</f>
        <v>#REF!</v>
      </c>
      <c r="E83" s="22" t="e">
        <f t="shared" si="7"/>
        <v>#REF!</v>
      </c>
      <c r="F83" s="21" t="e">
        <f t="shared" ref="F83:F114" si="17">(IF($I$5=1,IF($B83&gt;=($C$5+($B$19-$G$1)),$G$5,0),0)*IF($I$5=1,IF($B83&gt;($D$5+($B$19-$G$1)),0,IF(GCD(($D$5+($B$19-$G$1)-$B83),$H$5)=$H$5,1,0)),IF($B83&gt;$D$5,0,IF(GCD(($D$5-$B83),$H$5)=$H$5,1,0))))+(IF($I$6=1,IF($B83&gt;=($C$6+($B$19-$G$1)),$G$6,0),0)*IF($I$6=1,IF($B83&gt;($D$6+($B$19-$G$1)),0,IF(GCD(($D$6+($B$19-$G$1)-$B83),$H$6)=$H$6,1,0)),IF($B83&gt;$D$6,0,IF(GCD(($D$6-$B83),$H$6)=$H$6,1,0))))+(IF($I$7=1,IF($B83&gt;=($C$7+($B$19-$G$1)),$G$7,0),0)*IF($I$7=1,IF($B83&gt;($D$7+($B$19-$G$1)),0,IF(GCD(($D$7+($B$19-$G$1)-$B83),$H$7)=$H$7,1,0)),IF($B83&gt;$D$7,0,IF(GCD(($D$7-$B83),$H$7)=$H$7,1,0))))</f>
        <v>#REF!</v>
      </c>
      <c r="G83" s="21" t="e">
        <f t="shared" ref="G83:G114" si="18">(IF($I$8=1,IF($B83&gt;=($C$8+($B$19-$G$1)),$G$8,0),0)*IF($I$8=1,IF($B83&gt;($D$8+($B$19-$G$1)),0,IF(GCD(($D$8+($B$19-$G$1)-$B83),$H$8)=$H$8,1,0)),IF($B83&gt;$D$8,0,IF(GCD(($D$8-$B83),$H$8)=$H$8,1,0))))+(IF($I$9=1,IF($B83&gt;=($C$9+($B$19-$G$1)),$G$9,0),0)*IF($I$9=1,IF($B83&gt;($D$9+($B$19-$G$1)),0,IF(GCD(($D$9+($B$19-$G$1)-$B83),$H$9)=$H$9,1,0)),IF($B83&gt;$D$9,0,IF(GCD(($D$9-$B83),$H$9)=$H$9,1,0))))+(IF($I$10=1,IF($B83&gt;=($C$10+($B$19-$G$1)),$G$10,0),0)*IF($I$10=1,IF($B83&gt;($D$10+($B$19-$G$1)),0,IF(GCD(($D$10+($B$19-$G$1)-$B83),$H$10)=$H$10,1,0)),IF($B83&gt;$D$10,0,IF(GCD(($D$10-$B83),$H$10)=$H$10,1,0))))</f>
        <v>#REF!</v>
      </c>
      <c r="H83" s="22" t="e">
        <f t="shared" si="8"/>
        <v>#REF!</v>
      </c>
      <c r="I83" s="27"/>
      <c r="J83" s="24" t="e">
        <f t="shared" ref="J83:J146" si="19">IF($B83&gt;$G$2,($H83*J$14+$E83*J$14)*J$13,J$14*$H83+$E83*J$14)</f>
        <v>#REF!</v>
      </c>
      <c r="K83">
        <f>IF(B83=$G$2,SUM($J$19:J83),0)</f>
        <v>0</v>
      </c>
      <c r="L83">
        <f>IF(B83=$G$2,SUM($J$19:J82),0)</f>
        <v>0</v>
      </c>
    </row>
    <row r="84" spans="1:12" outlineLevel="1">
      <c r="A84" s="19" t="e">
        <f>#REF!</f>
        <v>#REF!</v>
      </c>
      <c r="B84" s="9">
        <f t="shared" si="10"/>
        <v>65</v>
      </c>
      <c r="C84" s="21" t="e">
        <f t="shared" si="15"/>
        <v>#REF!</v>
      </c>
      <c r="D84" s="21" t="e">
        <f t="shared" si="16"/>
        <v>#REF!</v>
      </c>
      <c r="E84" s="22" t="e">
        <f t="shared" ref="E84:E147" si="20">C84+D84</f>
        <v>#REF!</v>
      </c>
      <c r="F84" s="21" t="e">
        <f t="shared" si="17"/>
        <v>#REF!</v>
      </c>
      <c r="G84" s="21" t="e">
        <f t="shared" si="18"/>
        <v>#REF!</v>
      </c>
      <c r="H84" s="22" t="e">
        <f t="shared" ref="H84:H147" si="21">F84+G84</f>
        <v>#REF!</v>
      </c>
      <c r="I84" s="27"/>
      <c r="J84" s="24" t="e">
        <f t="shared" si="19"/>
        <v>#REF!</v>
      </c>
      <c r="K84">
        <f>IF(B84=$G$2,SUM($J$19:J84),0)</f>
        <v>0</v>
      </c>
      <c r="L84">
        <f>IF(B84=$G$2,SUM($J$19:J83),0)</f>
        <v>0</v>
      </c>
    </row>
    <row r="85" spans="1:12" outlineLevel="1">
      <c r="A85" s="19" t="e">
        <f>#REF!</f>
        <v>#REF!</v>
      </c>
      <c r="B85" s="9">
        <f t="shared" si="10"/>
        <v>66</v>
      </c>
      <c r="C85" s="21" t="e">
        <f t="shared" si="15"/>
        <v>#REF!</v>
      </c>
      <c r="D85" s="21" t="e">
        <f t="shared" si="16"/>
        <v>#REF!</v>
      </c>
      <c r="E85" s="22" t="e">
        <f t="shared" si="20"/>
        <v>#REF!</v>
      </c>
      <c r="F85" s="21" t="e">
        <f t="shared" si="17"/>
        <v>#REF!</v>
      </c>
      <c r="G85" s="21" t="e">
        <f t="shared" si="18"/>
        <v>#REF!</v>
      </c>
      <c r="H85" s="22" t="e">
        <f t="shared" si="21"/>
        <v>#REF!</v>
      </c>
      <c r="I85" s="27"/>
      <c r="J85" s="24" t="e">
        <f t="shared" si="19"/>
        <v>#REF!</v>
      </c>
      <c r="K85">
        <f>IF(B85=$G$2,SUM($J$19:J85),0)</f>
        <v>0</v>
      </c>
      <c r="L85">
        <f>IF(B85=$G$2,SUM($J$19:J84),0)</f>
        <v>0</v>
      </c>
    </row>
    <row r="86" spans="1:12" outlineLevel="1">
      <c r="A86" s="19" t="e">
        <f>#REF!</f>
        <v>#REF!</v>
      </c>
      <c r="B86" s="9">
        <f t="shared" si="10"/>
        <v>67</v>
      </c>
      <c r="C86" s="21" t="e">
        <f t="shared" si="15"/>
        <v>#REF!</v>
      </c>
      <c r="D86" s="21" t="e">
        <f t="shared" si="16"/>
        <v>#REF!</v>
      </c>
      <c r="E86" s="22" t="e">
        <f t="shared" si="20"/>
        <v>#REF!</v>
      </c>
      <c r="F86" s="21" t="e">
        <f t="shared" si="17"/>
        <v>#REF!</v>
      </c>
      <c r="G86" s="21" t="e">
        <f t="shared" si="18"/>
        <v>#REF!</v>
      </c>
      <c r="H86" s="22" t="e">
        <f t="shared" si="21"/>
        <v>#REF!</v>
      </c>
      <c r="I86" s="27"/>
      <c r="J86" s="24" t="e">
        <f t="shared" si="19"/>
        <v>#REF!</v>
      </c>
      <c r="K86">
        <f>IF(B86=$G$2,SUM($J$19:J86),0)</f>
        <v>0</v>
      </c>
      <c r="L86">
        <f>IF(B86=$G$2,SUM($J$19:J85),0)</f>
        <v>0</v>
      </c>
    </row>
    <row r="87" spans="1:12" outlineLevel="1">
      <c r="A87" s="19" t="e">
        <f>#REF!</f>
        <v>#REF!</v>
      </c>
      <c r="B87" s="9">
        <f t="shared" si="10"/>
        <v>68</v>
      </c>
      <c r="C87" s="21" t="e">
        <f t="shared" si="15"/>
        <v>#REF!</v>
      </c>
      <c r="D87" s="21" t="e">
        <f t="shared" si="16"/>
        <v>#REF!</v>
      </c>
      <c r="E87" s="22" t="e">
        <f t="shared" si="20"/>
        <v>#REF!</v>
      </c>
      <c r="F87" s="21" t="e">
        <f t="shared" si="17"/>
        <v>#REF!</v>
      </c>
      <c r="G87" s="21" t="e">
        <f t="shared" si="18"/>
        <v>#REF!</v>
      </c>
      <c r="H87" s="22" t="e">
        <f t="shared" si="21"/>
        <v>#REF!</v>
      </c>
      <c r="I87" s="27"/>
      <c r="J87" s="24" t="e">
        <f t="shared" si="19"/>
        <v>#REF!</v>
      </c>
      <c r="K87">
        <f>IF(B87=$G$2,SUM($J$19:J87),0)</f>
        <v>0</v>
      </c>
      <c r="L87">
        <f>IF(B87=$G$2,SUM($J$19:J86),0)</f>
        <v>0</v>
      </c>
    </row>
    <row r="88" spans="1:12" outlineLevel="1">
      <c r="A88" s="19" t="e">
        <f>#REF!</f>
        <v>#REF!</v>
      </c>
      <c r="B88" s="9">
        <f t="shared" si="10"/>
        <v>69</v>
      </c>
      <c r="C88" s="21" t="e">
        <f t="shared" si="15"/>
        <v>#REF!</v>
      </c>
      <c r="D88" s="21" t="e">
        <f t="shared" si="16"/>
        <v>#REF!</v>
      </c>
      <c r="E88" s="22" t="e">
        <f t="shared" si="20"/>
        <v>#REF!</v>
      </c>
      <c r="F88" s="21" t="e">
        <f t="shared" si="17"/>
        <v>#REF!</v>
      </c>
      <c r="G88" s="21" t="e">
        <f t="shared" si="18"/>
        <v>#REF!</v>
      </c>
      <c r="H88" s="22" t="e">
        <f t="shared" si="21"/>
        <v>#REF!</v>
      </c>
      <c r="I88" s="27"/>
      <c r="J88" s="24" t="e">
        <f t="shared" si="19"/>
        <v>#REF!</v>
      </c>
      <c r="K88">
        <f>IF(B88=$G$2,SUM($J$19:J88),0)</f>
        <v>0</v>
      </c>
      <c r="L88">
        <f>IF(B88=$G$2,SUM($J$19:J87),0)</f>
        <v>0</v>
      </c>
    </row>
    <row r="89" spans="1:12" outlineLevel="1">
      <c r="A89" s="19" t="e">
        <f>#REF!</f>
        <v>#REF!</v>
      </c>
      <c r="B89" s="9">
        <f t="shared" si="10"/>
        <v>70</v>
      </c>
      <c r="C89" s="21" t="e">
        <f t="shared" si="15"/>
        <v>#REF!</v>
      </c>
      <c r="D89" s="21" t="e">
        <f t="shared" si="16"/>
        <v>#REF!</v>
      </c>
      <c r="E89" s="22" t="e">
        <f t="shared" si="20"/>
        <v>#REF!</v>
      </c>
      <c r="F89" s="21" t="e">
        <f t="shared" si="17"/>
        <v>#REF!</v>
      </c>
      <c r="G89" s="21" t="e">
        <f t="shared" si="18"/>
        <v>#REF!</v>
      </c>
      <c r="H89" s="22" t="e">
        <f t="shared" si="21"/>
        <v>#REF!</v>
      </c>
      <c r="I89" s="27"/>
      <c r="J89" s="24" t="e">
        <f t="shared" si="19"/>
        <v>#REF!</v>
      </c>
      <c r="K89">
        <f>IF(B89=$G$2,SUM($J$19:J89),0)</f>
        <v>0</v>
      </c>
      <c r="L89">
        <f>IF(B89=$G$2,SUM($J$19:J88),0)</f>
        <v>0</v>
      </c>
    </row>
    <row r="90" spans="1:12" outlineLevel="1">
      <c r="A90" s="19" t="e">
        <f>#REF!</f>
        <v>#REF!</v>
      </c>
      <c r="B90" s="9">
        <f t="shared" si="10"/>
        <v>71</v>
      </c>
      <c r="C90" s="21" t="e">
        <f t="shared" si="15"/>
        <v>#REF!</v>
      </c>
      <c r="D90" s="21" t="e">
        <f t="shared" si="16"/>
        <v>#REF!</v>
      </c>
      <c r="E90" s="22" t="e">
        <f t="shared" si="20"/>
        <v>#REF!</v>
      </c>
      <c r="F90" s="21" t="e">
        <f t="shared" si="17"/>
        <v>#REF!</v>
      </c>
      <c r="G90" s="21" t="e">
        <f t="shared" si="18"/>
        <v>#REF!</v>
      </c>
      <c r="H90" s="22" t="e">
        <f t="shared" si="21"/>
        <v>#REF!</v>
      </c>
      <c r="I90" s="27"/>
      <c r="J90" s="24" t="e">
        <f t="shared" si="19"/>
        <v>#REF!</v>
      </c>
      <c r="K90">
        <f>IF(B90=$G$2,SUM($J$19:J90),0)</f>
        <v>0</v>
      </c>
      <c r="L90">
        <f>IF(B90=$G$2,SUM($J$19:J89),0)</f>
        <v>0</v>
      </c>
    </row>
    <row r="91" spans="1:12" outlineLevel="1">
      <c r="A91" s="19" t="e">
        <f>#REF!</f>
        <v>#REF!</v>
      </c>
      <c r="B91" s="9">
        <f t="shared" si="10"/>
        <v>72</v>
      </c>
      <c r="C91" s="21" t="e">
        <f t="shared" si="15"/>
        <v>#REF!</v>
      </c>
      <c r="D91" s="21" t="e">
        <f t="shared" si="16"/>
        <v>#REF!</v>
      </c>
      <c r="E91" s="22" t="e">
        <f t="shared" si="20"/>
        <v>#REF!</v>
      </c>
      <c r="F91" s="21" t="e">
        <f t="shared" si="17"/>
        <v>#REF!</v>
      </c>
      <c r="G91" s="21" t="e">
        <f t="shared" si="18"/>
        <v>#REF!</v>
      </c>
      <c r="H91" s="22" t="e">
        <f t="shared" si="21"/>
        <v>#REF!</v>
      </c>
      <c r="I91" s="27"/>
      <c r="J91" s="24" t="e">
        <f t="shared" si="19"/>
        <v>#REF!</v>
      </c>
      <c r="K91">
        <f>IF(B91=$G$2,SUM($J$19:J91),0)</f>
        <v>0</v>
      </c>
      <c r="L91">
        <f>IF(B91=$G$2,SUM($J$19:J90),0)</f>
        <v>0</v>
      </c>
    </row>
    <row r="92" spans="1:12" outlineLevel="1">
      <c r="A92" s="19" t="e">
        <f>#REF!</f>
        <v>#REF!</v>
      </c>
      <c r="B92" s="9">
        <f t="shared" si="10"/>
        <v>73</v>
      </c>
      <c r="C92" s="21" t="e">
        <f t="shared" si="15"/>
        <v>#REF!</v>
      </c>
      <c r="D92" s="21" t="e">
        <f t="shared" si="16"/>
        <v>#REF!</v>
      </c>
      <c r="E92" s="22" t="e">
        <f t="shared" si="20"/>
        <v>#REF!</v>
      </c>
      <c r="F92" s="21" t="e">
        <f t="shared" si="17"/>
        <v>#REF!</v>
      </c>
      <c r="G92" s="21" t="e">
        <f t="shared" si="18"/>
        <v>#REF!</v>
      </c>
      <c r="H92" s="22" t="e">
        <f t="shared" si="21"/>
        <v>#REF!</v>
      </c>
      <c r="I92" s="27"/>
      <c r="J92" s="24" t="e">
        <f t="shared" si="19"/>
        <v>#REF!</v>
      </c>
      <c r="K92">
        <f>IF(B92=$G$2,SUM($J$19:J92),0)</f>
        <v>0</v>
      </c>
      <c r="L92">
        <f>IF(B92=$G$2,SUM($J$19:J91),0)</f>
        <v>0</v>
      </c>
    </row>
    <row r="93" spans="1:12" outlineLevel="1">
      <c r="A93" s="19" t="e">
        <f>#REF!</f>
        <v>#REF!</v>
      </c>
      <c r="B93" s="9">
        <f t="shared" si="10"/>
        <v>74</v>
      </c>
      <c r="C93" s="21" t="e">
        <f t="shared" si="15"/>
        <v>#REF!</v>
      </c>
      <c r="D93" s="21" t="e">
        <f t="shared" si="16"/>
        <v>#REF!</v>
      </c>
      <c r="E93" s="22" t="e">
        <f t="shared" si="20"/>
        <v>#REF!</v>
      </c>
      <c r="F93" s="21" t="e">
        <f t="shared" si="17"/>
        <v>#REF!</v>
      </c>
      <c r="G93" s="21" t="e">
        <f t="shared" si="18"/>
        <v>#REF!</v>
      </c>
      <c r="H93" s="22" t="e">
        <f t="shared" si="21"/>
        <v>#REF!</v>
      </c>
      <c r="I93" s="27"/>
      <c r="J93" s="24" t="e">
        <f t="shared" si="19"/>
        <v>#REF!</v>
      </c>
      <c r="K93">
        <f>IF(B93=$G$2,SUM($J$19:J93),0)</f>
        <v>0</v>
      </c>
      <c r="L93">
        <f>IF(B93=$G$2,SUM($J$19:J92),0)</f>
        <v>0</v>
      </c>
    </row>
    <row r="94" spans="1:12" outlineLevel="1">
      <c r="A94" s="19" t="e">
        <f>#REF!</f>
        <v>#REF!</v>
      </c>
      <c r="B94" s="9">
        <f t="shared" si="10"/>
        <v>75</v>
      </c>
      <c r="C94" s="21" t="e">
        <f t="shared" si="15"/>
        <v>#REF!</v>
      </c>
      <c r="D94" s="21" t="e">
        <f t="shared" si="16"/>
        <v>#REF!</v>
      </c>
      <c r="E94" s="22" t="e">
        <f t="shared" si="20"/>
        <v>#REF!</v>
      </c>
      <c r="F94" s="21" t="e">
        <f t="shared" si="17"/>
        <v>#REF!</v>
      </c>
      <c r="G94" s="21" t="e">
        <f t="shared" si="18"/>
        <v>#REF!</v>
      </c>
      <c r="H94" s="22" t="e">
        <f t="shared" si="21"/>
        <v>#REF!</v>
      </c>
      <c r="I94" s="27"/>
      <c r="J94" s="24" t="e">
        <f t="shared" si="19"/>
        <v>#REF!</v>
      </c>
      <c r="K94">
        <f>IF(B94=$G$2,SUM($J$19:J94),0)</f>
        <v>0</v>
      </c>
      <c r="L94">
        <f>IF(B94=$G$2,SUM($J$19:J93),0)</f>
        <v>0</v>
      </c>
    </row>
    <row r="95" spans="1:12" outlineLevel="1">
      <c r="A95" s="19" t="e">
        <f>#REF!</f>
        <v>#REF!</v>
      </c>
      <c r="B95" s="9">
        <f t="shared" si="10"/>
        <v>76</v>
      </c>
      <c r="C95" s="21" t="e">
        <f t="shared" si="15"/>
        <v>#REF!</v>
      </c>
      <c r="D95" s="21" t="e">
        <f t="shared" si="16"/>
        <v>#REF!</v>
      </c>
      <c r="E95" s="22" t="e">
        <f t="shared" si="20"/>
        <v>#REF!</v>
      </c>
      <c r="F95" s="21" t="e">
        <f t="shared" si="17"/>
        <v>#REF!</v>
      </c>
      <c r="G95" s="21" t="e">
        <f t="shared" si="18"/>
        <v>#REF!</v>
      </c>
      <c r="H95" s="22" t="e">
        <f t="shared" si="21"/>
        <v>#REF!</v>
      </c>
      <c r="I95" s="27"/>
      <c r="J95" s="24" t="e">
        <f t="shared" si="19"/>
        <v>#REF!</v>
      </c>
      <c r="K95">
        <f>IF(B95=$G$2,SUM($J$19:J95),0)</f>
        <v>0</v>
      </c>
      <c r="L95">
        <f>IF(B95=$G$2,SUM($J$19:J94),0)</f>
        <v>0</v>
      </c>
    </row>
    <row r="96" spans="1:12" outlineLevel="1">
      <c r="A96" s="19" t="e">
        <f>#REF!</f>
        <v>#REF!</v>
      </c>
      <c r="B96" s="9">
        <f t="shared" si="10"/>
        <v>77</v>
      </c>
      <c r="C96" s="21" t="e">
        <f t="shared" si="15"/>
        <v>#REF!</v>
      </c>
      <c r="D96" s="21" t="e">
        <f t="shared" si="16"/>
        <v>#REF!</v>
      </c>
      <c r="E96" s="22" t="e">
        <f t="shared" si="20"/>
        <v>#REF!</v>
      </c>
      <c r="F96" s="21" t="e">
        <f t="shared" si="17"/>
        <v>#REF!</v>
      </c>
      <c r="G96" s="21" t="e">
        <f t="shared" si="18"/>
        <v>#REF!</v>
      </c>
      <c r="H96" s="22" t="e">
        <f t="shared" si="21"/>
        <v>#REF!</v>
      </c>
      <c r="I96" s="27"/>
      <c r="J96" s="24" t="e">
        <f t="shared" si="19"/>
        <v>#REF!</v>
      </c>
      <c r="K96">
        <f>IF(B96=$G$2,SUM($J$19:J96),0)</f>
        <v>0</v>
      </c>
      <c r="L96">
        <f>IF(B96=$G$2,SUM($J$19:J95),0)</f>
        <v>0</v>
      </c>
    </row>
    <row r="97" spans="1:12" outlineLevel="1">
      <c r="A97" s="19" t="e">
        <f>#REF!</f>
        <v>#REF!</v>
      </c>
      <c r="B97" s="9">
        <f t="shared" si="10"/>
        <v>78</v>
      </c>
      <c r="C97" s="21" t="e">
        <f t="shared" si="15"/>
        <v>#REF!</v>
      </c>
      <c r="D97" s="21" t="e">
        <f t="shared" si="16"/>
        <v>#REF!</v>
      </c>
      <c r="E97" s="22" t="e">
        <f t="shared" si="20"/>
        <v>#REF!</v>
      </c>
      <c r="F97" s="21" t="e">
        <f t="shared" si="17"/>
        <v>#REF!</v>
      </c>
      <c r="G97" s="21" t="e">
        <f t="shared" si="18"/>
        <v>#REF!</v>
      </c>
      <c r="H97" s="22" t="e">
        <f t="shared" si="21"/>
        <v>#REF!</v>
      </c>
      <c r="I97" s="27"/>
      <c r="J97" s="24" t="e">
        <f t="shared" si="19"/>
        <v>#REF!</v>
      </c>
      <c r="K97">
        <f>IF(B97=$G$2,SUM($J$19:J97),0)</f>
        <v>0</v>
      </c>
      <c r="L97">
        <f>IF(B97=$G$2,SUM($J$19:J96),0)</f>
        <v>0</v>
      </c>
    </row>
    <row r="98" spans="1:12" outlineLevel="1">
      <c r="A98" s="19" t="e">
        <f>#REF!</f>
        <v>#REF!</v>
      </c>
      <c r="B98" s="9">
        <f t="shared" si="10"/>
        <v>79</v>
      </c>
      <c r="C98" s="21" t="e">
        <f t="shared" si="15"/>
        <v>#REF!</v>
      </c>
      <c r="D98" s="21" t="e">
        <f t="shared" si="16"/>
        <v>#REF!</v>
      </c>
      <c r="E98" s="22" t="e">
        <f t="shared" si="20"/>
        <v>#REF!</v>
      </c>
      <c r="F98" s="21" t="e">
        <f t="shared" si="17"/>
        <v>#REF!</v>
      </c>
      <c r="G98" s="21" t="e">
        <f t="shared" si="18"/>
        <v>#REF!</v>
      </c>
      <c r="H98" s="22" t="e">
        <f t="shared" si="21"/>
        <v>#REF!</v>
      </c>
      <c r="I98" s="27"/>
      <c r="J98" s="24" t="e">
        <f t="shared" si="19"/>
        <v>#REF!</v>
      </c>
      <c r="K98">
        <f>IF(B98=$G$2,SUM($J$19:J98),0)</f>
        <v>0</v>
      </c>
      <c r="L98">
        <f>IF(B98=$G$2,SUM($J$19:J97),0)</f>
        <v>0</v>
      </c>
    </row>
    <row r="99" spans="1:12" outlineLevel="1">
      <c r="A99" s="19" t="e">
        <f>#REF!</f>
        <v>#REF!</v>
      </c>
      <c r="B99" s="9">
        <f t="shared" si="10"/>
        <v>80</v>
      </c>
      <c r="C99" s="21" t="e">
        <f t="shared" si="15"/>
        <v>#REF!</v>
      </c>
      <c r="D99" s="21" t="e">
        <f t="shared" si="16"/>
        <v>#REF!</v>
      </c>
      <c r="E99" s="22" t="e">
        <f t="shared" si="20"/>
        <v>#REF!</v>
      </c>
      <c r="F99" s="21" t="e">
        <f t="shared" si="17"/>
        <v>#REF!</v>
      </c>
      <c r="G99" s="21" t="e">
        <f t="shared" si="18"/>
        <v>#REF!</v>
      </c>
      <c r="H99" s="22" t="e">
        <f t="shared" si="21"/>
        <v>#REF!</v>
      </c>
      <c r="I99" s="27"/>
      <c r="J99" s="24" t="e">
        <f t="shared" si="19"/>
        <v>#REF!</v>
      </c>
      <c r="K99">
        <f>IF(B99=$G$2,SUM($J$19:J99),0)</f>
        <v>0</v>
      </c>
      <c r="L99">
        <f>IF(B99=$G$2,SUM($J$19:J98),0)</f>
        <v>0</v>
      </c>
    </row>
    <row r="100" spans="1:12" outlineLevel="1">
      <c r="A100" s="19" t="e">
        <f>#REF!</f>
        <v>#REF!</v>
      </c>
      <c r="B100" s="9">
        <f t="shared" si="10"/>
        <v>81</v>
      </c>
      <c r="C100" s="21" t="e">
        <f t="shared" si="15"/>
        <v>#REF!</v>
      </c>
      <c r="D100" s="21" t="e">
        <f t="shared" si="16"/>
        <v>#REF!</v>
      </c>
      <c r="E100" s="22" t="e">
        <f t="shared" si="20"/>
        <v>#REF!</v>
      </c>
      <c r="F100" s="21" t="e">
        <f t="shared" si="17"/>
        <v>#REF!</v>
      </c>
      <c r="G100" s="21" t="e">
        <f t="shared" si="18"/>
        <v>#REF!</v>
      </c>
      <c r="H100" s="22" t="e">
        <f t="shared" si="21"/>
        <v>#REF!</v>
      </c>
      <c r="I100" s="27"/>
      <c r="J100" s="24" t="e">
        <f t="shared" si="19"/>
        <v>#REF!</v>
      </c>
      <c r="K100">
        <f>IF(B100=$G$2,SUM($J$19:J100),0)</f>
        <v>0</v>
      </c>
      <c r="L100">
        <f>IF(B100=$G$2,SUM($J$19:J99),0)</f>
        <v>0</v>
      </c>
    </row>
    <row r="101" spans="1:12" outlineLevel="1">
      <c r="A101" s="19" t="e">
        <f>#REF!</f>
        <v>#REF!</v>
      </c>
      <c r="B101" s="9">
        <f t="shared" si="10"/>
        <v>82</v>
      </c>
      <c r="C101" s="21" t="e">
        <f t="shared" si="15"/>
        <v>#REF!</v>
      </c>
      <c r="D101" s="21" t="e">
        <f t="shared" si="16"/>
        <v>#REF!</v>
      </c>
      <c r="E101" s="22" t="e">
        <f t="shared" si="20"/>
        <v>#REF!</v>
      </c>
      <c r="F101" s="21" t="e">
        <f t="shared" si="17"/>
        <v>#REF!</v>
      </c>
      <c r="G101" s="21" t="e">
        <f t="shared" si="18"/>
        <v>#REF!</v>
      </c>
      <c r="H101" s="22" t="e">
        <f t="shared" si="21"/>
        <v>#REF!</v>
      </c>
      <c r="I101" s="27"/>
      <c r="J101" s="24" t="e">
        <f t="shared" si="19"/>
        <v>#REF!</v>
      </c>
      <c r="K101">
        <f>IF(B101=$G$2,SUM($J$19:J101),0)</f>
        <v>0</v>
      </c>
      <c r="L101">
        <f>IF(B101=$G$2,SUM($J$19:J100),0)</f>
        <v>0</v>
      </c>
    </row>
    <row r="102" spans="1:12" outlineLevel="1">
      <c r="A102" s="19" t="e">
        <f>#REF!</f>
        <v>#REF!</v>
      </c>
      <c r="B102" s="9">
        <f t="shared" si="10"/>
        <v>83</v>
      </c>
      <c r="C102" s="21" t="e">
        <f t="shared" si="15"/>
        <v>#REF!</v>
      </c>
      <c r="D102" s="21" t="e">
        <f t="shared" si="16"/>
        <v>#REF!</v>
      </c>
      <c r="E102" s="22" t="e">
        <f t="shared" si="20"/>
        <v>#REF!</v>
      </c>
      <c r="F102" s="21" t="e">
        <f t="shared" si="17"/>
        <v>#REF!</v>
      </c>
      <c r="G102" s="21" t="e">
        <f t="shared" si="18"/>
        <v>#REF!</v>
      </c>
      <c r="H102" s="22" t="e">
        <f t="shared" si="21"/>
        <v>#REF!</v>
      </c>
      <c r="I102" s="27"/>
      <c r="J102" s="24" t="e">
        <f t="shared" si="19"/>
        <v>#REF!</v>
      </c>
      <c r="K102">
        <f>IF(B102=$G$2,SUM($J$19:J102),0)</f>
        <v>0</v>
      </c>
      <c r="L102">
        <f>IF(B102=$G$2,SUM($J$19:J101),0)</f>
        <v>0</v>
      </c>
    </row>
    <row r="103" spans="1:12" outlineLevel="1">
      <c r="A103" s="19" t="e">
        <f>#REF!</f>
        <v>#REF!</v>
      </c>
      <c r="B103" s="9">
        <f t="shared" si="10"/>
        <v>84</v>
      </c>
      <c r="C103" s="21" t="e">
        <f t="shared" si="15"/>
        <v>#REF!</v>
      </c>
      <c r="D103" s="21" t="e">
        <f t="shared" si="16"/>
        <v>#REF!</v>
      </c>
      <c r="E103" s="22" t="e">
        <f t="shared" si="20"/>
        <v>#REF!</v>
      </c>
      <c r="F103" s="21" t="e">
        <f t="shared" si="17"/>
        <v>#REF!</v>
      </c>
      <c r="G103" s="21" t="e">
        <f t="shared" si="18"/>
        <v>#REF!</v>
      </c>
      <c r="H103" s="22" t="e">
        <f t="shared" si="21"/>
        <v>#REF!</v>
      </c>
      <c r="I103" s="27"/>
      <c r="J103" s="24" t="e">
        <f t="shared" si="19"/>
        <v>#REF!</v>
      </c>
      <c r="K103">
        <f>IF(B103=$G$2,SUM($J$19:J103),0)</f>
        <v>0</v>
      </c>
      <c r="L103">
        <f>IF(B103=$G$2,SUM($J$19:J102),0)</f>
        <v>0</v>
      </c>
    </row>
    <row r="104" spans="1:12" outlineLevel="1">
      <c r="A104" s="19" t="e">
        <f>#REF!</f>
        <v>#REF!</v>
      </c>
      <c r="B104" s="9">
        <f t="shared" si="10"/>
        <v>85</v>
      </c>
      <c r="C104" s="21" t="e">
        <f t="shared" si="15"/>
        <v>#REF!</v>
      </c>
      <c r="D104" s="21" t="e">
        <f t="shared" si="16"/>
        <v>#REF!</v>
      </c>
      <c r="E104" s="22" t="e">
        <f t="shared" si="20"/>
        <v>#REF!</v>
      </c>
      <c r="F104" s="21" t="e">
        <f t="shared" si="17"/>
        <v>#REF!</v>
      </c>
      <c r="G104" s="21" t="e">
        <f t="shared" si="18"/>
        <v>#REF!</v>
      </c>
      <c r="H104" s="22" t="e">
        <f t="shared" si="21"/>
        <v>#REF!</v>
      </c>
      <c r="I104" s="27"/>
      <c r="J104" s="24" t="e">
        <f t="shared" si="19"/>
        <v>#REF!</v>
      </c>
      <c r="K104">
        <f>IF(B104=$G$2,SUM($J$19:J104),0)</f>
        <v>0</v>
      </c>
      <c r="L104">
        <f>IF(B104=$G$2,SUM($J$19:J103),0)</f>
        <v>0</v>
      </c>
    </row>
    <row r="105" spans="1:12" outlineLevel="1">
      <c r="A105" s="19" t="e">
        <f>#REF!</f>
        <v>#REF!</v>
      </c>
      <c r="B105" s="9">
        <f t="shared" si="10"/>
        <v>86</v>
      </c>
      <c r="C105" s="21" t="e">
        <f t="shared" si="15"/>
        <v>#REF!</v>
      </c>
      <c r="D105" s="21" t="e">
        <f t="shared" si="16"/>
        <v>#REF!</v>
      </c>
      <c r="E105" s="22" t="e">
        <f t="shared" si="20"/>
        <v>#REF!</v>
      </c>
      <c r="F105" s="21" t="e">
        <f t="shared" si="17"/>
        <v>#REF!</v>
      </c>
      <c r="G105" s="21" t="e">
        <f t="shared" si="18"/>
        <v>#REF!</v>
      </c>
      <c r="H105" s="22" t="e">
        <f t="shared" si="21"/>
        <v>#REF!</v>
      </c>
      <c r="I105" s="27"/>
      <c r="J105" s="24" t="e">
        <f t="shared" si="19"/>
        <v>#REF!</v>
      </c>
      <c r="K105">
        <f>IF(B105=$G$2,SUM($J$19:J105),0)</f>
        <v>0</v>
      </c>
      <c r="L105">
        <f>IF(B105=$G$2,SUM($J$19:J104),0)</f>
        <v>0</v>
      </c>
    </row>
    <row r="106" spans="1:12" outlineLevel="1">
      <c r="A106" s="19" t="e">
        <f>#REF!</f>
        <v>#REF!</v>
      </c>
      <c r="B106" s="9">
        <f t="shared" si="10"/>
        <v>87</v>
      </c>
      <c r="C106" s="21" t="e">
        <f t="shared" si="15"/>
        <v>#REF!</v>
      </c>
      <c r="D106" s="21" t="e">
        <f t="shared" si="16"/>
        <v>#REF!</v>
      </c>
      <c r="E106" s="22" t="e">
        <f t="shared" si="20"/>
        <v>#REF!</v>
      </c>
      <c r="F106" s="21" t="e">
        <f t="shared" si="17"/>
        <v>#REF!</v>
      </c>
      <c r="G106" s="21" t="e">
        <f t="shared" si="18"/>
        <v>#REF!</v>
      </c>
      <c r="H106" s="22" t="e">
        <f t="shared" si="21"/>
        <v>#REF!</v>
      </c>
      <c r="I106" s="27"/>
      <c r="J106" s="24" t="e">
        <f t="shared" si="19"/>
        <v>#REF!</v>
      </c>
      <c r="K106">
        <f>IF(B106=$G$2,SUM($J$19:J106),0)</f>
        <v>0</v>
      </c>
      <c r="L106">
        <f>IF(B106=$G$2,SUM($J$19:J105),0)</f>
        <v>0</v>
      </c>
    </row>
    <row r="107" spans="1:12" outlineLevel="1">
      <c r="A107" s="19" t="e">
        <f>#REF!</f>
        <v>#REF!</v>
      </c>
      <c r="B107" s="9">
        <f t="shared" si="10"/>
        <v>88</v>
      </c>
      <c r="C107" s="21" t="e">
        <f t="shared" si="15"/>
        <v>#REF!</v>
      </c>
      <c r="D107" s="21" t="e">
        <f t="shared" si="16"/>
        <v>#REF!</v>
      </c>
      <c r="E107" s="22" t="e">
        <f t="shared" si="20"/>
        <v>#REF!</v>
      </c>
      <c r="F107" s="21" t="e">
        <f t="shared" si="17"/>
        <v>#REF!</v>
      </c>
      <c r="G107" s="21" t="e">
        <f t="shared" si="18"/>
        <v>#REF!</v>
      </c>
      <c r="H107" s="22" t="e">
        <f t="shared" si="21"/>
        <v>#REF!</v>
      </c>
      <c r="I107" s="27"/>
      <c r="J107" s="24" t="e">
        <f t="shared" si="19"/>
        <v>#REF!</v>
      </c>
      <c r="K107">
        <f>IF(B107=$G$2,SUM($J$19:J107),0)</f>
        <v>0</v>
      </c>
      <c r="L107">
        <f>IF(B107=$G$2,SUM($J$19:J106),0)</f>
        <v>0</v>
      </c>
    </row>
    <row r="108" spans="1:12" outlineLevel="1">
      <c r="A108" s="19" t="e">
        <f>#REF!</f>
        <v>#REF!</v>
      </c>
      <c r="B108" s="9">
        <f t="shared" ref="B108:B171" si="22">B107+1</f>
        <v>89</v>
      </c>
      <c r="C108" s="21" t="e">
        <f t="shared" si="15"/>
        <v>#REF!</v>
      </c>
      <c r="D108" s="21" t="e">
        <f t="shared" si="16"/>
        <v>#REF!</v>
      </c>
      <c r="E108" s="22" t="e">
        <f t="shared" si="20"/>
        <v>#REF!</v>
      </c>
      <c r="F108" s="21" t="e">
        <f t="shared" si="17"/>
        <v>#REF!</v>
      </c>
      <c r="G108" s="21" t="e">
        <f t="shared" si="18"/>
        <v>#REF!</v>
      </c>
      <c r="H108" s="22" t="e">
        <f t="shared" si="21"/>
        <v>#REF!</v>
      </c>
      <c r="I108" s="27"/>
      <c r="J108" s="24" t="e">
        <f t="shared" si="19"/>
        <v>#REF!</v>
      </c>
      <c r="K108">
        <f>IF(B108=$G$2,SUM($J$19:J108),0)</f>
        <v>0</v>
      </c>
      <c r="L108">
        <f>IF(B108=$G$2,SUM($J$19:J107),0)</f>
        <v>0</v>
      </c>
    </row>
    <row r="109" spans="1:12" outlineLevel="1">
      <c r="A109" s="19" t="e">
        <f>#REF!</f>
        <v>#REF!</v>
      </c>
      <c r="B109" s="9">
        <f t="shared" si="22"/>
        <v>90</v>
      </c>
      <c r="C109" s="21" t="e">
        <f t="shared" si="15"/>
        <v>#REF!</v>
      </c>
      <c r="D109" s="21" t="e">
        <f t="shared" si="16"/>
        <v>#REF!</v>
      </c>
      <c r="E109" s="22" t="e">
        <f t="shared" si="20"/>
        <v>#REF!</v>
      </c>
      <c r="F109" s="21" t="e">
        <f t="shared" si="17"/>
        <v>#REF!</v>
      </c>
      <c r="G109" s="21" t="e">
        <f t="shared" si="18"/>
        <v>#REF!</v>
      </c>
      <c r="H109" s="22" t="e">
        <f t="shared" si="21"/>
        <v>#REF!</v>
      </c>
      <c r="I109" s="27"/>
      <c r="J109" s="24" t="e">
        <f t="shared" si="19"/>
        <v>#REF!</v>
      </c>
      <c r="K109">
        <f>IF(B109=$G$2,SUM($J$19:J109),0)</f>
        <v>0</v>
      </c>
      <c r="L109">
        <f>IF(B109=$G$2,SUM($J$19:J108),0)</f>
        <v>0</v>
      </c>
    </row>
    <row r="110" spans="1:12" outlineLevel="1">
      <c r="A110" s="19" t="e">
        <f>#REF!</f>
        <v>#REF!</v>
      </c>
      <c r="B110" s="9">
        <f t="shared" si="22"/>
        <v>91</v>
      </c>
      <c r="C110" s="21" t="e">
        <f t="shared" si="15"/>
        <v>#REF!</v>
      </c>
      <c r="D110" s="21" t="e">
        <f t="shared" si="16"/>
        <v>#REF!</v>
      </c>
      <c r="E110" s="22" t="e">
        <f t="shared" si="20"/>
        <v>#REF!</v>
      </c>
      <c r="F110" s="21" t="e">
        <f t="shared" si="17"/>
        <v>#REF!</v>
      </c>
      <c r="G110" s="21" t="e">
        <f t="shared" si="18"/>
        <v>#REF!</v>
      </c>
      <c r="H110" s="22" t="e">
        <f t="shared" si="21"/>
        <v>#REF!</v>
      </c>
      <c r="I110" s="27"/>
      <c r="J110" s="24" t="e">
        <f t="shared" si="19"/>
        <v>#REF!</v>
      </c>
      <c r="K110">
        <f>IF(B110=$G$2,SUM($J$19:J110),0)</f>
        <v>0</v>
      </c>
      <c r="L110">
        <f>IF(B110=$G$2,SUM($J$19:J109),0)</f>
        <v>0</v>
      </c>
    </row>
    <row r="111" spans="1:12" outlineLevel="1">
      <c r="A111" s="19" t="e">
        <f>#REF!</f>
        <v>#REF!</v>
      </c>
      <c r="B111" s="9">
        <f t="shared" si="22"/>
        <v>92</v>
      </c>
      <c r="C111" s="21" t="e">
        <f t="shared" si="15"/>
        <v>#REF!</v>
      </c>
      <c r="D111" s="21" t="e">
        <f t="shared" si="16"/>
        <v>#REF!</v>
      </c>
      <c r="E111" s="22" t="e">
        <f t="shared" si="20"/>
        <v>#REF!</v>
      </c>
      <c r="F111" s="21" t="e">
        <f t="shared" si="17"/>
        <v>#REF!</v>
      </c>
      <c r="G111" s="21" t="e">
        <f t="shared" si="18"/>
        <v>#REF!</v>
      </c>
      <c r="H111" s="22" t="e">
        <f t="shared" si="21"/>
        <v>#REF!</v>
      </c>
      <c r="I111" s="27"/>
      <c r="J111" s="24" t="e">
        <f t="shared" si="19"/>
        <v>#REF!</v>
      </c>
      <c r="K111">
        <f>IF(B111=$G$2,SUM($J$19:J111),0)</f>
        <v>0</v>
      </c>
      <c r="L111">
        <f>IF(B111=$G$2,SUM($J$19:J110),0)</f>
        <v>0</v>
      </c>
    </row>
    <row r="112" spans="1:12" outlineLevel="1">
      <c r="A112" s="19" t="e">
        <f>#REF!</f>
        <v>#REF!</v>
      </c>
      <c r="B112" s="9">
        <f t="shared" si="22"/>
        <v>93</v>
      </c>
      <c r="C112" s="21" t="e">
        <f t="shared" si="15"/>
        <v>#REF!</v>
      </c>
      <c r="D112" s="21" t="e">
        <f t="shared" si="16"/>
        <v>#REF!</v>
      </c>
      <c r="E112" s="22" t="e">
        <f t="shared" si="20"/>
        <v>#REF!</v>
      </c>
      <c r="F112" s="21" t="e">
        <f t="shared" si="17"/>
        <v>#REF!</v>
      </c>
      <c r="G112" s="21" t="e">
        <f t="shared" si="18"/>
        <v>#REF!</v>
      </c>
      <c r="H112" s="22" t="e">
        <f t="shared" si="21"/>
        <v>#REF!</v>
      </c>
      <c r="I112" s="27"/>
      <c r="J112" s="24" t="e">
        <f t="shared" si="19"/>
        <v>#REF!</v>
      </c>
      <c r="K112">
        <f>IF(B112=$G$2,SUM($J$19:J112),0)</f>
        <v>0</v>
      </c>
      <c r="L112">
        <f>IF(B112=$G$2,SUM($J$19:J111),0)</f>
        <v>0</v>
      </c>
    </row>
    <row r="113" spans="1:12" outlineLevel="1">
      <c r="A113" s="19" t="e">
        <f>#REF!</f>
        <v>#REF!</v>
      </c>
      <c r="B113" s="9">
        <f t="shared" si="22"/>
        <v>94</v>
      </c>
      <c r="C113" s="21" t="e">
        <f t="shared" si="15"/>
        <v>#REF!</v>
      </c>
      <c r="D113" s="21" t="e">
        <f t="shared" si="16"/>
        <v>#REF!</v>
      </c>
      <c r="E113" s="22" t="e">
        <f t="shared" si="20"/>
        <v>#REF!</v>
      </c>
      <c r="F113" s="21" t="e">
        <f t="shared" si="17"/>
        <v>#REF!</v>
      </c>
      <c r="G113" s="21" t="e">
        <f t="shared" si="18"/>
        <v>#REF!</v>
      </c>
      <c r="H113" s="22" t="e">
        <f t="shared" si="21"/>
        <v>#REF!</v>
      </c>
      <c r="I113" s="27"/>
      <c r="J113" s="24" t="e">
        <f t="shared" si="19"/>
        <v>#REF!</v>
      </c>
      <c r="K113">
        <f>IF(B113=$G$2,SUM($J$19:J113),0)</f>
        <v>0</v>
      </c>
      <c r="L113">
        <f>IF(B113=$G$2,SUM($J$19:J112),0)</f>
        <v>0</v>
      </c>
    </row>
    <row r="114" spans="1:12" outlineLevel="1">
      <c r="A114" s="19" t="e">
        <f>#REF!</f>
        <v>#REF!</v>
      </c>
      <c r="B114" s="9">
        <f t="shared" si="22"/>
        <v>95</v>
      </c>
      <c r="C114" s="21" t="e">
        <f t="shared" si="15"/>
        <v>#REF!</v>
      </c>
      <c r="D114" s="21" t="e">
        <f t="shared" si="16"/>
        <v>#REF!</v>
      </c>
      <c r="E114" s="22" t="e">
        <f t="shared" si="20"/>
        <v>#REF!</v>
      </c>
      <c r="F114" s="21" t="e">
        <f t="shared" si="17"/>
        <v>#REF!</v>
      </c>
      <c r="G114" s="21" t="e">
        <f t="shared" si="18"/>
        <v>#REF!</v>
      </c>
      <c r="H114" s="22" t="e">
        <f t="shared" si="21"/>
        <v>#REF!</v>
      </c>
      <c r="I114" s="27"/>
      <c r="J114" s="24" t="e">
        <f t="shared" si="19"/>
        <v>#REF!</v>
      </c>
      <c r="K114">
        <f>IF(B114=$G$2,SUM($J$19:J114),0)</f>
        <v>0</v>
      </c>
      <c r="L114">
        <f>IF(B114=$G$2,SUM($J$19:J113),0)</f>
        <v>0</v>
      </c>
    </row>
    <row r="115" spans="1:12" outlineLevel="1">
      <c r="A115" s="19" t="e">
        <f>#REF!</f>
        <v>#REF!</v>
      </c>
      <c r="B115" s="9">
        <f t="shared" si="22"/>
        <v>96</v>
      </c>
      <c r="C115" s="21" t="e">
        <f t="shared" ref="C115:C146" si="23">(IF($I$5=1,0,IF($B115&gt;=$C$5,$G$5,0))*IF($I$5=1,IF($B115&gt;($D$5+($B$19-$G$1)),0,IF(GCD(($D$5+($B$19-$G$1)-$B115),$H$5)=$H$5,1,0)),IF($B115&gt;$D$5,0,IF(GCD(($D$5-$B115),$H$5)=$H$5,1,0))))+(IF($I$6=1,0,IF($B115&gt;=$C$6,$G$6,0))*IF($I$6=1,IF($B115&gt;($D$6+($B$19-$G$1)),0,IF(GCD(($D$6+($B$19-$G$1)-$B115),$H$6)=$H$6,1,0)),IF($B115&gt;$D$6,0,IF(GCD(($D$6-$B115),$H$6)=$H$6,1,0))))+(IF($I$7=1,0,IF($B115&gt;=$C$7,$G$7,0))*IF($I$7=1,IF($B115&gt;($D$7+($B$19-$G$1)),0,IF(GCD(($D$7+($B$19-$G$1)-$B115),$H$7)=$H$7,1,0)),IF($B115&gt;$D$7,0,IF(GCD(($D$7-$B115),$H$7)=$H$7,1,0))))</f>
        <v>#REF!</v>
      </c>
      <c r="D115" s="21" t="e">
        <f t="shared" ref="D115:D146" si="24">(IF($I$8=1,0,IF($B115&gt;=$C$8,$G$8,0))*IF($I$8=1,IF($B115&gt;($D$8+($B$19-$G$1)),0,IF(GCD(($D$8+($B$19-$G$1)-$B115),$H$8)=$H$8,1,0)),IF($B115&gt;$D$8,0,IF(GCD(($D$8-B115),$H$8)=$H$8,1,0))))+(IF($I$9=1,0,IF($B115&gt;=$C$9,$G$9,0))*IF($I$9=1,IF($B115&gt;($D$9+($B$19-$G$1)),0,IF(GCD(($D$9+($B$19-$G$1)-$B115),$H$9)=$H$9,1,0)),IF($B115&gt;$D$9,0,IF(GCD(($D$9-$B115),$H$9)=$H$9,1,0))))+(IF($I$10=1,0,IF($B115&gt;=$C$10,$G$10,0))*IF($I$10=1,IF($B115&gt;($D$10+($B$19-$G$1)),0,IF(GCD(($D$10+($B$19-$G$1)-$B115),$H$10)=$H$10,1,0)),IF($B115&gt;$D$10,0,IF(GCD(($D$10-$B115),$H$10)=$H$10,1,0))))</f>
        <v>#REF!</v>
      </c>
      <c r="E115" s="22" t="e">
        <f t="shared" si="20"/>
        <v>#REF!</v>
      </c>
      <c r="F115" s="21" t="e">
        <f t="shared" ref="F115:F146" si="25">(IF($I$5=1,IF($B115&gt;=($C$5+($B$19-$G$1)),$G$5,0),0)*IF($I$5=1,IF($B115&gt;($D$5+($B$19-$G$1)),0,IF(GCD(($D$5+($B$19-$G$1)-$B115),$H$5)=$H$5,1,0)),IF($B115&gt;$D$5,0,IF(GCD(($D$5-$B115),$H$5)=$H$5,1,0))))+(IF($I$6=1,IF($B115&gt;=($C$6+($B$19-$G$1)),$G$6,0),0)*IF($I$6=1,IF($B115&gt;($D$6+($B$19-$G$1)),0,IF(GCD(($D$6+($B$19-$G$1)-$B115),$H$6)=$H$6,1,0)),IF($B115&gt;$D$6,0,IF(GCD(($D$6-$B115),$H$6)=$H$6,1,0))))+(IF($I$7=1,IF($B115&gt;=($C$7+($B$19-$G$1)),$G$7,0),0)*IF($I$7=1,IF($B115&gt;($D$7+($B$19-$G$1)),0,IF(GCD(($D$7+($B$19-$G$1)-$B115),$H$7)=$H$7,1,0)),IF($B115&gt;$D$7,0,IF(GCD(($D$7-$B115),$H$7)=$H$7,1,0))))</f>
        <v>#REF!</v>
      </c>
      <c r="G115" s="21" t="e">
        <f t="shared" ref="G115:G146" si="26">(IF($I$8=1,IF($B115&gt;=($C$8+($B$19-$G$1)),$G$8,0),0)*IF($I$8=1,IF($B115&gt;($D$8+($B$19-$G$1)),0,IF(GCD(($D$8+($B$19-$G$1)-$B115),$H$8)=$H$8,1,0)),IF($B115&gt;$D$8,0,IF(GCD(($D$8-$B115),$H$8)=$H$8,1,0))))+(IF($I$9=1,IF($B115&gt;=($C$9+($B$19-$G$1)),$G$9,0),0)*IF($I$9=1,IF($B115&gt;($D$9+($B$19-$G$1)),0,IF(GCD(($D$9+($B$19-$G$1)-$B115),$H$9)=$H$9,1,0)),IF($B115&gt;$D$9,0,IF(GCD(($D$9-$B115),$H$9)=$H$9,1,0))))+(IF($I$10=1,IF($B115&gt;=($C$10+($B$19-$G$1)),$G$10,0),0)*IF($I$10=1,IF($B115&gt;($D$10+($B$19-$G$1)),0,IF(GCD(($D$10+($B$19-$G$1)-$B115),$H$10)=$H$10,1,0)),IF($B115&gt;$D$10,0,IF(GCD(($D$10-$B115),$H$10)=$H$10,1,0))))</f>
        <v>#REF!</v>
      </c>
      <c r="H115" s="22" t="e">
        <f t="shared" si="21"/>
        <v>#REF!</v>
      </c>
      <c r="I115" s="27"/>
      <c r="J115" s="24" t="e">
        <f t="shared" si="19"/>
        <v>#REF!</v>
      </c>
      <c r="K115">
        <f>IF(B115=$G$2,SUM($J$19:J115),0)</f>
        <v>0</v>
      </c>
      <c r="L115">
        <f>IF(B115=$G$2,SUM($J$19:J114),0)</f>
        <v>0</v>
      </c>
    </row>
    <row r="116" spans="1:12" outlineLevel="1">
      <c r="A116" s="19" t="e">
        <f>#REF!</f>
        <v>#REF!</v>
      </c>
      <c r="B116" s="9">
        <f t="shared" si="22"/>
        <v>97</v>
      </c>
      <c r="C116" s="21" t="e">
        <f t="shared" si="23"/>
        <v>#REF!</v>
      </c>
      <c r="D116" s="21" t="e">
        <f t="shared" si="24"/>
        <v>#REF!</v>
      </c>
      <c r="E116" s="22" t="e">
        <f t="shared" si="20"/>
        <v>#REF!</v>
      </c>
      <c r="F116" s="21" t="e">
        <f t="shared" si="25"/>
        <v>#REF!</v>
      </c>
      <c r="G116" s="21" t="e">
        <f t="shared" si="26"/>
        <v>#REF!</v>
      </c>
      <c r="H116" s="22" t="e">
        <f t="shared" si="21"/>
        <v>#REF!</v>
      </c>
      <c r="I116" s="27"/>
      <c r="J116" s="24" t="e">
        <f t="shared" si="19"/>
        <v>#REF!</v>
      </c>
      <c r="K116">
        <f>IF(B116=$G$2,SUM($J$19:J116),0)</f>
        <v>0</v>
      </c>
      <c r="L116">
        <f>IF(B116=$G$2,SUM($J$19:J115),0)</f>
        <v>0</v>
      </c>
    </row>
    <row r="117" spans="1:12" outlineLevel="1">
      <c r="A117" s="19" t="e">
        <f>#REF!</f>
        <v>#REF!</v>
      </c>
      <c r="B117" s="9">
        <f t="shared" si="22"/>
        <v>98</v>
      </c>
      <c r="C117" s="21" t="e">
        <f t="shared" si="23"/>
        <v>#REF!</v>
      </c>
      <c r="D117" s="21" t="e">
        <f t="shared" si="24"/>
        <v>#REF!</v>
      </c>
      <c r="E117" s="22" t="e">
        <f t="shared" si="20"/>
        <v>#REF!</v>
      </c>
      <c r="F117" s="21" t="e">
        <f t="shared" si="25"/>
        <v>#REF!</v>
      </c>
      <c r="G117" s="21" t="e">
        <f t="shared" si="26"/>
        <v>#REF!</v>
      </c>
      <c r="H117" s="22" t="e">
        <f t="shared" si="21"/>
        <v>#REF!</v>
      </c>
      <c r="I117" s="27"/>
      <c r="J117" s="24" t="e">
        <f t="shared" si="19"/>
        <v>#REF!</v>
      </c>
      <c r="K117">
        <f>IF(B117=$G$2,SUM($J$19:J117),0)</f>
        <v>0</v>
      </c>
      <c r="L117">
        <f>IF(B117=$G$2,SUM($J$19:J116),0)</f>
        <v>0</v>
      </c>
    </row>
    <row r="118" spans="1:12" outlineLevel="1">
      <c r="A118" s="19" t="e">
        <f>#REF!</f>
        <v>#REF!</v>
      </c>
      <c r="B118" s="9">
        <f t="shared" si="22"/>
        <v>99</v>
      </c>
      <c r="C118" s="21" t="e">
        <f t="shared" si="23"/>
        <v>#REF!</v>
      </c>
      <c r="D118" s="21" t="e">
        <f t="shared" si="24"/>
        <v>#REF!</v>
      </c>
      <c r="E118" s="22" t="e">
        <f t="shared" si="20"/>
        <v>#REF!</v>
      </c>
      <c r="F118" s="21" t="e">
        <f t="shared" si="25"/>
        <v>#REF!</v>
      </c>
      <c r="G118" s="21" t="e">
        <f t="shared" si="26"/>
        <v>#REF!</v>
      </c>
      <c r="H118" s="22" t="e">
        <f t="shared" si="21"/>
        <v>#REF!</v>
      </c>
      <c r="I118" s="27"/>
      <c r="J118" s="24" t="e">
        <f t="shared" si="19"/>
        <v>#REF!</v>
      </c>
      <c r="K118">
        <f>IF(B118=$G$2,SUM($J$19:J118),0)</f>
        <v>0</v>
      </c>
      <c r="L118">
        <f>IF(B118=$G$2,SUM($J$19:J117),0)</f>
        <v>0</v>
      </c>
    </row>
    <row r="119" spans="1:12" outlineLevel="1">
      <c r="A119" s="19" t="e">
        <f>#REF!</f>
        <v>#REF!</v>
      </c>
      <c r="B119" s="9">
        <f t="shared" si="22"/>
        <v>100</v>
      </c>
      <c r="C119" s="21" t="e">
        <f t="shared" si="23"/>
        <v>#REF!</v>
      </c>
      <c r="D119" s="21" t="e">
        <f t="shared" si="24"/>
        <v>#REF!</v>
      </c>
      <c r="E119" s="22" t="e">
        <f t="shared" si="20"/>
        <v>#REF!</v>
      </c>
      <c r="F119" s="21" t="e">
        <f t="shared" si="25"/>
        <v>#REF!</v>
      </c>
      <c r="G119" s="21" t="e">
        <f t="shared" si="26"/>
        <v>#REF!</v>
      </c>
      <c r="H119" s="22" t="e">
        <f t="shared" si="21"/>
        <v>#REF!</v>
      </c>
      <c r="I119" s="27"/>
      <c r="J119" s="24" t="e">
        <f t="shared" si="19"/>
        <v>#REF!</v>
      </c>
      <c r="K119">
        <f>IF(B119=$G$2,SUM($J$19:J119),0)</f>
        <v>0</v>
      </c>
      <c r="L119">
        <f>IF(B119=$G$2,SUM($J$19:J118),0)</f>
        <v>0</v>
      </c>
    </row>
    <row r="120" spans="1:12" outlineLevel="1">
      <c r="A120" s="19" t="e">
        <f>#REF!</f>
        <v>#REF!</v>
      </c>
      <c r="B120" s="9">
        <f t="shared" si="22"/>
        <v>101</v>
      </c>
      <c r="C120" s="21" t="e">
        <f t="shared" si="23"/>
        <v>#REF!</v>
      </c>
      <c r="D120" s="21" t="e">
        <f t="shared" si="24"/>
        <v>#REF!</v>
      </c>
      <c r="E120" s="22" t="e">
        <f t="shared" si="20"/>
        <v>#REF!</v>
      </c>
      <c r="F120" s="21" t="e">
        <f t="shared" si="25"/>
        <v>#REF!</v>
      </c>
      <c r="G120" s="21" t="e">
        <f t="shared" si="26"/>
        <v>#REF!</v>
      </c>
      <c r="H120" s="22" t="e">
        <f t="shared" si="21"/>
        <v>#REF!</v>
      </c>
      <c r="I120" s="27"/>
      <c r="J120" s="24" t="e">
        <f t="shared" si="19"/>
        <v>#REF!</v>
      </c>
      <c r="K120">
        <f>IF(B120=$G$2,SUM($J$19:J120),0)</f>
        <v>0</v>
      </c>
      <c r="L120">
        <f>IF(B120=$G$2,SUM($J$19:J119),0)</f>
        <v>0</v>
      </c>
    </row>
    <row r="121" spans="1:12" outlineLevel="1">
      <c r="A121" s="19" t="e">
        <f>#REF!</f>
        <v>#REF!</v>
      </c>
      <c r="B121" s="9">
        <f t="shared" si="22"/>
        <v>102</v>
      </c>
      <c r="C121" s="21" t="e">
        <f t="shared" si="23"/>
        <v>#REF!</v>
      </c>
      <c r="D121" s="21" t="e">
        <f t="shared" si="24"/>
        <v>#REF!</v>
      </c>
      <c r="E121" s="22" t="e">
        <f t="shared" si="20"/>
        <v>#REF!</v>
      </c>
      <c r="F121" s="21" t="e">
        <f t="shared" si="25"/>
        <v>#REF!</v>
      </c>
      <c r="G121" s="21" t="e">
        <f t="shared" si="26"/>
        <v>#REF!</v>
      </c>
      <c r="H121" s="22" t="e">
        <f t="shared" si="21"/>
        <v>#REF!</v>
      </c>
      <c r="I121" s="27"/>
      <c r="J121" s="24" t="e">
        <f t="shared" si="19"/>
        <v>#REF!</v>
      </c>
      <c r="K121">
        <f>IF(B121=$G$2,SUM($J$19:J121),0)</f>
        <v>0</v>
      </c>
      <c r="L121">
        <f>IF(B121=$G$2,SUM($J$19:J120),0)</f>
        <v>0</v>
      </c>
    </row>
    <row r="122" spans="1:12" outlineLevel="1">
      <c r="A122" s="19" t="e">
        <f>#REF!</f>
        <v>#REF!</v>
      </c>
      <c r="B122" s="9">
        <f t="shared" si="22"/>
        <v>103</v>
      </c>
      <c r="C122" s="21" t="e">
        <f t="shared" si="23"/>
        <v>#REF!</v>
      </c>
      <c r="D122" s="21" t="e">
        <f t="shared" si="24"/>
        <v>#REF!</v>
      </c>
      <c r="E122" s="22" t="e">
        <f t="shared" si="20"/>
        <v>#REF!</v>
      </c>
      <c r="F122" s="21" t="e">
        <f t="shared" si="25"/>
        <v>#REF!</v>
      </c>
      <c r="G122" s="21" t="e">
        <f t="shared" si="26"/>
        <v>#REF!</v>
      </c>
      <c r="H122" s="22" t="e">
        <f t="shared" si="21"/>
        <v>#REF!</v>
      </c>
      <c r="I122" s="27"/>
      <c r="J122" s="24" t="e">
        <f t="shared" si="19"/>
        <v>#REF!</v>
      </c>
      <c r="K122">
        <f>IF(B122=$G$2,SUM($J$19:J122),0)</f>
        <v>0</v>
      </c>
      <c r="L122">
        <f>IF(B122=$G$2,SUM($J$19:J121),0)</f>
        <v>0</v>
      </c>
    </row>
    <row r="123" spans="1:12" outlineLevel="1">
      <c r="A123" s="19" t="e">
        <f>#REF!</f>
        <v>#REF!</v>
      </c>
      <c r="B123" s="9">
        <f t="shared" si="22"/>
        <v>104</v>
      </c>
      <c r="C123" s="21" t="e">
        <f t="shared" si="23"/>
        <v>#REF!</v>
      </c>
      <c r="D123" s="21" t="e">
        <f t="shared" si="24"/>
        <v>#REF!</v>
      </c>
      <c r="E123" s="22" t="e">
        <f t="shared" si="20"/>
        <v>#REF!</v>
      </c>
      <c r="F123" s="21" t="e">
        <f t="shared" si="25"/>
        <v>#REF!</v>
      </c>
      <c r="G123" s="21" t="e">
        <f t="shared" si="26"/>
        <v>#REF!</v>
      </c>
      <c r="H123" s="22" t="e">
        <f t="shared" si="21"/>
        <v>#REF!</v>
      </c>
      <c r="I123" s="27"/>
      <c r="J123" s="24" t="e">
        <f t="shared" si="19"/>
        <v>#REF!</v>
      </c>
      <c r="K123">
        <f>IF(B123=$G$2,SUM($J$19:J123),0)</f>
        <v>0</v>
      </c>
      <c r="L123">
        <f>IF(B123=$G$2,SUM($J$19:J122),0)</f>
        <v>0</v>
      </c>
    </row>
    <row r="124" spans="1:12" outlineLevel="1">
      <c r="A124" s="19" t="e">
        <f>#REF!</f>
        <v>#REF!</v>
      </c>
      <c r="B124" s="9">
        <f t="shared" si="22"/>
        <v>105</v>
      </c>
      <c r="C124" s="21" t="e">
        <f t="shared" si="23"/>
        <v>#REF!</v>
      </c>
      <c r="D124" s="21" t="e">
        <f t="shared" si="24"/>
        <v>#REF!</v>
      </c>
      <c r="E124" s="22" t="e">
        <f t="shared" si="20"/>
        <v>#REF!</v>
      </c>
      <c r="F124" s="21" t="e">
        <f t="shared" si="25"/>
        <v>#REF!</v>
      </c>
      <c r="G124" s="21" t="e">
        <f t="shared" si="26"/>
        <v>#REF!</v>
      </c>
      <c r="H124" s="22" t="e">
        <f t="shared" si="21"/>
        <v>#REF!</v>
      </c>
      <c r="I124" s="27"/>
      <c r="J124" s="24" t="e">
        <f t="shared" si="19"/>
        <v>#REF!</v>
      </c>
      <c r="K124">
        <f>IF(B124=$G$2,SUM($J$19:J124),0)</f>
        <v>0</v>
      </c>
      <c r="L124">
        <f>IF(B124=$G$2,SUM($J$19:J123),0)</f>
        <v>0</v>
      </c>
    </row>
    <row r="125" spans="1:12" outlineLevel="1">
      <c r="A125" s="19" t="e">
        <f>#REF!</f>
        <v>#REF!</v>
      </c>
      <c r="B125" s="9">
        <f t="shared" si="22"/>
        <v>106</v>
      </c>
      <c r="C125" s="21" t="e">
        <f t="shared" si="23"/>
        <v>#REF!</v>
      </c>
      <c r="D125" s="21" t="e">
        <f t="shared" si="24"/>
        <v>#REF!</v>
      </c>
      <c r="E125" s="22" t="e">
        <f t="shared" si="20"/>
        <v>#REF!</v>
      </c>
      <c r="F125" s="21" t="e">
        <f t="shared" si="25"/>
        <v>#REF!</v>
      </c>
      <c r="G125" s="21" t="e">
        <f t="shared" si="26"/>
        <v>#REF!</v>
      </c>
      <c r="H125" s="22" t="e">
        <f t="shared" si="21"/>
        <v>#REF!</v>
      </c>
      <c r="I125" s="27"/>
      <c r="J125" s="24" t="e">
        <f t="shared" si="19"/>
        <v>#REF!</v>
      </c>
      <c r="K125">
        <f>IF(B125=$G$2,SUM($J$19:J125),0)</f>
        <v>0</v>
      </c>
      <c r="L125">
        <f>IF(B125=$G$2,SUM($J$19:J124),0)</f>
        <v>0</v>
      </c>
    </row>
    <row r="126" spans="1:12" outlineLevel="1">
      <c r="A126" s="19" t="e">
        <f>#REF!</f>
        <v>#REF!</v>
      </c>
      <c r="B126" s="9">
        <f t="shared" si="22"/>
        <v>107</v>
      </c>
      <c r="C126" s="21" t="e">
        <f t="shared" si="23"/>
        <v>#REF!</v>
      </c>
      <c r="D126" s="21" t="e">
        <f t="shared" si="24"/>
        <v>#REF!</v>
      </c>
      <c r="E126" s="22" t="e">
        <f t="shared" si="20"/>
        <v>#REF!</v>
      </c>
      <c r="F126" s="21" t="e">
        <f t="shared" si="25"/>
        <v>#REF!</v>
      </c>
      <c r="G126" s="21" t="e">
        <f t="shared" si="26"/>
        <v>#REF!</v>
      </c>
      <c r="H126" s="22" t="e">
        <f t="shared" si="21"/>
        <v>#REF!</v>
      </c>
      <c r="I126" s="27"/>
      <c r="J126" s="24" t="e">
        <f t="shared" si="19"/>
        <v>#REF!</v>
      </c>
      <c r="K126">
        <f>IF(B126=$G$2,SUM($J$19:J126),0)</f>
        <v>0</v>
      </c>
      <c r="L126">
        <f>IF(B126=$G$2,SUM($J$19:J125),0)</f>
        <v>0</v>
      </c>
    </row>
    <row r="127" spans="1:12" outlineLevel="1">
      <c r="A127" s="19" t="e">
        <f>#REF!</f>
        <v>#REF!</v>
      </c>
      <c r="B127" s="9">
        <f t="shared" si="22"/>
        <v>108</v>
      </c>
      <c r="C127" s="21" t="e">
        <f t="shared" si="23"/>
        <v>#REF!</v>
      </c>
      <c r="D127" s="21" t="e">
        <f t="shared" si="24"/>
        <v>#REF!</v>
      </c>
      <c r="E127" s="22" t="e">
        <f t="shared" si="20"/>
        <v>#REF!</v>
      </c>
      <c r="F127" s="21" t="e">
        <f t="shared" si="25"/>
        <v>#REF!</v>
      </c>
      <c r="G127" s="21" t="e">
        <f t="shared" si="26"/>
        <v>#REF!</v>
      </c>
      <c r="H127" s="22" t="e">
        <f t="shared" si="21"/>
        <v>#REF!</v>
      </c>
      <c r="I127" s="27"/>
      <c r="J127" s="24" t="e">
        <f t="shared" si="19"/>
        <v>#REF!</v>
      </c>
      <c r="K127">
        <f>IF(B127=$G$2,SUM($J$19:J127),0)</f>
        <v>0</v>
      </c>
      <c r="L127">
        <f>IF(B127=$G$2,SUM($J$19:J126),0)</f>
        <v>0</v>
      </c>
    </row>
    <row r="128" spans="1:12" outlineLevel="1">
      <c r="A128" s="19" t="e">
        <f>#REF!</f>
        <v>#REF!</v>
      </c>
      <c r="B128" s="9">
        <f t="shared" si="22"/>
        <v>109</v>
      </c>
      <c r="C128" s="21" t="e">
        <f t="shared" si="23"/>
        <v>#REF!</v>
      </c>
      <c r="D128" s="21" t="e">
        <f t="shared" si="24"/>
        <v>#REF!</v>
      </c>
      <c r="E128" s="22" t="e">
        <f t="shared" si="20"/>
        <v>#REF!</v>
      </c>
      <c r="F128" s="21" t="e">
        <f t="shared" si="25"/>
        <v>#REF!</v>
      </c>
      <c r="G128" s="21" t="e">
        <f t="shared" si="26"/>
        <v>#REF!</v>
      </c>
      <c r="H128" s="22" t="e">
        <f t="shared" si="21"/>
        <v>#REF!</v>
      </c>
      <c r="I128" s="27"/>
      <c r="J128" s="24" t="e">
        <f t="shared" si="19"/>
        <v>#REF!</v>
      </c>
      <c r="K128">
        <f>IF(B128=$G$2,SUM($J$19:J128),0)</f>
        <v>0</v>
      </c>
      <c r="L128">
        <f>IF(B128=$G$2,SUM($J$19:J127),0)</f>
        <v>0</v>
      </c>
    </row>
    <row r="129" spans="1:12" outlineLevel="1">
      <c r="A129" s="19" t="e">
        <f>#REF!</f>
        <v>#REF!</v>
      </c>
      <c r="B129" s="9">
        <f t="shared" si="22"/>
        <v>110</v>
      </c>
      <c r="C129" s="21" t="e">
        <f t="shared" si="23"/>
        <v>#REF!</v>
      </c>
      <c r="D129" s="21" t="e">
        <f t="shared" si="24"/>
        <v>#REF!</v>
      </c>
      <c r="E129" s="22" t="e">
        <f t="shared" si="20"/>
        <v>#REF!</v>
      </c>
      <c r="F129" s="21" t="e">
        <f t="shared" si="25"/>
        <v>#REF!</v>
      </c>
      <c r="G129" s="21" t="e">
        <f t="shared" si="26"/>
        <v>#REF!</v>
      </c>
      <c r="H129" s="22" t="e">
        <f t="shared" si="21"/>
        <v>#REF!</v>
      </c>
      <c r="I129" s="27"/>
      <c r="J129" s="24" t="e">
        <f t="shared" si="19"/>
        <v>#REF!</v>
      </c>
      <c r="K129">
        <f>IF(B129=$G$2,SUM($J$19:J129),0)</f>
        <v>0</v>
      </c>
      <c r="L129">
        <f>IF(B129=$G$2,SUM($J$19:J128),0)</f>
        <v>0</v>
      </c>
    </row>
    <row r="130" spans="1:12" outlineLevel="1">
      <c r="A130" s="19" t="e">
        <f>#REF!</f>
        <v>#REF!</v>
      </c>
      <c r="B130" s="9">
        <f t="shared" si="22"/>
        <v>111</v>
      </c>
      <c r="C130" s="21" t="e">
        <f t="shared" si="23"/>
        <v>#REF!</v>
      </c>
      <c r="D130" s="21" t="e">
        <f t="shared" si="24"/>
        <v>#REF!</v>
      </c>
      <c r="E130" s="22" t="e">
        <f t="shared" si="20"/>
        <v>#REF!</v>
      </c>
      <c r="F130" s="21" t="e">
        <f t="shared" si="25"/>
        <v>#REF!</v>
      </c>
      <c r="G130" s="21" t="e">
        <f t="shared" si="26"/>
        <v>#REF!</v>
      </c>
      <c r="H130" s="22" t="e">
        <f t="shared" si="21"/>
        <v>#REF!</v>
      </c>
      <c r="I130" s="27"/>
      <c r="J130" s="24" t="e">
        <f t="shared" si="19"/>
        <v>#REF!</v>
      </c>
      <c r="K130">
        <f>IF(B130=$G$2,SUM($J$19:J130),0)</f>
        <v>0</v>
      </c>
      <c r="L130">
        <f>IF(B130=$G$2,SUM($J$19:J129),0)</f>
        <v>0</v>
      </c>
    </row>
    <row r="131" spans="1:12" outlineLevel="1">
      <c r="A131" s="19" t="e">
        <f>#REF!</f>
        <v>#REF!</v>
      </c>
      <c r="B131" s="9">
        <f t="shared" si="22"/>
        <v>112</v>
      </c>
      <c r="C131" s="21" t="e">
        <f t="shared" si="23"/>
        <v>#REF!</v>
      </c>
      <c r="D131" s="21" t="e">
        <f t="shared" si="24"/>
        <v>#REF!</v>
      </c>
      <c r="E131" s="22" t="e">
        <f t="shared" si="20"/>
        <v>#REF!</v>
      </c>
      <c r="F131" s="21" t="e">
        <f t="shared" si="25"/>
        <v>#REF!</v>
      </c>
      <c r="G131" s="21" t="e">
        <f t="shared" si="26"/>
        <v>#REF!</v>
      </c>
      <c r="H131" s="22" t="e">
        <f t="shared" si="21"/>
        <v>#REF!</v>
      </c>
      <c r="I131" s="27"/>
      <c r="J131" s="24" t="e">
        <f t="shared" si="19"/>
        <v>#REF!</v>
      </c>
      <c r="K131">
        <f>IF(B131=$G$2,SUM($J$19:J131),0)</f>
        <v>0</v>
      </c>
      <c r="L131">
        <f>IF(B131=$G$2,SUM($J$19:J130),0)</f>
        <v>0</v>
      </c>
    </row>
    <row r="132" spans="1:12" outlineLevel="1">
      <c r="A132" s="19" t="e">
        <f>#REF!</f>
        <v>#REF!</v>
      </c>
      <c r="B132" s="9">
        <f t="shared" si="22"/>
        <v>113</v>
      </c>
      <c r="C132" s="21" t="e">
        <f t="shared" si="23"/>
        <v>#REF!</v>
      </c>
      <c r="D132" s="21" t="e">
        <f t="shared" si="24"/>
        <v>#REF!</v>
      </c>
      <c r="E132" s="22" t="e">
        <f t="shared" si="20"/>
        <v>#REF!</v>
      </c>
      <c r="F132" s="21" t="e">
        <f t="shared" si="25"/>
        <v>#REF!</v>
      </c>
      <c r="G132" s="21" t="e">
        <f t="shared" si="26"/>
        <v>#REF!</v>
      </c>
      <c r="H132" s="22" t="e">
        <f t="shared" si="21"/>
        <v>#REF!</v>
      </c>
      <c r="I132" s="27"/>
      <c r="J132" s="24" t="e">
        <f t="shared" si="19"/>
        <v>#REF!</v>
      </c>
      <c r="K132">
        <f>IF(B132=$G$2,SUM($J$19:J132),0)</f>
        <v>0</v>
      </c>
      <c r="L132">
        <f>IF(B132=$G$2,SUM($J$19:J131),0)</f>
        <v>0</v>
      </c>
    </row>
    <row r="133" spans="1:12" outlineLevel="1">
      <c r="A133" s="19" t="e">
        <f>#REF!</f>
        <v>#REF!</v>
      </c>
      <c r="B133" s="9">
        <f t="shared" si="22"/>
        <v>114</v>
      </c>
      <c r="C133" s="21" t="e">
        <f t="shared" si="23"/>
        <v>#REF!</v>
      </c>
      <c r="D133" s="21" t="e">
        <f t="shared" si="24"/>
        <v>#REF!</v>
      </c>
      <c r="E133" s="22" t="e">
        <f t="shared" si="20"/>
        <v>#REF!</v>
      </c>
      <c r="F133" s="21" t="e">
        <f t="shared" si="25"/>
        <v>#REF!</v>
      </c>
      <c r="G133" s="21" t="e">
        <f t="shared" si="26"/>
        <v>#REF!</v>
      </c>
      <c r="H133" s="22" t="e">
        <f t="shared" si="21"/>
        <v>#REF!</v>
      </c>
      <c r="I133" s="27"/>
      <c r="J133" s="24" t="e">
        <f t="shared" si="19"/>
        <v>#REF!</v>
      </c>
      <c r="K133">
        <f>IF(B133=$G$2,SUM($J$19:J133),0)</f>
        <v>0</v>
      </c>
      <c r="L133">
        <f>IF(B133=$G$2,SUM($J$19:J132),0)</f>
        <v>0</v>
      </c>
    </row>
    <row r="134" spans="1:12" outlineLevel="1">
      <c r="A134" s="19" t="e">
        <f>#REF!</f>
        <v>#REF!</v>
      </c>
      <c r="B134" s="9">
        <f t="shared" si="22"/>
        <v>115</v>
      </c>
      <c r="C134" s="21" t="e">
        <f t="shared" si="23"/>
        <v>#REF!</v>
      </c>
      <c r="D134" s="21" t="e">
        <f t="shared" si="24"/>
        <v>#REF!</v>
      </c>
      <c r="E134" s="22" t="e">
        <f t="shared" si="20"/>
        <v>#REF!</v>
      </c>
      <c r="F134" s="21" t="e">
        <f t="shared" si="25"/>
        <v>#REF!</v>
      </c>
      <c r="G134" s="21" t="e">
        <f t="shared" si="26"/>
        <v>#REF!</v>
      </c>
      <c r="H134" s="22" t="e">
        <f t="shared" si="21"/>
        <v>#REF!</v>
      </c>
      <c r="I134" s="27"/>
      <c r="J134" s="24" t="e">
        <f t="shared" si="19"/>
        <v>#REF!</v>
      </c>
      <c r="K134">
        <f>IF(B134=$G$2,SUM($J$19:J134),0)</f>
        <v>0</v>
      </c>
      <c r="L134">
        <f>IF(B134=$G$2,SUM($J$19:J133),0)</f>
        <v>0</v>
      </c>
    </row>
    <row r="135" spans="1:12" outlineLevel="1">
      <c r="A135" s="19" t="e">
        <f>#REF!</f>
        <v>#REF!</v>
      </c>
      <c r="B135" s="9">
        <f t="shared" si="22"/>
        <v>116</v>
      </c>
      <c r="C135" s="21" t="e">
        <f t="shared" si="23"/>
        <v>#REF!</v>
      </c>
      <c r="D135" s="21" t="e">
        <f t="shared" si="24"/>
        <v>#REF!</v>
      </c>
      <c r="E135" s="22" t="e">
        <f t="shared" si="20"/>
        <v>#REF!</v>
      </c>
      <c r="F135" s="21" t="e">
        <f t="shared" si="25"/>
        <v>#REF!</v>
      </c>
      <c r="G135" s="21" t="e">
        <f t="shared" si="26"/>
        <v>#REF!</v>
      </c>
      <c r="H135" s="22" t="e">
        <f t="shared" si="21"/>
        <v>#REF!</v>
      </c>
      <c r="I135" s="27"/>
      <c r="J135" s="24" t="e">
        <f t="shared" si="19"/>
        <v>#REF!</v>
      </c>
      <c r="K135">
        <f>IF(B135=$G$2,SUM($J$19:J135),0)</f>
        <v>0</v>
      </c>
      <c r="L135">
        <f>IF(B135=$G$2,SUM($J$19:J134),0)</f>
        <v>0</v>
      </c>
    </row>
    <row r="136" spans="1:12" outlineLevel="1">
      <c r="A136" s="19" t="e">
        <f>#REF!</f>
        <v>#REF!</v>
      </c>
      <c r="B136" s="9">
        <f t="shared" si="22"/>
        <v>117</v>
      </c>
      <c r="C136" s="21" t="e">
        <f t="shared" si="23"/>
        <v>#REF!</v>
      </c>
      <c r="D136" s="21" t="e">
        <f t="shared" si="24"/>
        <v>#REF!</v>
      </c>
      <c r="E136" s="22" t="e">
        <f t="shared" si="20"/>
        <v>#REF!</v>
      </c>
      <c r="F136" s="21" t="e">
        <f t="shared" si="25"/>
        <v>#REF!</v>
      </c>
      <c r="G136" s="21" t="e">
        <f t="shared" si="26"/>
        <v>#REF!</v>
      </c>
      <c r="H136" s="22" t="e">
        <f t="shared" si="21"/>
        <v>#REF!</v>
      </c>
      <c r="I136" s="27"/>
      <c r="J136" s="24" t="e">
        <f t="shared" si="19"/>
        <v>#REF!</v>
      </c>
      <c r="K136">
        <f>IF(B136=$G$2,SUM($J$19:J136),0)</f>
        <v>0</v>
      </c>
      <c r="L136">
        <f>IF(B136=$G$2,SUM($J$19:J135),0)</f>
        <v>0</v>
      </c>
    </row>
    <row r="137" spans="1:12" outlineLevel="1">
      <c r="A137" s="19" t="e">
        <f>#REF!</f>
        <v>#REF!</v>
      </c>
      <c r="B137" s="9">
        <f t="shared" si="22"/>
        <v>118</v>
      </c>
      <c r="C137" s="21" t="e">
        <f t="shared" si="23"/>
        <v>#REF!</v>
      </c>
      <c r="D137" s="21" t="e">
        <f t="shared" si="24"/>
        <v>#REF!</v>
      </c>
      <c r="E137" s="22" t="e">
        <f t="shared" si="20"/>
        <v>#REF!</v>
      </c>
      <c r="F137" s="21" t="e">
        <f t="shared" si="25"/>
        <v>#REF!</v>
      </c>
      <c r="G137" s="21" t="e">
        <f t="shared" si="26"/>
        <v>#REF!</v>
      </c>
      <c r="H137" s="22" t="e">
        <f t="shared" si="21"/>
        <v>#REF!</v>
      </c>
      <c r="I137" s="27"/>
      <c r="J137" s="24" t="e">
        <f t="shared" si="19"/>
        <v>#REF!</v>
      </c>
      <c r="K137">
        <f>IF(B137=$G$2,SUM($J$19:J137),0)</f>
        <v>0</v>
      </c>
      <c r="L137">
        <f>IF(B137=$G$2,SUM($J$19:J136),0)</f>
        <v>0</v>
      </c>
    </row>
    <row r="138" spans="1:12" outlineLevel="1">
      <c r="A138" s="19" t="e">
        <f>#REF!</f>
        <v>#REF!</v>
      </c>
      <c r="B138" s="9">
        <f t="shared" si="22"/>
        <v>119</v>
      </c>
      <c r="C138" s="21" t="e">
        <f t="shared" si="23"/>
        <v>#REF!</v>
      </c>
      <c r="D138" s="21" t="e">
        <f t="shared" si="24"/>
        <v>#REF!</v>
      </c>
      <c r="E138" s="22" t="e">
        <f t="shared" si="20"/>
        <v>#REF!</v>
      </c>
      <c r="F138" s="21" t="e">
        <f t="shared" si="25"/>
        <v>#REF!</v>
      </c>
      <c r="G138" s="21" t="e">
        <f t="shared" si="26"/>
        <v>#REF!</v>
      </c>
      <c r="H138" s="22" t="e">
        <f t="shared" si="21"/>
        <v>#REF!</v>
      </c>
      <c r="I138" s="27"/>
      <c r="J138" s="24" t="e">
        <f t="shared" si="19"/>
        <v>#REF!</v>
      </c>
      <c r="K138">
        <f>IF(B138=$G$2,SUM($J$19:J138),0)</f>
        <v>0</v>
      </c>
      <c r="L138">
        <f>IF(B138=$G$2,SUM($J$19:J137),0)</f>
        <v>0</v>
      </c>
    </row>
    <row r="139" spans="1:12" outlineLevel="1">
      <c r="A139" s="19" t="e">
        <f>#REF!</f>
        <v>#REF!</v>
      </c>
      <c r="B139" s="9">
        <f t="shared" si="22"/>
        <v>120</v>
      </c>
      <c r="C139" s="21" t="e">
        <f t="shared" si="23"/>
        <v>#REF!</v>
      </c>
      <c r="D139" s="21" t="e">
        <f t="shared" si="24"/>
        <v>#REF!</v>
      </c>
      <c r="E139" s="22" t="e">
        <f t="shared" si="20"/>
        <v>#REF!</v>
      </c>
      <c r="F139" s="21" t="e">
        <f t="shared" si="25"/>
        <v>#REF!</v>
      </c>
      <c r="G139" s="21" t="e">
        <f t="shared" si="26"/>
        <v>#REF!</v>
      </c>
      <c r="H139" s="22" t="e">
        <f t="shared" si="21"/>
        <v>#REF!</v>
      </c>
      <c r="I139" s="27"/>
      <c r="J139" s="24" t="e">
        <f t="shared" si="19"/>
        <v>#REF!</v>
      </c>
      <c r="K139">
        <f>IF(B139=$G$2,SUM($J$19:J139),0)</f>
        <v>0</v>
      </c>
      <c r="L139">
        <f>IF(B139=$G$2,SUM($J$19:J138),0)</f>
        <v>0</v>
      </c>
    </row>
    <row r="140" spans="1:12" outlineLevel="1">
      <c r="A140" s="19" t="e">
        <f>#REF!</f>
        <v>#REF!</v>
      </c>
      <c r="B140" s="9">
        <f t="shared" si="22"/>
        <v>121</v>
      </c>
      <c r="C140" s="21" t="e">
        <f t="shared" si="23"/>
        <v>#REF!</v>
      </c>
      <c r="D140" s="21" t="e">
        <f t="shared" si="24"/>
        <v>#REF!</v>
      </c>
      <c r="E140" s="22" t="e">
        <f t="shared" si="20"/>
        <v>#REF!</v>
      </c>
      <c r="F140" s="21" t="e">
        <f t="shared" si="25"/>
        <v>#REF!</v>
      </c>
      <c r="G140" s="21" t="e">
        <f t="shared" si="26"/>
        <v>#REF!</v>
      </c>
      <c r="H140" s="22" t="e">
        <f t="shared" si="21"/>
        <v>#REF!</v>
      </c>
      <c r="I140" s="27"/>
      <c r="J140" s="24" t="e">
        <f t="shared" si="19"/>
        <v>#REF!</v>
      </c>
      <c r="K140">
        <f>IF(B140=$G$2,SUM($J$19:J140),0)</f>
        <v>0</v>
      </c>
      <c r="L140">
        <f>IF(B140=$G$2,SUM($J$19:J139),0)</f>
        <v>0</v>
      </c>
    </row>
    <row r="141" spans="1:12" outlineLevel="1">
      <c r="A141" s="19" t="e">
        <f>#REF!</f>
        <v>#REF!</v>
      </c>
      <c r="B141" s="9">
        <f t="shared" si="22"/>
        <v>122</v>
      </c>
      <c r="C141" s="21" t="e">
        <f t="shared" si="23"/>
        <v>#REF!</v>
      </c>
      <c r="D141" s="21" t="e">
        <f t="shared" si="24"/>
        <v>#REF!</v>
      </c>
      <c r="E141" s="22" t="e">
        <f t="shared" si="20"/>
        <v>#REF!</v>
      </c>
      <c r="F141" s="21" t="e">
        <f t="shared" si="25"/>
        <v>#REF!</v>
      </c>
      <c r="G141" s="21" t="e">
        <f t="shared" si="26"/>
        <v>#REF!</v>
      </c>
      <c r="H141" s="22" t="e">
        <f t="shared" si="21"/>
        <v>#REF!</v>
      </c>
      <c r="I141" s="27"/>
      <c r="J141" s="24" t="e">
        <f t="shared" si="19"/>
        <v>#REF!</v>
      </c>
      <c r="K141">
        <f>IF(B141=$G$2,SUM($J$19:J141),0)</f>
        <v>0</v>
      </c>
      <c r="L141">
        <f>IF(B141=$G$2,SUM($J$19:J140),0)</f>
        <v>0</v>
      </c>
    </row>
    <row r="142" spans="1:12" outlineLevel="1">
      <c r="A142" s="19" t="e">
        <f>#REF!</f>
        <v>#REF!</v>
      </c>
      <c r="B142" s="9">
        <f t="shared" si="22"/>
        <v>123</v>
      </c>
      <c r="C142" s="21" t="e">
        <f t="shared" si="23"/>
        <v>#REF!</v>
      </c>
      <c r="D142" s="21" t="e">
        <f t="shared" si="24"/>
        <v>#REF!</v>
      </c>
      <c r="E142" s="22" t="e">
        <f t="shared" si="20"/>
        <v>#REF!</v>
      </c>
      <c r="F142" s="21" t="e">
        <f t="shared" si="25"/>
        <v>#REF!</v>
      </c>
      <c r="G142" s="21" t="e">
        <f t="shared" si="26"/>
        <v>#REF!</v>
      </c>
      <c r="H142" s="22" t="e">
        <f t="shared" si="21"/>
        <v>#REF!</v>
      </c>
      <c r="I142" s="27"/>
      <c r="J142" s="24" t="e">
        <f t="shared" si="19"/>
        <v>#REF!</v>
      </c>
      <c r="K142">
        <f>IF(B142=$G$2,SUM($J$19:J142),0)</f>
        <v>0</v>
      </c>
      <c r="L142">
        <f>IF(B142=$G$2,SUM($J$19:J141),0)</f>
        <v>0</v>
      </c>
    </row>
    <row r="143" spans="1:12" outlineLevel="1">
      <c r="A143" s="19" t="e">
        <f>#REF!</f>
        <v>#REF!</v>
      </c>
      <c r="B143" s="9">
        <f t="shared" si="22"/>
        <v>124</v>
      </c>
      <c r="C143" s="21" t="e">
        <f t="shared" si="23"/>
        <v>#REF!</v>
      </c>
      <c r="D143" s="21" t="e">
        <f t="shared" si="24"/>
        <v>#REF!</v>
      </c>
      <c r="E143" s="22" t="e">
        <f t="shared" si="20"/>
        <v>#REF!</v>
      </c>
      <c r="F143" s="21" t="e">
        <f t="shared" si="25"/>
        <v>#REF!</v>
      </c>
      <c r="G143" s="21" t="e">
        <f t="shared" si="26"/>
        <v>#REF!</v>
      </c>
      <c r="H143" s="22" t="e">
        <f t="shared" si="21"/>
        <v>#REF!</v>
      </c>
      <c r="I143" s="27"/>
      <c r="J143" s="24" t="e">
        <f t="shared" si="19"/>
        <v>#REF!</v>
      </c>
      <c r="K143">
        <f>IF(B143=$G$2,SUM($J$19:J143),0)</f>
        <v>0</v>
      </c>
      <c r="L143">
        <f>IF(B143=$G$2,SUM($J$19:J142),0)</f>
        <v>0</v>
      </c>
    </row>
    <row r="144" spans="1:12" outlineLevel="1">
      <c r="A144" s="19" t="e">
        <f>#REF!</f>
        <v>#REF!</v>
      </c>
      <c r="B144" s="9">
        <f t="shared" si="22"/>
        <v>125</v>
      </c>
      <c r="C144" s="21" t="e">
        <f t="shared" si="23"/>
        <v>#REF!</v>
      </c>
      <c r="D144" s="21" t="e">
        <f t="shared" si="24"/>
        <v>#REF!</v>
      </c>
      <c r="E144" s="22" t="e">
        <f t="shared" si="20"/>
        <v>#REF!</v>
      </c>
      <c r="F144" s="21" t="e">
        <f t="shared" si="25"/>
        <v>#REF!</v>
      </c>
      <c r="G144" s="21" t="e">
        <f t="shared" si="26"/>
        <v>#REF!</v>
      </c>
      <c r="H144" s="22" t="e">
        <f t="shared" si="21"/>
        <v>#REF!</v>
      </c>
      <c r="I144" s="27"/>
      <c r="J144" s="24" t="e">
        <f t="shared" si="19"/>
        <v>#REF!</v>
      </c>
      <c r="K144">
        <f>IF(B144=$G$2,SUM($J$19:J144),0)</f>
        <v>0</v>
      </c>
      <c r="L144">
        <f>IF(B144=$G$2,SUM($J$19:J143),0)</f>
        <v>0</v>
      </c>
    </row>
    <row r="145" spans="1:12" outlineLevel="1">
      <c r="A145" s="19" t="e">
        <f>#REF!</f>
        <v>#REF!</v>
      </c>
      <c r="B145" s="9">
        <f t="shared" si="22"/>
        <v>126</v>
      </c>
      <c r="C145" s="21" t="e">
        <f t="shared" si="23"/>
        <v>#REF!</v>
      </c>
      <c r="D145" s="21" t="e">
        <f t="shared" si="24"/>
        <v>#REF!</v>
      </c>
      <c r="E145" s="22" t="e">
        <f t="shared" si="20"/>
        <v>#REF!</v>
      </c>
      <c r="F145" s="21" t="e">
        <f t="shared" si="25"/>
        <v>#REF!</v>
      </c>
      <c r="G145" s="21" t="e">
        <f t="shared" si="26"/>
        <v>#REF!</v>
      </c>
      <c r="H145" s="22" t="e">
        <f t="shared" si="21"/>
        <v>#REF!</v>
      </c>
      <c r="I145" s="27"/>
      <c r="J145" s="24" t="e">
        <f t="shared" si="19"/>
        <v>#REF!</v>
      </c>
      <c r="K145">
        <f>IF(B145=$G$2,SUM($J$19:J145),0)</f>
        <v>0</v>
      </c>
      <c r="L145">
        <f>IF(B145=$G$2,SUM($J$19:J144),0)</f>
        <v>0</v>
      </c>
    </row>
    <row r="146" spans="1:12" outlineLevel="1">
      <c r="A146" s="19" t="e">
        <f>#REF!</f>
        <v>#REF!</v>
      </c>
      <c r="B146" s="9">
        <f t="shared" si="22"/>
        <v>127</v>
      </c>
      <c r="C146" s="21" t="e">
        <f t="shared" si="23"/>
        <v>#REF!</v>
      </c>
      <c r="D146" s="21" t="e">
        <f t="shared" si="24"/>
        <v>#REF!</v>
      </c>
      <c r="E146" s="22" t="e">
        <f t="shared" si="20"/>
        <v>#REF!</v>
      </c>
      <c r="F146" s="21" t="e">
        <f t="shared" si="25"/>
        <v>#REF!</v>
      </c>
      <c r="G146" s="21" t="e">
        <f t="shared" si="26"/>
        <v>#REF!</v>
      </c>
      <c r="H146" s="22" t="e">
        <f t="shared" si="21"/>
        <v>#REF!</v>
      </c>
      <c r="I146" s="27"/>
      <c r="J146" s="24" t="e">
        <f t="shared" si="19"/>
        <v>#REF!</v>
      </c>
      <c r="K146">
        <f>IF(B146=$G$2,SUM($J$19:J146),0)</f>
        <v>0</v>
      </c>
      <c r="L146">
        <f>IF(B146=$G$2,SUM($J$19:J145),0)</f>
        <v>0</v>
      </c>
    </row>
    <row r="147" spans="1:12" outlineLevel="1">
      <c r="A147" s="19" t="e">
        <f>#REF!</f>
        <v>#REF!</v>
      </c>
      <c r="B147" s="9">
        <f t="shared" si="22"/>
        <v>128</v>
      </c>
      <c r="C147" s="21" t="e">
        <f t="shared" ref="C147:C178" si="27">(IF($I$5=1,0,IF($B147&gt;=$C$5,$G$5,0))*IF($I$5=1,IF($B147&gt;($D$5+($B$19-$G$1)),0,IF(GCD(($D$5+($B$19-$G$1)-$B147),$H$5)=$H$5,1,0)),IF($B147&gt;$D$5,0,IF(GCD(($D$5-$B147),$H$5)=$H$5,1,0))))+(IF($I$6=1,0,IF($B147&gt;=$C$6,$G$6,0))*IF($I$6=1,IF($B147&gt;($D$6+($B$19-$G$1)),0,IF(GCD(($D$6+($B$19-$G$1)-$B147),$H$6)=$H$6,1,0)),IF($B147&gt;$D$6,0,IF(GCD(($D$6-$B147),$H$6)=$H$6,1,0))))+(IF($I$7=1,0,IF($B147&gt;=$C$7,$G$7,0))*IF($I$7=1,IF($B147&gt;($D$7+($B$19-$G$1)),0,IF(GCD(($D$7+($B$19-$G$1)-$B147),$H$7)=$H$7,1,0)),IF($B147&gt;$D$7,0,IF(GCD(($D$7-$B147),$H$7)=$H$7,1,0))))</f>
        <v>#REF!</v>
      </c>
      <c r="D147" s="21" t="e">
        <f t="shared" ref="D147:D178" si="28">(IF($I$8=1,0,IF($B147&gt;=$C$8,$G$8,0))*IF($I$8=1,IF($B147&gt;($D$8+($B$19-$G$1)),0,IF(GCD(($D$8+($B$19-$G$1)-$B147),$H$8)=$H$8,1,0)),IF($B147&gt;$D$8,0,IF(GCD(($D$8-B147),$H$8)=$H$8,1,0))))+(IF($I$9=1,0,IF($B147&gt;=$C$9,$G$9,0))*IF($I$9=1,IF($B147&gt;($D$9+($B$19-$G$1)),0,IF(GCD(($D$9+($B$19-$G$1)-$B147),$H$9)=$H$9,1,0)),IF($B147&gt;$D$9,0,IF(GCD(($D$9-$B147),$H$9)=$H$9,1,0))))+(IF($I$10=1,0,IF($B147&gt;=$C$10,$G$10,0))*IF($I$10=1,IF($B147&gt;($D$10+($B$19-$G$1)),0,IF(GCD(($D$10+($B$19-$G$1)-$B147),$H$10)=$H$10,1,0)),IF($B147&gt;$D$10,0,IF(GCD(($D$10-$B147),$H$10)=$H$10,1,0))))</f>
        <v>#REF!</v>
      </c>
      <c r="E147" s="22" t="e">
        <f t="shared" si="20"/>
        <v>#REF!</v>
      </c>
      <c r="F147" s="21" t="e">
        <f t="shared" ref="F147:F178" si="29">(IF($I$5=1,IF($B147&gt;=($C$5+($B$19-$G$1)),$G$5,0),0)*IF($I$5=1,IF($B147&gt;($D$5+($B$19-$G$1)),0,IF(GCD(($D$5+($B$19-$G$1)-$B147),$H$5)=$H$5,1,0)),IF($B147&gt;$D$5,0,IF(GCD(($D$5-$B147),$H$5)=$H$5,1,0))))+(IF($I$6=1,IF($B147&gt;=($C$6+($B$19-$G$1)),$G$6,0),0)*IF($I$6=1,IF($B147&gt;($D$6+($B$19-$G$1)),0,IF(GCD(($D$6+($B$19-$G$1)-$B147),$H$6)=$H$6,1,0)),IF($B147&gt;$D$6,0,IF(GCD(($D$6-$B147),$H$6)=$H$6,1,0))))+(IF($I$7=1,IF($B147&gt;=($C$7+($B$19-$G$1)),$G$7,0),0)*IF($I$7=1,IF($B147&gt;($D$7+($B$19-$G$1)),0,IF(GCD(($D$7+($B$19-$G$1)-$B147),$H$7)=$H$7,1,0)),IF($B147&gt;$D$7,0,IF(GCD(($D$7-$B147),$H$7)=$H$7,1,0))))</f>
        <v>#REF!</v>
      </c>
      <c r="G147" s="21" t="e">
        <f t="shared" ref="G147:G178" si="30">(IF($I$8=1,IF($B147&gt;=($C$8+($B$19-$G$1)),$G$8,0),0)*IF($I$8=1,IF($B147&gt;($D$8+($B$19-$G$1)),0,IF(GCD(($D$8+($B$19-$G$1)-$B147),$H$8)=$H$8,1,0)),IF($B147&gt;$D$8,0,IF(GCD(($D$8-$B147),$H$8)=$H$8,1,0))))+(IF($I$9=1,IF($B147&gt;=($C$9+($B$19-$G$1)),$G$9,0),0)*IF($I$9=1,IF($B147&gt;($D$9+($B$19-$G$1)),0,IF(GCD(($D$9+($B$19-$G$1)-$B147),$H$9)=$H$9,1,0)),IF($B147&gt;$D$9,0,IF(GCD(($D$9-$B147),$H$9)=$H$9,1,0))))+(IF($I$10=1,IF($B147&gt;=($C$10+($B$19-$G$1)),$G$10,0),0)*IF($I$10=1,IF($B147&gt;($D$10+($B$19-$G$1)),0,IF(GCD(($D$10+($B$19-$G$1)-$B147),$H$10)=$H$10,1,0)),IF($B147&gt;$D$10,0,IF(GCD(($D$10-$B147),$H$10)=$H$10,1,0))))</f>
        <v>#REF!</v>
      </c>
      <c r="H147" s="22" t="e">
        <f t="shared" si="21"/>
        <v>#REF!</v>
      </c>
      <c r="I147" s="27"/>
      <c r="J147" s="24" t="e">
        <f t="shared" ref="J147:J198" si="31">IF($B147&gt;$G$2,($H147*J$14+$E147*J$14)*J$13,J$14*$H147+$E147*J$14)</f>
        <v>#REF!</v>
      </c>
      <c r="K147">
        <f>IF(B147=$G$2,SUM($J$19:J147),0)</f>
        <v>0</v>
      </c>
      <c r="L147">
        <f>IF(B147=$G$2,SUM($J$19:J146),0)</f>
        <v>0</v>
      </c>
    </row>
    <row r="148" spans="1:12" outlineLevel="1">
      <c r="A148" s="19" t="e">
        <f>#REF!</f>
        <v>#REF!</v>
      </c>
      <c r="B148" s="9">
        <f t="shared" si="22"/>
        <v>129</v>
      </c>
      <c r="C148" s="21" t="e">
        <f t="shared" si="27"/>
        <v>#REF!</v>
      </c>
      <c r="D148" s="21" t="e">
        <f t="shared" si="28"/>
        <v>#REF!</v>
      </c>
      <c r="E148" s="22" t="e">
        <f t="shared" ref="E148:E198" si="32">C148+D148</f>
        <v>#REF!</v>
      </c>
      <c r="F148" s="21" t="e">
        <f t="shared" si="29"/>
        <v>#REF!</v>
      </c>
      <c r="G148" s="21" t="e">
        <f t="shared" si="30"/>
        <v>#REF!</v>
      </c>
      <c r="H148" s="22" t="e">
        <f t="shared" ref="H148:H198" si="33">F148+G148</f>
        <v>#REF!</v>
      </c>
      <c r="I148" s="27"/>
      <c r="J148" s="24" t="e">
        <f t="shared" si="31"/>
        <v>#REF!</v>
      </c>
      <c r="K148">
        <f>IF(B148=$G$2,SUM($J$19:J148),0)</f>
        <v>0</v>
      </c>
      <c r="L148">
        <f>IF(B148=$G$2,SUM($J$19:J147),0)</f>
        <v>0</v>
      </c>
    </row>
    <row r="149" spans="1:12" outlineLevel="1">
      <c r="A149" s="19" t="e">
        <f>#REF!</f>
        <v>#REF!</v>
      </c>
      <c r="B149" s="9">
        <f t="shared" si="22"/>
        <v>130</v>
      </c>
      <c r="C149" s="21" t="e">
        <f t="shared" si="27"/>
        <v>#REF!</v>
      </c>
      <c r="D149" s="21" t="e">
        <f t="shared" si="28"/>
        <v>#REF!</v>
      </c>
      <c r="E149" s="22" t="e">
        <f t="shared" si="32"/>
        <v>#REF!</v>
      </c>
      <c r="F149" s="21" t="e">
        <f t="shared" si="29"/>
        <v>#REF!</v>
      </c>
      <c r="G149" s="21" t="e">
        <f t="shared" si="30"/>
        <v>#REF!</v>
      </c>
      <c r="H149" s="22" t="e">
        <f t="shared" si="33"/>
        <v>#REF!</v>
      </c>
      <c r="I149" s="27"/>
      <c r="J149" s="24" t="e">
        <f t="shared" si="31"/>
        <v>#REF!</v>
      </c>
      <c r="K149">
        <f>IF(B149=$G$2,SUM($J$19:J149),0)</f>
        <v>0</v>
      </c>
      <c r="L149">
        <f>IF(B149=$G$2,SUM($J$19:J148),0)</f>
        <v>0</v>
      </c>
    </row>
    <row r="150" spans="1:12" outlineLevel="1">
      <c r="A150" s="19" t="e">
        <f>#REF!</f>
        <v>#REF!</v>
      </c>
      <c r="B150" s="9">
        <f t="shared" si="22"/>
        <v>131</v>
      </c>
      <c r="C150" s="21" t="e">
        <f t="shared" si="27"/>
        <v>#REF!</v>
      </c>
      <c r="D150" s="21" t="e">
        <f t="shared" si="28"/>
        <v>#REF!</v>
      </c>
      <c r="E150" s="22" t="e">
        <f t="shared" si="32"/>
        <v>#REF!</v>
      </c>
      <c r="F150" s="21" t="e">
        <f t="shared" si="29"/>
        <v>#REF!</v>
      </c>
      <c r="G150" s="21" t="e">
        <f t="shared" si="30"/>
        <v>#REF!</v>
      </c>
      <c r="H150" s="22" t="e">
        <f t="shared" si="33"/>
        <v>#REF!</v>
      </c>
      <c r="I150" s="27"/>
      <c r="J150" s="24" t="e">
        <f t="shared" si="31"/>
        <v>#REF!</v>
      </c>
      <c r="K150">
        <f>IF(B150=$G$2,SUM($J$19:J150),0)</f>
        <v>0</v>
      </c>
      <c r="L150">
        <f>IF(B150=$G$2,SUM($J$19:J149),0)</f>
        <v>0</v>
      </c>
    </row>
    <row r="151" spans="1:12" outlineLevel="1">
      <c r="A151" s="19" t="e">
        <f>#REF!</f>
        <v>#REF!</v>
      </c>
      <c r="B151" s="9">
        <f t="shared" si="22"/>
        <v>132</v>
      </c>
      <c r="C151" s="21" t="e">
        <f t="shared" si="27"/>
        <v>#REF!</v>
      </c>
      <c r="D151" s="21" t="e">
        <f t="shared" si="28"/>
        <v>#REF!</v>
      </c>
      <c r="E151" s="22" t="e">
        <f t="shared" si="32"/>
        <v>#REF!</v>
      </c>
      <c r="F151" s="21" t="e">
        <f t="shared" si="29"/>
        <v>#REF!</v>
      </c>
      <c r="G151" s="21" t="e">
        <f t="shared" si="30"/>
        <v>#REF!</v>
      </c>
      <c r="H151" s="22" t="e">
        <f t="shared" si="33"/>
        <v>#REF!</v>
      </c>
      <c r="I151" s="27"/>
      <c r="J151" s="24" t="e">
        <f t="shared" si="31"/>
        <v>#REF!</v>
      </c>
      <c r="K151">
        <f>IF(B151=$G$2,SUM($J$19:J151),0)</f>
        <v>0</v>
      </c>
      <c r="L151">
        <f>IF(B151=$G$2,SUM($J$19:J150),0)</f>
        <v>0</v>
      </c>
    </row>
    <row r="152" spans="1:12" outlineLevel="1">
      <c r="A152" s="19" t="e">
        <f>#REF!</f>
        <v>#REF!</v>
      </c>
      <c r="B152" s="9">
        <f t="shared" si="22"/>
        <v>133</v>
      </c>
      <c r="C152" s="21" t="e">
        <f t="shared" si="27"/>
        <v>#REF!</v>
      </c>
      <c r="D152" s="21" t="e">
        <f t="shared" si="28"/>
        <v>#REF!</v>
      </c>
      <c r="E152" s="22" t="e">
        <f t="shared" si="32"/>
        <v>#REF!</v>
      </c>
      <c r="F152" s="21" t="e">
        <f t="shared" si="29"/>
        <v>#REF!</v>
      </c>
      <c r="G152" s="21" t="e">
        <f t="shared" si="30"/>
        <v>#REF!</v>
      </c>
      <c r="H152" s="22" t="e">
        <f t="shared" si="33"/>
        <v>#REF!</v>
      </c>
      <c r="I152" s="27"/>
      <c r="J152" s="24" t="e">
        <f t="shared" si="31"/>
        <v>#REF!</v>
      </c>
      <c r="K152">
        <f>IF(B152=$G$2,SUM($J$19:J152),0)</f>
        <v>0</v>
      </c>
      <c r="L152">
        <f>IF(B152=$G$2,SUM($J$19:J151),0)</f>
        <v>0</v>
      </c>
    </row>
    <row r="153" spans="1:12" outlineLevel="1">
      <c r="A153" s="19" t="e">
        <f>#REF!</f>
        <v>#REF!</v>
      </c>
      <c r="B153" s="9">
        <f t="shared" si="22"/>
        <v>134</v>
      </c>
      <c r="C153" s="21" t="e">
        <f t="shared" si="27"/>
        <v>#REF!</v>
      </c>
      <c r="D153" s="21" t="e">
        <f t="shared" si="28"/>
        <v>#REF!</v>
      </c>
      <c r="E153" s="22" t="e">
        <f t="shared" si="32"/>
        <v>#REF!</v>
      </c>
      <c r="F153" s="21" t="e">
        <f t="shared" si="29"/>
        <v>#REF!</v>
      </c>
      <c r="G153" s="21" t="e">
        <f t="shared" si="30"/>
        <v>#REF!</v>
      </c>
      <c r="H153" s="22" t="e">
        <f t="shared" si="33"/>
        <v>#REF!</v>
      </c>
      <c r="I153" s="27"/>
      <c r="J153" s="24" t="e">
        <f t="shared" si="31"/>
        <v>#REF!</v>
      </c>
      <c r="K153">
        <f>IF(B153=$G$2,SUM($J$19:J153),0)</f>
        <v>0</v>
      </c>
      <c r="L153">
        <f>IF(B153=$G$2,SUM($J$19:J152),0)</f>
        <v>0</v>
      </c>
    </row>
    <row r="154" spans="1:12" outlineLevel="1">
      <c r="A154" s="19" t="e">
        <f>#REF!</f>
        <v>#REF!</v>
      </c>
      <c r="B154" s="9">
        <f t="shared" si="22"/>
        <v>135</v>
      </c>
      <c r="C154" s="21" t="e">
        <f t="shared" si="27"/>
        <v>#REF!</v>
      </c>
      <c r="D154" s="21" t="e">
        <f t="shared" si="28"/>
        <v>#REF!</v>
      </c>
      <c r="E154" s="22" t="e">
        <f t="shared" si="32"/>
        <v>#REF!</v>
      </c>
      <c r="F154" s="21" t="e">
        <f t="shared" si="29"/>
        <v>#REF!</v>
      </c>
      <c r="G154" s="21" t="e">
        <f t="shared" si="30"/>
        <v>#REF!</v>
      </c>
      <c r="H154" s="22" t="e">
        <f t="shared" si="33"/>
        <v>#REF!</v>
      </c>
      <c r="I154" s="27"/>
      <c r="J154" s="24" t="e">
        <f t="shared" si="31"/>
        <v>#REF!</v>
      </c>
      <c r="K154">
        <f>IF(B154=$G$2,SUM($J$19:J154),0)</f>
        <v>0</v>
      </c>
      <c r="L154">
        <f>IF(B154=$G$2,SUM($J$19:J153),0)</f>
        <v>0</v>
      </c>
    </row>
    <row r="155" spans="1:12" outlineLevel="1">
      <c r="A155" s="19" t="e">
        <f>#REF!</f>
        <v>#REF!</v>
      </c>
      <c r="B155" s="9">
        <f t="shared" si="22"/>
        <v>136</v>
      </c>
      <c r="C155" s="21" t="e">
        <f t="shared" si="27"/>
        <v>#REF!</v>
      </c>
      <c r="D155" s="21" t="e">
        <f t="shared" si="28"/>
        <v>#REF!</v>
      </c>
      <c r="E155" s="22" t="e">
        <f t="shared" si="32"/>
        <v>#REF!</v>
      </c>
      <c r="F155" s="21" t="e">
        <f t="shared" si="29"/>
        <v>#REF!</v>
      </c>
      <c r="G155" s="21" t="e">
        <f t="shared" si="30"/>
        <v>#REF!</v>
      </c>
      <c r="H155" s="22" t="e">
        <f t="shared" si="33"/>
        <v>#REF!</v>
      </c>
      <c r="I155" s="27"/>
      <c r="J155" s="24" t="e">
        <f t="shared" si="31"/>
        <v>#REF!</v>
      </c>
      <c r="K155">
        <f>IF(B155=$G$2,SUM($J$19:J155),0)</f>
        <v>0</v>
      </c>
      <c r="L155">
        <f>IF(B155=$G$2,SUM($J$19:J154),0)</f>
        <v>0</v>
      </c>
    </row>
    <row r="156" spans="1:12" outlineLevel="1">
      <c r="A156" s="19" t="e">
        <f>#REF!</f>
        <v>#REF!</v>
      </c>
      <c r="B156" s="9">
        <f t="shared" si="22"/>
        <v>137</v>
      </c>
      <c r="C156" s="21" t="e">
        <f t="shared" si="27"/>
        <v>#REF!</v>
      </c>
      <c r="D156" s="21" t="e">
        <f t="shared" si="28"/>
        <v>#REF!</v>
      </c>
      <c r="E156" s="22" t="e">
        <f t="shared" si="32"/>
        <v>#REF!</v>
      </c>
      <c r="F156" s="21" t="e">
        <f t="shared" si="29"/>
        <v>#REF!</v>
      </c>
      <c r="G156" s="21" t="e">
        <f t="shared" si="30"/>
        <v>#REF!</v>
      </c>
      <c r="H156" s="22" t="e">
        <f t="shared" si="33"/>
        <v>#REF!</v>
      </c>
      <c r="I156" s="27"/>
      <c r="J156" s="24" t="e">
        <f t="shared" si="31"/>
        <v>#REF!</v>
      </c>
      <c r="K156">
        <f>IF(B156=$G$2,SUM($J$19:J156),0)</f>
        <v>0</v>
      </c>
      <c r="L156">
        <f>IF(B156=$G$2,SUM($J$19:J155),0)</f>
        <v>0</v>
      </c>
    </row>
    <row r="157" spans="1:12" outlineLevel="1">
      <c r="A157" s="19" t="e">
        <f>#REF!</f>
        <v>#REF!</v>
      </c>
      <c r="B157" s="9">
        <f t="shared" si="22"/>
        <v>138</v>
      </c>
      <c r="C157" s="21" t="e">
        <f t="shared" si="27"/>
        <v>#REF!</v>
      </c>
      <c r="D157" s="21" t="e">
        <f t="shared" si="28"/>
        <v>#REF!</v>
      </c>
      <c r="E157" s="22" t="e">
        <f t="shared" si="32"/>
        <v>#REF!</v>
      </c>
      <c r="F157" s="21" t="e">
        <f t="shared" si="29"/>
        <v>#REF!</v>
      </c>
      <c r="G157" s="21" t="e">
        <f t="shared" si="30"/>
        <v>#REF!</v>
      </c>
      <c r="H157" s="22" t="e">
        <f t="shared" si="33"/>
        <v>#REF!</v>
      </c>
      <c r="I157" s="27"/>
      <c r="J157" s="24" t="e">
        <f t="shared" si="31"/>
        <v>#REF!</v>
      </c>
      <c r="K157">
        <f>IF(B157=$G$2,SUM($J$19:J157),0)</f>
        <v>0</v>
      </c>
      <c r="L157">
        <f>IF(B157=$G$2,SUM($J$19:J156),0)</f>
        <v>0</v>
      </c>
    </row>
    <row r="158" spans="1:12" outlineLevel="1">
      <c r="A158" s="19" t="e">
        <f>#REF!</f>
        <v>#REF!</v>
      </c>
      <c r="B158" s="9">
        <f t="shared" si="22"/>
        <v>139</v>
      </c>
      <c r="C158" s="21" t="e">
        <f t="shared" si="27"/>
        <v>#REF!</v>
      </c>
      <c r="D158" s="21" t="e">
        <f t="shared" si="28"/>
        <v>#REF!</v>
      </c>
      <c r="E158" s="22" t="e">
        <f t="shared" si="32"/>
        <v>#REF!</v>
      </c>
      <c r="F158" s="21" t="e">
        <f t="shared" si="29"/>
        <v>#REF!</v>
      </c>
      <c r="G158" s="21" t="e">
        <f t="shared" si="30"/>
        <v>#REF!</v>
      </c>
      <c r="H158" s="22" t="e">
        <f t="shared" si="33"/>
        <v>#REF!</v>
      </c>
      <c r="I158" s="27"/>
      <c r="J158" s="24" t="e">
        <f t="shared" si="31"/>
        <v>#REF!</v>
      </c>
      <c r="K158">
        <f>IF(B158=$G$2,SUM($J$19:J158),0)</f>
        <v>0</v>
      </c>
      <c r="L158">
        <f>IF(B158=$G$2,SUM($J$19:J157),0)</f>
        <v>0</v>
      </c>
    </row>
    <row r="159" spans="1:12" outlineLevel="1">
      <c r="A159" s="19" t="e">
        <f>#REF!</f>
        <v>#REF!</v>
      </c>
      <c r="B159" s="9">
        <f t="shared" si="22"/>
        <v>140</v>
      </c>
      <c r="C159" s="21" t="e">
        <f t="shared" si="27"/>
        <v>#REF!</v>
      </c>
      <c r="D159" s="21" t="e">
        <f t="shared" si="28"/>
        <v>#REF!</v>
      </c>
      <c r="E159" s="22" t="e">
        <f t="shared" si="32"/>
        <v>#REF!</v>
      </c>
      <c r="F159" s="21" t="e">
        <f t="shared" si="29"/>
        <v>#REF!</v>
      </c>
      <c r="G159" s="21" t="e">
        <f t="shared" si="30"/>
        <v>#REF!</v>
      </c>
      <c r="H159" s="22" t="e">
        <f t="shared" si="33"/>
        <v>#REF!</v>
      </c>
      <c r="I159" s="27"/>
      <c r="J159" s="24" t="e">
        <f t="shared" si="31"/>
        <v>#REF!</v>
      </c>
      <c r="K159">
        <f>IF(B159=$G$2,SUM($J$19:J159),0)</f>
        <v>0</v>
      </c>
      <c r="L159">
        <f>IF(B159=$G$2,SUM($J$19:J158),0)</f>
        <v>0</v>
      </c>
    </row>
    <row r="160" spans="1:12" outlineLevel="1">
      <c r="A160" s="19" t="e">
        <f>#REF!</f>
        <v>#REF!</v>
      </c>
      <c r="B160" s="9">
        <f t="shared" si="22"/>
        <v>141</v>
      </c>
      <c r="C160" s="21" t="e">
        <f t="shared" si="27"/>
        <v>#REF!</v>
      </c>
      <c r="D160" s="21" t="e">
        <f t="shared" si="28"/>
        <v>#REF!</v>
      </c>
      <c r="E160" s="22" t="e">
        <f t="shared" si="32"/>
        <v>#REF!</v>
      </c>
      <c r="F160" s="21" t="e">
        <f t="shared" si="29"/>
        <v>#REF!</v>
      </c>
      <c r="G160" s="21" t="e">
        <f t="shared" si="30"/>
        <v>#REF!</v>
      </c>
      <c r="H160" s="22" t="e">
        <f t="shared" si="33"/>
        <v>#REF!</v>
      </c>
      <c r="I160" s="27"/>
      <c r="J160" s="24" t="e">
        <f t="shared" si="31"/>
        <v>#REF!</v>
      </c>
      <c r="K160">
        <f>IF(B160=$G$2,SUM($J$19:J160),0)</f>
        <v>0</v>
      </c>
      <c r="L160">
        <f>IF(B160=$G$2,SUM($J$19:J159),0)</f>
        <v>0</v>
      </c>
    </row>
    <row r="161" spans="1:12" outlineLevel="1">
      <c r="A161" s="19" t="e">
        <f>#REF!</f>
        <v>#REF!</v>
      </c>
      <c r="B161" s="9">
        <f t="shared" si="22"/>
        <v>142</v>
      </c>
      <c r="C161" s="21" t="e">
        <f t="shared" si="27"/>
        <v>#REF!</v>
      </c>
      <c r="D161" s="21" t="e">
        <f t="shared" si="28"/>
        <v>#REF!</v>
      </c>
      <c r="E161" s="22" t="e">
        <f t="shared" si="32"/>
        <v>#REF!</v>
      </c>
      <c r="F161" s="21" t="e">
        <f t="shared" si="29"/>
        <v>#REF!</v>
      </c>
      <c r="G161" s="21" t="e">
        <f t="shared" si="30"/>
        <v>#REF!</v>
      </c>
      <c r="H161" s="22" t="e">
        <f t="shared" si="33"/>
        <v>#REF!</v>
      </c>
      <c r="I161" s="27"/>
      <c r="J161" s="24" t="e">
        <f t="shared" si="31"/>
        <v>#REF!</v>
      </c>
      <c r="K161">
        <f>IF(B161=$G$2,SUM($J$19:J161),0)</f>
        <v>0</v>
      </c>
      <c r="L161">
        <f>IF(B161=$G$2,SUM($J$19:J160),0)</f>
        <v>0</v>
      </c>
    </row>
    <row r="162" spans="1:12" outlineLevel="1">
      <c r="A162" s="19" t="e">
        <f>#REF!</f>
        <v>#REF!</v>
      </c>
      <c r="B162" s="9">
        <f t="shared" si="22"/>
        <v>143</v>
      </c>
      <c r="C162" s="21" t="e">
        <f t="shared" si="27"/>
        <v>#REF!</v>
      </c>
      <c r="D162" s="21" t="e">
        <f t="shared" si="28"/>
        <v>#REF!</v>
      </c>
      <c r="E162" s="22" t="e">
        <f t="shared" si="32"/>
        <v>#REF!</v>
      </c>
      <c r="F162" s="21" t="e">
        <f t="shared" si="29"/>
        <v>#REF!</v>
      </c>
      <c r="G162" s="21" t="e">
        <f t="shared" si="30"/>
        <v>#REF!</v>
      </c>
      <c r="H162" s="22" t="e">
        <f t="shared" si="33"/>
        <v>#REF!</v>
      </c>
      <c r="I162" s="27"/>
      <c r="J162" s="24" t="e">
        <f t="shared" si="31"/>
        <v>#REF!</v>
      </c>
      <c r="K162">
        <f>IF(B162=$G$2,SUM($J$19:J162),0)</f>
        <v>0</v>
      </c>
      <c r="L162">
        <f>IF(B162=$G$2,SUM($J$19:J161),0)</f>
        <v>0</v>
      </c>
    </row>
    <row r="163" spans="1:12" outlineLevel="1">
      <c r="A163" s="19" t="e">
        <f>#REF!</f>
        <v>#REF!</v>
      </c>
      <c r="B163" s="9">
        <f t="shared" si="22"/>
        <v>144</v>
      </c>
      <c r="C163" s="21" t="e">
        <f t="shared" si="27"/>
        <v>#REF!</v>
      </c>
      <c r="D163" s="21" t="e">
        <f t="shared" si="28"/>
        <v>#REF!</v>
      </c>
      <c r="E163" s="22" t="e">
        <f t="shared" si="32"/>
        <v>#REF!</v>
      </c>
      <c r="F163" s="21" t="e">
        <f t="shared" si="29"/>
        <v>#REF!</v>
      </c>
      <c r="G163" s="21" t="e">
        <f t="shared" si="30"/>
        <v>#REF!</v>
      </c>
      <c r="H163" s="22" t="e">
        <f t="shared" si="33"/>
        <v>#REF!</v>
      </c>
      <c r="I163" s="27"/>
      <c r="J163" s="24" t="e">
        <f t="shared" si="31"/>
        <v>#REF!</v>
      </c>
      <c r="K163">
        <f>IF(B163=$G$2,SUM($J$19:J163),0)</f>
        <v>0</v>
      </c>
      <c r="L163">
        <f>IF(B163=$G$2,SUM($J$19:J162),0)</f>
        <v>0</v>
      </c>
    </row>
    <row r="164" spans="1:12" outlineLevel="1">
      <c r="A164" s="19" t="e">
        <f>#REF!</f>
        <v>#REF!</v>
      </c>
      <c r="B164" s="9">
        <f t="shared" si="22"/>
        <v>145</v>
      </c>
      <c r="C164" s="21" t="e">
        <f t="shared" si="27"/>
        <v>#REF!</v>
      </c>
      <c r="D164" s="21" t="e">
        <f t="shared" si="28"/>
        <v>#REF!</v>
      </c>
      <c r="E164" s="22" t="e">
        <f t="shared" si="32"/>
        <v>#REF!</v>
      </c>
      <c r="F164" s="21" t="e">
        <f t="shared" si="29"/>
        <v>#REF!</v>
      </c>
      <c r="G164" s="21" t="e">
        <f t="shared" si="30"/>
        <v>#REF!</v>
      </c>
      <c r="H164" s="22" t="e">
        <f t="shared" si="33"/>
        <v>#REF!</v>
      </c>
      <c r="I164" s="27"/>
      <c r="J164" s="24" t="e">
        <f t="shared" si="31"/>
        <v>#REF!</v>
      </c>
      <c r="K164">
        <f>IF(B164=$G$2,SUM($J$19:J164),0)</f>
        <v>0</v>
      </c>
      <c r="L164">
        <f>IF(B164=$G$2,SUM($J$19:J163),0)</f>
        <v>0</v>
      </c>
    </row>
    <row r="165" spans="1:12" outlineLevel="1">
      <c r="A165" s="19" t="e">
        <f>#REF!</f>
        <v>#REF!</v>
      </c>
      <c r="B165" s="9">
        <f t="shared" si="22"/>
        <v>146</v>
      </c>
      <c r="C165" s="21" t="e">
        <f t="shared" si="27"/>
        <v>#REF!</v>
      </c>
      <c r="D165" s="21" t="e">
        <f t="shared" si="28"/>
        <v>#REF!</v>
      </c>
      <c r="E165" s="22" t="e">
        <f t="shared" si="32"/>
        <v>#REF!</v>
      </c>
      <c r="F165" s="21" t="e">
        <f t="shared" si="29"/>
        <v>#REF!</v>
      </c>
      <c r="G165" s="21" t="e">
        <f t="shared" si="30"/>
        <v>#REF!</v>
      </c>
      <c r="H165" s="22" t="e">
        <f t="shared" si="33"/>
        <v>#REF!</v>
      </c>
      <c r="I165" s="27"/>
      <c r="J165" s="24" t="e">
        <f t="shared" si="31"/>
        <v>#REF!</v>
      </c>
      <c r="K165">
        <f>IF(B165=$G$2,SUM($J$19:J165),0)</f>
        <v>0</v>
      </c>
      <c r="L165">
        <f>IF(B165=$G$2,SUM($J$19:J164),0)</f>
        <v>0</v>
      </c>
    </row>
    <row r="166" spans="1:12" outlineLevel="1">
      <c r="A166" s="19" t="e">
        <f>#REF!</f>
        <v>#REF!</v>
      </c>
      <c r="B166" s="9">
        <f t="shared" si="22"/>
        <v>147</v>
      </c>
      <c r="C166" s="21" t="e">
        <f t="shared" si="27"/>
        <v>#REF!</v>
      </c>
      <c r="D166" s="21" t="e">
        <f t="shared" si="28"/>
        <v>#REF!</v>
      </c>
      <c r="E166" s="22" t="e">
        <f t="shared" si="32"/>
        <v>#REF!</v>
      </c>
      <c r="F166" s="21" t="e">
        <f t="shared" si="29"/>
        <v>#REF!</v>
      </c>
      <c r="G166" s="21" t="e">
        <f t="shared" si="30"/>
        <v>#REF!</v>
      </c>
      <c r="H166" s="22" t="e">
        <f t="shared" si="33"/>
        <v>#REF!</v>
      </c>
      <c r="I166" s="27"/>
      <c r="J166" s="24" t="e">
        <f t="shared" si="31"/>
        <v>#REF!</v>
      </c>
      <c r="K166">
        <f>IF(B166=$G$2,SUM($J$19:J166),0)</f>
        <v>0</v>
      </c>
      <c r="L166">
        <f>IF(B166=$G$2,SUM($J$19:J165),0)</f>
        <v>0</v>
      </c>
    </row>
    <row r="167" spans="1:12" outlineLevel="1">
      <c r="A167" s="19" t="e">
        <f>#REF!</f>
        <v>#REF!</v>
      </c>
      <c r="B167" s="9">
        <f t="shared" si="22"/>
        <v>148</v>
      </c>
      <c r="C167" s="21" t="e">
        <f t="shared" si="27"/>
        <v>#REF!</v>
      </c>
      <c r="D167" s="21" t="e">
        <f t="shared" si="28"/>
        <v>#REF!</v>
      </c>
      <c r="E167" s="22" t="e">
        <f t="shared" si="32"/>
        <v>#REF!</v>
      </c>
      <c r="F167" s="21" t="e">
        <f t="shared" si="29"/>
        <v>#REF!</v>
      </c>
      <c r="G167" s="21" t="e">
        <f t="shared" si="30"/>
        <v>#REF!</v>
      </c>
      <c r="H167" s="22" t="e">
        <f t="shared" si="33"/>
        <v>#REF!</v>
      </c>
      <c r="I167" s="27"/>
      <c r="J167" s="24" t="e">
        <f t="shared" si="31"/>
        <v>#REF!</v>
      </c>
      <c r="K167">
        <f>IF(B167=$G$2,SUM($J$19:J167),0)</f>
        <v>0</v>
      </c>
      <c r="L167">
        <f>IF(B167=$G$2,SUM($J$19:J166),0)</f>
        <v>0</v>
      </c>
    </row>
    <row r="168" spans="1:12" outlineLevel="1">
      <c r="A168" s="19" t="e">
        <f>#REF!</f>
        <v>#REF!</v>
      </c>
      <c r="B168" s="9">
        <f t="shared" si="22"/>
        <v>149</v>
      </c>
      <c r="C168" s="21" t="e">
        <f t="shared" si="27"/>
        <v>#REF!</v>
      </c>
      <c r="D168" s="21" t="e">
        <f t="shared" si="28"/>
        <v>#REF!</v>
      </c>
      <c r="E168" s="22" t="e">
        <f t="shared" si="32"/>
        <v>#REF!</v>
      </c>
      <c r="F168" s="21" t="e">
        <f t="shared" si="29"/>
        <v>#REF!</v>
      </c>
      <c r="G168" s="21" t="e">
        <f t="shared" si="30"/>
        <v>#REF!</v>
      </c>
      <c r="H168" s="22" t="e">
        <f t="shared" si="33"/>
        <v>#REF!</v>
      </c>
      <c r="I168" s="27"/>
      <c r="J168" s="24" t="e">
        <f t="shared" si="31"/>
        <v>#REF!</v>
      </c>
      <c r="K168">
        <f>IF(B168=$G$2,SUM($J$19:J168),0)</f>
        <v>0</v>
      </c>
      <c r="L168">
        <f>IF(B168=$G$2,SUM($J$19:J167),0)</f>
        <v>0</v>
      </c>
    </row>
    <row r="169" spans="1:12" outlineLevel="1">
      <c r="A169" s="19" t="e">
        <f>#REF!</f>
        <v>#REF!</v>
      </c>
      <c r="B169" s="9">
        <f t="shared" si="22"/>
        <v>150</v>
      </c>
      <c r="C169" s="21" t="e">
        <f t="shared" si="27"/>
        <v>#REF!</v>
      </c>
      <c r="D169" s="21" t="e">
        <f t="shared" si="28"/>
        <v>#REF!</v>
      </c>
      <c r="E169" s="22" t="e">
        <f t="shared" si="32"/>
        <v>#REF!</v>
      </c>
      <c r="F169" s="21" t="e">
        <f t="shared" si="29"/>
        <v>#REF!</v>
      </c>
      <c r="G169" s="21" t="e">
        <f t="shared" si="30"/>
        <v>#REF!</v>
      </c>
      <c r="H169" s="22" t="e">
        <f t="shared" si="33"/>
        <v>#REF!</v>
      </c>
      <c r="I169" s="27"/>
      <c r="J169" s="24" t="e">
        <f t="shared" si="31"/>
        <v>#REF!</v>
      </c>
      <c r="K169">
        <f>IF(B169=$G$2,SUM($J$19:J169),0)</f>
        <v>0</v>
      </c>
      <c r="L169">
        <f>IF(B169=$G$2,SUM($J$19:J168),0)</f>
        <v>0</v>
      </c>
    </row>
    <row r="170" spans="1:12" outlineLevel="1">
      <c r="A170" s="19" t="e">
        <f>#REF!</f>
        <v>#REF!</v>
      </c>
      <c r="B170" s="9">
        <f t="shared" si="22"/>
        <v>151</v>
      </c>
      <c r="C170" s="21" t="e">
        <f t="shared" si="27"/>
        <v>#REF!</v>
      </c>
      <c r="D170" s="21" t="e">
        <f t="shared" si="28"/>
        <v>#REF!</v>
      </c>
      <c r="E170" s="22" t="e">
        <f t="shared" si="32"/>
        <v>#REF!</v>
      </c>
      <c r="F170" s="21" t="e">
        <f t="shared" si="29"/>
        <v>#REF!</v>
      </c>
      <c r="G170" s="21" t="e">
        <f t="shared" si="30"/>
        <v>#REF!</v>
      </c>
      <c r="H170" s="22" t="e">
        <f t="shared" si="33"/>
        <v>#REF!</v>
      </c>
      <c r="I170" s="27"/>
      <c r="J170" s="24" t="e">
        <f t="shared" si="31"/>
        <v>#REF!</v>
      </c>
      <c r="K170">
        <f>IF(B170=$G$2,SUM($J$19:J170),0)</f>
        <v>0</v>
      </c>
      <c r="L170">
        <f>IF(B170=$G$2,SUM($J$19:J169),0)</f>
        <v>0</v>
      </c>
    </row>
    <row r="171" spans="1:12" outlineLevel="1">
      <c r="A171" s="19" t="e">
        <f>#REF!</f>
        <v>#REF!</v>
      </c>
      <c r="B171" s="9">
        <f t="shared" si="22"/>
        <v>152</v>
      </c>
      <c r="C171" s="21" t="e">
        <f t="shared" si="27"/>
        <v>#REF!</v>
      </c>
      <c r="D171" s="21" t="e">
        <f t="shared" si="28"/>
        <v>#REF!</v>
      </c>
      <c r="E171" s="22" t="e">
        <f t="shared" si="32"/>
        <v>#REF!</v>
      </c>
      <c r="F171" s="21" t="e">
        <f t="shared" si="29"/>
        <v>#REF!</v>
      </c>
      <c r="G171" s="21" t="e">
        <f t="shared" si="30"/>
        <v>#REF!</v>
      </c>
      <c r="H171" s="22" t="e">
        <f t="shared" si="33"/>
        <v>#REF!</v>
      </c>
      <c r="I171" s="27"/>
      <c r="J171" s="24" t="e">
        <f t="shared" si="31"/>
        <v>#REF!</v>
      </c>
      <c r="K171">
        <f>IF(B171=$G$2,SUM($J$19:J171),0)</f>
        <v>0</v>
      </c>
      <c r="L171">
        <f>IF(B171=$G$2,SUM($J$19:J170),0)</f>
        <v>0</v>
      </c>
    </row>
    <row r="172" spans="1:12" outlineLevel="1">
      <c r="A172" s="19" t="e">
        <f>#REF!</f>
        <v>#REF!</v>
      </c>
      <c r="B172" s="9">
        <f t="shared" ref="B172:B198" si="34">B171+1</f>
        <v>153</v>
      </c>
      <c r="C172" s="21" t="e">
        <f t="shared" si="27"/>
        <v>#REF!</v>
      </c>
      <c r="D172" s="21" t="e">
        <f t="shared" si="28"/>
        <v>#REF!</v>
      </c>
      <c r="E172" s="22" t="e">
        <f t="shared" si="32"/>
        <v>#REF!</v>
      </c>
      <c r="F172" s="21" t="e">
        <f t="shared" si="29"/>
        <v>#REF!</v>
      </c>
      <c r="G172" s="21" t="e">
        <f t="shared" si="30"/>
        <v>#REF!</v>
      </c>
      <c r="H172" s="22" t="e">
        <f t="shared" si="33"/>
        <v>#REF!</v>
      </c>
      <c r="I172" s="27"/>
      <c r="J172" s="24" t="e">
        <f t="shared" si="31"/>
        <v>#REF!</v>
      </c>
      <c r="K172">
        <f>IF(B172=$G$2,SUM($J$19:J172),0)</f>
        <v>0</v>
      </c>
      <c r="L172">
        <f>IF(B172=$G$2,SUM($J$19:J171),0)</f>
        <v>0</v>
      </c>
    </row>
    <row r="173" spans="1:12" outlineLevel="1">
      <c r="A173" s="19" t="e">
        <f>#REF!</f>
        <v>#REF!</v>
      </c>
      <c r="B173" s="9">
        <f t="shared" si="34"/>
        <v>154</v>
      </c>
      <c r="C173" s="21" t="e">
        <f t="shared" si="27"/>
        <v>#REF!</v>
      </c>
      <c r="D173" s="21" t="e">
        <f t="shared" si="28"/>
        <v>#REF!</v>
      </c>
      <c r="E173" s="22" t="e">
        <f t="shared" si="32"/>
        <v>#REF!</v>
      </c>
      <c r="F173" s="21" t="e">
        <f t="shared" si="29"/>
        <v>#REF!</v>
      </c>
      <c r="G173" s="21" t="e">
        <f t="shared" si="30"/>
        <v>#REF!</v>
      </c>
      <c r="H173" s="22" t="e">
        <f t="shared" si="33"/>
        <v>#REF!</v>
      </c>
      <c r="I173" s="27"/>
      <c r="J173" s="24" t="e">
        <f t="shared" si="31"/>
        <v>#REF!</v>
      </c>
      <c r="K173">
        <f>IF(B173=$G$2,SUM($J$19:J173),0)</f>
        <v>0</v>
      </c>
      <c r="L173">
        <f>IF(B173=$G$2,SUM($J$19:J172),0)</f>
        <v>0</v>
      </c>
    </row>
    <row r="174" spans="1:12" outlineLevel="1">
      <c r="A174" s="19" t="e">
        <f>#REF!</f>
        <v>#REF!</v>
      </c>
      <c r="B174" s="9">
        <f t="shared" si="34"/>
        <v>155</v>
      </c>
      <c r="C174" s="21" t="e">
        <f t="shared" si="27"/>
        <v>#REF!</v>
      </c>
      <c r="D174" s="21" t="e">
        <f t="shared" si="28"/>
        <v>#REF!</v>
      </c>
      <c r="E174" s="22" t="e">
        <f t="shared" si="32"/>
        <v>#REF!</v>
      </c>
      <c r="F174" s="21" t="e">
        <f t="shared" si="29"/>
        <v>#REF!</v>
      </c>
      <c r="G174" s="21" t="e">
        <f t="shared" si="30"/>
        <v>#REF!</v>
      </c>
      <c r="H174" s="22" t="e">
        <f t="shared" si="33"/>
        <v>#REF!</v>
      </c>
      <c r="I174" s="27"/>
      <c r="J174" s="24" t="e">
        <f t="shared" si="31"/>
        <v>#REF!</v>
      </c>
      <c r="K174">
        <f>IF(B174=$G$2,SUM($J$19:J174),0)</f>
        <v>0</v>
      </c>
      <c r="L174">
        <f>IF(B174=$G$2,SUM($J$19:J173),0)</f>
        <v>0</v>
      </c>
    </row>
    <row r="175" spans="1:12" outlineLevel="1">
      <c r="A175" s="19" t="e">
        <f>#REF!</f>
        <v>#REF!</v>
      </c>
      <c r="B175" s="9">
        <f t="shared" si="34"/>
        <v>156</v>
      </c>
      <c r="C175" s="21" t="e">
        <f t="shared" si="27"/>
        <v>#REF!</v>
      </c>
      <c r="D175" s="21" t="e">
        <f t="shared" si="28"/>
        <v>#REF!</v>
      </c>
      <c r="E175" s="22" t="e">
        <f t="shared" si="32"/>
        <v>#REF!</v>
      </c>
      <c r="F175" s="21" t="e">
        <f t="shared" si="29"/>
        <v>#REF!</v>
      </c>
      <c r="G175" s="21" t="e">
        <f t="shared" si="30"/>
        <v>#REF!</v>
      </c>
      <c r="H175" s="22" t="e">
        <f t="shared" si="33"/>
        <v>#REF!</v>
      </c>
      <c r="I175" s="27"/>
      <c r="J175" s="24" t="e">
        <f t="shared" si="31"/>
        <v>#REF!</v>
      </c>
      <c r="K175">
        <f>IF(B175=$G$2,SUM($J$19:J175),0)</f>
        <v>0</v>
      </c>
      <c r="L175">
        <f>IF(B175=$G$2,SUM($J$19:J174),0)</f>
        <v>0</v>
      </c>
    </row>
    <row r="176" spans="1:12" outlineLevel="1">
      <c r="A176" s="19" t="e">
        <f>#REF!</f>
        <v>#REF!</v>
      </c>
      <c r="B176" s="9">
        <f t="shared" si="34"/>
        <v>157</v>
      </c>
      <c r="C176" s="21" t="e">
        <f t="shared" si="27"/>
        <v>#REF!</v>
      </c>
      <c r="D176" s="21" t="e">
        <f t="shared" si="28"/>
        <v>#REF!</v>
      </c>
      <c r="E176" s="22" t="e">
        <f t="shared" si="32"/>
        <v>#REF!</v>
      </c>
      <c r="F176" s="21" t="e">
        <f t="shared" si="29"/>
        <v>#REF!</v>
      </c>
      <c r="G176" s="21" t="e">
        <f t="shared" si="30"/>
        <v>#REF!</v>
      </c>
      <c r="H176" s="22" t="e">
        <f t="shared" si="33"/>
        <v>#REF!</v>
      </c>
      <c r="I176" s="27"/>
      <c r="J176" s="24" t="e">
        <f t="shared" si="31"/>
        <v>#REF!</v>
      </c>
      <c r="K176">
        <f>IF(B176=$G$2,SUM($J$19:J176),0)</f>
        <v>0</v>
      </c>
      <c r="L176">
        <f>IF(B176=$G$2,SUM($J$19:J175),0)</f>
        <v>0</v>
      </c>
    </row>
    <row r="177" spans="1:12" outlineLevel="1">
      <c r="A177" s="19" t="e">
        <f>#REF!</f>
        <v>#REF!</v>
      </c>
      <c r="B177" s="9">
        <f t="shared" si="34"/>
        <v>158</v>
      </c>
      <c r="C177" s="21" t="e">
        <f t="shared" si="27"/>
        <v>#REF!</v>
      </c>
      <c r="D177" s="21" t="e">
        <f t="shared" si="28"/>
        <v>#REF!</v>
      </c>
      <c r="E177" s="22" t="e">
        <f t="shared" si="32"/>
        <v>#REF!</v>
      </c>
      <c r="F177" s="21" t="e">
        <f t="shared" si="29"/>
        <v>#REF!</v>
      </c>
      <c r="G177" s="21" t="e">
        <f t="shared" si="30"/>
        <v>#REF!</v>
      </c>
      <c r="H177" s="22" t="e">
        <f t="shared" si="33"/>
        <v>#REF!</v>
      </c>
      <c r="I177" s="27"/>
      <c r="J177" s="24" t="e">
        <f t="shared" si="31"/>
        <v>#REF!</v>
      </c>
      <c r="K177">
        <f>IF(B177=$G$2,SUM($J$19:J177),0)</f>
        <v>0</v>
      </c>
      <c r="L177">
        <f>IF(B177=$G$2,SUM($J$19:J176),0)</f>
        <v>0</v>
      </c>
    </row>
    <row r="178" spans="1:12" outlineLevel="1">
      <c r="A178" s="19" t="e">
        <f>#REF!</f>
        <v>#REF!</v>
      </c>
      <c r="B178" s="9">
        <f t="shared" si="34"/>
        <v>159</v>
      </c>
      <c r="C178" s="21" t="e">
        <f t="shared" si="27"/>
        <v>#REF!</v>
      </c>
      <c r="D178" s="21" t="e">
        <f t="shared" si="28"/>
        <v>#REF!</v>
      </c>
      <c r="E178" s="22" t="e">
        <f t="shared" si="32"/>
        <v>#REF!</v>
      </c>
      <c r="F178" s="21" t="e">
        <f t="shared" si="29"/>
        <v>#REF!</v>
      </c>
      <c r="G178" s="21" t="e">
        <f t="shared" si="30"/>
        <v>#REF!</v>
      </c>
      <c r="H178" s="22" t="e">
        <f t="shared" si="33"/>
        <v>#REF!</v>
      </c>
      <c r="I178" s="27"/>
      <c r="J178" s="24" t="e">
        <f t="shared" si="31"/>
        <v>#REF!</v>
      </c>
      <c r="K178">
        <f>IF(B178=$G$2,SUM($J$19:J178),0)</f>
        <v>0</v>
      </c>
      <c r="L178">
        <f>IF(B178=$G$2,SUM($J$19:J177),0)</f>
        <v>0</v>
      </c>
    </row>
    <row r="179" spans="1:12" outlineLevel="1">
      <c r="A179" s="19" t="e">
        <f>#REF!</f>
        <v>#REF!</v>
      </c>
      <c r="B179" s="9">
        <f t="shared" si="34"/>
        <v>160</v>
      </c>
      <c r="C179" s="21" t="e">
        <f t="shared" ref="C179:C198" si="35">(IF($I$5=1,0,IF($B179&gt;=$C$5,$G$5,0))*IF($I$5=1,IF($B179&gt;($D$5+($B$19-$G$1)),0,IF(GCD(($D$5+($B$19-$G$1)-$B179),$H$5)=$H$5,1,0)),IF($B179&gt;$D$5,0,IF(GCD(($D$5-$B179),$H$5)=$H$5,1,0))))+(IF($I$6=1,0,IF($B179&gt;=$C$6,$G$6,0))*IF($I$6=1,IF($B179&gt;($D$6+($B$19-$G$1)),0,IF(GCD(($D$6+($B$19-$G$1)-$B179),$H$6)=$H$6,1,0)),IF($B179&gt;$D$6,0,IF(GCD(($D$6-$B179),$H$6)=$H$6,1,0))))+(IF($I$7=1,0,IF($B179&gt;=$C$7,$G$7,0))*IF($I$7=1,IF($B179&gt;($D$7+($B$19-$G$1)),0,IF(GCD(($D$7+($B$19-$G$1)-$B179),$H$7)=$H$7,1,0)),IF($B179&gt;$D$7,0,IF(GCD(($D$7-$B179),$H$7)=$H$7,1,0))))</f>
        <v>#REF!</v>
      </c>
      <c r="D179" s="21" t="e">
        <f t="shared" ref="D179:D198" si="36">(IF($I$8=1,0,IF($B179&gt;=$C$8,$G$8,0))*IF($I$8=1,IF($B179&gt;($D$8+($B$19-$G$1)),0,IF(GCD(($D$8+($B$19-$G$1)-$B179),$H$8)=$H$8,1,0)),IF($B179&gt;$D$8,0,IF(GCD(($D$8-B179),$H$8)=$H$8,1,0))))+(IF($I$9=1,0,IF($B179&gt;=$C$9,$G$9,0))*IF($I$9=1,IF($B179&gt;($D$9+($B$19-$G$1)),0,IF(GCD(($D$9+($B$19-$G$1)-$B179),$H$9)=$H$9,1,0)),IF($B179&gt;$D$9,0,IF(GCD(($D$9-$B179),$H$9)=$H$9,1,0))))+(IF($I$10=1,0,IF($B179&gt;=$C$10,$G$10,0))*IF($I$10=1,IF($B179&gt;($D$10+($B$19-$G$1)),0,IF(GCD(($D$10+($B$19-$G$1)-$B179),$H$10)=$H$10,1,0)),IF($B179&gt;$D$10,0,IF(GCD(($D$10-$B179),$H$10)=$H$10,1,0))))</f>
        <v>#REF!</v>
      </c>
      <c r="E179" s="22" t="e">
        <f t="shared" si="32"/>
        <v>#REF!</v>
      </c>
      <c r="F179" s="21" t="e">
        <f t="shared" ref="F179:F198" si="37">(IF($I$5=1,IF($B179&gt;=($C$5+($B$19-$G$1)),$G$5,0),0)*IF($I$5=1,IF($B179&gt;($D$5+($B$19-$G$1)),0,IF(GCD(($D$5+($B$19-$G$1)-$B179),$H$5)=$H$5,1,0)),IF($B179&gt;$D$5,0,IF(GCD(($D$5-$B179),$H$5)=$H$5,1,0))))+(IF($I$6=1,IF($B179&gt;=($C$6+($B$19-$G$1)),$G$6,0),0)*IF($I$6=1,IF($B179&gt;($D$6+($B$19-$G$1)),0,IF(GCD(($D$6+($B$19-$G$1)-$B179),$H$6)=$H$6,1,0)),IF($B179&gt;$D$6,0,IF(GCD(($D$6-$B179),$H$6)=$H$6,1,0))))+(IF($I$7=1,IF($B179&gt;=($C$7+($B$19-$G$1)),$G$7,0),0)*IF($I$7=1,IF($B179&gt;($D$7+($B$19-$G$1)),0,IF(GCD(($D$7+($B$19-$G$1)-$B179),$H$7)=$H$7,1,0)),IF($B179&gt;$D$7,0,IF(GCD(($D$7-$B179),$H$7)=$H$7,1,0))))</f>
        <v>#REF!</v>
      </c>
      <c r="G179" s="21" t="e">
        <f t="shared" ref="G179:G198" si="38">(IF($I$8=1,IF($B179&gt;=($C$8+($B$19-$G$1)),$G$8,0),0)*IF($I$8=1,IF($B179&gt;($D$8+($B$19-$G$1)),0,IF(GCD(($D$8+($B$19-$G$1)-$B179),$H$8)=$H$8,1,0)),IF($B179&gt;$D$8,0,IF(GCD(($D$8-$B179),$H$8)=$H$8,1,0))))+(IF($I$9=1,IF($B179&gt;=($C$9+($B$19-$G$1)),$G$9,0),0)*IF($I$9=1,IF($B179&gt;($D$9+($B$19-$G$1)),0,IF(GCD(($D$9+($B$19-$G$1)-$B179),$H$9)=$H$9,1,0)),IF($B179&gt;$D$9,0,IF(GCD(($D$9-$B179),$H$9)=$H$9,1,0))))+(IF($I$10=1,IF($B179&gt;=($C$10+($B$19-$G$1)),$G$10,0),0)*IF($I$10=1,IF($B179&gt;($D$10+($B$19-$G$1)),0,IF(GCD(($D$10+($B$19-$G$1)-$B179),$H$10)=$H$10,1,0)),IF($B179&gt;$D$10,0,IF(GCD(($D$10-$B179),$H$10)=$H$10,1,0))))</f>
        <v>#REF!</v>
      </c>
      <c r="H179" s="22" t="e">
        <f t="shared" si="33"/>
        <v>#REF!</v>
      </c>
      <c r="I179" s="27"/>
      <c r="J179" s="24" t="e">
        <f t="shared" si="31"/>
        <v>#REF!</v>
      </c>
      <c r="K179">
        <f>IF(B179=$G$2,SUM($J$19:J179),0)</f>
        <v>0</v>
      </c>
      <c r="L179">
        <f>IF(B179=$G$2,SUM($J$19:J178),0)</f>
        <v>0</v>
      </c>
    </row>
    <row r="180" spans="1:12" outlineLevel="1">
      <c r="A180" s="19" t="e">
        <f>#REF!</f>
        <v>#REF!</v>
      </c>
      <c r="B180" s="9">
        <f t="shared" si="34"/>
        <v>161</v>
      </c>
      <c r="C180" s="21" t="e">
        <f t="shared" si="35"/>
        <v>#REF!</v>
      </c>
      <c r="D180" s="21" t="e">
        <f t="shared" si="36"/>
        <v>#REF!</v>
      </c>
      <c r="E180" s="22" t="e">
        <f t="shared" si="32"/>
        <v>#REF!</v>
      </c>
      <c r="F180" s="21" t="e">
        <f t="shared" si="37"/>
        <v>#REF!</v>
      </c>
      <c r="G180" s="21" t="e">
        <f t="shared" si="38"/>
        <v>#REF!</v>
      </c>
      <c r="H180" s="22" t="e">
        <f t="shared" si="33"/>
        <v>#REF!</v>
      </c>
      <c r="I180" s="27"/>
      <c r="J180" s="24" t="e">
        <f t="shared" si="31"/>
        <v>#REF!</v>
      </c>
      <c r="K180">
        <f>IF(B180=$G$2,SUM($J$19:J180),0)</f>
        <v>0</v>
      </c>
      <c r="L180">
        <f>IF(B180=$G$2,SUM($J$19:J179),0)</f>
        <v>0</v>
      </c>
    </row>
    <row r="181" spans="1:12" outlineLevel="1">
      <c r="A181" s="19" t="e">
        <f>#REF!</f>
        <v>#REF!</v>
      </c>
      <c r="B181" s="9">
        <f t="shared" si="34"/>
        <v>162</v>
      </c>
      <c r="C181" s="21" t="e">
        <f t="shared" si="35"/>
        <v>#REF!</v>
      </c>
      <c r="D181" s="21" t="e">
        <f t="shared" si="36"/>
        <v>#REF!</v>
      </c>
      <c r="E181" s="22" t="e">
        <f t="shared" si="32"/>
        <v>#REF!</v>
      </c>
      <c r="F181" s="21" t="e">
        <f t="shared" si="37"/>
        <v>#REF!</v>
      </c>
      <c r="G181" s="21" t="e">
        <f t="shared" si="38"/>
        <v>#REF!</v>
      </c>
      <c r="H181" s="22" t="e">
        <f t="shared" si="33"/>
        <v>#REF!</v>
      </c>
      <c r="I181" s="27"/>
      <c r="J181" s="24" t="e">
        <f t="shared" si="31"/>
        <v>#REF!</v>
      </c>
      <c r="K181">
        <f>IF(B181=$G$2,SUM($J$19:J181),0)</f>
        <v>0</v>
      </c>
      <c r="L181">
        <f>IF(B181=$G$2,SUM($J$19:J180),0)</f>
        <v>0</v>
      </c>
    </row>
    <row r="182" spans="1:12" outlineLevel="1">
      <c r="A182" s="19" t="e">
        <f>#REF!</f>
        <v>#REF!</v>
      </c>
      <c r="B182" s="9">
        <f t="shared" si="34"/>
        <v>163</v>
      </c>
      <c r="C182" s="21" t="e">
        <f t="shared" si="35"/>
        <v>#REF!</v>
      </c>
      <c r="D182" s="21" t="e">
        <f t="shared" si="36"/>
        <v>#REF!</v>
      </c>
      <c r="E182" s="22" t="e">
        <f t="shared" si="32"/>
        <v>#REF!</v>
      </c>
      <c r="F182" s="21" t="e">
        <f t="shared" si="37"/>
        <v>#REF!</v>
      </c>
      <c r="G182" s="21" t="e">
        <f t="shared" si="38"/>
        <v>#REF!</v>
      </c>
      <c r="H182" s="22" t="e">
        <f t="shared" si="33"/>
        <v>#REF!</v>
      </c>
      <c r="I182" s="27"/>
      <c r="J182" s="24" t="e">
        <f t="shared" si="31"/>
        <v>#REF!</v>
      </c>
      <c r="K182">
        <f>IF(B182=$G$2,SUM($J$19:J182),0)</f>
        <v>0</v>
      </c>
      <c r="L182">
        <f>IF(B182=$G$2,SUM($J$19:J181),0)</f>
        <v>0</v>
      </c>
    </row>
    <row r="183" spans="1:12" outlineLevel="1">
      <c r="A183" s="19" t="e">
        <f>#REF!</f>
        <v>#REF!</v>
      </c>
      <c r="B183" s="9">
        <f t="shared" si="34"/>
        <v>164</v>
      </c>
      <c r="C183" s="21" t="e">
        <f t="shared" si="35"/>
        <v>#REF!</v>
      </c>
      <c r="D183" s="21" t="e">
        <f t="shared" si="36"/>
        <v>#REF!</v>
      </c>
      <c r="E183" s="22" t="e">
        <f t="shared" si="32"/>
        <v>#REF!</v>
      </c>
      <c r="F183" s="21" t="e">
        <f t="shared" si="37"/>
        <v>#REF!</v>
      </c>
      <c r="G183" s="21" t="e">
        <f t="shared" si="38"/>
        <v>#REF!</v>
      </c>
      <c r="H183" s="22" t="e">
        <f t="shared" si="33"/>
        <v>#REF!</v>
      </c>
      <c r="I183" s="27"/>
      <c r="J183" s="24" t="e">
        <f t="shared" si="31"/>
        <v>#REF!</v>
      </c>
      <c r="K183">
        <f>IF(B183=$G$2,SUM($J$19:J183),0)</f>
        <v>0</v>
      </c>
      <c r="L183">
        <f>IF(B183=$G$2,SUM($J$19:J182),0)</f>
        <v>0</v>
      </c>
    </row>
    <row r="184" spans="1:12" outlineLevel="1">
      <c r="A184" s="19" t="e">
        <f>#REF!</f>
        <v>#REF!</v>
      </c>
      <c r="B184" s="9">
        <f t="shared" si="34"/>
        <v>165</v>
      </c>
      <c r="C184" s="21" t="e">
        <f t="shared" si="35"/>
        <v>#REF!</v>
      </c>
      <c r="D184" s="21" t="e">
        <f t="shared" si="36"/>
        <v>#REF!</v>
      </c>
      <c r="E184" s="22" t="e">
        <f t="shared" si="32"/>
        <v>#REF!</v>
      </c>
      <c r="F184" s="21" t="e">
        <f t="shared" si="37"/>
        <v>#REF!</v>
      </c>
      <c r="G184" s="21" t="e">
        <f t="shared" si="38"/>
        <v>#REF!</v>
      </c>
      <c r="H184" s="22" t="e">
        <f t="shared" si="33"/>
        <v>#REF!</v>
      </c>
      <c r="I184" s="27"/>
      <c r="J184" s="24" t="e">
        <f t="shared" si="31"/>
        <v>#REF!</v>
      </c>
      <c r="K184">
        <f>IF(B184=$G$2,SUM($J$19:J184),0)</f>
        <v>0</v>
      </c>
      <c r="L184">
        <f>IF(B184=$G$2,SUM($J$19:J183),0)</f>
        <v>0</v>
      </c>
    </row>
    <row r="185" spans="1:12" outlineLevel="1">
      <c r="A185" s="19" t="e">
        <f>#REF!</f>
        <v>#REF!</v>
      </c>
      <c r="B185" s="9">
        <f t="shared" si="34"/>
        <v>166</v>
      </c>
      <c r="C185" s="21" t="e">
        <f t="shared" si="35"/>
        <v>#REF!</v>
      </c>
      <c r="D185" s="21" t="e">
        <f t="shared" si="36"/>
        <v>#REF!</v>
      </c>
      <c r="E185" s="22" t="e">
        <f t="shared" si="32"/>
        <v>#REF!</v>
      </c>
      <c r="F185" s="21" t="e">
        <f t="shared" si="37"/>
        <v>#REF!</v>
      </c>
      <c r="G185" s="21" t="e">
        <f t="shared" si="38"/>
        <v>#REF!</v>
      </c>
      <c r="H185" s="22" t="e">
        <f t="shared" si="33"/>
        <v>#REF!</v>
      </c>
      <c r="I185" s="27"/>
      <c r="J185" s="24" t="e">
        <f t="shared" si="31"/>
        <v>#REF!</v>
      </c>
      <c r="K185">
        <f>IF(B185=$G$2,SUM($J$19:J185),0)</f>
        <v>0</v>
      </c>
      <c r="L185">
        <f>IF(B185=$G$2,SUM($J$19:J184),0)</f>
        <v>0</v>
      </c>
    </row>
    <row r="186" spans="1:12" outlineLevel="1">
      <c r="A186" s="19" t="e">
        <f>#REF!</f>
        <v>#REF!</v>
      </c>
      <c r="B186" s="9">
        <f t="shared" si="34"/>
        <v>167</v>
      </c>
      <c r="C186" s="21" t="e">
        <f t="shared" si="35"/>
        <v>#REF!</v>
      </c>
      <c r="D186" s="21" t="e">
        <f t="shared" si="36"/>
        <v>#REF!</v>
      </c>
      <c r="E186" s="22" t="e">
        <f t="shared" si="32"/>
        <v>#REF!</v>
      </c>
      <c r="F186" s="21" t="e">
        <f t="shared" si="37"/>
        <v>#REF!</v>
      </c>
      <c r="G186" s="21" t="e">
        <f t="shared" si="38"/>
        <v>#REF!</v>
      </c>
      <c r="H186" s="22" t="e">
        <f t="shared" si="33"/>
        <v>#REF!</v>
      </c>
      <c r="I186" s="27"/>
      <c r="J186" s="24" t="e">
        <f t="shared" si="31"/>
        <v>#REF!</v>
      </c>
      <c r="K186">
        <f>IF(B186=$G$2,SUM($J$19:J186),0)</f>
        <v>0</v>
      </c>
      <c r="L186">
        <f>IF(B186=$G$2,SUM($J$19:J185),0)</f>
        <v>0</v>
      </c>
    </row>
    <row r="187" spans="1:12" outlineLevel="1">
      <c r="A187" s="19" t="e">
        <f>#REF!</f>
        <v>#REF!</v>
      </c>
      <c r="B187" s="9">
        <f t="shared" si="34"/>
        <v>168</v>
      </c>
      <c r="C187" s="21" t="e">
        <f t="shared" si="35"/>
        <v>#REF!</v>
      </c>
      <c r="D187" s="21" t="e">
        <f t="shared" si="36"/>
        <v>#REF!</v>
      </c>
      <c r="E187" s="22" t="e">
        <f t="shared" si="32"/>
        <v>#REF!</v>
      </c>
      <c r="F187" s="21" t="e">
        <f t="shared" si="37"/>
        <v>#REF!</v>
      </c>
      <c r="G187" s="21" t="e">
        <f t="shared" si="38"/>
        <v>#REF!</v>
      </c>
      <c r="H187" s="22" t="e">
        <f t="shared" si="33"/>
        <v>#REF!</v>
      </c>
      <c r="I187" s="27"/>
      <c r="J187" s="24" t="e">
        <f t="shared" si="31"/>
        <v>#REF!</v>
      </c>
      <c r="K187">
        <f>IF(B187=$G$2,SUM($J$19:J187),0)</f>
        <v>0</v>
      </c>
      <c r="L187">
        <f>IF(B187=$G$2,SUM($J$19:J186),0)</f>
        <v>0</v>
      </c>
    </row>
    <row r="188" spans="1:12" outlineLevel="1">
      <c r="A188" s="19" t="e">
        <f>#REF!</f>
        <v>#REF!</v>
      </c>
      <c r="B188" s="9">
        <f t="shared" si="34"/>
        <v>169</v>
      </c>
      <c r="C188" s="21" t="e">
        <f t="shared" si="35"/>
        <v>#REF!</v>
      </c>
      <c r="D188" s="21" t="e">
        <f t="shared" si="36"/>
        <v>#REF!</v>
      </c>
      <c r="E188" s="22" t="e">
        <f t="shared" si="32"/>
        <v>#REF!</v>
      </c>
      <c r="F188" s="21" t="e">
        <f t="shared" si="37"/>
        <v>#REF!</v>
      </c>
      <c r="G188" s="21" t="e">
        <f t="shared" si="38"/>
        <v>#REF!</v>
      </c>
      <c r="H188" s="22" t="e">
        <f t="shared" si="33"/>
        <v>#REF!</v>
      </c>
      <c r="I188" s="27"/>
      <c r="J188" s="24" t="e">
        <f t="shared" si="31"/>
        <v>#REF!</v>
      </c>
      <c r="K188">
        <f>IF(B188=$G$2,SUM($J$19:J188),0)</f>
        <v>0</v>
      </c>
      <c r="L188">
        <f>IF(B188=$G$2,SUM($J$19:J187),0)</f>
        <v>0</v>
      </c>
    </row>
    <row r="189" spans="1:12" outlineLevel="1">
      <c r="A189" s="19" t="e">
        <f>#REF!</f>
        <v>#REF!</v>
      </c>
      <c r="B189" s="9">
        <f t="shared" si="34"/>
        <v>170</v>
      </c>
      <c r="C189" s="21" t="e">
        <f t="shared" si="35"/>
        <v>#REF!</v>
      </c>
      <c r="D189" s="21" t="e">
        <f t="shared" si="36"/>
        <v>#REF!</v>
      </c>
      <c r="E189" s="22" t="e">
        <f t="shared" si="32"/>
        <v>#REF!</v>
      </c>
      <c r="F189" s="21" t="e">
        <f t="shared" si="37"/>
        <v>#REF!</v>
      </c>
      <c r="G189" s="21" t="e">
        <f t="shared" si="38"/>
        <v>#REF!</v>
      </c>
      <c r="H189" s="22" t="e">
        <f t="shared" si="33"/>
        <v>#REF!</v>
      </c>
      <c r="I189" s="27"/>
      <c r="J189" s="24" t="e">
        <f t="shared" si="31"/>
        <v>#REF!</v>
      </c>
      <c r="K189">
        <f>IF(B189=$G$2,SUM($J$19:J189),0)</f>
        <v>0</v>
      </c>
      <c r="L189">
        <f>IF(B189=$G$2,SUM($J$19:J188),0)</f>
        <v>0</v>
      </c>
    </row>
    <row r="190" spans="1:12" outlineLevel="1">
      <c r="A190" s="19" t="e">
        <f>#REF!</f>
        <v>#REF!</v>
      </c>
      <c r="B190" s="9">
        <f t="shared" si="34"/>
        <v>171</v>
      </c>
      <c r="C190" s="21" t="e">
        <f t="shared" si="35"/>
        <v>#REF!</v>
      </c>
      <c r="D190" s="21" t="e">
        <f t="shared" si="36"/>
        <v>#REF!</v>
      </c>
      <c r="E190" s="22" t="e">
        <f t="shared" si="32"/>
        <v>#REF!</v>
      </c>
      <c r="F190" s="21" t="e">
        <f t="shared" si="37"/>
        <v>#REF!</v>
      </c>
      <c r="G190" s="21" t="e">
        <f t="shared" si="38"/>
        <v>#REF!</v>
      </c>
      <c r="H190" s="22" t="e">
        <f t="shared" si="33"/>
        <v>#REF!</v>
      </c>
      <c r="I190" s="27"/>
      <c r="J190" s="24" t="e">
        <f t="shared" si="31"/>
        <v>#REF!</v>
      </c>
      <c r="K190">
        <f>IF(B190=$G$2,SUM($J$19:J190),0)</f>
        <v>0</v>
      </c>
      <c r="L190">
        <f>IF(B190=$G$2,SUM($J$19:J189),0)</f>
        <v>0</v>
      </c>
    </row>
    <row r="191" spans="1:12" outlineLevel="1">
      <c r="A191" s="19" t="e">
        <f>#REF!</f>
        <v>#REF!</v>
      </c>
      <c r="B191" s="9">
        <f t="shared" si="34"/>
        <v>172</v>
      </c>
      <c r="C191" s="21" t="e">
        <f t="shared" si="35"/>
        <v>#REF!</v>
      </c>
      <c r="D191" s="21" t="e">
        <f t="shared" si="36"/>
        <v>#REF!</v>
      </c>
      <c r="E191" s="22" t="e">
        <f t="shared" si="32"/>
        <v>#REF!</v>
      </c>
      <c r="F191" s="21" t="e">
        <f t="shared" si="37"/>
        <v>#REF!</v>
      </c>
      <c r="G191" s="21" t="e">
        <f t="shared" si="38"/>
        <v>#REF!</v>
      </c>
      <c r="H191" s="22" t="e">
        <f t="shared" si="33"/>
        <v>#REF!</v>
      </c>
      <c r="I191" s="27"/>
      <c r="J191" s="24" t="e">
        <f t="shared" si="31"/>
        <v>#REF!</v>
      </c>
      <c r="K191">
        <f>IF(B191=$G$2,SUM($J$19:J191),0)</f>
        <v>0</v>
      </c>
      <c r="L191">
        <f>IF(B191=$G$2,SUM($J$19:J190),0)</f>
        <v>0</v>
      </c>
    </row>
    <row r="192" spans="1:12" outlineLevel="1">
      <c r="A192" s="19" t="e">
        <f>#REF!</f>
        <v>#REF!</v>
      </c>
      <c r="B192" s="9">
        <f t="shared" si="34"/>
        <v>173</v>
      </c>
      <c r="C192" s="21" t="e">
        <f t="shared" si="35"/>
        <v>#REF!</v>
      </c>
      <c r="D192" s="21" t="e">
        <f t="shared" si="36"/>
        <v>#REF!</v>
      </c>
      <c r="E192" s="22" t="e">
        <f t="shared" si="32"/>
        <v>#REF!</v>
      </c>
      <c r="F192" s="21" t="e">
        <f t="shared" si="37"/>
        <v>#REF!</v>
      </c>
      <c r="G192" s="21" t="e">
        <f t="shared" si="38"/>
        <v>#REF!</v>
      </c>
      <c r="H192" s="22" t="e">
        <f t="shared" si="33"/>
        <v>#REF!</v>
      </c>
      <c r="I192" s="27"/>
      <c r="J192" s="24" t="e">
        <f t="shared" si="31"/>
        <v>#REF!</v>
      </c>
      <c r="K192">
        <f>IF(B192=$G$2,SUM($J$19:J192),0)</f>
        <v>0</v>
      </c>
      <c r="L192">
        <f>IF(B192=$G$2,SUM($J$19:J191),0)</f>
        <v>0</v>
      </c>
    </row>
    <row r="193" spans="1:12" outlineLevel="1">
      <c r="A193" s="19" t="e">
        <f>#REF!</f>
        <v>#REF!</v>
      </c>
      <c r="B193" s="9">
        <f t="shared" si="34"/>
        <v>174</v>
      </c>
      <c r="C193" s="21" t="e">
        <f t="shared" si="35"/>
        <v>#REF!</v>
      </c>
      <c r="D193" s="21" t="e">
        <f t="shared" si="36"/>
        <v>#REF!</v>
      </c>
      <c r="E193" s="22" t="e">
        <f t="shared" si="32"/>
        <v>#REF!</v>
      </c>
      <c r="F193" s="21" t="e">
        <f t="shared" si="37"/>
        <v>#REF!</v>
      </c>
      <c r="G193" s="21" t="e">
        <f t="shared" si="38"/>
        <v>#REF!</v>
      </c>
      <c r="H193" s="22" t="e">
        <f t="shared" si="33"/>
        <v>#REF!</v>
      </c>
      <c r="I193" s="27"/>
      <c r="J193" s="24" t="e">
        <f t="shared" si="31"/>
        <v>#REF!</v>
      </c>
      <c r="K193">
        <f>IF(B193=$G$2,SUM($J$19:J193),0)</f>
        <v>0</v>
      </c>
      <c r="L193">
        <f>IF(B193=$G$2,SUM($J$19:J192),0)</f>
        <v>0</v>
      </c>
    </row>
    <row r="194" spans="1:12" outlineLevel="1">
      <c r="A194" s="19" t="e">
        <f>#REF!</f>
        <v>#REF!</v>
      </c>
      <c r="B194" s="9">
        <f t="shared" si="34"/>
        <v>175</v>
      </c>
      <c r="C194" s="21" t="e">
        <f t="shared" si="35"/>
        <v>#REF!</v>
      </c>
      <c r="D194" s="21" t="e">
        <f t="shared" si="36"/>
        <v>#REF!</v>
      </c>
      <c r="E194" s="22" t="e">
        <f t="shared" si="32"/>
        <v>#REF!</v>
      </c>
      <c r="F194" s="21" t="e">
        <f t="shared" si="37"/>
        <v>#REF!</v>
      </c>
      <c r="G194" s="21" t="e">
        <f t="shared" si="38"/>
        <v>#REF!</v>
      </c>
      <c r="H194" s="22" t="e">
        <f t="shared" si="33"/>
        <v>#REF!</v>
      </c>
      <c r="I194" s="27"/>
      <c r="J194" s="24" t="e">
        <f t="shared" si="31"/>
        <v>#REF!</v>
      </c>
      <c r="K194">
        <f>IF(B194=$G$2,SUM($J$19:J194),0)</f>
        <v>0</v>
      </c>
      <c r="L194">
        <f>IF(B194=$G$2,SUM($J$19:J193),0)</f>
        <v>0</v>
      </c>
    </row>
    <row r="195" spans="1:12" outlineLevel="1">
      <c r="A195" s="19" t="e">
        <f>#REF!</f>
        <v>#REF!</v>
      </c>
      <c r="B195" s="9">
        <f t="shared" si="34"/>
        <v>176</v>
      </c>
      <c r="C195" s="21" t="e">
        <f t="shared" si="35"/>
        <v>#REF!</v>
      </c>
      <c r="D195" s="21" t="e">
        <f t="shared" si="36"/>
        <v>#REF!</v>
      </c>
      <c r="E195" s="22" t="e">
        <f t="shared" si="32"/>
        <v>#REF!</v>
      </c>
      <c r="F195" s="21" t="e">
        <f t="shared" si="37"/>
        <v>#REF!</v>
      </c>
      <c r="G195" s="21" t="e">
        <f t="shared" si="38"/>
        <v>#REF!</v>
      </c>
      <c r="H195" s="22" t="e">
        <f t="shared" si="33"/>
        <v>#REF!</v>
      </c>
      <c r="I195" s="27"/>
      <c r="J195" s="24" t="e">
        <f t="shared" si="31"/>
        <v>#REF!</v>
      </c>
      <c r="K195">
        <f>IF(B195=$G$2,SUM($J$19:J195),0)</f>
        <v>0</v>
      </c>
      <c r="L195">
        <f>IF(B195=$G$2,SUM($J$19:J194),0)</f>
        <v>0</v>
      </c>
    </row>
    <row r="196" spans="1:12" outlineLevel="1">
      <c r="A196" s="19" t="e">
        <f>#REF!</f>
        <v>#REF!</v>
      </c>
      <c r="B196" s="9">
        <f t="shared" si="34"/>
        <v>177</v>
      </c>
      <c r="C196" s="21" t="e">
        <f t="shared" si="35"/>
        <v>#REF!</v>
      </c>
      <c r="D196" s="21" t="e">
        <f t="shared" si="36"/>
        <v>#REF!</v>
      </c>
      <c r="E196" s="22" t="e">
        <f t="shared" si="32"/>
        <v>#REF!</v>
      </c>
      <c r="F196" s="21" t="e">
        <f t="shared" si="37"/>
        <v>#REF!</v>
      </c>
      <c r="G196" s="21" t="e">
        <f t="shared" si="38"/>
        <v>#REF!</v>
      </c>
      <c r="H196" s="22" t="e">
        <f t="shared" si="33"/>
        <v>#REF!</v>
      </c>
      <c r="I196" s="27"/>
      <c r="J196" s="24" t="e">
        <f t="shared" si="31"/>
        <v>#REF!</v>
      </c>
      <c r="K196">
        <f>IF(B196=$G$2,SUM($J$19:J196),0)</f>
        <v>0</v>
      </c>
      <c r="L196">
        <f>IF(B196=$G$2,SUM($J$19:J195),0)</f>
        <v>0</v>
      </c>
    </row>
    <row r="197" spans="1:12" outlineLevel="1">
      <c r="A197" s="19" t="e">
        <f>#REF!</f>
        <v>#REF!</v>
      </c>
      <c r="B197" s="9">
        <f t="shared" si="34"/>
        <v>178</v>
      </c>
      <c r="C197" s="21" t="e">
        <f t="shared" si="35"/>
        <v>#REF!</v>
      </c>
      <c r="D197" s="21" t="e">
        <f t="shared" si="36"/>
        <v>#REF!</v>
      </c>
      <c r="E197" s="22" t="e">
        <f t="shared" si="32"/>
        <v>#REF!</v>
      </c>
      <c r="F197" s="21" t="e">
        <f t="shared" si="37"/>
        <v>#REF!</v>
      </c>
      <c r="G197" s="21" t="e">
        <f t="shared" si="38"/>
        <v>#REF!</v>
      </c>
      <c r="H197" s="22" t="e">
        <f t="shared" si="33"/>
        <v>#REF!</v>
      </c>
      <c r="I197" s="27"/>
      <c r="J197" s="24" t="e">
        <f t="shared" si="31"/>
        <v>#REF!</v>
      </c>
      <c r="K197">
        <f>IF(B197=$G$2,SUM($J$19:J197),0)</f>
        <v>0</v>
      </c>
      <c r="L197">
        <f>IF(B197=$G$2,SUM($J$19:J196),0)</f>
        <v>0</v>
      </c>
    </row>
    <row r="198" spans="1:12" outlineLevel="1">
      <c r="A198" s="19" t="e">
        <f>#REF!</f>
        <v>#REF!</v>
      </c>
      <c r="B198" s="9">
        <f t="shared" si="34"/>
        <v>179</v>
      </c>
      <c r="C198" s="21" t="e">
        <f t="shared" si="35"/>
        <v>#REF!</v>
      </c>
      <c r="D198" s="21" t="e">
        <f t="shared" si="36"/>
        <v>#REF!</v>
      </c>
      <c r="E198" s="22" t="e">
        <f t="shared" si="32"/>
        <v>#REF!</v>
      </c>
      <c r="F198" s="21" t="e">
        <f t="shared" si="37"/>
        <v>#REF!</v>
      </c>
      <c r="G198" s="21" t="e">
        <f t="shared" si="38"/>
        <v>#REF!</v>
      </c>
      <c r="H198" s="22" t="e">
        <f t="shared" si="33"/>
        <v>#REF!</v>
      </c>
      <c r="I198" s="27"/>
      <c r="J198" s="24" t="e">
        <f t="shared" si="31"/>
        <v>#REF!</v>
      </c>
      <c r="K198">
        <f>IF(B198=$G$2,SUM($J$19:J198),0)</f>
        <v>0</v>
      </c>
      <c r="L198">
        <f>IF(B198=$G$2,SUM($J$19:J197),0)</f>
        <v>0</v>
      </c>
    </row>
    <row r="199" spans="1:12">
      <c r="K199">
        <f>SUM(K19:K198)</f>
        <v>0</v>
      </c>
      <c r="L199">
        <f>SUM(L19:L198)</f>
        <v>0</v>
      </c>
    </row>
  </sheetData>
  <mergeCells count="8">
    <mergeCell ref="I11:J11"/>
    <mergeCell ref="H13:I13"/>
    <mergeCell ref="H14:I14"/>
    <mergeCell ref="H15:I15"/>
    <mergeCell ref="A18:B18"/>
    <mergeCell ref="C18:D18"/>
    <mergeCell ref="F18:G18"/>
    <mergeCell ref="I18:J18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J59"/>
  <sheetViews>
    <sheetView zoomScale="90" zoomScaleNormal="90" workbookViewId="0">
      <selection activeCell="M19" sqref="M19"/>
    </sheetView>
  </sheetViews>
  <sheetFormatPr defaultColWidth="8.85546875" defaultRowHeight="12.95"/>
  <cols>
    <col min="3" max="3" width="11.7109375" bestFit="1" customWidth="1"/>
    <col min="4" max="4" width="15.42578125" customWidth="1"/>
    <col min="5" max="5" width="8.28515625" bestFit="1" customWidth="1"/>
    <col min="6" max="6" width="14.7109375" customWidth="1"/>
    <col min="7" max="7" width="23.42578125" bestFit="1" customWidth="1"/>
    <col min="8" max="8" width="9.28515625" customWidth="1"/>
    <col min="10" max="10" width="15.7109375" bestFit="1" customWidth="1"/>
  </cols>
  <sheetData>
    <row r="2" spans="3:10">
      <c r="C2" s="230" t="s">
        <v>317</v>
      </c>
      <c r="D2" s="254">
        <v>9.4889999999999992E-3</v>
      </c>
      <c r="E2" s="227"/>
      <c r="F2" s="230" t="s">
        <v>318</v>
      </c>
      <c r="G2" s="230" t="s">
        <v>319</v>
      </c>
      <c r="H2" s="230" t="s">
        <v>320</v>
      </c>
      <c r="I2" s="227"/>
      <c r="J2" s="227"/>
    </row>
    <row r="3" spans="3:10">
      <c r="C3" s="227"/>
      <c r="D3" s="227"/>
      <c r="E3" s="227"/>
      <c r="F3" s="246">
        <v>24962117.658873089</v>
      </c>
      <c r="G3" s="245">
        <v>21257553.122439563</v>
      </c>
      <c r="H3" s="251">
        <v>-0.1484074623419096</v>
      </c>
      <c r="I3" s="250"/>
      <c r="J3" s="227"/>
    </row>
    <row r="5" spans="3:10">
      <c r="C5" s="453" t="s">
        <v>3</v>
      </c>
      <c r="D5" s="454" t="s">
        <v>321</v>
      </c>
      <c r="E5" s="455"/>
      <c r="F5" s="548" t="s">
        <v>322</v>
      </c>
      <c r="G5" s="549" t="s">
        <v>323</v>
      </c>
      <c r="H5" s="227"/>
      <c r="I5" s="227"/>
      <c r="J5" s="227"/>
    </row>
    <row r="6" spans="3:10">
      <c r="C6" s="453"/>
      <c r="D6" s="230" t="s">
        <v>319</v>
      </c>
      <c r="E6" s="230" t="s">
        <v>324</v>
      </c>
      <c r="F6" s="550"/>
      <c r="G6" s="551"/>
      <c r="H6" s="227"/>
      <c r="I6" s="227"/>
      <c r="J6" s="227"/>
    </row>
    <row r="7" spans="3:10">
      <c r="C7" s="243">
        <v>39692</v>
      </c>
      <c r="D7" s="245">
        <v>14249412.09</v>
      </c>
      <c r="E7" s="245">
        <v>0</v>
      </c>
      <c r="F7" s="253">
        <f>14249412.09 + SUM(F8:F29)</f>
        <v>215887863.85999998</v>
      </c>
      <c r="G7" s="245">
        <v>7008141.0324395616</v>
      </c>
      <c r="H7" s="227"/>
      <c r="I7" s="227"/>
      <c r="J7" s="250"/>
    </row>
    <row r="8" spans="3:10">
      <c r="C8" s="243">
        <v>39722</v>
      </c>
      <c r="D8" s="229">
        <v>0</v>
      </c>
      <c r="E8" s="229">
        <v>0</v>
      </c>
      <c r="F8" s="246">
        <v>0</v>
      </c>
      <c r="G8" s="246">
        <v>0</v>
      </c>
      <c r="H8" s="227"/>
      <c r="I8" s="248"/>
      <c r="J8" s="255"/>
    </row>
    <row r="9" spans="3:10">
      <c r="C9" s="243">
        <v>39753</v>
      </c>
      <c r="D9" s="229">
        <v>0</v>
      </c>
      <c r="E9" s="229">
        <v>0</v>
      </c>
      <c r="F9" s="246">
        <v>0</v>
      </c>
      <c r="G9" s="246">
        <v>0</v>
      </c>
      <c r="H9" s="227"/>
      <c r="I9" s="248"/>
      <c r="J9" s="227"/>
    </row>
    <row r="10" spans="3:10">
      <c r="C10" s="243">
        <v>39783</v>
      </c>
      <c r="D10" s="229">
        <v>0</v>
      </c>
      <c r="E10" s="229">
        <v>0</v>
      </c>
      <c r="F10" s="246">
        <v>0</v>
      </c>
      <c r="G10" s="246">
        <v>0</v>
      </c>
      <c r="H10" s="227"/>
      <c r="I10" s="248"/>
      <c r="J10" s="227"/>
    </row>
    <row r="11" spans="3:10">
      <c r="C11" s="243">
        <v>39814</v>
      </c>
      <c r="D11" s="229">
        <v>0</v>
      </c>
      <c r="E11" s="229">
        <v>0</v>
      </c>
      <c r="F11" s="246">
        <v>0</v>
      </c>
      <c r="G11" s="246">
        <v>0</v>
      </c>
      <c r="H11" s="227"/>
      <c r="I11" s="248"/>
      <c r="J11" s="227"/>
    </row>
    <row r="12" spans="3:10">
      <c r="C12" s="243">
        <v>39845</v>
      </c>
      <c r="D12" s="229">
        <v>0</v>
      </c>
      <c r="E12" s="229">
        <v>0</v>
      </c>
      <c r="F12" s="246">
        <v>0</v>
      </c>
      <c r="G12" s="246">
        <v>0</v>
      </c>
      <c r="H12" s="227"/>
      <c r="I12" s="248"/>
      <c r="J12" s="227"/>
    </row>
    <row r="13" spans="3:10">
      <c r="C13" s="243">
        <v>39873</v>
      </c>
      <c r="D13" s="229">
        <v>0</v>
      </c>
      <c r="E13" s="229">
        <v>0</v>
      </c>
      <c r="F13" s="246">
        <v>0</v>
      </c>
      <c r="G13" s="246">
        <v>0</v>
      </c>
      <c r="H13" s="227"/>
      <c r="I13" s="248"/>
      <c r="J13" s="227"/>
    </row>
    <row r="14" spans="3:10">
      <c r="C14" s="243">
        <v>39904</v>
      </c>
      <c r="D14" s="229">
        <v>0</v>
      </c>
      <c r="E14" s="229">
        <v>0</v>
      </c>
      <c r="F14" s="246">
        <v>0</v>
      </c>
      <c r="G14" s="246">
        <v>0</v>
      </c>
      <c r="H14" s="227"/>
      <c r="I14" s="248"/>
      <c r="J14" s="227"/>
    </row>
    <row r="15" spans="3:10">
      <c r="C15" s="243">
        <v>39934</v>
      </c>
      <c r="D15" s="229">
        <v>0</v>
      </c>
      <c r="E15" s="229">
        <v>0</v>
      </c>
      <c r="F15" s="246">
        <v>0</v>
      </c>
      <c r="G15" s="246">
        <v>0</v>
      </c>
      <c r="H15" s="227"/>
      <c r="I15" s="248"/>
      <c r="J15" s="227"/>
    </row>
    <row r="16" spans="3:10">
      <c r="C16" s="243">
        <v>39965</v>
      </c>
      <c r="D16" s="229">
        <v>0</v>
      </c>
      <c r="E16" s="229">
        <v>0</v>
      </c>
      <c r="F16" s="246">
        <v>0</v>
      </c>
      <c r="G16" s="246">
        <v>0</v>
      </c>
      <c r="H16" s="227"/>
      <c r="I16" s="248"/>
    </row>
    <row r="17" spans="3:9">
      <c r="C17" s="243">
        <v>39995</v>
      </c>
      <c r="D17" s="229">
        <v>0</v>
      </c>
      <c r="E17" s="229">
        <v>0</v>
      </c>
      <c r="F17" s="246">
        <v>0</v>
      </c>
      <c r="G17" s="246">
        <v>0</v>
      </c>
      <c r="H17" s="227"/>
      <c r="I17" s="248"/>
    </row>
    <row r="18" spans="3:9">
      <c r="C18" s="243">
        <v>40026</v>
      </c>
      <c r="D18" s="229">
        <v>0</v>
      </c>
      <c r="E18" s="229">
        <v>0</v>
      </c>
      <c r="F18" s="246">
        <v>0</v>
      </c>
      <c r="G18" s="246">
        <v>0</v>
      </c>
      <c r="H18" s="227"/>
      <c r="I18" s="248"/>
    </row>
    <row r="19" spans="3:9">
      <c r="C19" s="243">
        <v>40057</v>
      </c>
      <c r="D19" s="229">
        <v>0</v>
      </c>
      <c r="E19" s="229">
        <v>0</v>
      </c>
      <c r="F19" s="246">
        <v>0</v>
      </c>
      <c r="G19" s="246">
        <v>0</v>
      </c>
      <c r="H19" s="227"/>
      <c r="I19" s="248"/>
    </row>
    <row r="20" spans="3:9">
      <c r="C20" s="243">
        <v>40087</v>
      </c>
      <c r="D20" s="229">
        <v>0</v>
      </c>
      <c r="E20" s="229">
        <v>0</v>
      </c>
      <c r="F20" s="246">
        <v>0</v>
      </c>
      <c r="G20" s="246">
        <v>0</v>
      </c>
      <c r="H20" s="227"/>
      <c r="I20" s="248"/>
    </row>
    <row r="21" spans="3:9">
      <c r="C21" s="243">
        <v>40118</v>
      </c>
      <c r="D21" s="229">
        <v>0</v>
      </c>
      <c r="E21" s="229">
        <v>0</v>
      </c>
      <c r="F21" s="246">
        <v>0</v>
      </c>
      <c r="G21" s="246">
        <v>0</v>
      </c>
      <c r="H21" s="227"/>
      <c r="I21" s="248"/>
    </row>
    <row r="22" spans="3:9">
      <c r="C22" s="243">
        <v>40148</v>
      </c>
      <c r="D22" s="229">
        <v>0</v>
      </c>
      <c r="E22" s="229">
        <v>0</v>
      </c>
      <c r="F22" s="246">
        <v>0</v>
      </c>
      <c r="G22" s="246">
        <v>0</v>
      </c>
      <c r="H22" s="227"/>
      <c r="I22" s="248"/>
    </row>
    <row r="23" spans="3:9">
      <c r="C23" s="243">
        <v>40179</v>
      </c>
      <c r="D23" s="229">
        <v>0</v>
      </c>
      <c r="E23" s="229">
        <v>0</v>
      </c>
      <c r="F23" s="246">
        <v>0</v>
      </c>
      <c r="G23" s="246">
        <v>0</v>
      </c>
      <c r="H23" s="227"/>
      <c r="I23" s="248"/>
    </row>
    <row r="24" spans="3:9">
      <c r="C24" s="243">
        <v>40210</v>
      </c>
      <c r="D24" s="229">
        <v>0</v>
      </c>
      <c r="E24" s="229">
        <v>0</v>
      </c>
      <c r="F24" s="246">
        <v>0</v>
      </c>
      <c r="G24" s="246">
        <v>0</v>
      </c>
      <c r="H24" s="227"/>
      <c r="I24" s="248"/>
    </row>
    <row r="25" spans="3:9">
      <c r="C25" s="243">
        <v>40238</v>
      </c>
      <c r="D25" s="256">
        <v>5491483.0899999999</v>
      </c>
      <c r="E25" s="257">
        <v>0</v>
      </c>
      <c r="F25" s="253">
        <f>D25-E25</f>
        <v>5491483.0899999999</v>
      </c>
      <c r="G25" s="246">
        <v>0</v>
      </c>
      <c r="H25" s="227"/>
      <c r="I25" s="248"/>
    </row>
    <row r="26" spans="3:9">
      <c r="C26" s="243">
        <v>40269</v>
      </c>
      <c r="D26" s="256">
        <v>110788359.61</v>
      </c>
      <c r="E26" s="257">
        <v>0</v>
      </c>
      <c r="F26" s="253">
        <f>D26-E26</f>
        <v>110788359.61</v>
      </c>
      <c r="G26" s="246">
        <v>0</v>
      </c>
      <c r="H26" s="227"/>
      <c r="I26" s="249"/>
    </row>
    <row r="27" spans="3:9">
      <c r="C27" s="243">
        <v>40299</v>
      </c>
      <c r="D27" s="256">
        <v>59032148.450000003</v>
      </c>
      <c r="E27" s="257">
        <v>0</v>
      </c>
      <c r="F27" s="253">
        <f>D27-E27</f>
        <v>59032148.450000003</v>
      </c>
      <c r="G27" s="246">
        <v>0</v>
      </c>
      <c r="H27" s="227"/>
      <c r="I27" s="249"/>
    </row>
    <row r="28" spans="3:9">
      <c r="C28" s="243">
        <v>40330</v>
      </c>
      <c r="D28" s="256">
        <v>18113270.699999999</v>
      </c>
      <c r="E28" s="257">
        <v>0</v>
      </c>
      <c r="F28" s="253">
        <f>D28-E28</f>
        <v>18113270.699999999</v>
      </c>
      <c r="G28" s="246">
        <v>0</v>
      </c>
      <c r="H28" s="227"/>
      <c r="I28" s="249"/>
    </row>
    <row r="29" spans="3:9">
      <c r="C29" s="243">
        <v>40360</v>
      </c>
      <c r="D29" s="256">
        <v>8213189.9199999999</v>
      </c>
      <c r="E29" s="257">
        <v>0</v>
      </c>
      <c r="F29" s="253">
        <f>D29-E29</f>
        <v>8213189.9199999999</v>
      </c>
      <c r="G29" s="246">
        <v>0</v>
      </c>
      <c r="H29" s="227"/>
      <c r="I29" s="249"/>
    </row>
    <row r="30" spans="3:9">
      <c r="C30" s="244" t="s">
        <v>325</v>
      </c>
      <c r="D30" s="239"/>
      <c r="E30" s="239"/>
      <c r="F30" s="239"/>
      <c r="G30" s="252">
        <v>8626560.6783751454</v>
      </c>
      <c r="H30" s="227"/>
      <c r="I30" s="247"/>
    </row>
    <row r="33" spans="3:9" ht="27.95">
      <c r="C33" s="237" t="s">
        <v>326</v>
      </c>
      <c r="D33" s="452" t="s">
        <v>327</v>
      </c>
      <c r="E33" s="238" t="s">
        <v>328</v>
      </c>
      <c r="F33" s="236" t="s">
        <v>329</v>
      </c>
      <c r="G33" s="227"/>
      <c r="H33" s="227"/>
      <c r="I33" s="227"/>
    </row>
    <row r="34" spans="3:9">
      <c r="C34" s="242">
        <v>0.15</v>
      </c>
      <c r="D34" s="452"/>
      <c r="E34" s="552">
        <v>19</v>
      </c>
      <c r="F34" s="241">
        <v>8626560.6783751454</v>
      </c>
      <c r="G34" s="227"/>
      <c r="H34" s="227"/>
      <c r="I34" s="227"/>
    </row>
    <row r="35" spans="3:9">
      <c r="C35" s="228">
        <v>1</v>
      </c>
      <c r="D35" s="232">
        <v>40299</v>
      </c>
      <c r="E35" s="233">
        <v>3</v>
      </c>
      <c r="F35" s="233">
        <v>1435581.1154946268</v>
      </c>
      <c r="G35" s="227"/>
      <c r="H35" s="227"/>
      <c r="I35" s="227"/>
    </row>
    <row r="36" spans="3:9">
      <c r="C36" s="228">
        <v>2</v>
      </c>
      <c r="D36" s="232">
        <v>40330</v>
      </c>
      <c r="E36" s="233">
        <v>2</v>
      </c>
      <c r="F36" s="233">
        <v>957054.07699641783</v>
      </c>
      <c r="G36" s="227"/>
      <c r="H36" s="227"/>
      <c r="I36" s="227"/>
    </row>
    <row r="37" spans="3:9">
      <c r="C37" s="228">
        <v>3</v>
      </c>
      <c r="D37" s="232">
        <v>40360</v>
      </c>
      <c r="E37" s="233">
        <v>2</v>
      </c>
      <c r="F37" s="233">
        <v>957054.07699641783</v>
      </c>
      <c r="G37" s="227"/>
      <c r="H37" s="227"/>
      <c r="I37" s="227"/>
    </row>
    <row r="38" spans="3:9">
      <c r="C38" s="228">
        <v>4</v>
      </c>
      <c r="D38" s="232">
        <v>40391</v>
      </c>
      <c r="E38" s="233">
        <v>2</v>
      </c>
      <c r="F38" s="233">
        <v>957054.07699641783</v>
      </c>
      <c r="G38" s="227"/>
      <c r="H38" s="227"/>
      <c r="I38" s="227"/>
    </row>
    <row r="39" spans="3:9">
      <c r="C39" s="228">
        <v>5</v>
      </c>
      <c r="D39" s="232">
        <v>40422</v>
      </c>
      <c r="E39" s="233">
        <v>2</v>
      </c>
      <c r="F39" s="233">
        <v>957054.07699641783</v>
      </c>
      <c r="G39" s="227"/>
      <c r="H39" s="227"/>
      <c r="I39" s="227"/>
    </row>
    <row r="40" spans="3:9">
      <c r="C40" s="228">
        <v>6</v>
      </c>
      <c r="D40" s="232">
        <v>40452</v>
      </c>
      <c r="E40" s="233">
        <v>1</v>
      </c>
      <c r="F40" s="233">
        <v>478527.03849820892</v>
      </c>
      <c r="G40" s="227"/>
      <c r="H40" s="227"/>
      <c r="I40" s="227"/>
    </row>
    <row r="41" spans="3:9">
      <c r="C41" s="228">
        <v>7</v>
      </c>
      <c r="D41" s="232">
        <v>40483</v>
      </c>
      <c r="E41" s="233">
        <v>1</v>
      </c>
      <c r="F41" s="233">
        <v>478527.03849820892</v>
      </c>
      <c r="G41" s="227"/>
      <c r="H41" s="227"/>
      <c r="I41" s="227"/>
    </row>
    <row r="42" spans="3:9">
      <c r="C42" s="228">
        <v>8</v>
      </c>
      <c r="D42" s="232">
        <v>40513</v>
      </c>
      <c r="E42" s="233">
        <v>1</v>
      </c>
      <c r="F42" s="233">
        <v>478527.03849820892</v>
      </c>
      <c r="G42" s="227"/>
      <c r="H42" s="227"/>
      <c r="I42" s="227"/>
    </row>
    <row r="43" spans="3:9">
      <c r="C43" s="228">
        <v>9</v>
      </c>
      <c r="D43" s="232">
        <v>40544</v>
      </c>
      <c r="E43" s="233">
        <v>1</v>
      </c>
      <c r="F43" s="233">
        <v>478527.03849820892</v>
      </c>
      <c r="G43" s="227"/>
      <c r="H43" s="227"/>
      <c r="I43" s="227"/>
    </row>
    <row r="44" spans="3:9">
      <c r="C44" s="228">
        <v>10</v>
      </c>
      <c r="D44" s="232">
        <v>40575</v>
      </c>
      <c r="E44" s="233">
        <v>1</v>
      </c>
      <c r="F44" s="233">
        <v>478527.03849820892</v>
      </c>
      <c r="G44" s="227"/>
      <c r="H44" s="227"/>
      <c r="I44" s="227"/>
    </row>
    <row r="45" spans="3:9">
      <c r="C45" s="228">
        <v>11</v>
      </c>
      <c r="D45" s="232">
        <v>40603</v>
      </c>
      <c r="E45" s="233">
        <v>1</v>
      </c>
      <c r="F45" s="233">
        <v>478527.03849820892</v>
      </c>
      <c r="G45" s="227"/>
      <c r="H45" s="227"/>
      <c r="I45" s="227"/>
    </row>
    <row r="46" spans="3:9">
      <c r="C46" s="228">
        <v>12</v>
      </c>
      <c r="D46" s="232">
        <v>40634</v>
      </c>
      <c r="E46" s="233">
        <v>1</v>
      </c>
      <c r="F46" s="233">
        <v>478527.03849820892</v>
      </c>
      <c r="G46" s="227"/>
      <c r="H46" s="227"/>
      <c r="I46" s="227"/>
    </row>
    <row r="47" spans="3:9">
      <c r="C47" s="228">
        <v>13</v>
      </c>
      <c r="D47" s="232">
        <v>40664</v>
      </c>
      <c r="E47" s="233">
        <v>1</v>
      </c>
      <c r="F47" s="233">
        <v>478527.03849820892</v>
      </c>
    </row>
    <row r="48" spans="3:9">
      <c r="C48" s="228">
        <v>14</v>
      </c>
      <c r="D48" s="232">
        <v>40695</v>
      </c>
      <c r="E48" s="233">
        <v>0</v>
      </c>
      <c r="F48" s="233">
        <v>0</v>
      </c>
    </row>
    <row r="49" spans="3:6">
      <c r="C49" s="228">
        <v>15</v>
      </c>
      <c r="D49" s="232">
        <v>40725</v>
      </c>
      <c r="E49" s="233">
        <v>0</v>
      </c>
      <c r="F49" s="233">
        <v>0</v>
      </c>
    </row>
    <row r="50" spans="3:6">
      <c r="C50" s="228">
        <v>16</v>
      </c>
      <c r="D50" s="232">
        <v>40756</v>
      </c>
      <c r="E50" s="233">
        <v>0</v>
      </c>
      <c r="F50" s="233">
        <v>0</v>
      </c>
    </row>
    <row r="51" spans="3:6">
      <c r="C51" s="228">
        <v>17</v>
      </c>
      <c r="D51" s="232">
        <v>40787</v>
      </c>
      <c r="E51" s="233">
        <v>0</v>
      </c>
      <c r="F51" s="233">
        <v>0</v>
      </c>
    </row>
    <row r="52" spans="3:6">
      <c r="C52" s="228">
        <v>18</v>
      </c>
      <c r="D52" s="232">
        <v>40817</v>
      </c>
      <c r="E52" s="233">
        <v>0</v>
      </c>
      <c r="F52" s="233">
        <v>0</v>
      </c>
    </row>
    <row r="53" spans="3:6">
      <c r="C53" s="228">
        <v>19</v>
      </c>
      <c r="D53" s="232">
        <v>40848</v>
      </c>
      <c r="E53" s="233">
        <v>0</v>
      </c>
      <c r="F53" s="233">
        <v>0</v>
      </c>
    </row>
    <row r="54" spans="3:6">
      <c r="C54" s="228">
        <v>20</v>
      </c>
      <c r="D54" s="232">
        <v>40878</v>
      </c>
      <c r="E54" s="233">
        <v>0</v>
      </c>
      <c r="F54" s="233">
        <v>0</v>
      </c>
    </row>
    <row r="55" spans="3:6">
      <c r="C55" s="228">
        <v>21</v>
      </c>
      <c r="D55" s="232">
        <v>40909</v>
      </c>
      <c r="E55" s="233">
        <v>0</v>
      </c>
      <c r="F55" s="233">
        <v>0</v>
      </c>
    </row>
    <row r="56" spans="3:6">
      <c r="C56" s="228">
        <v>22</v>
      </c>
      <c r="D56" s="232">
        <v>40940</v>
      </c>
      <c r="E56" s="233">
        <v>0</v>
      </c>
      <c r="F56" s="233">
        <v>0</v>
      </c>
    </row>
    <row r="57" spans="3:6">
      <c r="C57" s="228">
        <v>23</v>
      </c>
      <c r="D57" s="232">
        <v>40969</v>
      </c>
      <c r="E57" s="233">
        <v>0</v>
      </c>
      <c r="F57" s="233">
        <v>0</v>
      </c>
    </row>
    <row r="58" spans="3:6">
      <c r="C58" s="228">
        <v>24</v>
      </c>
      <c r="D58" s="232">
        <v>41000</v>
      </c>
      <c r="E58" s="233">
        <v>0</v>
      </c>
      <c r="F58" s="233">
        <v>0</v>
      </c>
    </row>
    <row r="59" spans="3:6">
      <c r="C59" s="231"/>
      <c r="D59" s="234" t="s">
        <v>13</v>
      </c>
      <c r="E59" s="235">
        <v>19</v>
      </c>
      <c r="F59" s="240">
        <v>9092013.7314659692</v>
      </c>
    </row>
  </sheetData>
  <mergeCells count="5">
    <mergeCell ref="D33:D34"/>
    <mergeCell ref="G5:G6"/>
    <mergeCell ref="C5:C6"/>
    <mergeCell ref="D5:E5"/>
    <mergeCell ref="F5:F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8785BC711E134FBAD535BC61C6E57A" ma:contentTypeVersion="3" ma:contentTypeDescription="Crie um novo documento." ma:contentTypeScope="" ma:versionID="1ce06025c17acb8071ac2600dc975c94">
  <xsd:schema xmlns:xsd="http://www.w3.org/2001/XMLSchema" xmlns:xs="http://www.w3.org/2001/XMLSchema" xmlns:p="http://schemas.microsoft.com/office/2006/metadata/properties" xmlns:ns2="638e83a3-9e52-49fb-982a-146fc436d5cc" targetNamespace="http://schemas.microsoft.com/office/2006/metadata/properties" ma:root="true" ma:fieldsID="52f22ffa748393c486a0e008911da4b0" ns2:_="">
    <xsd:import namespace="638e83a3-9e52-49fb-982a-146fc436d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e83a3-9e52-49fb-982a-146fc436d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F64E31-320E-46E5-A062-306097D8F854}"/>
</file>

<file path=customXml/itemProps2.xml><?xml version="1.0" encoding="utf-8"?>
<ds:datastoreItem xmlns:ds="http://schemas.openxmlformats.org/officeDocument/2006/customXml" ds:itemID="{4F63670C-43F4-4491-9912-46099F4EF134}"/>
</file>

<file path=customXml/itemProps3.xml><?xml version="1.0" encoding="utf-8"?>
<ds:datastoreItem xmlns:ds="http://schemas.openxmlformats.org/officeDocument/2006/customXml" ds:itemID="{AC997642-9028-4D58-B8B7-18254B2AD5C9}"/>
</file>

<file path=customXml/itemProps4.xml><?xml version="1.0" encoding="utf-8"?>
<ds:datastoreItem xmlns:ds="http://schemas.openxmlformats.org/officeDocument/2006/customXml" ds:itemID="{E20842C5-0C0E-4D15-BA31-50CB81224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Preferred Customer</dc:creator>
  <cp:keywords/>
  <dc:description/>
  <cp:lastModifiedBy>Felipe Augusto Didonet</cp:lastModifiedBy>
  <cp:revision/>
  <dcterms:created xsi:type="dcterms:W3CDTF">2006-01-02T12:03:39Z</dcterms:created>
  <dcterms:modified xsi:type="dcterms:W3CDTF">2023-07-14T16:23:07Z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0x0101002A8785BC711E134FBAD535BC61C6E57A</vt:lpwstr>
  </property>
  <property fmtid="{D5CDD505-2E9C-101B-9397-08002B2CF9AE}" pid="3" name="ContentType">
    <vt:lpwstr>Documento</vt:lpwstr>
  </property>
</Properties>
</file>