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eylormelo/Desktop/Tabelas city/Tabelas 2023/Julho 2023/"/>
    </mc:Choice>
  </mc:AlternateContent>
  <xr:revisionPtr revIDLastSave="4" documentId="13_ncr:1_{F8843F50-6FE2-C747-AA7F-2AE135B8D192}" xr6:coauthVersionLast="47" xr6:coauthVersionMax="47" xr10:uidLastSave="{8EB1A605-CDE4-4501-8B9A-0A4D80BB60CA}"/>
  <bookViews>
    <workbookView xWindow="0" yWindow="500" windowWidth="38400" windowHeight="21100" firstSheet="1" xr2:uid="{00000000-000D-0000-FFFF-FFFF00000000}"/>
  </bookViews>
  <sheets>
    <sheet name="Piloto" sheetId="5" r:id="rId1"/>
    <sheet name="Tabelas" sheetId="11" r:id="rId2"/>
    <sheet name="Carta Proposta" sheetId="8" state="hidden" r:id="rId3"/>
    <sheet name="Tabela" sheetId="2" state="hidden" r:id="rId4"/>
    <sheet name="Proposta1" sheetId="3" state="hidden" r:id="rId5"/>
    <sheet name="Proposta2" sheetId="4" state="hidden" r:id="rId6"/>
    <sheet name="Controle Receita PV" sheetId="10" state="hidden" r:id="rId7"/>
  </sheets>
  <definedNames>
    <definedName name="_xlnm._FilterDatabase" localSheetId="0" hidden="1">Piloto!$B$72:$N$170</definedName>
    <definedName name="_xlnm._FilterDatabase" localSheetId="1" hidden="1">Tabelas!$Z$17:$Z$115</definedName>
    <definedName name="_xlnm.Print_Area" localSheetId="1">Tabelas!$A$1:$T$115</definedName>
    <definedName name="Duplex">Piloto!#REF!</definedName>
    <definedName name="_xlnm.Print_Titles" localSheetId="1">Tabelas!$1:$18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3" i="5" l="1"/>
  <c r="X233" i="5"/>
  <c r="Z233" i="5"/>
  <c r="B19" i="11" l="1"/>
  <c r="B112" i="11"/>
  <c r="B65" i="5"/>
  <c r="F233" i="5"/>
  <c r="H233" i="5"/>
  <c r="J233" i="5"/>
  <c r="L233" i="5"/>
  <c r="N233" i="5"/>
  <c r="P233" i="5"/>
  <c r="R233" i="5"/>
  <c r="T233" i="5"/>
  <c r="AB233" i="5"/>
  <c r="P14" i="11"/>
  <c r="O14" i="11"/>
  <c r="N14" i="11"/>
  <c r="B115" i="11"/>
  <c r="A115" i="11"/>
  <c r="B114" i="11"/>
  <c r="A114" i="11"/>
  <c r="B113" i="11"/>
  <c r="A113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A19" i="11"/>
  <c r="X18" i="11"/>
  <c r="V18" i="11"/>
  <c r="S18" i="11"/>
  <c r="P18" i="11"/>
  <c r="O18" i="11"/>
  <c r="N18" i="11"/>
  <c r="M18" i="11"/>
  <c r="L18" i="11"/>
  <c r="X15" i="11"/>
  <c r="V15" i="11"/>
  <c r="P15" i="11"/>
  <c r="O15" i="11"/>
  <c r="N15" i="11"/>
  <c r="M15" i="11"/>
  <c r="L15" i="11"/>
  <c r="X14" i="11"/>
  <c r="V14" i="11"/>
  <c r="U15" i="11" s="1"/>
  <c r="A189" i="5"/>
  <c r="C189" i="5" s="1"/>
  <c r="A190" i="5"/>
  <c r="C190" i="5" s="1"/>
  <c r="A184" i="5"/>
  <c r="A185" i="5"/>
  <c r="A186" i="5"/>
  <c r="A187" i="5"/>
  <c r="A188" i="5"/>
  <c r="C52" i="5"/>
  <c r="C53" i="5"/>
  <c r="B190" i="5" s="1"/>
  <c r="Z52" i="11" l="1"/>
  <c r="Z54" i="11"/>
  <c r="Z56" i="11"/>
  <c r="Z58" i="11"/>
  <c r="Z60" i="11"/>
  <c r="Z62" i="11"/>
  <c r="Z64" i="11"/>
  <c r="Z66" i="11"/>
  <c r="Z68" i="11"/>
  <c r="Z70" i="11"/>
  <c r="Z72" i="11"/>
  <c r="Z74" i="11"/>
  <c r="Z76" i="11"/>
  <c r="Z78" i="11"/>
  <c r="Z80" i="11"/>
  <c r="Z82" i="11"/>
  <c r="Z86" i="11"/>
  <c r="Z88" i="11"/>
  <c r="Z90" i="11"/>
  <c r="Z94" i="11"/>
  <c r="Z96" i="11"/>
  <c r="Z98" i="11"/>
  <c r="Z102" i="11"/>
  <c r="Z104" i="11"/>
  <c r="Z106" i="11"/>
  <c r="Z110" i="11"/>
  <c r="Z112" i="11"/>
  <c r="Z114" i="11"/>
  <c r="Z61" i="11"/>
  <c r="Z87" i="11"/>
  <c r="Z89" i="11"/>
  <c r="Z91" i="11"/>
  <c r="Z103" i="11"/>
  <c r="Z105" i="11"/>
  <c r="Z107" i="11"/>
  <c r="Z111" i="11"/>
  <c r="Z113" i="11"/>
  <c r="Z51" i="11"/>
  <c r="Z53" i="11"/>
  <c r="Z55" i="11"/>
  <c r="Z57" i="11"/>
  <c r="Z59" i="11"/>
  <c r="Z63" i="11"/>
  <c r="Z65" i="11"/>
  <c r="Z67" i="11"/>
  <c r="Z69" i="11"/>
  <c r="Z71" i="11"/>
  <c r="Z73" i="11"/>
  <c r="Z75" i="11"/>
  <c r="Z77" i="11"/>
  <c r="Z79" i="11"/>
  <c r="Z81" i="11"/>
  <c r="Z83" i="11"/>
  <c r="Z95" i="11"/>
  <c r="Z97" i="11"/>
  <c r="Z99" i="11"/>
  <c r="Z109" i="11"/>
  <c r="W69" i="11"/>
  <c r="X69" i="11" s="1"/>
  <c r="W76" i="11"/>
  <c r="X76" i="11" s="1"/>
  <c r="W48" i="11"/>
  <c r="X48" i="11" s="1"/>
  <c r="Z85" i="11"/>
  <c r="Z101" i="11"/>
  <c r="W57" i="11"/>
  <c r="X57" i="11" s="1"/>
  <c r="Z93" i="11"/>
  <c r="W47" i="11"/>
  <c r="X47" i="11" s="1"/>
  <c r="W65" i="11"/>
  <c r="X65" i="11" s="1"/>
  <c r="W73" i="11"/>
  <c r="X73" i="11" s="1"/>
  <c r="W53" i="11"/>
  <c r="X53" i="11" s="1"/>
  <c r="Z84" i="11"/>
  <c r="Z92" i="11"/>
  <c r="Z100" i="11"/>
  <c r="Z108" i="11"/>
  <c r="W61" i="11"/>
  <c r="X61" i="11" s="1"/>
  <c r="W49" i="11"/>
  <c r="X49" i="11" s="1"/>
  <c r="Z115" i="11"/>
  <c r="U113" i="11"/>
  <c r="V113" i="11" s="1"/>
  <c r="U112" i="11"/>
  <c r="V112" i="11" s="1"/>
  <c r="U115" i="11"/>
  <c r="V115" i="11" s="1"/>
  <c r="U111" i="11"/>
  <c r="V111" i="11" s="1"/>
  <c r="U110" i="11"/>
  <c r="V110" i="11" s="1"/>
  <c r="U114" i="11"/>
  <c r="V114" i="11" s="1"/>
  <c r="U109" i="11"/>
  <c r="V109" i="11" s="1"/>
  <c r="U107" i="11"/>
  <c r="V107" i="11" s="1"/>
  <c r="U105" i="11"/>
  <c r="V105" i="11" s="1"/>
  <c r="U103" i="11"/>
  <c r="V103" i="11" s="1"/>
  <c r="U101" i="11"/>
  <c r="V101" i="11" s="1"/>
  <c r="U99" i="11"/>
  <c r="V99" i="11" s="1"/>
  <c r="U97" i="11"/>
  <c r="V97" i="11" s="1"/>
  <c r="U95" i="11"/>
  <c r="V95" i="11" s="1"/>
  <c r="U93" i="11"/>
  <c r="V93" i="11" s="1"/>
  <c r="U91" i="11"/>
  <c r="V91" i="11" s="1"/>
  <c r="U89" i="11"/>
  <c r="V89" i="11" s="1"/>
  <c r="U87" i="11"/>
  <c r="V87" i="11" s="1"/>
  <c r="U85" i="11"/>
  <c r="V85" i="11" s="1"/>
  <c r="U83" i="11"/>
  <c r="V83" i="11" s="1"/>
  <c r="U81" i="11"/>
  <c r="V81" i="11" s="1"/>
  <c r="U80" i="11"/>
  <c r="V80" i="11" s="1"/>
  <c r="U79" i="11"/>
  <c r="V79" i="11" s="1"/>
  <c r="U76" i="11"/>
  <c r="V76" i="11" s="1"/>
  <c r="U75" i="11"/>
  <c r="V75" i="11" s="1"/>
  <c r="U74" i="11"/>
  <c r="V74" i="11" s="1"/>
  <c r="U73" i="11"/>
  <c r="V73" i="11" s="1"/>
  <c r="U72" i="11"/>
  <c r="V72" i="11" s="1"/>
  <c r="U71" i="11"/>
  <c r="V71" i="11" s="1"/>
  <c r="U70" i="11"/>
  <c r="V70" i="11" s="1"/>
  <c r="U69" i="11"/>
  <c r="V69" i="11" s="1"/>
  <c r="U68" i="11"/>
  <c r="V68" i="11" s="1"/>
  <c r="U67" i="11"/>
  <c r="V67" i="11" s="1"/>
  <c r="U66" i="11"/>
  <c r="V66" i="11" s="1"/>
  <c r="U65" i="11"/>
  <c r="V65" i="11" s="1"/>
  <c r="U64" i="11"/>
  <c r="V64" i="11" s="1"/>
  <c r="U63" i="11"/>
  <c r="V63" i="11" s="1"/>
  <c r="U62" i="11"/>
  <c r="V62" i="11" s="1"/>
  <c r="U61" i="11"/>
  <c r="V61" i="11" s="1"/>
  <c r="U60" i="11"/>
  <c r="V60" i="11" s="1"/>
  <c r="U59" i="11"/>
  <c r="V59" i="11" s="1"/>
  <c r="U58" i="11"/>
  <c r="V58" i="11" s="1"/>
  <c r="U57" i="11"/>
  <c r="V57" i="11" s="1"/>
  <c r="U56" i="11"/>
  <c r="V56" i="11" s="1"/>
  <c r="U55" i="11"/>
  <c r="V55" i="11" s="1"/>
  <c r="U54" i="11"/>
  <c r="V54" i="11" s="1"/>
  <c r="U53" i="11"/>
  <c r="V53" i="11" s="1"/>
  <c r="U52" i="11"/>
  <c r="V52" i="11" s="1"/>
  <c r="U51" i="11"/>
  <c r="V51" i="11" s="1"/>
  <c r="U50" i="11"/>
  <c r="V50" i="11" s="1"/>
  <c r="U49" i="11"/>
  <c r="V49" i="11" s="1"/>
  <c r="U48" i="11"/>
  <c r="V48" i="11" s="1"/>
  <c r="U47" i="11"/>
  <c r="V47" i="11" s="1"/>
  <c r="U46" i="11"/>
  <c r="V46" i="11" s="1"/>
  <c r="U45" i="11"/>
  <c r="V45" i="11" s="1"/>
  <c r="U44" i="11"/>
  <c r="V44" i="11" s="1"/>
  <c r="U43" i="11"/>
  <c r="V43" i="11" s="1"/>
  <c r="U42" i="11"/>
  <c r="V42" i="11" s="1"/>
  <c r="U41" i="11"/>
  <c r="V41" i="11" s="1"/>
  <c r="U40" i="11"/>
  <c r="V40" i="11" s="1"/>
  <c r="U39" i="11"/>
  <c r="V39" i="11" s="1"/>
  <c r="U38" i="11"/>
  <c r="V38" i="11" s="1"/>
  <c r="U37" i="11"/>
  <c r="V37" i="11" s="1"/>
  <c r="U36" i="11"/>
  <c r="V36" i="11" s="1"/>
  <c r="U35" i="11"/>
  <c r="V35" i="11" s="1"/>
  <c r="U34" i="11"/>
  <c r="V34" i="11" s="1"/>
  <c r="U33" i="11"/>
  <c r="V33" i="11" s="1"/>
  <c r="U32" i="11"/>
  <c r="V32" i="11" s="1"/>
  <c r="U31" i="11"/>
  <c r="V31" i="11" s="1"/>
  <c r="U30" i="11"/>
  <c r="V30" i="11" s="1"/>
  <c r="U29" i="11"/>
  <c r="V29" i="11" s="1"/>
  <c r="U28" i="11"/>
  <c r="V28" i="11" s="1"/>
  <c r="U27" i="11"/>
  <c r="V27" i="11" s="1"/>
  <c r="U26" i="11"/>
  <c r="V26" i="11" s="1"/>
  <c r="U25" i="11"/>
  <c r="V25" i="11" s="1"/>
  <c r="U24" i="11"/>
  <c r="V24" i="11" s="1"/>
  <c r="U23" i="11"/>
  <c r="V23" i="11" s="1"/>
  <c r="U22" i="11"/>
  <c r="V22" i="11" s="1"/>
  <c r="U21" i="11"/>
  <c r="V21" i="11" s="1"/>
  <c r="U20" i="11"/>
  <c r="V20" i="11" s="1"/>
  <c r="U19" i="11"/>
  <c r="V19" i="11" s="1"/>
  <c r="U108" i="11"/>
  <c r="V108" i="11" s="1"/>
  <c r="U106" i="11"/>
  <c r="V106" i="11" s="1"/>
  <c r="U104" i="11"/>
  <c r="V104" i="11" s="1"/>
  <c r="U102" i="11"/>
  <c r="V102" i="11" s="1"/>
  <c r="U100" i="11"/>
  <c r="V100" i="11" s="1"/>
  <c r="U98" i="11"/>
  <c r="V98" i="11" s="1"/>
  <c r="U96" i="11"/>
  <c r="V96" i="11" s="1"/>
  <c r="U94" i="11"/>
  <c r="V94" i="11" s="1"/>
  <c r="U92" i="11"/>
  <c r="V92" i="11" s="1"/>
  <c r="U90" i="11"/>
  <c r="V90" i="11" s="1"/>
  <c r="U88" i="11"/>
  <c r="V88" i="11" s="1"/>
  <c r="U86" i="11"/>
  <c r="V86" i="11" s="1"/>
  <c r="U84" i="11"/>
  <c r="V84" i="11" s="1"/>
  <c r="U82" i="11"/>
  <c r="V82" i="11" s="1"/>
  <c r="U78" i="11"/>
  <c r="V78" i="11" s="1"/>
  <c r="W19" i="11"/>
  <c r="X19" i="11" s="1"/>
  <c r="W20" i="11"/>
  <c r="X20" i="11" s="1"/>
  <c r="W21" i="11"/>
  <c r="X21" i="11" s="1"/>
  <c r="W22" i="11"/>
  <c r="X22" i="11" s="1"/>
  <c r="W23" i="11"/>
  <c r="X23" i="11" s="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 s="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Z48" i="11"/>
  <c r="Z49" i="11"/>
  <c r="Z50" i="11"/>
  <c r="W50" i="11"/>
  <c r="X50" i="11" s="1"/>
  <c r="W54" i="11"/>
  <c r="X54" i="11" s="1"/>
  <c r="W58" i="11"/>
  <c r="X58" i="11" s="1"/>
  <c r="W62" i="11"/>
  <c r="X62" i="11" s="1"/>
  <c r="W66" i="11"/>
  <c r="X66" i="11" s="1"/>
  <c r="W70" i="11"/>
  <c r="X70" i="11" s="1"/>
  <c r="W74" i="11"/>
  <c r="X74" i="11" s="1"/>
  <c r="W80" i="11"/>
  <c r="X80" i="11" s="1"/>
  <c r="W77" i="11"/>
  <c r="X77" i="11" s="1"/>
  <c r="W51" i="11"/>
  <c r="X51" i="11" s="1"/>
  <c r="W55" i="11"/>
  <c r="X55" i="11" s="1"/>
  <c r="W59" i="11"/>
  <c r="X59" i="11" s="1"/>
  <c r="W63" i="11"/>
  <c r="X63" i="11" s="1"/>
  <c r="W67" i="11"/>
  <c r="X67" i="11" s="1"/>
  <c r="W71" i="11"/>
  <c r="X71" i="11" s="1"/>
  <c r="W75" i="11"/>
  <c r="X75" i="11" s="1"/>
  <c r="W15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W52" i="11"/>
  <c r="X52" i="11" s="1"/>
  <c r="W56" i="11"/>
  <c r="X56" i="11" s="1"/>
  <c r="W60" i="11"/>
  <c r="X60" i="11" s="1"/>
  <c r="W64" i="11"/>
  <c r="X64" i="11" s="1"/>
  <c r="W68" i="11"/>
  <c r="X68" i="11" s="1"/>
  <c r="W72" i="11"/>
  <c r="X72" i="11" s="1"/>
  <c r="U77" i="11"/>
  <c r="V77" i="11" s="1"/>
  <c r="W115" i="11"/>
  <c r="X115" i="11" s="1"/>
  <c r="W114" i="11"/>
  <c r="X114" i="11" s="1"/>
  <c r="W113" i="11"/>
  <c r="X113" i="11" s="1"/>
  <c r="W112" i="11"/>
  <c r="X112" i="11" s="1"/>
  <c r="W111" i="11"/>
  <c r="X111" i="11" s="1"/>
  <c r="W110" i="11"/>
  <c r="X110" i="11" s="1"/>
  <c r="W109" i="11"/>
  <c r="X109" i="11" s="1"/>
  <c r="W108" i="11"/>
  <c r="X108" i="11" s="1"/>
  <c r="W107" i="11"/>
  <c r="X107" i="11" s="1"/>
  <c r="W106" i="11"/>
  <c r="X106" i="11" s="1"/>
  <c r="W105" i="11"/>
  <c r="X105" i="11" s="1"/>
  <c r="W104" i="11"/>
  <c r="X104" i="11" s="1"/>
  <c r="W103" i="11"/>
  <c r="X103" i="11" s="1"/>
  <c r="W102" i="11"/>
  <c r="X102" i="11" s="1"/>
  <c r="W101" i="11"/>
  <c r="X101" i="11" s="1"/>
  <c r="W100" i="11"/>
  <c r="X100" i="11" s="1"/>
  <c r="W99" i="11"/>
  <c r="X99" i="11" s="1"/>
  <c r="W98" i="11"/>
  <c r="X98" i="11" s="1"/>
  <c r="W97" i="11"/>
  <c r="X97" i="11" s="1"/>
  <c r="W96" i="11"/>
  <c r="X96" i="11" s="1"/>
  <c r="W95" i="11"/>
  <c r="X95" i="11" s="1"/>
  <c r="W94" i="11"/>
  <c r="X94" i="11" s="1"/>
  <c r="W93" i="11"/>
  <c r="X93" i="11" s="1"/>
  <c r="W92" i="11"/>
  <c r="X92" i="11" s="1"/>
  <c r="W91" i="11"/>
  <c r="X91" i="11" s="1"/>
  <c r="W90" i="11"/>
  <c r="X90" i="11" s="1"/>
  <c r="W89" i="11"/>
  <c r="X89" i="11" s="1"/>
  <c r="W88" i="11"/>
  <c r="X88" i="11" s="1"/>
  <c r="W87" i="11"/>
  <c r="X87" i="11" s="1"/>
  <c r="W86" i="11"/>
  <c r="X86" i="11" s="1"/>
  <c r="W85" i="11"/>
  <c r="X85" i="11" s="1"/>
  <c r="W84" i="11"/>
  <c r="X84" i="11" s="1"/>
  <c r="W83" i="11"/>
  <c r="X83" i="11" s="1"/>
  <c r="W82" i="11"/>
  <c r="X82" i="11" s="1"/>
  <c r="W81" i="11"/>
  <c r="X81" i="11" s="1"/>
  <c r="W78" i="11"/>
  <c r="X78" i="11" s="1"/>
  <c r="W79" i="11"/>
  <c r="X79" i="11" s="1"/>
  <c r="B189" i="5"/>
  <c r="AB198" i="5" l="1"/>
  <c r="Z198" i="5"/>
  <c r="L89" i="5"/>
  <c r="C89" i="5" s="1"/>
  <c r="N89" i="5"/>
  <c r="L90" i="5"/>
  <c r="C90" i="5" s="1"/>
  <c r="N90" i="5"/>
  <c r="L91" i="5"/>
  <c r="C91" i="5" s="1"/>
  <c r="N91" i="5"/>
  <c r="L92" i="5"/>
  <c r="C92" i="5" s="1"/>
  <c r="N92" i="5"/>
  <c r="L93" i="5"/>
  <c r="C93" i="5" s="1"/>
  <c r="N93" i="5"/>
  <c r="L94" i="5"/>
  <c r="C94" i="5" s="1"/>
  <c r="N94" i="5"/>
  <c r="L95" i="5"/>
  <c r="C95" i="5" s="1"/>
  <c r="N95" i="5"/>
  <c r="L96" i="5"/>
  <c r="C96" i="5" s="1"/>
  <c r="N96" i="5"/>
  <c r="L97" i="5"/>
  <c r="C97" i="5" s="1"/>
  <c r="N97" i="5"/>
  <c r="L98" i="5"/>
  <c r="C98" i="5" s="1"/>
  <c r="N98" i="5"/>
  <c r="L99" i="5"/>
  <c r="C99" i="5" s="1"/>
  <c r="N99" i="5"/>
  <c r="L100" i="5"/>
  <c r="C100" i="5" s="1"/>
  <c r="N100" i="5"/>
  <c r="L101" i="5"/>
  <c r="C101" i="5" s="1"/>
  <c r="N101" i="5"/>
  <c r="L102" i="5"/>
  <c r="C102" i="5" s="1"/>
  <c r="N102" i="5"/>
  <c r="L103" i="5"/>
  <c r="C103" i="5" s="1"/>
  <c r="N103" i="5"/>
  <c r="L104" i="5"/>
  <c r="C104" i="5" s="1"/>
  <c r="N104" i="5"/>
  <c r="L105" i="5"/>
  <c r="C105" i="5" s="1"/>
  <c r="N105" i="5"/>
  <c r="L106" i="5"/>
  <c r="C106" i="5" s="1"/>
  <c r="N106" i="5"/>
  <c r="L107" i="5"/>
  <c r="C107" i="5" s="1"/>
  <c r="N107" i="5"/>
  <c r="L108" i="5"/>
  <c r="C108" i="5" s="1"/>
  <c r="N108" i="5"/>
  <c r="L109" i="5"/>
  <c r="C109" i="5" s="1"/>
  <c r="N109" i="5"/>
  <c r="L110" i="5"/>
  <c r="C110" i="5" s="1"/>
  <c r="N110" i="5"/>
  <c r="L111" i="5"/>
  <c r="C111" i="5" s="1"/>
  <c r="N111" i="5"/>
  <c r="L112" i="5"/>
  <c r="C112" i="5" s="1"/>
  <c r="N112" i="5"/>
  <c r="L113" i="5"/>
  <c r="C113" i="5" s="1"/>
  <c r="N113" i="5"/>
  <c r="L114" i="5"/>
  <c r="C114" i="5" s="1"/>
  <c r="N114" i="5"/>
  <c r="L115" i="5"/>
  <c r="C115" i="5" s="1"/>
  <c r="N115" i="5"/>
  <c r="L116" i="5"/>
  <c r="C116" i="5" s="1"/>
  <c r="N116" i="5"/>
  <c r="L117" i="5"/>
  <c r="C117" i="5" s="1"/>
  <c r="N117" i="5"/>
  <c r="L118" i="5"/>
  <c r="C118" i="5" s="1"/>
  <c r="N118" i="5"/>
  <c r="L119" i="5"/>
  <c r="C119" i="5" s="1"/>
  <c r="N119" i="5"/>
  <c r="L120" i="5"/>
  <c r="C120" i="5" s="1"/>
  <c r="N120" i="5"/>
  <c r="L121" i="5"/>
  <c r="C121" i="5" s="1"/>
  <c r="N121" i="5"/>
  <c r="L122" i="5"/>
  <c r="C122" i="5" s="1"/>
  <c r="N122" i="5"/>
  <c r="L123" i="5"/>
  <c r="C123" i="5" s="1"/>
  <c r="N123" i="5"/>
  <c r="L124" i="5"/>
  <c r="C124" i="5" s="1"/>
  <c r="N124" i="5"/>
  <c r="L125" i="5"/>
  <c r="C125" i="5" s="1"/>
  <c r="N125" i="5"/>
  <c r="L126" i="5"/>
  <c r="C126" i="5" s="1"/>
  <c r="N126" i="5"/>
  <c r="L127" i="5"/>
  <c r="C127" i="5" s="1"/>
  <c r="N127" i="5"/>
  <c r="L128" i="5"/>
  <c r="C128" i="5" s="1"/>
  <c r="N128" i="5"/>
  <c r="L129" i="5"/>
  <c r="C129" i="5" s="1"/>
  <c r="N129" i="5"/>
  <c r="L130" i="5"/>
  <c r="C130" i="5" s="1"/>
  <c r="N130" i="5"/>
  <c r="L131" i="5"/>
  <c r="C131" i="5" s="1"/>
  <c r="N131" i="5"/>
  <c r="L132" i="5"/>
  <c r="C132" i="5" s="1"/>
  <c r="N132" i="5"/>
  <c r="L133" i="5"/>
  <c r="C133" i="5" s="1"/>
  <c r="N133" i="5"/>
  <c r="L134" i="5"/>
  <c r="C134" i="5" s="1"/>
  <c r="N134" i="5"/>
  <c r="L135" i="5"/>
  <c r="C135" i="5" s="1"/>
  <c r="N135" i="5"/>
  <c r="L136" i="5"/>
  <c r="C136" i="5" s="1"/>
  <c r="N136" i="5"/>
  <c r="L137" i="5"/>
  <c r="C137" i="5" s="1"/>
  <c r="N137" i="5"/>
  <c r="L138" i="5"/>
  <c r="C138" i="5" s="1"/>
  <c r="N138" i="5"/>
  <c r="L139" i="5"/>
  <c r="C139" i="5" s="1"/>
  <c r="N139" i="5"/>
  <c r="L140" i="5"/>
  <c r="C140" i="5" s="1"/>
  <c r="N140" i="5"/>
  <c r="L141" i="5"/>
  <c r="C141" i="5" s="1"/>
  <c r="N141" i="5"/>
  <c r="L142" i="5"/>
  <c r="C142" i="5" s="1"/>
  <c r="N142" i="5"/>
  <c r="L143" i="5"/>
  <c r="C143" i="5" s="1"/>
  <c r="N143" i="5"/>
  <c r="L144" i="5"/>
  <c r="C144" i="5" s="1"/>
  <c r="N144" i="5"/>
  <c r="L145" i="5"/>
  <c r="C145" i="5" s="1"/>
  <c r="N145" i="5"/>
  <c r="L146" i="5"/>
  <c r="C146" i="5" s="1"/>
  <c r="N146" i="5"/>
  <c r="L147" i="5"/>
  <c r="C147" i="5" s="1"/>
  <c r="N147" i="5"/>
  <c r="L148" i="5"/>
  <c r="C148" i="5" s="1"/>
  <c r="N148" i="5"/>
  <c r="L149" i="5"/>
  <c r="C149" i="5" s="1"/>
  <c r="N149" i="5"/>
  <c r="L150" i="5"/>
  <c r="C150" i="5" s="1"/>
  <c r="N150" i="5"/>
  <c r="L151" i="5"/>
  <c r="C151" i="5" s="1"/>
  <c r="N151" i="5"/>
  <c r="L152" i="5"/>
  <c r="C152" i="5" s="1"/>
  <c r="N152" i="5"/>
  <c r="L153" i="5"/>
  <c r="C153" i="5" s="1"/>
  <c r="N153" i="5"/>
  <c r="L154" i="5"/>
  <c r="C154" i="5" s="1"/>
  <c r="N154" i="5"/>
  <c r="L155" i="5"/>
  <c r="C155" i="5" s="1"/>
  <c r="N155" i="5"/>
  <c r="L156" i="5"/>
  <c r="C156" i="5" s="1"/>
  <c r="N156" i="5"/>
  <c r="L157" i="5"/>
  <c r="C157" i="5" s="1"/>
  <c r="N157" i="5"/>
  <c r="L158" i="5"/>
  <c r="C158" i="5" s="1"/>
  <c r="N158" i="5"/>
  <c r="L159" i="5"/>
  <c r="C159" i="5" s="1"/>
  <c r="N159" i="5"/>
  <c r="L160" i="5"/>
  <c r="C160" i="5" s="1"/>
  <c r="N160" i="5"/>
  <c r="L161" i="5"/>
  <c r="C161" i="5" s="1"/>
  <c r="N161" i="5"/>
  <c r="L162" i="5"/>
  <c r="C162" i="5" s="1"/>
  <c r="N162" i="5"/>
  <c r="L163" i="5"/>
  <c r="C163" i="5" s="1"/>
  <c r="N163" i="5"/>
  <c r="L164" i="5"/>
  <c r="C164" i="5" s="1"/>
  <c r="N164" i="5"/>
  <c r="L165" i="5"/>
  <c r="C165" i="5" s="1"/>
  <c r="N165" i="5"/>
  <c r="L166" i="5"/>
  <c r="C166" i="5" s="1"/>
  <c r="N166" i="5"/>
  <c r="L167" i="5"/>
  <c r="C167" i="5" s="1"/>
  <c r="N167" i="5"/>
  <c r="L168" i="5"/>
  <c r="C168" i="5" s="1"/>
  <c r="N168" i="5"/>
  <c r="L169" i="5"/>
  <c r="C169" i="5" s="1"/>
  <c r="N169" i="5"/>
  <c r="L170" i="5"/>
  <c r="C170" i="5" s="1"/>
  <c r="N170" i="5"/>
  <c r="C42" i="5" l="1"/>
  <c r="B179" i="5" s="1"/>
  <c r="C43" i="5"/>
  <c r="B180" i="5" s="1"/>
  <c r="C44" i="5"/>
  <c r="B181" i="5" s="1"/>
  <c r="C45" i="5"/>
  <c r="B182" i="5" s="1"/>
  <c r="C46" i="5"/>
  <c r="B183" i="5" s="1"/>
  <c r="C47" i="5"/>
  <c r="B184" i="5" s="1"/>
  <c r="C48" i="5"/>
  <c r="B185" i="5" s="1"/>
  <c r="C49" i="5"/>
  <c r="B186" i="5" s="1"/>
  <c r="C50" i="5"/>
  <c r="B187" i="5" s="1"/>
  <c r="C51" i="5"/>
  <c r="B188" i="5" s="1"/>
  <c r="C41" i="5"/>
  <c r="A183" i="5"/>
  <c r="B61" i="5"/>
  <c r="B62" i="5"/>
  <c r="B63" i="5"/>
  <c r="B64" i="5"/>
  <c r="B60" i="5"/>
  <c r="J9" i="5"/>
  <c r="H9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74" i="5"/>
  <c r="C186" i="5" l="1"/>
  <c r="C185" i="5"/>
  <c r="C188" i="5"/>
  <c r="C184" i="5"/>
  <c r="C187" i="5"/>
  <c r="C183" i="5"/>
  <c r="K9" i="5"/>
  <c r="E201" i="5" l="1"/>
  <c r="A201" i="5"/>
  <c r="A202" i="5" s="1"/>
  <c r="A203" i="5" s="1"/>
  <c r="A204" i="5" s="1"/>
  <c r="M201" i="5"/>
  <c r="Y201" i="5"/>
  <c r="Y202" i="5" s="1"/>
  <c r="Y203" i="5" s="1"/>
  <c r="Y204" i="5" s="1"/>
  <c r="W201" i="5"/>
  <c r="W202" i="5" s="1"/>
  <c r="W203" i="5" s="1"/>
  <c r="W204" i="5" s="1"/>
  <c r="U201" i="5"/>
  <c r="U202" i="5" s="1"/>
  <c r="U203" i="5" s="1"/>
  <c r="U204" i="5" s="1"/>
  <c r="S201" i="5"/>
  <c r="S202" i="5" s="1"/>
  <c r="S203" i="5" s="1"/>
  <c r="S204" i="5" s="1"/>
  <c r="Q201" i="5"/>
  <c r="Q202" i="5" s="1"/>
  <c r="Q203" i="5" s="1"/>
  <c r="Q204" i="5" s="1"/>
  <c r="O201" i="5"/>
  <c r="O202" i="5" s="1"/>
  <c r="O203" i="5" s="1"/>
  <c r="O204" i="5" s="1"/>
  <c r="X198" i="5"/>
  <c r="V198" i="5"/>
  <c r="T198" i="5"/>
  <c r="R198" i="5"/>
  <c r="P198" i="5"/>
  <c r="N198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74" i="5"/>
  <c r="Q205" i="5" l="1"/>
  <c r="Y205" i="5"/>
  <c r="S205" i="5"/>
  <c r="U205" i="5"/>
  <c r="O205" i="5"/>
  <c r="W205" i="5"/>
  <c r="F14" i="5"/>
  <c r="Y206" i="5" l="1"/>
  <c r="W206" i="5"/>
  <c r="U206" i="5"/>
  <c r="S206" i="5"/>
  <c r="Q206" i="5"/>
  <c r="O206" i="5"/>
  <c r="S207" i="5" l="1"/>
  <c r="U207" i="5"/>
  <c r="O207" i="5"/>
  <c r="W207" i="5"/>
  <c r="Q207" i="5"/>
  <c r="Y207" i="5"/>
  <c r="D233" i="5"/>
  <c r="W208" i="5" l="1"/>
  <c r="O208" i="5"/>
  <c r="O209" i="5" s="1"/>
  <c r="Y208" i="5"/>
  <c r="U208" i="5"/>
  <c r="U209" i="5" s="1"/>
  <c r="Q208" i="5"/>
  <c r="S208" i="5"/>
  <c r="S209" i="5" s="1"/>
  <c r="F25" i="10"/>
  <c r="F26" i="10"/>
  <c r="F27" i="10"/>
  <c r="F28" i="10"/>
  <c r="F29" i="10"/>
  <c r="U210" i="5" l="1"/>
  <c r="U211" i="5" s="1"/>
  <c r="U212" i="5" s="1"/>
  <c r="U213" i="5" s="1"/>
  <c r="U214" i="5" s="1"/>
  <c r="U215" i="5" s="1"/>
  <c r="U216" i="5" s="1"/>
  <c r="U217" i="5" s="1"/>
  <c r="O210" i="5"/>
  <c r="O211" i="5" s="1"/>
  <c r="O212" i="5" s="1"/>
  <c r="O213" i="5" s="1"/>
  <c r="O214" i="5" s="1"/>
  <c r="O215" i="5" s="1"/>
  <c r="O216" i="5" s="1"/>
  <c r="O217" i="5" s="1"/>
  <c r="S210" i="5"/>
  <c r="S211" i="5" s="1"/>
  <c r="S212" i="5" s="1"/>
  <c r="S213" i="5" s="1"/>
  <c r="S214" i="5" s="1"/>
  <c r="S215" i="5" s="1"/>
  <c r="S216" i="5" s="1"/>
  <c r="S217" i="5" s="1"/>
  <c r="Y209" i="5"/>
  <c r="Q209" i="5"/>
  <c r="W209" i="5"/>
  <c r="F7" i="10"/>
  <c r="S218" i="5" l="1"/>
  <c r="S219" i="5" s="1"/>
  <c r="S220" i="5" s="1"/>
  <c r="S221" i="5" s="1"/>
  <c r="S222" i="5" s="1"/>
  <c r="S223" i="5" s="1"/>
  <c r="S224" i="5" s="1"/>
  <c r="O218" i="5"/>
  <c r="O219" i="5" s="1"/>
  <c r="O220" i="5" s="1"/>
  <c r="O221" i="5" s="1"/>
  <c r="O222" i="5" s="1"/>
  <c r="O223" i="5" s="1"/>
  <c r="O224" i="5" s="1"/>
  <c r="U218" i="5"/>
  <c r="U219" i="5" s="1"/>
  <c r="U220" i="5" s="1"/>
  <c r="U221" i="5" s="1"/>
  <c r="U222" i="5" s="1"/>
  <c r="U223" i="5" s="1"/>
  <c r="U224" i="5" s="1"/>
  <c r="Q210" i="5"/>
  <c r="Q211" i="5" s="1"/>
  <c r="Q212" i="5" s="1"/>
  <c r="Q213" i="5" s="1"/>
  <c r="Q214" i="5" s="1"/>
  <c r="Q215" i="5" s="1"/>
  <c r="Q216" i="5" s="1"/>
  <c r="Q217" i="5" s="1"/>
  <c r="Y210" i="5"/>
  <c r="Y211" i="5" s="1"/>
  <c r="Y212" i="5" s="1"/>
  <c r="Y213" i="5" s="1"/>
  <c r="Y214" i="5" s="1"/>
  <c r="Y215" i="5" s="1"/>
  <c r="Y216" i="5" s="1"/>
  <c r="Y217" i="5" s="1"/>
  <c r="W210" i="5"/>
  <c r="W211" i="5" s="1"/>
  <c r="W212" i="5" s="1"/>
  <c r="W213" i="5" s="1"/>
  <c r="W214" i="5" s="1"/>
  <c r="W215" i="5" s="1"/>
  <c r="W216" i="5" s="1"/>
  <c r="W217" i="5" s="1"/>
  <c r="C201" i="5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U225" i="5" l="1"/>
  <c r="U226" i="5" s="1"/>
  <c r="U227" i="5" s="1"/>
  <c r="U228" i="5" s="1"/>
  <c r="U229" i="5" s="1"/>
  <c r="U230" i="5" s="1"/>
  <c r="U231" i="5" s="1"/>
  <c r="U232" i="5" s="1"/>
  <c r="D49" i="5" s="1"/>
  <c r="E49" i="5" s="1"/>
  <c r="O232" i="5"/>
  <c r="D46" i="5" s="1"/>
  <c r="E46" i="5" s="1"/>
  <c r="O225" i="5"/>
  <c r="O226" i="5" s="1"/>
  <c r="O227" i="5" s="1"/>
  <c r="O228" i="5" s="1"/>
  <c r="O229" i="5" s="1"/>
  <c r="O230" i="5" s="1"/>
  <c r="O231" i="5" s="1"/>
  <c r="S225" i="5"/>
  <c r="S226" i="5" s="1"/>
  <c r="S227" i="5" s="1"/>
  <c r="S228" i="5" s="1"/>
  <c r="S229" i="5" s="1"/>
  <c r="S230" i="5" s="1"/>
  <c r="S231" i="5" s="1"/>
  <c r="S232" i="5" s="1"/>
  <c r="D48" i="5" s="1"/>
  <c r="E48" i="5" s="1"/>
  <c r="Q218" i="5"/>
  <c r="Q219" i="5" s="1"/>
  <c r="Q220" i="5" s="1"/>
  <c r="Q221" i="5" s="1"/>
  <c r="Q222" i="5" s="1"/>
  <c r="Q223" i="5" s="1"/>
  <c r="Q224" i="5" s="1"/>
  <c r="Y218" i="5"/>
  <c r="Y219" i="5" s="1"/>
  <c r="Y220" i="5" s="1"/>
  <c r="Y221" i="5" s="1"/>
  <c r="Y222" i="5" s="1"/>
  <c r="Y223" i="5" s="1"/>
  <c r="Y224" i="5" s="1"/>
  <c r="W218" i="5"/>
  <c r="W219" i="5" s="1"/>
  <c r="W220" i="5" s="1"/>
  <c r="W221" i="5" s="1"/>
  <c r="W222" i="5" s="1"/>
  <c r="W223" i="5" s="1"/>
  <c r="W224" i="5" s="1"/>
  <c r="C233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74" i="5"/>
  <c r="A182" i="5"/>
  <c r="AC201" i="5"/>
  <c r="AC202" i="5" s="1"/>
  <c r="AC203" i="5" s="1"/>
  <c r="AC204" i="5" s="1"/>
  <c r="AA201" i="5"/>
  <c r="AA202" i="5" s="1"/>
  <c r="AA203" i="5" s="1"/>
  <c r="AA204" i="5" s="1"/>
  <c r="M202" i="5"/>
  <c r="M203" i="5" s="1"/>
  <c r="M204" i="5" s="1"/>
  <c r="K201" i="5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I201" i="5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G201" i="5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E202" i="5"/>
  <c r="E203" i="5" s="1"/>
  <c r="E204" i="5" s="1"/>
  <c r="F84" i="5" l="1"/>
  <c r="Y225" i="5"/>
  <c r="Y226" i="5" s="1"/>
  <c r="Y227" i="5" s="1"/>
  <c r="Y228" i="5" s="1"/>
  <c r="Y229" i="5" s="1"/>
  <c r="Y230" i="5" s="1"/>
  <c r="Y231" i="5" s="1"/>
  <c r="Y232" i="5" s="1"/>
  <c r="D51" i="5" s="1"/>
  <c r="E51" i="5" s="1"/>
  <c r="F90" i="5" s="1"/>
  <c r="Q225" i="5"/>
  <c r="Q226" i="5" s="1"/>
  <c r="Q227" i="5" s="1"/>
  <c r="Q228" i="5" s="1"/>
  <c r="Q229" i="5" s="1"/>
  <c r="Q230" i="5" s="1"/>
  <c r="Q231" i="5" s="1"/>
  <c r="Q232" i="5" s="1"/>
  <c r="D47" i="5" s="1"/>
  <c r="E47" i="5" s="1"/>
  <c r="F79" i="5" s="1"/>
  <c r="K24" i="11" s="1"/>
  <c r="G232" i="5"/>
  <c r="G225" i="5"/>
  <c r="G226" i="5" s="1"/>
  <c r="G227" i="5" s="1"/>
  <c r="G228" i="5" s="1"/>
  <c r="G229" i="5" s="1"/>
  <c r="G230" i="5" s="1"/>
  <c r="G231" i="5" s="1"/>
  <c r="F85" i="5"/>
  <c r="K30" i="11" s="1"/>
  <c r="F81" i="5"/>
  <c r="K26" i="11" s="1"/>
  <c r="W225" i="5"/>
  <c r="W226" i="5" s="1"/>
  <c r="W227" i="5" s="1"/>
  <c r="W228" i="5" s="1"/>
  <c r="W229" i="5" s="1"/>
  <c r="W230" i="5" s="1"/>
  <c r="W231" i="5" s="1"/>
  <c r="W232" i="5" s="1"/>
  <c r="D50" i="5" s="1"/>
  <c r="E50" i="5" s="1"/>
  <c r="F87" i="5" s="1"/>
  <c r="AC205" i="5"/>
  <c r="AC206" i="5" s="1"/>
  <c r="AC207" i="5" s="1"/>
  <c r="AC208" i="5" s="1"/>
  <c r="AC209" i="5" s="1"/>
  <c r="AC210" i="5" s="1"/>
  <c r="AC211" i="5" s="1"/>
  <c r="AC212" i="5" s="1"/>
  <c r="AC213" i="5" s="1"/>
  <c r="AC214" i="5" s="1"/>
  <c r="AC215" i="5" s="1"/>
  <c r="AC216" i="5" s="1"/>
  <c r="AC217" i="5" s="1"/>
  <c r="AC218" i="5" s="1"/>
  <c r="AC219" i="5" s="1"/>
  <c r="AC220" i="5" s="1"/>
  <c r="AC221" i="5" s="1"/>
  <c r="AC222" i="5" s="1"/>
  <c r="AC223" i="5" s="1"/>
  <c r="AC224" i="5" s="1"/>
  <c r="AC225" i="5" s="1"/>
  <c r="AC226" i="5" s="1"/>
  <c r="AC227" i="5" s="1"/>
  <c r="AC228" i="5" s="1"/>
  <c r="AC229" i="5" s="1"/>
  <c r="AC230" i="5" s="1"/>
  <c r="AC231" i="5" s="1"/>
  <c r="AC232" i="5" s="1"/>
  <c r="E205" i="5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AA205" i="5"/>
  <c r="M205" i="5"/>
  <c r="K29" i="11"/>
  <c r="F83" i="5"/>
  <c r="C182" i="5"/>
  <c r="L198" i="5"/>
  <c r="J198" i="5"/>
  <c r="H198" i="5"/>
  <c r="F198" i="5"/>
  <c r="A181" i="5"/>
  <c r="K35" i="11" l="1"/>
  <c r="S35" i="11" s="1"/>
  <c r="H90" i="5"/>
  <c r="F77" i="5"/>
  <c r="K22" i="11" s="1"/>
  <c r="S22" i="11" s="1"/>
  <c r="D53" i="5"/>
  <c r="E53" i="5" s="1"/>
  <c r="AA206" i="5"/>
  <c r="AA207" i="5" s="1"/>
  <c r="D41" i="5"/>
  <c r="M206" i="5"/>
  <c r="L30" i="11"/>
  <c r="O24" i="11"/>
  <c r="L29" i="11"/>
  <c r="N26" i="11"/>
  <c r="L26" i="11"/>
  <c r="S30" i="11"/>
  <c r="J24" i="11"/>
  <c r="P30" i="11"/>
  <c r="J30" i="11"/>
  <c r="M30" i="11"/>
  <c r="O26" i="11"/>
  <c r="S24" i="11"/>
  <c r="N24" i="11"/>
  <c r="O30" i="11"/>
  <c r="L24" i="11"/>
  <c r="M29" i="11"/>
  <c r="P24" i="11"/>
  <c r="N30" i="11"/>
  <c r="M24" i="11"/>
  <c r="P29" i="11"/>
  <c r="S26" i="11"/>
  <c r="O29" i="11"/>
  <c r="J26" i="11"/>
  <c r="K32" i="11"/>
  <c r="N29" i="11"/>
  <c r="S29" i="11"/>
  <c r="P26" i="11"/>
  <c r="K28" i="11"/>
  <c r="J29" i="11"/>
  <c r="M26" i="11"/>
  <c r="C181" i="5"/>
  <c r="L35" i="11" l="1"/>
  <c r="P35" i="11"/>
  <c r="O35" i="11"/>
  <c r="J35" i="11"/>
  <c r="M35" i="11"/>
  <c r="N35" i="11"/>
  <c r="L22" i="11"/>
  <c r="M22" i="11"/>
  <c r="P22" i="11"/>
  <c r="J22" i="11"/>
  <c r="N22" i="11"/>
  <c r="O22" i="11"/>
  <c r="AA208" i="5"/>
  <c r="F169" i="5"/>
  <c r="F170" i="5"/>
  <c r="M207" i="5"/>
  <c r="J28" i="11"/>
  <c r="L32" i="11"/>
  <c r="Q26" i="11"/>
  <c r="Q30" i="11"/>
  <c r="Q24" i="11"/>
  <c r="N32" i="11"/>
  <c r="M32" i="11"/>
  <c r="Q29" i="11"/>
  <c r="J32" i="11"/>
  <c r="P32" i="11"/>
  <c r="O32" i="11"/>
  <c r="S32" i="11"/>
  <c r="M28" i="11"/>
  <c r="P28" i="11"/>
  <c r="N28" i="11"/>
  <c r="L28" i="11"/>
  <c r="S28" i="11"/>
  <c r="O28" i="11"/>
  <c r="A180" i="5"/>
  <c r="A179" i="5"/>
  <c r="Q35" i="11" l="1"/>
  <c r="Q22" i="11"/>
  <c r="AA209" i="5"/>
  <c r="M208" i="5"/>
  <c r="K115" i="11"/>
  <c r="H170" i="5"/>
  <c r="H169" i="5"/>
  <c r="K114" i="11"/>
  <c r="Q32" i="11"/>
  <c r="Q28" i="11"/>
  <c r="C180" i="5"/>
  <c r="C179" i="5"/>
  <c r="AA210" i="5" l="1"/>
  <c r="AA211" i="5" s="1"/>
  <c r="AA212" i="5" s="1"/>
  <c r="AA213" i="5" s="1"/>
  <c r="AA214" i="5" s="1"/>
  <c r="AA215" i="5" s="1"/>
  <c r="AA216" i="5" s="1"/>
  <c r="AA217" i="5" s="1"/>
  <c r="M209" i="5"/>
  <c r="N115" i="11"/>
  <c r="J115" i="11"/>
  <c r="P115" i="11"/>
  <c r="O115" i="11"/>
  <c r="S115" i="11"/>
  <c r="L115" i="11"/>
  <c r="M115" i="11"/>
  <c r="O114" i="11"/>
  <c r="P114" i="11"/>
  <c r="J114" i="11"/>
  <c r="S114" i="11"/>
  <c r="N114" i="11"/>
  <c r="M114" i="11"/>
  <c r="L114" i="11"/>
  <c r="E41" i="5"/>
  <c r="F75" i="5" s="1"/>
  <c r="AA218" i="5" l="1"/>
  <c r="AA219" i="5" s="1"/>
  <c r="AA220" i="5" s="1"/>
  <c r="AA221" i="5" s="1"/>
  <c r="AA222" i="5" s="1"/>
  <c r="AA223" i="5" s="1"/>
  <c r="AA224" i="5" s="1"/>
  <c r="M210" i="5"/>
  <c r="M211" i="5" s="1"/>
  <c r="M212" i="5" s="1"/>
  <c r="M213" i="5" s="1"/>
  <c r="M214" i="5" s="1"/>
  <c r="M215" i="5" s="1"/>
  <c r="M216" i="5" s="1"/>
  <c r="M217" i="5" s="1"/>
  <c r="Q115" i="11"/>
  <c r="Q114" i="11"/>
  <c r="K20" i="11"/>
  <c r="F78" i="5"/>
  <c r="F82" i="5"/>
  <c r="D185" i="5" s="1"/>
  <c r="E185" i="5" s="1"/>
  <c r="F185" i="5" s="1"/>
  <c r="F80" i="5"/>
  <c r="F88" i="5"/>
  <c r="AA225" i="5" l="1"/>
  <c r="AA226" i="5" s="1"/>
  <c r="AA227" i="5" s="1"/>
  <c r="AA228" i="5" s="1"/>
  <c r="AA229" i="5" s="1"/>
  <c r="AA230" i="5" s="1"/>
  <c r="AA231" i="5" s="1"/>
  <c r="AA232" i="5" s="1"/>
  <c r="D52" i="5" s="1"/>
  <c r="E52" i="5" s="1"/>
  <c r="M218" i="5"/>
  <c r="M219" i="5" s="1"/>
  <c r="M220" i="5" s="1"/>
  <c r="M221" i="5" s="1"/>
  <c r="M222" i="5" s="1"/>
  <c r="M223" i="5" s="1"/>
  <c r="M224" i="5" s="1"/>
  <c r="P20" i="11"/>
  <c r="S20" i="11"/>
  <c r="L20" i="11"/>
  <c r="O20" i="11"/>
  <c r="N20" i="11"/>
  <c r="M20" i="11"/>
  <c r="J20" i="11"/>
  <c r="K27" i="11"/>
  <c r="K23" i="11"/>
  <c r="K25" i="11"/>
  <c r="K33" i="11"/>
  <c r="D184" i="5"/>
  <c r="E184" i="5" s="1"/>
  <c r="F184" i="5" s="1"/>
  <c r="D44" i="5"/>
  <c r="D42" i="5"/>
  <c r="E42" i="5" s="1"/>
  <c r="F160" i="5" s="1"/>
  <c r="D43" i="5"/>
  <c r="H79" i="5"/>
  <c r="F94" i="5" l="1"/>
  <c r="H94" i="5" s="1"/>
  <c r="F117" i="5"/>
  <c r="K62" i="11" s="1"/>
  <c r="F115" i="5"/>
  <c r="K60" i="11" s="1"/>
  <c r="F118" i="5"/>
  <c r="K63" i="11" s="1"/>
  <c r="P63" i="11" s="1"/>
  <c r="F99" i="5"/>
  <c r="K44" i="11" s="1"/>
  <c r="F129" i="5"/>
  <c r="K74" i="11" s="1"/>
  <c r="M74" i="11" s="1"/>
  <c r="F109" i="5"/>
  <c r="K54" i="11" s="1"/>
  <c r="F105" i="5"/>
  <c r="K50" i="11" s="1"/>
  <c r="L50" i="11" s="1"/>
  <c r="F132" i="5"/>
  <c r="H132" i="5" s="1"/>
  <c r="F113" i="5"/>
  <c r="K58" i="11" s="1"/>
  <c r="F95" i="5"/>
  <c r="K40" i="11" s="1"/>
  <c r="L40" i="11" s="1"/>
  <c r="F104" i="5"/>
  <c r="K49" i="11" s="1"/>
  <c r="N49" i="11" s="1"/>
  <c r="F100" i="5"/>
  <c r="K45" i="11" s="1"/>
  <c r="F123" i="5"/>
  <c r="K68" i="11" s="1"/>
  <c r="N68" i="11" s="1"/>
  <c r="F135" i="5"/>
  <c r="H135" i="5" s="1"/>
  <c r="F93" i="5"/>
  <c r="H93" i="5" s="1"/>
  <c r="F124" i="5"/>
  <c r="K69" i="11" s="1"/>
  <c r="J69" i="11" s="1"/>
  <c r="F92" i="5"/>
  <c r="K37" i="11" s="1"/>
  <c r="J37" i="11" s="1"/>
  <c r="F107" i="5"/>
  <c r="H107" i="5" s="1"/>
  <c r="F103" i="5"/>
  <c r="H103" i="5" s="1"/>
  <c r="M225" i="5"/>
  <c r="M226" i="5" s="1"/>
  <c r="M227" i="5" s="1"/>
  <c r="M228" i="5" s="1"/>
  <c r="M229" i="5" s="1"/>
  <c r="M230" i="5" s="1"/>
  <c r="M231" i="5" s="1"/>
  <c r="M232" i="5" s="1"/>
  <c r="D45" i="5" s="1"/>
  <c r="E45" i="5" s="1"/>
  <c r="F168" i="5" s="1"/>
  <c r="K39" i="11"/>
  <c r="L39" i="11" s="1"/>
  <c r="H129" i="5"/>
  <c r="S23" i="11"/>
  <c r="O25" i="11"/>
  <c r="S27" i="11"/>
  <c r="M27" i="11"/>
  <c r="H160" i="5"/>
  <c r="K105" i="11"/>
  <c r="F139" i="5"/>
  <c r="H139" i="5" s="1"/>
  <c r="F154" i="5"/>
  <c r="N27" i="11"/>
  <c r="O27" i="11"/>
  <c r="M25" i="11"/>
  <c r="Q20" i="11"/>
  <c r="P27" i="11"/>
  <c r="J25" i="11"/>
  <c r="M23" i="11"/>
  <c r="J27" i="11"/>
  <c r="L25" i="11"/>
  <c r="L23" i="11"/>
  <c r="P25" i="11"/>
  <c r="O23" i="11"/>
  <c r="L27" i="11"/>
  <c r="J23" i="11"/>
  <c r="S25" i="11"/>
  <c r="N25" i="11"/>
  <c r="P23" i="11"/>
  <c r="N23" i="11"/>
  <c r="M33" i="11"/>
  <c r="J33" i="11"/>
  <c r="L33" i="11"/>
  <c r="O33" i="11"/>
  <c r="N33" i="11"/>
  <c r="P33" i="11"/>
  <c r="S33" i="11"/>
  <c r="F76" i="5"/>
  <c r="E43" i="5"/>
  <c r="E44" i="5"/>
  <c r="H113" i="5" l="1"/>
  <c r="H117" i="5"/>
  <c r="H115" i="5"/>
  <c r="K52" i="11"/>
  <c r="L52" i="11" s="1"/>
  <c r="H109" i="5"/>
  <c r="K80" i="11"/>
  <c r="J80" i="11" s="1"/>
  <c r="H99" i="5"/>
  <c r="H123" i="5"/>
  <c r="H100" i="5"/>
  <c r="H95" i="5"/>
  <c r="K77" i="11"/>
  <c r="M77" i="11" s="1"/>
  <c r="H124" i="5"/>
  <c r="H118" i="5"/>
  <c r="H104" i="5"/>
  <c r="M40" i="11"/>
  <c r="S50" i="11"/>
  <c r="S63" i="11"/>
  <c r="S68" i="11"/>
  <c r="M63" i="11"/>
  <c r="L63" i="11"/>
  <c r="S40" i="11"/>
  <c r="L69" i="11"/>
  <c r="N69" i="11"/>
  <c r="O74" i="11"/>
  <c r="S69" i="11"/>
  <c r="M69" i="11"/>
  <c r="N74" i="11"/>
  <c r="J74" i="11"/>
  <c r="L68" i="11"/>
  <c r="J68" i="11"/>
  <c r="P74" i="11"/>
  <c r="S74" i="11"/>
  <c r="L74" i="11"/>
  <c r="M68" i="11"/>
  <c r="S49" i="11"/>
  <c r="J63" i="11"/>
  <c r="N63" i="11"/>
  <c r="N40" i="11"/>
  <c r="L49" i="11"/>
  <c r="P49" i="11"/>
  <c r="J50" i="11"/>
  <c r="O63" i="11"/>
  <c r="J49" i="11"/>
  <c r="J40" i="11"/>
  <c r="N37" i="11"/>
  <c r="P68" i="11"/>
  <c r="O68" i="11"/>
  <c r="O69" i="11"/>
  <c r="M37" i="11"/>
  <c r="P69" i="11"/>
  <c r="S37" i="11"/>
  <c r="H92" i="5"/>
  <c r="K38" i="11"/>
  <c r="N38" i="11" s="1"/>
  <c r="O37" i="11"/>
  <c r="L37" i="11"/>
  <c r="M49" i="11"/>
  <c r="K48" i="11"/>
  <c r="N48" i="11" s="1"/>
  <c r="O50" i="11"/>
  <c r="M50" i="11"/>
  <c r="O49" i="11"/>
  <c r="P50" i="11"/>
  <c r="H105" i="5"/>
  <c r="N50" i="11"/>
  <c r="P37" i="11"/>
  <c r="P40" i="11"/>
  <c r="O40" i="11"/>
  <c r="N39" i="11"/>
  <c r="M39" i="11"/>
  <c r="S39" i="11"/>
  <c r="J39" i="11"/>
  <c r="P39" i="11"/>
  <c r="O39" i="11"/>
  <c r="M38" i="11"/>
  <c r="L77" i="11"/>
  <c r="P54" i="11"/>
  <c r="M54" i="11"/>
  <c r="J54" i="11"/>
  <c r="N54" i="11"/>
  <c r="S54" i="11"/>
  <c r="O54" i="11"/>
  <c r="L54" i="11"/>
  <c r="S44" i="11"/>
  <c r="O44" i="11"/>
  <c r="N44" i="11"/>
  <c r="L44" i="11"/>
  <c r="M44" i="11"/>
  <c r="J44" i="11"/>
  <c r="P44" i="11"/>
  <c r="S58" i="11"/>
  <c r="P58" i="11"/>
  <c r="N58" i="11"/>
  <c r="L58" i="11"/>
  <c r="J58" i="11"/>
  <c r="M58" i="11"/>
  <c r="O58" i="11"/>
  <c r="M45" i="11"/>
  <c r="P45" i="11"/>
  <c r="N45" i="11"/>
  <c r="L45" i="11"/>
  <c r="S45" i="11"/>
  <c r="J45" i="11"/>
  <c r="O45" i="11"/>
  <c r="N77" i="11"/>
  <c r="N62" i="11"/>
  <c r="P62" i="11"/>
  <c r="J62" i="11"/>
  <c r="M62" i="11"/>
  <c r="S62" i="11"/>
  <c r="L62" i="11"/>
  <c r="O62" i="11"/>
  <c r="N60" i="11"/>
  <c r="P60" i="11"/>
  <c r="J60" i="11"/>
  <c r="S60" i="11"/>
  <c r="O60" i="11"/>
  <c r="M60" i="11"/>
  <c r="L60" i="11"/>
  <c r="H168" i="5"/>
  <c r="K113" i="11"/>
  <c r="F164" i="5"/>
  <c r="H164" i="5" s="1"/>
  <c r="F167" i="5"/>
  <c r="F162" i="5"/>
  <c r="F163" i="5"/>
  <c r="F157" i="5"/>
  <c r="H157" i="5" s="1"/>
  <c r="F158" i="5"/>
  <c r="F152" i="5"/>
  <c r="F155" i="5"/>
  <c r="F149" i="5"/>
  <c r="K94" i="11" s="1"/>
  <c r="F150" i="5"/>
  <c r="F145" i="5"/>
  <c r="K90" i="11" s="1"/>
  <c r="F148" i="5"/>
  <c r="F143" i="5"/>
  <c r="K88" i="11" s="1"/>
  <c r="F144" i="5"/>
  <c r="F140" i="5"/>
  <c r="H140" i="5" s="1"/>
  <c r="F142" i="5"/>
  <c r="F137" i="5"/>
  <c r="F138" i="5"/>
  <c r="F159" i="5"/>
  <c r="K104" i="11" s="1"/>
  <c r="F165" i="5"/>
  <c r="F134" i="5"/>
  <c r="K79" i="11" s="1"/>
  <c r="F153" i="5"/>
  <c r="F128" i="5"/>
  <c r="H128" i="5" s="1"/>
  <c r="F130" i="5"/>
  <c r="F125" i="5"/>
  <c r="F127" i="5"/>
  <c r="F120" i="5"/>
  <c r="K65" i="11" s="1"/>
  <c r="F122" i="5"/>
  <c r="F114" i="5"/>
  <c r="K59" i="11" s="1"/>
  <c r="F119" i="5"/>
  <c r="F110" i="5"/>
  <c r="F112" i="5"/>
  <c r="F98" i="5"/>
  <c r="H98" i="5" s="1"/>
  <c r="F102" i="5"/>
  <c r="F108" i="5"/>
  <c r="H108" i="5" s="1"/>
  <c r="F97" i="5"/>
  <c r="K84" i="11"/>
  <c r="P105" i="11"/>
  <c r="M105" i="11"/>
  <c r="S105" i="11"/>
  <c r="O105" i="11"/>
  <c r="J105" i="11"/>
  <c r="L105" i="11"/>
  <c r="N105" i="11"/>
  <c r="K99" i="11"/>
  <c r="H154" i="5"/>
  <c r="Q27" i="11"/>
  <c r="Q23" i="11"/>
  <c r="Q25" i="11"/>
  <c r="D179" i="5"/>
  <c r="E179" i="5" s="1"/>
  <c r="F179" i="5" s="1"/>
  <c r="K21" i="11"/>
  <c r="Q33" i="11"/>
  <c r="F74" i="5"/>
  <c r="F133" i="5"/>
  <c r="F147" i="5"/>
  <c r="F166" i="5"/>
  <c r="F131" i="5"/>
  <c r="F91" i="5"/>
  <c r="F156" i="5"/>
  <c r="F101" i="5"/>
  <c r="F106" i="5"/>
  <c r="F116" i="5"/>
  <c r="F141" i="5"/>
  <c r="F136" i="5"/>
  <c r="F126" i="5"/>
  <c r="F121" i="5"/>
  <c r="F96" i="5"/>
  <c r="F111" i="5"/>
  <c r="F146" i="5"/>
  <c r="F151" i="5"/>
  <c r="F161" i="5"/>
  <c r="F86" i="5"/>
  <c r="D186" i="5" s="1"/>
  <c r="E186" i="5" s="1"/>
  <c r="F186" i="5" s="1"/>
  <c r="F89" i="5"/>
  <c r="O77" i="11" l="1"/>
  <c r="M52" i="11"/>
  <c r="N52" i="11"/>
  <c r="J52" i="11"/>
  <c r="S52" i="11"/>
  <c r="P52" i="11"/>
  <c r="O52" i="11"/>
  <c r="L80" i="11"/>
  <c r="N80" i="11"/>
  <c r="P80" i="11"/>
  <c r="S80" i="11"/>
  <c r="O80" i="11"/>
  <c r="M80" i="11"/>
  <c r="J77" i="11"/>
  <c r="S77" i="11"/>
  <c r="P77" i="11"/>
  <c r="Q77" i="11" s="1"/>
  <c r="Q69" i="11"/>
  <c r="Q49" i="11"/>
  <c r="Q74" i="11"/>
  <c r="Q63" i="11"/>
  <c r="J38" i="11"/>
  <c r="S38" i="11"/>
  <c r="Q37" i="11"/>
  <c r="Q68" i="11"/>
  <c r="S48" i="11"/>
  <c r="J48" i="11"/>
  <c r="L38" i="11"/>
  <c r="O38" i="11"/>
  <c r="O48" i="11"/>
  <c r="P38" i="11"/>
  <c r="Q50" i="11"/>
  <c r="Q40" i="11"/>
  <c r="L48" i="11"/>
  <c r="P48" i="11"/>
  <c r="M48" i="11"/>
  <c r="Q39" i="11"/>
  <c r="Q54" i="11"/>
  <c r="Q60" i="11"/>
  <c r="Q62" i="11"/>
  <c r="Q44" i="11"/>
  <c r="Q58" i="11"/>
  <c r="Q45" i="11"/>
  <c r="M84" i="11"/>
  <c r="D189" i="5"/>
  <c r="E189" i="5" s="1"/>
  <c r="F189" i="5" s="1"/>
  <c r="D188" i="5"/>
  <c r="E188" i="5" s="1"/>
  <c r="F188" i="5" s="1"/>
  <c r="D183" i="5"/>
  <c r="E183" i="5" s="1"/>
  <c r="F183" i="5" s="1"/>
  <c r="K109" i="11"/>
  <c r="P113" i="11"/>
  <c r="N113" i="11"/>
  <c r="S113" i="11"/>
  <c r="O113" i="11"/>
  <c r="L113" i="11"/>
  <c r="J113" i="11"/>
  <c r="M113" i="11"/>
  <c r="K112" i="11"/>
  <c r="H167" i="5"/>
  <c r="K107" i="11"/>
  <c r="K102" i="11"/>
  <c r="H162" i="5"/>
  <c r="H163" i="5"/>
  <c r="K108" i="11"/>
  <c r="K103" i="11"/>
  <c r="H158" i="5"/>
  <c r="K97" i="11"/>
  <c r="H152" i="5"/>
  <c r="K100" i="11"/>
  <c r="H155" i="5"/>
  <c r="H145" i="5"/>
  <c r="H149" i="5"/>
  <c r="H150" i="5"/>
  <c r="K95" i="11"/>
  <c r="L94" i="11"/>
  <c r="S94" i="11"/>
  <c r="M94" i="11"/>
  <c r="J94" i="11"/>
  <c r="O94" i="11"/>
  <c r="N94" i="11"/>
  <c r="P94" i="11"/>
  <c r="K93" i="11"/>
  <c r="H148" i="5"/>
  <c r="H143" i="5"/>
  <c r="N90" i="11"/>
  <c r="J90" i="11"/>
  <c r="L90" i="11"/>
  <c r="S90" i="11"/>
  <c r="M90" i="11"/>
  <c r="P90" i="11"/>
  <c r="O90" i="11"/>
  <c r="H144" i="5"/>
  <c r="K89" i="11"/>
  <c r="K85" i="11"/>
  <c r="D182" i="5"/>
  <c r="E182" i="5" s="1"/>
  <c r="F182" i="5" s="1"/>
  <c r="N88" i="11"/>
  <c r="L88" i="11"/>
  <c r="S88" i="11"/>
  <c r="O88" i="11"/>
  <c r="M88" i="11"/>
  <c r="J88" i="11"/>
  <c r="P88" i="11"/>
  <c r="K87" i="11"/>
  <c r="H142" i="5"/>
  <c r="K82" i="11"/>
  <c r="H137" i="5"/>
  <c r="K83" i="11"/>
  <c r="H138" i="5"/>
  <c r="H134" i="5"/>
  <c r="H159" i="5"/>
  <c r="H165" i="5"/>
  <c r="K110" i="11"/>
  <c r="S104" i="11"/>
  <c r="L104" i="11"/>
  <c r="P104" i="11"/>
  <c r="O104" i="11"/>
  <c r="M104" i="11"/>
  <c r="J104" i="11"/>
  <c r="N104" i="11"/>
  <c r="K98" i="11"/>
  <c r="H153" i="5"/>
  <c r="K70" i="11"/>
  <c r="P79" i="11"/>
  <c r="M79" i="11"/>
  <c r="J79" i="11"/>
  <c r="N79" i="11"/>
  <c r="S79" i="11"/>
  <c r="O79" i="11"/>
  <c r="L79" i="11"/>
  <c r="K73" i="11"/>
  <c r="K75" i="11"/>
  <c r="H130" i="5"/>
  <c r="H125" i="5"/>
  <c r="H127" i="5"/>
  <c r="K72" i="11"/>
  <c r="H120" i="5"/>
  <c r="H114" i="5"/>
  <c r="K67" i="11"/>
  <c r="H122" i="5"/>
  <c r="J65" i="11"/>
  <c r="O65" i="11"/>
  <c r="P65" i="11"/>
  <c r="N65" i="11"/>
  <c r="M65" i="11"/>
  <c r="L65" i="11"/>
  <c r="S65" i="11"/>
  <c r="H119" i="5"/>
  <c r="K64" i="11"/>
  <c r="H110" i="5"/>
  <c r="K55" i="11"/>
  <c r="N59" i="11"/>
  <c r="O59" i="11"/>
  <c r="J59" i="11"/>
  <c r="L59" i="11"/>
  <c r="P59" i="11"/>
  <c r="S59" i="11"/>
  <c r="M59" i="11"/>
  <c r="H112" i="5"/>
  <c r="K57" i="11"/>
  <c r="S84" i="11"/>
  <c r="K53" i="11"/>
  <c r="K43" i="11"/>
  <c r="K47" i="11"/>
  <c r="H102" i="5"/>
  <c r="L84" i="11"/>
  <c r="Q105" i="11"/>
  <c r="K42" i="11"/>
  <c r="H97" i="5"/>
  <c r="J84" i="11"/>
  <c r="O84" i="11"/>
  <c r="P84" i="11"/>
  <c r="N84" i="11"/>
  <c r="J99" i="11"/>
  <c r="M99" i="11"/>
  <c r="O99" i="11"/>
  <c r="N99" i="11"/>
  <c r="S99" i="11"/>
  <c r="L99" i="11"/>
  <c r="P99" i="11"/>
  <c r="K91" i="11"/>
  <c r="K51" i="11"/>
  <c r="K31" i="11"/>
  <c r="K56" i="11"/>
  <c r="K81" i="11"/>
  <c r="K46" i="11"/>
  <c r="K78" i="11"/>
  <c r="K71" i="11"/>
  <c r="K76" i="11"/>
  <c r="K106" i="11"/>
  <c r="K86" i="11"/>
  <c r="K101" i="11"/>
  <c r="K96" i="11"/>
  <c r="K66" i="11"/>
  <c r="K61" i="11"/>
  <c r="K36" i="11"/>
  <c r="K19" i="11"/>
  <c r="D190" i="5"/>
  <c r="E190" i="5" s="1"/>
  <c r="F190" i="5" s="1"/>
  <c r="K41" i="11"/>
  <c r="K34" i="11"/>
  <c r="D180" i="5"/>
  <c r="E180" i="5" s="1"/>
  <c r="F180" i="5" s="1"/>
  <c r="K92" i="11"/>
  <c r="O21" i="11"/>
  <c r="L21" i="11"/>
  <c r="S21" i="11"/>
  <c r="P21" i="11"/>
  <c r="M21" i="11"/>
  <c r="J21" i="11"/>
  <c r="N21" i="11"/>
  <c r="K111" i="11"/>
  <c r="H133" i="5"/>
  <c r="H147" i="5"/>
  <c r="D187" i="5"/>
  <c r="E187" i="5" s="1"/>
  <c r="F187" i="5" s="1"/>
  <c r="H146" i="5"/>
  <c r="H126" i="5"/>
  <c r="H166" i="5"/>
  <c r="H111" i="5"/>
  <c r="H136" i="5"/>
  <c r="H106" i="5"/>
  <c r="H156" i="5"/>
  <c r="H161" i="5"/>
  <c r="H121" i="5"/>
  <c r="H141" i="5"/>
  <c r="H91" i="5"/>
  <c r="H151" i="5"/>
  <c r="H96" i="5"/>
  <c r="H116" i="5"/>
  <c r="H101" i="5"/>
  <c r="H131" i="5"/>
  <c r="D181" i="5"/>
  <c r="E181" i="5" s="1"/>
  <c r="F181" i="5" s="1"/>
  <c r="H89" i="5"/>
  <c r="Q52" i="11" l="1"/>
  <c r="Q80" i="11"/>
  <c r="Q38" i="11"/>
  <c r="Q48" i="11"/>
  <c r="O101" i="11"/>
  <c r="L97" i="11"/>
  <c r="S61" i="11"/>
  <c r="S86" i="11"/>
  <c r="J78" i="11"/>
  <c r="N31" i="11"/>
  <c r="N43" i="11"/>
  <c r="N55" i="11"/>
  <c r="N73" i="11"/>
  <c r="L70" i="11"/>
  <c r="L85" i="11"/>
  <c r="O109" i="11"/>
  <c r="L56" i="11"/>
  <c r="P66" i="11"/>
  <c r="P53" i="11"/>
  <c r="N82" i="11"/>
  <c r="J102" i="11"/>
  <c r="J36" i="11"/>
  <c r="L71" i="11"/>
  <c r="J106" i="11"/>
  <c r="P46" i="11"/>
  <c r="S51" i="11"/>
  <c r="J96" i="11"/>
  <c r="M76" i="11"/>
  <c r="M81" i="11"/>
  <c r="P91" i="11"/>
  <c r="P107" i="11"/>
  <c r="P109" i="11"/>
  <c r="S109" i="11"/>
  <c r="N109" i="11"/>
  <c r="M109" i="11"/>
  <c r="L109" i="11"/>
  <c r="L102" i="11"/>
  <c r="J109" i="11"/>
  <c r="S102" i="11"/>
  <c r="P102" i="11"/>
  <c r="N102" i="11"/>
  <c r="M102" i="11"/>
  <c r="Q113" i="11"/>
  <c r="N107" i="11"/>
  <c r="L107" i="11"/>
  <c r="M107" i="11"/>
  <c r="S107" i="11"/>
  <c r="O107" i="11"/>
  <c r="J107" i="11"/>
  <c r="O112" i="11"/>
  <c r="N112" i="11"/>
  <c r="S112" i="11"/>
  <c r="L112" i="11"/>
  <c r="J112" i="11"/>
  <c r="M112" i="11"/>
  <c r="P112" i="11"/>
  <c r="O102" i="11"/>
  <c r="N97" i="11"/>
  <c r="J97" i="11"/>
  <c r="S97" i="11"/>
  <c r="M97" i="11"/>
  <c r="O97" i="11"/>
  <c r="P97" i="11"/>
  <c r="P108" i="11"/>
  <c r="L108" i="11"/>
  <c r="J108" i="11"/>
  <c r="M108" i="11"/>
  <c r="O108" i="11"/>
  <c r="S108" i="11"/>
  <c r="N108" i="11"/>
  <c r="P103" i="11"/>
  <c r="L103" i="11"/>
  <c r="S103" i="11"/>
  <c r="O103" i="11"/>
  <c r="N103" i="11"/>
  <c r="M103" i="11"/>
  <c r="J103" i="11"/>
  <c r="P100" i="11"/>
  <c r="L100" i="11"/>
  <c r="M100" i="11"/>
  <c r="N100" i="11"/>
  <c r="S100" i="11"/>
  <c r="O100" i="11"/>
  <c r="J100" i="11"/>
  <c r="J82" i="11"/>
  <c r="O95" i="11"/>
  <c r="S95" i="11"/>
  <c r="P95" i="11"/>
  <c r="M95" i="11"/>
  <c r="J95" i="11"/>
  <c r="N95" i="11"/>
  <c r="L95" i="11"/>
  <c r="Q94" i="11"/>
  <c r="O93" i="11"/>
  <c r="M93" i="11"/>
  <c r="J93" i="11"/>
  <c r="N93" i="11"/>
  <c r="L93" i="11"/>
  <c r="S93" i="11"/>
  <c r="P93" i="11"/>
  <c r="Q90" i="11"/>
  <c r="M85" i="11"/>
  <c r="N85" i="11"/>
  <c r="J85" i="11"/>
  <c r="M89" i="11"/>
  <c r="P89" i="11"/>
  <c r="N89" i="11"/>
  <c r="J89" i="11"/>
  <c r="L89" i="11"/>
  <c r="S89" i="11"/>
  <c r="O89" i="11"/>
  <c r="P85" i="11"/>
  <c r="O85" i="11"/>
  <c r="P82" i="11"/>
  <c r="S85" i="11"/>
  <c r="Q88" i="11"/>
  <c r="P87" i="11"/>
  <c r="L87" i="11"/>
  <c r="M87" i="11"/>
  <c r="S87" i="11"/>
  <c r="O87" i="11"/>
  <c r="N87" i="11"/>
  <c r="J87" i="11"/>
  <c r="M82" i="11"/>
  <c r="O82" i="11"/>
  <c r="L82" i="11"/>
  <c r="S82" i="11"/>
  <c r="M83" i="11"/>
  <c r="N83" i="11"/>
  <c r="O83" i="11"/>
  <c r="L83" i="11"/>
  <c r="P83" i="11"/>
  <c r="J83" i="11"/>
  <c r="S83" i="11"/>
  <c r="S70" i="11"/>
  <c r="O70" i="11"/>
  <c r="J110" i="11"/>
  <c r="P110" i="11"/>
  <c r="L110" i="11"/>
  <c r="N110" i="11"/>
  <c r="S110" i="11"/>
  <c r="O110" i="11"/>
  <c r="M110" i="11"/>
  <c r="L96" i="11"/>
  <c r="Q104" i="11"/>
  <c r="J70" i="11"/>
  <c r="N98" i="11"/>
  <c r="M98" i="11"/>
  <c r="L98" i="11"/>
  <c r="J98" i="11"/>
  <c r="S98" i="11"/>
  <c r="O98" i="11"/>
  <c r="P98" i="11"/>
  <c r="N70" i="11"/>
  <c r="M70" i="11"/>
  <c r="P70" i="11"/>
  <c r="P73" i="11"/>
  <c r="Q79" i="11"/>
  <c r="S73" i="11"/>
  <c r="L73" i="11"/>
  <c r="M73" i="11"/>
  <c r="J73" i="11"/>
  <c r="O73" i="11"/>
  <c r="P75" i="11"/>
  <c r="M75" i="11"/>
  <c r="S75" i="11"/>
  <c r="L75" i="11"/>
  <c r="J75" i="11"/>
  <c r="O75" i="11"/>
  <c r="N75" i="11"/>
  <c r="P72" i="11"/>
  <c r="J72" i="11"/>
  <c r="L72" i="11"/>
  <c r="N72" i="11"/>
  <c r="S72" i="11"/>
  <c r="O72" i="11"/>
  <c r="M72" i="11"/>
  <c r="L55" i="11"/>
  <c r="M55" i="11"/>
  <c r="J55" i="11"/>
  <c r="S55" i="11"/>
  <c r="Q65" i="11"/>
  <c r="O55" i="11"/>
  <c r="S67" i="11"/>
  <c r="J67" i="11"/>
  <c r="M67" i="11"/>
  <c r="P67" i="11"/>
  <c r="N67" i="11"/>
  <c r="L67" i="11"/>
  <c r="O67" i="11"/>
  <c r="P55" i="11"/>
  <c r="M64" i="11"/>
  <c r="L64" i="11"/>
  <c r="N64" i="11"/>
  <c r="S64" i="11"/>
  <c r="J64" i="11"/>
  <c r="P64" i="11"/>
  <c r="O64" i="11"/>
  <c r="O43" i="11"/>
  <c r="L91" i="11"/>
  <c r="Q59" i="11"/>
  <c r="M43" i="11"/>
  <c r="P43" i="11"/>
  <c r="S57" i="11"/>
  <c r="M57" i="11"/>
  <c r="N57" i="11"/>
  <c r="P57" i="11"/>
  <c r="J57" i="11"/>
  <c r="L57" i="11"/>
  <c r="O57" i="11"/>
  <c r="J43" i="11"/>
  <c r="S53" i="11"/>
  <c r="L53" i="11"/>
  <c r="S43" i="11"/>
  <c r="J53" i="11"/>
  <c r="M53" i="11"/>
  <c r="O53" i="11"/>
  <c r="L43" i="11"/>
  <c r="N53" i="11"/>
  <c r="L47" i="11"/>
  <c r="O47" i="11"/>
  <c r="N47" i="11"/>
  <c r="M47" i="11"/>
  <c r="S47" i="11"/>
  <c r="P47" i="11"/>
  <c r="J47" i="11"/>
  <c r="Q84" i="11"/>
  <c r="J42" i="11"/>
  <c r="O42" i="11"/>
  <c r="S42" i="11"/>
  <c r="P42" i="11"/>
  <c r="M42" i="11"/>
  <c r="L42" i="11"/>
  <c r="N42" i="11"/>
  <c r="S31" i="11"/>
  <c r="Q99" i="11"/>
  <c r="N61" i="11"/>
  <c r="N76" i="11"/>
  <c r="M86" i="11"/>
  <c r="J76" i="11"/>
  <c r="O86" i="11"/>
  <c r="P51" i="11"/>
  <c r="M56" i="11"/>
  <c r="J46" i="11"/>
  <c r="S76" i="11"/>
  <c r="J86" i="11"/>
  <c r="S46" i="11"/>
  <c r="M51" i="11"/>
  <c r="O96" i="11"/>
  <c r="O76" i="11"/>
  <c r="L86" i="11"/>
  <c r="L61" i="11"/>
  <c r="P81" i="11"/>
  <c r="N81" i="11"/>
  <c r="N78" i="11"/>
  <c r="N56" i="11"/>
  <c r="S66" i="11"/>
  <c r="J31" i="11"/>
  <c r="L31" i="11"/>
  <c r="J91" i="11"/>
  <c r="O81" i="11"/>
  <c r="J81" i="11"/>
  <c r="S78" i="11"/>
  <c r="M31" i="11"/>
  <c r="O31" i="11"/>
  <c r="M91" i="11"/>
  <c r="L81" i="11"/>
  <c r="L78" i="11"/>
  <c r="P31" i="11"/>
  <c r="N91" i="11"/>
  <c r="S91" i="11"/>
  <c r="S81" i="11"/>
  <c r="M78" i="11"/>
  <c r="O78" i="11"/>
  <c r="N46" i="11"/>
  <c r="J51" i="11"/>
  <c r="O51" i="11"/>
  <c r="S56" i="11"/>
  <c r="L76" i="11"/>
  <c r="P86" i="11"/>
  <c r="J56" i="11"/>
  <c r="M61" i="11"/>
  <c r="P96" i="11"/>
  <c r="L46" i="11"/>
  <c r="P56" i="11"/>
  <c r="M46" i="11"/>
  <c r="O46" i="11"/>
  <c r="P76" i="11"/>
  <c r="N51" i="11"/>
  <c r="L51" i="11"/>
  <c r="O91" i="11"/>
  <c r="N86" i="11"/>
  <c r="O56" i="11"/>
  <c r="P78" i="11"/>
  <c r="M71" i="11"/>
  <c r="L106" i="11"/>
  <c r="S36" i="11"/>
  <c r="L101" i="11"/>
  <c r="L36" i="11"/>
  <c r="J66" i="11"/>
  <c r="N71" i="11"/>
  <c r="O71" i="11"/>
  <c r="M101" i="11"/>
  <c r="P101" i="11"/>
  <c r="N106" i="11"/>
  <c r="M106" i="11"/>
  <c r="O36" i="11"/>
  <c r="N36" i="11"/>
  <c r="J61" i="11"/>
  <c r="O61" i="11"/>
  <c r="O66" i="11"/>
  <c r="N96" i="11"/>
  <c r="M96" i="11"/>
  <c r="S71" i="11"/>
  <c r="J71" i="11"/>
  <c r="N101" i="11"/>
  <c r="J101" i="11"/>
  <c r="S106" i="11"/>
  <c r="P106" i="11"/>
  <c r="P36" i="11"/>
  <c r="M36" i="11"/>
  <c r="L66" i="11"/>
  <c r="N66" i="11"/>
  <c r="P71" i="11"/>
  <c r="S101" i="11"/>
  <c r="O106" i="11"/>
  <c r="P61" i="11"/>
  <c r="M66" i="11"/>
  <c r="S96" i="11"/>
  <c r="M34" i="11"/>
  <c r="N34" i="11"/>
  <c r="L34" i="11"/>
  <c r="P34" i="11"/>
  <c r="J34" i="11"/>
  <c r="O34" i="11"/>
  <c r="S34" i="11"/>
  <c r="M41" i="11"/>
  <c r="S41" i="11"/>
  <c r="J41" i="11"/>
  <c r="L41" i="11"/>
  <c r="N41" i="11"/>
  <c r="O41" i="11"/>
  <c r="P41" i="11"/>
  <c r="J111" i="11"/>
  <c r="N111" i="11"/>
  <c r="L111" i="11"/>
  <c r="P111" i="11"/>
  <c r="S111" i="11"/>
  <c r="M111" i="11"/>
  <c r="O111" i="11"/>
  <c r="O92" i="11"/>
  <c r="J92" i="11"/>
  <c r="M92" i="11"/>
  <c r="S92" i="11"/>
  <c r="P92" i="11"/>
  <c r="N92" i="11"/>
  <c r="L92" i="11"/>
  <c r="Q21" i="11"/>
  <c r="L19" i="11"/>
  <c r="S19" i="11"/>
  <c r="M19" i="11"/>
  <c r="N19" i="11"/>
  <c r="P19" i="11"/>
  <c r="J19" i="11"/>
  <c r="O19" i="11"/>
  <c r="Q109" i="11" l="1"/>
  <c r="Q107" i="11"/>
  <c r="Q102" i="11"/>
  <c r="Q112" i="11"/>
  <c r="Q97" i="11"/>
  <c r="Q108" i="11"/>
  <c r="Q103" i="11"/>
  <c r="Q100" i="11"/>
  <c r="Q95" i="11"/>
  <c r="Q93" i="11"/>
  <c r="Q85" i="11"/>
  <c r="Q89" i="11"/>
  <c r="Q82" i="11"/>
  <c r="Q87" i="11"/>
  <c r="Q83" i="11"/>
  <c r="Q110" i="11"/>
  <c r="Q98" i="11"/>
  <c r="Q70" i="11"/>
  <c r="Q73" i="11"/>
  <c r="Q75" i="11"/>
  <c r="Q55" i="11"/>
  <c r="Q72" i="11"/>
  <c r="Q67" i="11"/>
  <c r="Q43" i="11"/>
  <c r="Q53" i="11"/>
  <c r="Q64" i="11"/>
  <c r="Q57" i="11"/>
  <c r="Q47" i="11"/>
  <c r="Q42" i="11"/>
  <c r="Q56" i="11"/>
  <c r="Q86" i="11"/>
  <c r="Q91" i="11"/>
  <c r="Q76" i="11"/>
  <c r="Q46" i="11"/>
  <c r="Q78" i="11"/>
  <c r="Q31" i="11"/>
  <c r="Q81" i="11"/>
  <c r="Q66" i="11"/>
  <c r="Q61" i="11"/>
  <c r="Q101" i="11"/>
  <c r="Q51" i="11"/>
  <c r="Q71" i="11"/>
  <c r="Q96" i="11"/>
  <c r="Q36" i="11"/>
  <c r="Q106" i="11"/>
  <c r="Q111" i="11"/>
  <c r="Q19" i="11"/>
  <c r="Q92" i="11"/>
  <c r="Q41" i="11"/>
  <c r="Q34" i="11"/>
  <c r="F14" i="8"/>
  <c r="C14" i="8"/>
  <c r="C13" i="8"/>
  <c r="F12" i="8"/>
  <c r="C12" i="8"/>
  <c r="F11" i="8"/>
  <c r="C11" i="8"/>
  <c r="C10" i="8"/>
  <c r="B77" i="8" l="1"/>
  <c r="F5" i="2" l="1"/>
  <c r="F46" i="8"/>
  <c r="F47" i="8"/>
  <c r="F35" i="8"/>
  <c r="F36" i="8"/>
  <c r="F37" i="8"/>
  <c r="F38" i="8"/>
  <c r="F39" i="8"/>
  <c r="F40" i="8"/>
  <c r="B78" i="8"/>
  <c r="A78" i="8"/>
  <c r="F34" i="8"/>
  <c r="F33" i="8"/>
  <c r="D5" i="5"/>
  <c r="I5" i="3"/>
  <c r="F5" i="3"/>
  <c r="H5" i="3"/>
  <c r="I6" i="3"/>
  <c r="F6" i="3"/>
  <c r="H6" i="3"/>
  <c r="I7" i="3"/>
  <c r="F7" i="3"/>
  <c r="H7" i="3"/>
  <c r="I8" i="3"/>
  <c r="F8" i="3"/>
  <c r="H8" i="3"/>
  <c r="I9" i="3"/>
  <c r="F9" i="3"/>
  <c r="H9" i="3"/>
  <c r="I10" i="3"/>
  <c r="F10" i="3"/>
  <c r="H10" i="3"/>
  <c r="F7" i="4"/>
  <c r="H7" i="4"/>
  <c r="I5" i="4"/>
  <c r="J5" i="4"/>
  <c r="G5" i="4"/>
  <c r="F5" i="4"/>
  <c r="H5" i="4"/>
  <c r="I6" i="4"/>
  <c r="J6" i="4"/>
  <c r="G6" i="4"/>
  <c r="F6" i="4"/>
  <c r="H6" i="4"/>
  <c r="I8" i="4"/>
  <c r="F8" i="4"/>
  <c r="H8" i="4"/>
  <c r="G8" i="4"/>
  <c r="I9" i="4"/>
  <c r="J9" i="4"/>
  <c r="G9" i="4"/>
  <c r="F9" i="4"/>
  <c r="H9" i="4"/>
  <c r="I10" i="4"/>
  <c r="J10" i="4"/>
  <c r="G10" i="4"/>
  <c r="F10" i="4"/>
  <c r="H10" i="4"/>
  <c r="I8" i="2"/>
  <c r="J8" i="2"/>
  <c r="F8" i="2"/>
  <c r="H8" i="2"/>
  <c r="I9" i="2"/>
  <c r="J9" i="2"/>
  <c r="F9" i="2"/>
  <c r="H9" i="2"/>
  <c r="J10" i="2"/>
  <c r="I10" i="2"/>
  <c r="F10" i="2"/>
  <c r="H10" i="2"/>
  <c r="H5" i="2"/>
  <c r="I5" i="2"/>
  <c r="J5" i="2"/>
  <c r="F6" i="2"/>
  <c r="H6" i="2"/>
  <c r="I6" i="2"/>
  <c r="J6" i="2"/>
  <c r="F7" i="2"/>
  <c r="H7" i="2"/>
  <c r="I7" i="2"/>
  <c r="J7" i="2"/>
  <c r="D6" i="5"/>
  <c r="L19" i="3"/>
  <c r="L19" i="4"/>
  <c r="L19" i="2"/>
  <c r="A76" i="8"/>
  <c r="A77" i="8"/>
  <c r="A75" i="8"/>
  <c r="B75" i="8"/>
  <c r="B76" i="8"/>
  <c r="F44" i="8"/>
  <c r="D45" i="8"/>
  <c r="D46" i="8"/>
  <c r="D47" i="8"/>
  <c r="C45" i="8"/>
  <c r="C46" i="8"/>
  <c r="C47" i="8"/>
  <c r="B45" i="8"/>
  <c r="B46" i="8"/>
  <c r="B47" i="8"/>
  <c r="B44" i="8"/>
  <c r="A45" i="8"/>
  <c r="A46" i="8"/>
  <c r="A47" i="8"/>
  <c r="A44" i="8"/>
  <c r="C34" i="8"/>
  <c r="C35" i="8"/>
  <c r="C36" i="8"/>
  <c r="C37" i="8"/>
  <c r="C38" i="8"/>
  <c r="C39" i="8"/>
  <c r="C40" i="8"/>
  <c r="C33" i="8"/>
  <c r="B34" i="8"/>
  <c r="B35" i="8"/>
  <c r="B36" i="8"/>
  <c r="B37" i="8"/>
  <c r="B38" i="8"/>
  <c r="B39" i="8"/>
  <c r="B40" i="8"/>
  <c r="B33" i="8"/>
  <c r="A34" i="8"/>
  <c r="A35" i="8"/>
  <c r="A36" i="8"/>
  <c r="A37" i="8"/>
  <c r="A38" i="8"/>
  <c r="A39" i="8"/>
  <c r="A40" i="8"/>
  <c r="A33" i="8"/>
  <c r="G28" i="8"/>
  <c r="E26" i="8"/>
  <c r="C22" i="8"/>
  <c r="C21" i="8"/>
  <c r="C20" i="8"/>
  <c r="C19" i="8"/>
  <c r="C18" i="8"/>
  <c r="C17" i="8"/>
  <c r="C16" i="8"/>
  <c r="F22" i="8"/>
  <c r="F20" i="8"/>
  <c r="F18" i="8"/>
  <c r="F17" i="8"/>
  <c r="B88" i="8"/>
  <c r="B19" i="2"/>
  <c r="B20" i="2" s="1"/>
  <c r="D198" i="5"/>
  <c r="B19" i="4"/>
  <c r="B20" i="4" s="1"/>
  <c r="B19" i="3"/>
  <c r="B20" i="3" s="1"/>
  <c r="B178" i="5"/>
  <c r="A178" i="5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" i="4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" i="3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" i="2"/>
  <c r="J8" i="4"/>
  <c r="J10" i="3"/>
  <c r="J7" i="3"/>
  <c r="J9" i="3"/>
  <c r="J6" i="3"/>
  <c r="J5" i="3"/>
  <c r="D44" i="8"/>
  <c r="G7" i="4"/>
  <c r="J8" i="3"/>
  <c r="C178" i="5" l="1"/>
  <c r="C191" i="5" s="1"/>
  <c r="D178" i="5"/>
  <c r="D191" i="5" s="1"/>
  <c r="H63" i="5"/>
  <c r="O17" i="11" s="1"/>
  <c r="H65" i="5"/>
  <c r="S17" i="11" s="1"/>
  <c r="H64" i="5"/>
  <c r="P17" i="11" s="1"/>
  <c r="H62" i="5"/>
  <c r="H60" i="5"/>
  <c r="H61" i="5"/>
  <c r="I11" i="4"/>
  <c r="B66" i="5"/>
  <c r="C8" i="3"/>
  <c r="D8" i="3" s="1"/>
  <c r="C5" i="3"/>
  <c r="D5" i="3" s="1"/>
  <c r="C5" i="2"/>
  <c r="D5" i="2" s="1"/>
  <c r="C7" i="3"/>
  <c r="D7" i="3" s="1"/>
  <c r="E44" i="8"/>
  <c r="E45" i="8"/>
  <c r="D10" i="5"/>
  <c r="B21" i="2"/>
  <c r="B22" i="2" s="1"/>
  <c r="B23" i="2" s="1"/>
  <c r="B24" i="2" s="1"/>
  <c r="B25" i="2" s="1"/>
  <c r="F6" i="5"/>
  <c r="G6" i="5" s="1"/>
  <c r="B21" i="3"/>
  <c r="C10" i="4"/>
  <c r="D10" i="4" s="1"/>
  <c r="C6" i="4"/>
  <c r="D6" i="4" s="1"/>
  <c r="C9" i="4"/>
  <c r="D9" i="4" s="1"/>
  <c r="E47" i="8"/>
  <c r="C5" i="4"/>
  <c r="D5" i="4" s="1"/>
  <c r="C8" i="4"/>
  <c r="D8" i="4" s="1"/>
  <c r="B21" i="4"/>
  <c r="C6" i="2"/>
  <c r="D6" i="2" s="1"/>
  <c r="C6" i="3"/>
  <c r="E46" i="8"/>
  <c r="C7" i="2"/>
  <c r="M17" i="11" l="1"/>
  <c r="N17" i="11"/>
  <c r="L17" i="11"/>
  <c r="X17" i="11"/>
  <c r="V17" i="11"/>
  <c r="H75" i="5"/>
  <c r="H77" i="5"/>
  <c r="H78" i="5"/>
  <c r="H81" i="5"/>
  <c r="H82" i="5"/>
  <c r="H85" i="5"/>
  <c r="H87" i="5"/>
  <c r="H76" i="5"/>
  <c r="H80" i="5"/>
  <c r="H83" i="5"/>
  <c r="H84" i="5"/>
  <c r="H86" i="5"/>
  <c r="H88" i="5"/>
  <c r="G2" i="2"/>
  <c r="K25" i="2" s="1"/>
  <c r="G2" i="3"/>
  <c r="L21" i="3" s="1"/>
  <c r="G2" i="4"/>
  <c r="L21" i="4" s="1"/>
  <c r="B26" i="2"/>
  <c r="B22" i="3"/>
  <c r="E48" i="8"/>
  <c r="D19" i="4"/>
  <c r="D20" i="4"/>
  <c r="G20" i="4"/>
  <c r="G19" i="4"/>
  <c r="D6" i="3"/>
  <c r="H74" i="5"/>
  <c r="B22" i="4"/>
  <c r="G21" i="4"/>
  <c r="D21" i="4"/>
  <c r="D7" i="2"/>
  <c r="E178" i="5" l="1"/>
  <c r="F178" i="5" s="1"/>
  <c r="G5" i="2"/>
  <c r="F19" i="2" s="1"/>
  <c r="G9" i="2"/>
  <c r="K21" i="4"/>
  <c r="L25" i="2"/>
  <c r="K21" i="3"/>
  <c r="C9" i="3"/>
  <c r="C10" i="3"/>
  <c r="D10" i="3" s="1"/>
  <c r="L20" i="4"/>
  <c r="K20" i="4"/>
  <c r="L20" i="3"/>
  <c r="K20" i="3"/>
  <c r="K21" i="2"/>
  <c r="L20" i="2"/>
  <c r="L21" i="2"/>
  <c r="K24" i="2"/>
  <c r="L24" i="2"/>
  <c r="C8" i="2"/>
  <c r="D8" i="2" s="1"/>
  <c r="L23" i="2"/>
  <c r="K20" i="2"/>
  <c r="K22" i="2"/>
  <c r="C9" i="2"/>
  <c r="D9" i="2" s="1"/>
  <c r="C10" i="2"/>
  <c r="D10" i="2" s="1"/>
  <c r="K23" i="2"/>
  <c r="L22" i="2"/>
  <c r="L26" i="2"/>
  <c r="B27" i="2"/>
  <c r="K26" i="2"/>
  <c r="I7" i="4"/>
  <c r="C44" i="8"/>
  <c r="B23" i="3"/>
  <c r="L22" i="3"/>
  <c r="K22" i="3"/>
  <c r="C20" i="3"/>
  <c r="C22" i="3"/>
  <c r="C21" i="3"/>
  <c r="C19" i="3"/>
  <c r="C23" i="3"/>
  <c r="B23" i="4"/>
  <c r="K22" i="4"/>
  <c r="G22" i="4"/>
  <c r="D22" i="4"/>
  <c r="L22" i="4"/>
  <c r="C22" i="2"/>
  <c r="C23" i="2"/>
  <c r="C20" i="2"/>
  <c r="C26" i="2"/>
  <c r="C21" i="2"/>
  <c r="C19" i="2"/>
  <c r="C25" i="2"/>
  <c r="C27" i="2"/>
  <c r="C24" i="2"/>
  <c r="G6" i="2" l="1"/>
  <c r="F22" i="2" s="1"/>
  <c r="G10" i="2"/>
  <c r="G7" i="2"/>
  <c r="G24" i="2"/>
  <c r="J15" i="2"/>
  <c r="G22" i="2"/>
  <c r="G26" i="2"/>
  <c r="D19" i="2"/>
  <c r="E19" i="2" s="1"/>
  <c r="G20" i="2"/>
  <c r="G19" i="2"/>
  <c r="H19" i="2" s="1"/>
  <c r="G27" i="2"/>
  <c r="D27" i="2"/>
  <c r="E27" i="2" s="1"/>
  <c r="G23" i="2"/>
  <c r="D26" i="2"/>
  <c r="E26" i="2" s="1"/>
  <c r="D23" i="2"/>
  <c r="E23" i="2" s="1"/>
  <c r="G21" i="2"/>
  <c r="D25" i="2"/>
  <c r="E25" i="2" s="1"/>
  <c r="D20" i="2"/>
  <c r="E20" i="2" s="1"/>
  <c r="G25" i="2"/>
  <c r="D22" i="2"/>
  <c r="E22" i="2" s="1"/>
  <c r="G8" i="2"/>
  <c r="D9" i="3"/>
  <c r="D22" i="3" s="1"/>
  <c r="E22" i="3" s="1"/>
  <c r="D21" i="2"/>
  <c r="E21" i="2" s="1"/>
  <c r="D24" i="2"/>
  <c r="E24" i="2" s="1"/>
  <c r="J7" i="4"/>
  <c r="C7" i="4" s="1"/>
  <c r="K27" i="2"/>
  <c r="L27" i="2"/>
  <c r="B28" i="2"/>
  <c r="K23" i="3"/>
  <c r="L23" i="3"/>
  <c r="B24" i="3"/>
  <c r="B24" i="4"/>
  <c r="K23" i="4"/>
  <c r="G23" i="4"/>
  <c r="D23" i="4"/>
  <c r="L23" i="4"/>
  <c r="F21" i="2" l="1"/>
  <c r="H21" i="2" s="1"/>
  <c r="J21" i="2" s="1"/>
  <c r="F20" i="2"/>
  <c r="H20" i="2" s="1"/>
  <c r="J20" i="2" s="1"/>
  <c r="F25" i="2"/>
  <c r="H25" i="2" s="1"/>
  <c r="J25" i="2" s="1"/>
  <c r="F27" i="2"/>
  <c r="H27" i="2" s="1"/>
  <c r="J27" i="2" s="1"/>
  <c r="F26" i="2"/>
  <c r="H26" i="2" s="1"/>
  <c r="J26" i="2" s="1"/>
  <c r="F23" i="2"/>
  <c r="H23" i="2" s="1"/>
  <c r="J23" i="2" s="1"/>
  <c r="F24" i="2"/>
  <c r="H24" i="2" s="1"/>
  <c r="J24" i="2" s="1"/>
  <c r="I11" i="2"/>
  <c r="H22" i="2"/>
  <c r="J22" i="2" s="1"/>
  <c r="D23" i="3"/>
  <c r="E23" i="3" s="1"/>
  <c r="D20" i="3"/>
  <c r="E20" i="3" s="1"/>
  <c r="D21" i="3"/>
  <c r="E21" i="3" s="1"/>
  <c r="D19" i="3"/>
  <c r="E19" i="3" s="1"/>
  <c r="J15" i="3"/>
  <c r="J19" i="2"/>
  <c r="F28" i="2"/>
  <c r="L28" i="2"/>
  <c r="B29" i="2"/>
  <c r="K28" i="2"/>
  <c r="G28" i="2"/>
  <c r="D28" i="2"/>
  <c r="C28" i="2"/>
  <c r="D7" i="4"/>
  <c r="C22" i="4" s="1"/>
  <c r="E22" i="4" s="1"/>
  <c r="L24" i="3"/>
  <c r="K24" i="3"/>
  <c r="B25" i="3"/>
  <c r="D24" i="3"/>
  <c r="C24" i="3"/>
  <c r="L24" i="4"/>
  <c r="B25" i="4"/>
  <c r="K24" i="4"/>
  <c r="G24" i="4"/>
  <c r="D24" i="4"/>
  <c r="H28" i="2" l="1"/>
  <c r="G29" i="2"/>
  <c r="F29" i="2"/>
  <c r="D29" i="2"/>
  <c r="C29" i="2"/>
  <c r="L29" i="2"/>
  <c r="B30" i="2"/>
  <c r="K29" i="2"/>
  <c r="E28" i="2"/>
  <c r="F24" i="4"/>
  <c r="H24" i="4" s="1"/>
  <c r="C24" i="4"/>
  <c r="E24" i="4" s="1"/>
  <c r="J15" i="4"/>
  <c r="F22" i="4"/>
  <c r="H22" i="4" s="1"/>
  <c r="J22" i="4" s="1"/>
  <c r="C19" i="4"/>
  <c r="E19" i="4" s="1"/>
  <c r="C20" i="4"/>
  <c r="E20" i="4" s="1"/>
  <c r="F21" i="4"/>
  <c r="H21" i="4" s="1"/>
  <c r="C23" i="4"/>
  <c r="E23" i="4" s="1"/>
  <c r="F19" i="4"/>
  <c r="H19" i="4" s="1"/>
  <c r="F20" i="4"/>
  <c r="H20" i="4" s="1"/>
  <c r="C21" i="4"/>
  <c r="E21" i="4" s="1"/>
  <c r="F23" i="4"/>
  <c r="H23" i="4" s="1"/>
  <c r="E24" i="3"/>
  <c r="K25" i="3"/>
  <c r="L25" i="3"/>
  <c r="B26" i="3"/>
  <c r="D25" i="3"/>
  <c r="C25" i="3"/>
  <c r="B26" i="4"/>
  <c r="G25" i="4"/>
  <c r="D25" i="4"/>
  <c r="F25" i="4"/>
  <c r="C25" i="4"/>
  <c r="L25" i="4"/>
  <c r="K25" i="4"/>
  <c r="J19" i="4" l="1"/>
  <c r="J28" i="2"/>
  <c r="J20" i="4"/>
  <c r="E25" i="4"/>
  <c r="E25" i="3"/>
  <c r="J23" i="4"/>
  <c r="J21" i="4"/>
  <c r="E29" i="2"/>
  <c r="H29" i="2"/>
  <c r="B31" i="2"/>
  <c r="L30" i="2"/>
  <c r="G30" i="2"/>
  <c r="C30" i="2"/>
  <c r="K30" i="2"/>
  <c r="F30" i="2"/>
  <c r="D30" i="2"/>
  <c r="J24" i="4"/>
  <c r="B27" i="3"/>
  <c r="K26" i="3"/>
  <c r="L26" i="3"/>
  <c r="D26" i="3"/>
  <c r="C26" i="3"/>
  <c r="L26" i="4"/>
  <c r="B27" i="4"/>
  <c r="D26" i="4"/>
  <c r="C26" i="4"/>
  <c r="G26" i="4"/>
  <c r="F26" i="4"/>
  <c r="K26" i="4"/>
  <c r="H25" i="4"/>
  <c r="J25" i="4" l="1"/>
  <c r="J29" i="2"/>
  <c r="H30" i="2"/>
  <c r="E30" i="2"/>
  <c r="C31" i="2"/>
  <c r="K31" i="2"/>
  <c r="G31" i="2"/>
  <c r="F31" i="2"/>
  <c r="B32" i="2"/>
  <c r="L31" i="2"/>
  <c r="D31" i="2"/>
  <c r="E26" i="3"/>
  <c r="L27" i="3"/>
  <c r="B28" i="3"/>
  <c r="K27" i="3"/>
  <c r="D27" i="3"/>
  <c r="C27" i="3"/>
  <c r="H26" i="4"/>
  <c r="E26" i="4"/>
  <c r="B28" i="4"/>
  <c r="K27" i="4"/>
  <c r="G27" i="4"/>
  <c r="D27" i="4"/>
  <c r="F27" i="4"/>
  <c r="C27" i="4"/>
  <c r="L27" i="4"/>
  <c r="E27" i="4" l="1"/>
  <c r="H31" i="2"/>
  <c r="J30" i="2"/>
  <c r="L32" i="2"/>
  <c r="C32" i="2"/>
  <c r="G32" i="2"/>
  <c r="B33" i="2"/>
  <c r="K32" i="2"/>
  <c r="F32" i="2"/>
  <c r="D32" i="2"/>
  <c r="E31" i="2"/>
  <c r="L28" i="3"/>
  <c r="B29" i="3"/>
  <c r="K28" i="3"/>
  <c r="D28" i="3"/>
  <c r="C28" i="3"/>
  <c r="E27" i="3"/>
  <c r="H27" i="4"/>
  <c r="J26" i="4"/>
  <c r="B29" i="4"/>
  <c r="D28" i="4"/>
  <c r="G28" i="4"/>
  <c r="F28" i="4"/>
  <c r="C28" i="4"/>
  <c r="K28" i="4"/>
  <c r="L28" i="4"/>
  <c r="J27" i="4" l="1"/>
  <c r="J31" i="2"/>
  <c r="H32" i="2"/>
  <c r="G33" i="2"/>
  <c r="L33" i="2"/>
  <c r="F33" i="2"/>
  <c r="D33" i="2"/>
  <c r="B34" i="2"/>
  <c r="K33" i="2"/>
  <c r="C33" i="2"/>
  <c r="E32" i="2"/>
  <c r="E28" i="3"/>
  <c r="B30" i="3"/>
  <c r="L29" i="3"/>
  <c r="K29" i="3"/>
  <c r="D29" i="3"/>
  <c r="C29" i="3"/>
  <c r="H28" i="4"/>
  <c r="B30" i="4"/>
  <c r="K29" i="4"/>
  <c r="C29" i="4"/>
  <c r="G29" i="4"/>
  <c r="D29" i="4"/>
  <c r="F29" i="4"/>
  <c r="L29" i="4"/>
  <c r="E28" i="4"/>
  <c r="E29" i="3" l="1"/>
  <c r="J32" i="2"/>
  <c r="H33" i="2"/>
  <c r="E33" i="2"/>
  <c r="L34" i="2"/>
  <c r="F34" i="2"/>
  <c r="G34" i="2"/>
  <c r="K34" i="2"/>
  <c r="B35" i="2"/>
  <c r="D34" i="2"/>
  <c r="C34" i="2"/>
  <c r="J28" i="4"/>
  <c r="K30" i="3"/>
  <c r="B31" i="3"/>
  <c r="L30" i="3"/>
  <c r="D30" i="3"/>
  <c r="C30" i="3"/>
  <c r="H29" i="4"/>
  <c r="B31" i="4"/>
  <c r="L30" i="4"/>
  <c r="D30" i="4"/>
  <c r="G30" i="4"/>
  <c r="F30" i="4"/>
  <c r="C30" i="4"/>
  <c r="K30" i="4"/>
  <c r="E29" i="4"/>
  <c r="J29" i="4" s="1"/>
  <c r="J33" i="2" l="1"/>
  <c r="E34" i="2"/>
  <c r="H34" i="2"/>
  <c r="L35" i="2"/>
  <c r="D35" i="2"/>
  <c r="B36" i="2"/>
  <c r="G35" i="2"/>
  <c r="F35" i="2"/>
  <c r="C35" i="2"/>
  <c r="K35" i="2"/>
  <c r="E30" i="3"/>
  <c r="L31" i="3"/>
  <c r="B32" i="3"/>
  <c r="K31" i="3"/>
  <c r="D31" i="3"/>
  <c r="C31" i="3"/>
  <c r="E30" i="4"/>
  <c r="H30" i="4"/>
  <c r="L31" i="4"/>
  <c r="K31" i="4"/>
  <c r="B32" i="4"/>
  <c r="G31" i="4"/>
  <c r="D31" i="4"/>
  <c r="C31" i="4"/>
  <c r="F31" i="4"/>
  <c r="E35" i="2" l="1"/>
  <c r="J34" i="2"/>
  <c r="G36" i="2"/>
  <c r="D36" i="2"/>
  <c r="C36" i="2"/>
  <c r="B37" i="2"/>
  <c r="F36" i="2"/>
  <c r="H35" i="2"/>
  <c r="J30" i="4"/>
  <c r="E31" i="3"/>
  <c r="L32" i="3"/>
  <c r="B33" i="3"/>
  <c r="K32" i="3"/>
  <c r="D32" i="3"/>
  <c r="C32" i="3"/>
  <c r="E31" i="4"/>
  <c r="L32" i="4"/>
  <c r="B33" i="4"/>
  <c r="K32" i="4"/>
  <c r="D32" i="4"/>
  <c r="G32" i="4"/>
  <c r="F32" i="4"/>
  <c r="C32" i="4"/>
  <c r="H31" i="4"/>
  <c r="J31" i="4" s="1"/>
  <c r="J35" i="2" l="1"/>
  <c r="H36" i="2"/>
  <c r="F37" i="2"/>
  <c r="B38" i="2"/>
  <c r="D37" i="2"/>
  <c r="C37" i="2"/>
  <c r="G37" i="2"/>
  <c r="E36" i="2"/>
  <c r="E32" i="3"/>
  <c r="L33" i="3"/>
  <c r="B34" i="3"/>
  <c r="K33" i="3"/>
  <c r="D33" i="3"/>
  <c r="C33" i="3"/>
  <c r="H32" i="4"/>
  <c r="E32" i="4"/>
  <c r="L33" i="4"/>
  <c r="K33" i="4"/>
  <c r="B34" i="4"/>
  <c r="G33" i="4"/>
  <c r="D33" i="4"/>
  <c r="C33" i="4"/>
  <c r="F33" i="4"/>
  <c r="L36" i="2" l="1"/>
  <c r="J36" i="2"/>
  <c r="K36" i="2" s="1"/>
  <c r="E37" i="2"/>
  <c r="H37" i="2"/>
  <c r="G38" i="2"/>
  <c r="B39" i="2"/>
  <c r="C38" i="2"/>
  <c r="D38" i="2"/>
  <c r="F38" i="2"/>
  <c r="J32" i="4"/>
  <c r="B35" i="3"/>
  <c r="K34" i="3"/>
  <c r="L34" i="3"/>
  <c r="D34" i="3"/>
  <c r="C34" i="3"/>
  <c r="E33" i="3"/>
  <c r="H33" i="4"/>
  <c r="E33" i="4"/>
  <c r="B35" i="4"/>
  <c r="L34" i="4"/>
  <c r="K34" i="4"/>
  <c r="D34" i="4"/>
  <c r="G34" i="4"/>
  <c r="F34" i="4"/>
  <c r="C34" i="4"/>
  <c r="L37" i="2" l="1"/>
  <c r="E34" i="3"/>
  <c r="E38" i="2"/>
  <c r="J37" i="2"/>
  <c r="K37" i="2" s="1"/>
  <c r="H38" i="2"/>
  <c r="G39" i="2"/>
  <c r="F39" i="2"/>
  <c r="B40" i="2"/>
  <c r="D39" i="2"/>
  <c r="C39" i="2"/>
  <c r="J33" i="4"/>
  <c r="B36" i="3"/>
  <c r="K35" i="3"/>
  <c r="L35" i="3"/>
  <c r="D35" i="3"/>
  <c r="C35" i="3"/>
  <c r="H34" i="4"/>
  <c r="L35" i="4"/>
  <c r="K35" i="4"/>
  <c r="B36" i="4"/>
  <c r="G35" i="4"/>
  <c r="D35" i="4"/>
  <c r="F35" i="4"/>
  <c r="C35" i="4"/>
  <c r="E34" i="4"/>
  <c r="L38" i="2" l="1"/>
  <c r="E35" i="4"/>
  <c r="J38" i="2"/>
  <c r="K38" i="2" s="1"/>
  <c r="H39" i="2"/>
  <c r="F40" i="2"/>
  <c r="D40" i="2"/>
  <c r="B41" i="2"/>
  <c r="G40" i="2"/>
  <c r="C40" i="2"/>
  <c r="E39" i="2"/>
  <c r="B37" i="3"/>
  <c r="D36" i="3"/>
  <c r="C36" i="3"/>
  <c r="E35" i="3"/>
  <c r="J34" i="4"/>
  <c r="H35" i="4"/>
  <c r="B37" i="4"/>
  <c r="L36" i="4"/>
  <c r="D36" i="4"/>
  <c r="G36" i="4"/>
  <c r="F36" i="4"/>
  <c r="C36" i="4"/>
  <c r="J35" i="4" l="1"/>
  <c r="L39" i="2"/>
  <c r="J39" i="2"/>
  <c r="K39" i="2" s="1"/>
  <c r="E40" i="2"/>
  <c r="H40" i="2"/>
  <c r="C41" i="2"/>
  <c r="F41" i="2"/>
  <c r="D41" i="2"/>
  <c r="B42" i="2"/>
  <c r="G41" i="2"/>
  <c r="E36" i="3"/>
  <c r="B38" i="3"/>
  <c r="D37" i="3"/>
  <c r="C37" i="3"/>
  <c r="E36" i="4"/>
  <c r="H36" i="4"/>
  <c r="B38" i="4"/>
  <c r="G37" i="4"/>
  <c r="D37" i="4"/>
  <c r="C37" i="4"/>
  <c r="F37" i="4"/>
  <c r="L40" i="2" l="1"/>
  <c r="J40" i="2"/>
  <c r="K40" i="2" s="1"/>
  <c r="B43" i="2"/>
  <c r="D42" i="2"/>
  <c r="F42" i="2"/>
  <c r="G42" i="2"/>
  <c r="C42" i="2"/>
  <c r="E41" i="2"/>
  <c r="H41" i="2"/>
  <c r="E37" i="3"/>
  <c r="J36" i="4"/>
  <c r="K36" i="4" s="1"/>
  <c r="B39" i="3"/>
  <c r="D38" i="3"/>
  <c r="C38" i="3"/>
  <c r="H37" i="4"/>
  <c r="E37" i="4"/>
  <c r="B39" i="4"/>
  <c r="D38" i="4"/>
  <c r="G38" i="4"/>
  <c r="F38" i="4"/>
  <c r="C38" i="4"/>
  <c r="L37" i="4" l="1"/>
  <c r="L41" i="2"/>
  <c r="E42" i="2"/>
  <c r="J41" i="2"/>
  <c r="K41" i="2" s="1"/>
  <c r="C43" i="2"/>
  <c r="D43" i="2"/>
  <c r="B44" i="2"/>
  <c r="F43" i="2"/>
  <c r="G43" i="2"/>
  <c r="H42" i="2"/>
  <c r="E38" i="3"/>
  <c r="J37" i="4"/>
  <c r="L38" i="4" s="1"/>
  <c r="B40" i="3"/>
  <c r="C39" i="3"/>
  <c r="D39" i="3"/>
  <c r="H38" i="4"/>
  <c r="E38" i="4"/>
  <c r="B40" i="4"/>
  <c r="G39" i="4"/>
  <c r="F39" i="4"/>
  <c r="D39" i="4"/>
  <c r="C39" i="4"/>
  <c r="K37" i="4" l="1"/>
  <c r="L42" i="2"/>
  <c r="J42" i="2"/>
  <c r="K42" i="2" s="1"/>
  <c r="E43" i="2"/>
  <c r="H43" i="2"/>
  <c r="D44" i="2"/>
  <c r="F44" i="2"/>
  <c r="B45" i="2"/>
  <c r="G44" i="2"/>
  <c r="C44" i="2"/>
  <c r="J38" i="4"/>
  <c r="K38" i="4" s="1"/>
  <c r="E39" i="3"/>
  <c r="B41" i="3"/>
  <c r="C40" i="3"/>
  <c r="D40" i="3"/>
  <c r="E39" i="4"/>
  <c r="B41" i="4"/>
  <c r="G40" i="4"/>
  <c r="F40" i="4"/>
  <c r="D40" i="4"/>
  <c r="C40" i="4"/>
  <c r="H39" i="4"/>
  <c r="L39" i="4" l="1"/>
  <c r="L43" i="2"/>
  <c r="E44" i="2"/>
  <c r="J43" i="2"/>
  <c r="K43" i="2" s="1"/>
  <c r="H44" i="2"/>
  <c r="B46" i="2"/>
  <c r="D45" i="2"/>
  <c r="G45" i="2"/>
  <c r="C45" i="2"/>
  <c r="F45" i="2"/>
  <c r="B42" i="3"/>
  <c r="D41" i="3"/>
  <c r="C41" i="3"/>
  <c r="E40" i="3"/>
  <c r="J39" i="4"/>
  <c r="K39" i="4" s="1"/>
  <c r="E40" i="4"/>
  <c r="H40" i="4"/>
  <c r="B42" i="4"/>
  <c r="D41" i="4"/>
  <c r="F41" i="4"/>
  <c r="G41" i="4"/>
  <c r="C41" i="4"/>
  <c r="J44" i="2" l="1"/>
  <c r="L40" i="4"/>
  <c r="L44" i="2"/>
  <c r="K44" i="2"/>
  <c r="L45" i="2"/>
  <c r="E41" i="3"/>
  <c r="E45" i="2"/>
  <c r="H45" i="2"/>
  <c r="D46" i="2"/>
  <c r="B47" i="2"/>
  <c r="G46" i="2"/>
  <c r="C46" i="2"/>
  <c r="F46" i="2"/>
  <c r="J40" i="4"/>
  <c r="L41" i="4" s="1"/>
  <c r="C42" i="3"/>
  <c r="D42" i="3"/>
  <c r="B43" i="3"/>
  <c r="E41" i="4"/>
  <c r="H41" i="4"/>
  <c r="B43" i="4"/>
  <c r="G42" i="4"/>
  <c r="D42" i="4"/>
  <c r="F42" i="4"/>
  <c r="C42" i="4"/>
  <c r="K40" i="4" l="1"/>
  <c r="E42" i="4"/>
  <c r="J45" i="2"/>
  <c r="K45" i="2" s="1"/>
  <c r="E46" i="2"/>
  <c r="F47" i="2"/>
  <c r="G47" i="2"/>
  <c r="B48" i="2"/>
  <c r="C47" i="2"/>
  <c r="D47" i="2"/>
  <c r="H46" i="2"/>
  <c r="E42" i="3"/>
  <c r="B44" i="3"/>
  <c r="C43" i="3"/>
  <c r="D43" i="3"/>
  <c r="J41" i="4"/>
  <c r="K41" i="4" s="1"/>
  <c r="H42" i="4"/>
  <c r="B44" i="4"/>
  <c r="D43" i="4"/>
  <c r="G43" i="4"/>
  <c r="C43" i="4"/>
  <c r="F43" i="4"/>
  <c r="J42" i="4" l="1"/>
  <c r="L42" i="4"/>
  <c r="K42" i="4"/>
  <c r="L43" i="4"/>
  <c r="L46" i="2"/>
  <c r="E43" i="4"/>
  <c r="J46" i="2"/>
  <c r="D48" i="2"/>
  <c r="C48" i="2"/>
  <c r="B49" i="2"/>
  <c r="F48" i="2"/>
  <c r="G48" i="2"/>
  <c r="E47" i="2"/>
  <c r="H47" i="2"/>
  <c r="B45" i="3"/>
  <c r="D44" i="3"/>
  <c r="C44" i="3"/>
  <c r="E43" i="3"/>
  <c r="H43" i="4"/>
  <c r="B45" i="4"/>
  <c r="G44" i="4"/>
  <c r="D44" i="4"/>
  <c r="F44" i="4"/>
  <c r="C44" i="4"/>
  <c r="K46" i="2" l="1"/>
  <c r="L47" i="2"/>
  <c r="J43" i="4"/>
  <c r="K43" i="4" s="1"/>
  <c r="H44" i="4"/>
  <c r="E44" i="3"/>
  <c r="E44" i="4"/>
  <c r="E48" i="2"/>
  <c r="H48" i="2"/>
  <c r="B50" i="2"/>
  <c r="D49" i="2"/>
  <c r="G49" i="2"/>
  <c r="C49" i="2"/>
  <c r="F49" i="2"/>
  <c r="J47" i="2"/>
  <c r="K47" i="2" s="1"/>
  <c r="B46" i="3"/>
  <c r="C45" i="3"/>
  <c r="D45" i="3"/>
  <c r="B46" i="4"/>
  <c r="D45" i="4"/>
  <c r="C45" i="4"/>
  <c r="F45" i="4"/>
  <c r="G45" i="4"/>
  <c r="L44" i="4" l="1"/>
  <c r="L48" i="2"/>
  <c r="J44" i="4"/>
  <c r="K44" i="4" s="1"/>
  <c r="E49" i="2"/>
  <c r="J48" i="2"/>
  <c r="F50" i="2"/>
  <c r="C50" i="2"/>
  <c r="G50" i="2"/>
  <c r="B51" i="2"/>
  <c r="D50" i="2"/>
  <c r="H49" i="2"/>
  <c r="B47" i="3"/>
  <c r="C46" i="3"/>
  <c r="D46" i="3"/>
  <c r="E45" i="3"/>
  <c r="H45" i="4"/>
  <c r="B47" i="4"/>
  <c r="D46" i="4"/>
  <c r="F46" i="4"/>
  <c r="G46" i="4"/>
  <c r="C46" i="4"/>
  <c r="E45" i="4"/>
  <c r="L45" i="4" l="1"/>
  <c r="K48" i="2"/>
  <c r="L49" i="2"/>
  <c r="J49" i="2"/>
  <c r="E50" i="2"/>
  <c r="H50" i="2"/>
  <c r="B52" i="2"/>
  <c r="F51" i="2"/>
  <c r="D51" i="2"/>
  <c r="C51" i="2"/>
  <c r="G51" i="2"/>
  <c r="D47" i="3"/>
  <c r="B48" i="3"/>
  <c r="C47" i="3"/>
  <c r="J45" i="4"/>
  <c r="L46" i="4" s="1"/>
  <c r="E46" i="3"/>
  <c r="E46" i="4"/>
  <c r="B48" i="4"/>
  <c r="D47" i="4"/>
  <c r="G47" i="4"/>
  <c r="C47" i="4"/>
  <c r="F47" i="4"/>
  <c r="H46" i="4"/>
  <c r="E47" i="4" l="1"/>
  <c r="K45" i="4"/>
  <c r="K49" i="2"/>
  <c r="L50" i="2"/>
  <c r="E47" i="3"/>
  <c r="J50" i="2"/>
  <c r="E51" i="2"/>
  <c r="B53" i="2"/>
  <c r="D52" i="2"/>
  <c r="G52" i="2"/>
  <c r="C52" i="2"/>
  <c r="F52" i="2"/>
  <c r="H51" i="2"/>
  <c r="J46" i="4"/>
  <c r="K46" i="4" s="1"/>
  <c r="B49" i="3"/>
  <c r="D48" i="3"/>
  <c r="C48" i="3"/>
  <c r="H47" i="4"/>
  <c r="B49" i="4"/>
  <c r="G48" i="4"/>
  <c r="C48" i="4"/>
  <c r="D48" i="4"/>
  <c r="F48" i="4"/>
  <c r="J47" i="4" l="1"/>
  <c r="J51" i="2"/>
  <c r="L47" i="4"/>
  <c r="K47" i="4"/>
  <c r="L48" i="4"/>
  <c r="K51" i="2"/>
  <c r="L51" i="2"/>
  <c r="E48" i="3"/>
  <c r="E52" i="2"/>
  <c r="K50" i="2"/>
  <c r="L52" i="2"/>
  <c r="D53" i="2"/>
  <c r="G53" i="2"/>
  <c r="B54" i="2"/>
  <c r="F53" i="2"/>
  <c r="C53" i="2"/>
  <c r="H52" i="2"/>
  <c r="C49" i="3"/>
  <c r="B50" i="3"/>
  <c r="D49" i="3"/>
  <c r="H48" i="4"/>
  <c r="B50" i="4"/>
  <c r="D49" i="4"/>
  <c r="G49" i="4"/>
  <c r="C49" i="4"/>
  <c r="F49" i="4"/>
  <c r="E48" i="4"/>
  <c r="J48" i="4" l="1"/>
  <c r="L49" i="4"/>
  <c r="K48" i="4"/>
  <c r="J52" i="2"/>
  <c r="K52" i="2" s="1"/>
  <c r="E53" i="2"/>
  <c r="E49" i="4"/>
  <c r="H53" i="2"/>
  <c r="L53" i="2"/>
  <c r="C54" i="2"/>
  <c r="B55" i="2"/>
  <c r="G54" i="2"/>
  <c r="D54" i="2"/>
  <c r="F54" i="2"/>
  <c r="E49" i="3"/>
  <c r="C50" i="3"/>
  <c r="B51" i="3"/>
  <c r="D50" i="3"/>
  <c r="H49" i="4"/>
  <c r="B51" i="4"/>
  <c r="D50" i="4"/>
  <c r="C50" i="4"/>
  <c r="G50" i="4"/>
  <c r="F50" i="4"/>
  <c r="J53" i="2" l="1"/>
  <c r="J49" i="4"/>
  <c r="K53" i="2"/>
  <c r="H54" i="2"/>
  <c r="F55" i="2"/>
  <c r="C55" i="2"/>
  <c r="G55" i="2"/>
  <c r="D55" i="2"/>
  <c r="B56" i="2"/>
  <c r="E54" i="2"/>
  <c r="B52" i="3"/>
  <c r="C51" i="3"/>
  <c r="D51" i="3"/>
  <c r="E50" i="3"/>
  <c r="H50" i="4"/>
  <c r="E50" i="4"/>
  <c r="B52" i="4"/>
  <c r="D51" i="4"/>
  <c r="G51" i="4"/>
  <c r="C51" i="4"/>
  <c r="F51" i="4"/>
  <c r="L50" i="4" l="1"/>
  <c r="K49" i="4"/>
  <c r="L54" i="2"/>
  <c r="E51" i="4"/>
  <c r="J54" i="2"/>
  <c r="C56" i="2"/>
  <c r="F56" i="2"/>
  <c r="B57" i="2"/>
  <c r="D56" i="2"/>
  <c r="G56" i="2"/>
  <c r="H55" i="2"/>
  <c r="E55" i="2"/>
  <c r="E51" i="3"/>
  <c r="B53" i="3"/>
  <c r="C52" i="3"/>
  <c r="D52" i="3"/>
  <c r="H51" i="4"/>
  <c r="J50" i="4"/>
  <c r="B53" i="4"/>
  <c r="G52" i="4"/>
  <c r="C52" i="4"/>
  <c r="D52" i="4"/>
  <c r="F52" i="4"/>
  <c r="K50" i="4" l="1"/>
  <c r="L51" i="4"/>
  <c r="J51" i="4"/>
  <c r="L52" i="4" s="1"/>
  <c r="K54" i="2"/>
  <c r="L55" i="2"/>
  <c r="J55" i="2"/>
  <c r="H56" i="2"/>
  <c r="F57" i="2"/>
  <c r="B58" i="2"/>
  <c r="C57" i="2"/>
  <c r="D57" i="2"/>
  <c r="G57" i="2"/>
  <c r="E56" i="2"/>
  <c r="E52" i="3"/>
  <c r="B54" i="3"/>
  <c r="D53" i="3"/>
  <c r="C53" i="3"/>
  <c r="H52" i="4"/>
  <c r="B54" i="4"/>
  <c r="G53" i="4"/>
  <c r="D53" i="4"/>
  <c r="C53" i="4"/>
  <c r="F53" i="4"/>
  <c r="E52" i="4"/>
  <c r="K51" i="4" l="1"/>
  <c r="L56" i="2"/>
  <c r="K55" i="2"/>
  <c r="E57" i="2"/>
  <c r="B59" i="2"/>
  <c r="G58" i="2"/>
  <c r="F58" i="2"/>
  <c r="C58" i="2"/>
  <c r="D58" i="2"/>
  <c r="J56" i="2"/>
  <c r="K56" i="2" s="1"/>
  <c r="H57" i="2"/>
  <c r="D54" i="3"/>
  <c r="B55" i="3"/>
  <c r="C54" i="3"/>
  <c r="E53" i="3"/>
  <c r="J52" i="4"/>
  <c r="K52" i="4" s="1"/>
  <c r="E53" i="4"/>
  <c r="H53" i="4"/>
  <c r="B55" i="4"/>
  <c r="G54" i="4"/>
  <c r="D54" i="4"/>
  <c r="C54" i="4"/>
  <c r="F54" i="4"/>
  <c r="J57" i="2" l="1"/>
  <c r="K57" i="2"/>
  <c r="L57" i="2"/>
  <c r="H58" i="2"/>
  <c r="F59" i="2"/>
  <c r="D59" i="2"/>
  <c r="B60" i="2"/>
  <c r="G59" i="2"/>
  <c r="C59" i="2"/>
  <c r="E58" i="2"/>
  <c r="L53" i="4"/>
  <c r="E54" i="3"/>
  <c r="B56" i="3"/>
  <c r="C55" i="3"/>
  <c r="E54" i="4"/>
  <c r="H54" i="4"/>
  <c r="J53" i="4"/>
  <c r="K53" i="4" s="1"/>
  <c r="B56" i="4"/>
  <c r="D55" i="4"/>
  <c r="C55" i="4"/>
  <c r="G55" i="4"/>
  <c r="F55" i="4"/>
  <c r="J58" i="2" l="1"/>
  <c r="L58" i="2"/>
  <c r="L59" i="2"/>
  <c r="K58" i="2"/>
  <c r="E59" i="2"/>
  <c r="H59" i="2"/>
  <c r="K60" i="2"/>
  <c r="L60" i="2"/>
  <c r="C60" i="2"/>
  <c r="B61" i="2"/>
  <c r="G60" i="2"/>
  <c r="F60" i="2"/>
  <c r="D60" i="2"/>
  <c r="L54" i="4"/>
  <c r="J54" i="4"/>
  <c r="C56" i="3"/>
  <c r="B57" i="3"/>
  <c r="E55" i="4"/>
  <c r="B57" i="4"/>
  <c r="G56" i="4"/>
  <c r="C56" i="4"/>
  <c r="D56" i="4"/>
  <c r="F56" i="4"/>
  <c r="H55" i="4"/>
  <c r="J59" i="2" l="1"/>
  <c r="H60" i="2"/>
  <c r="G61" i="2"/>
  <c r="D61" i="2"/>
  <c r="B62" i="2"/>
  <c r="K61" i="2"/>
  <c r="L61" i="2"/>
  <c r="C61" i="2"/>
  <c r="F61" i="2"/>
  <c r="E60" i="2"/>
  <c r="K54" i="4"/>
  <c r="L55" i="4"/>
  <c r="J55" i="4"/>
  <c r="B58" i="3"/>
  <c r="C57" i="3"/>
  <c r="H56" i="4"/>
  <c r="B58" i="4"/>
  <c r="D57" i="4"/>
  <c r="G57" i="4"/>
  <c r="C57" i="4"/>
  <c r="F57" i="4"/>
  <c r="E56" i="4"/>
  <c r="K59" i="2" l="1"/>
  <c r="H61" i="2"/>
  <c r="L56" i="4"/>
  <c r="J60" i="2"/>
  <c r="E61" i="2"/>
  <c r="L62" i="2"/>
  <c r="B63" i="2"/>
  <c r="D62" i="2"/>
  <c r="F62" i="2"/>
  <c r="K62" i="2"/>
  <c r="G62" i="2"/>
  <c r="C62" i="2"/>
  <c r="K55" i="4"/>
  <c r="E57" i="4"/>
  <c r="B59" i="3"/>
  <c r="C58" i="3"/>
  <c r="J56" i="4"/>
  <c r="K56" i="4" s="1"/>
  <c r="H57" i="4"/>
  <c r="B59" i="4"/>
  <c r="G58" i="4"/>
  <c r="C58" i="4"/>
  <c r="D58" i="4"/>
  <c r="F58" i="4"/>
  <c r="J61" i="2" l="1"/>
  <c r="L57" i="4"/>
  <c r="E62" i="2"/>
  <c r="G63" i="2"/>
  <c r="K63" i="2"/>
  <c r="C63" i="2"/>
  <c r="B64" i="2"/>
  <c r="L63" i="2"/>
  <c r="D63" i="2"/>
  <c r="F63" i="2"/>
  <c r="H62" i="2"/>
  <c r="J57" i="4"/>
  <c r="C59" i="3"/>
  <c r="B60" i="3"/>
  <c r="H58" i="4"/>
  <c r="E58" i="4"/>
  <c r="B60" i="4"/>
  <c r="G59" i="4"/>
  <c r="D59" i="4"/>
  <c r="C59" i="4"/>
  <c r="F59" i="4"/>
  <c r="J62" i="2" l="1"/>
  <c r="K57" i="4"/>
  <c r="L58" i="4"/>
  <c r="H63" i="2"/>
  <c r="E63" i="2"/>
  <c r="B65" i="2"/>
  <c r="C64" i="2"/>
  <c r="F64" i="2"/>
  <c r="L64" i="2"/>
  <c r="D64" i="2"/>
  <c r="K64" i="2"/>
  <c r="G64" i="2"/>
  <c r="C60" i="3"/>
  <c r="B61" i="3"/>
  <c r="L60" i="3"/>
  <c r="K60" i="3"/>
  <c r="E59" i="4"/>
  <c r="J58" i="4"/>
  <c r="L59" i="4" s="1"/>
  <c r="H59" i="4"/>
  <c r="L60" i="4"/>
  <c r="K60" i="4"/>
  <c r="B61" i="4"/>
  <c r="D60" i="4"/>
  <c r="G60" i="4"/>
  <c r="C60" i="4"/>
  <c r="F60" i="4"/>
  <c r="K58" i="4" l="1"/>
  <c r="J63" i="2"/>
  <c r="E64" i="2"/>
  <c r="F65" i="2"/>
  <c r="C65" i="2"/>
  <c r="K65" i="2"/>
  <c r="L65" i="2"/>
  <c r="D65" i="2"/>
  <c r="G65" i="2"/>
  <c r="B66" i="2"/>
  <c r="H64" i="2"/>
  <c r="H60" i="4"/>
  <c r="J59" i="4"/>
  <c r="K59" i="4" s="1"/>
  <c r="L61" i="3"/>
  <c r="B62" i="3"/>
  <c r="C61" i="3"/>
  <c r="K61" i="3"/>
  <c r="E60" i="4"/>
  <c r="B62" i="4"/>
  <c r="L61" i="4"/>
  <c r="K61" i="4"/>
  <c r="G61" i="4"/>
  <c r="C61" i="4"/>
  <c r="D61" i="4"/>
  <c r="F61" i="4"/>
  <c r="J64" i="2" l="1"/>
  <c r="H65" i="2"/>
  <c r="E65" i="2"/>
  <c r="C66" i="2"/>
  <c r="K66" i="2"/>
  <c r="L66" i="2"/>
  <c r="F66" i="2"/>
  <c r="D66" i="2"/>
  <c r="G66" i="2"/>
  <c r="B67" i="2"/>
  <c r="J60" i="4"/>
  <c r="L62" i="3"/>
  <c r="B63" i="3"/>
  <c r="C62" i="3"/>
  <c r="K62" i="3"/>
  <c r="H61" i="4"/>
  <c r="L62" i="4"/>
  <c r="B63" i="4"/>
  <c r="K62" i="4"/>
  <c r="G62" i="4"/>
  <c r="C62" i="4"/>
  <c r="D62" i="4"/>
  <c r="F62" i="4"/>
  <c r="E61" i="4"/>
  <c r="J65" i="2" l="1"/>
  <c r="G67" i="2"/>
  <c r="L67" i="2"/>
  <c r="K67" i="2"/>
  <c r="D67" i="2"/>
  <c r="F67" i="2"/>
  <c r="B68" i="2"/>
  <c r="C67" i="2"/>
  <c r="E66" i="2"/>
  <c r="H66" i="2"/>
  <c r="J61" i="4"/>
  <c r="L63" i="3"/>
  <c r="B64" i="3"/>
  <c r="C63" i="3"/>
  <c r="K63" i="3"/>
  <c r="H62" i="4"/>
  <c r="E62" i="4"/>
  <c r="B64" i="4"/>
  <c r="L63" i="4"/>
  <c r="K63" i="4"/>
  <c r="G63" i="4"/>
  <c r="D63" i="4"/>
  <c r="C63" i="4"/>
  <c r="F63" i="4"/>
  <c r="H67" i="2" l="1"/>
  <c r="J66" i="2"/>
  <c r="E67" i="2"/>
  <c r="B69" i="2"/>
  <c r="F68" i="2"/>
  <c r="C68" i="2"/>
  <c r="K68" i="2"/>
  <c r="G68" i="2"/>
  <c r="D68" i="2"/>
  <c r="L68" i="2"/>
  <c r="K64" i="3"/>
  <c r="B65" i="3"/>
  <c r="L64" i="3"/>
  <c r="C64" i="3"/>
  <c r="J62" i="4"/>
  <c r="E63" i="4"/>
  <c r="L64" i="4"/>
  <c r="K64" i="4"/>
  <c r="B65" i="4"/>
  <c r="G64" i="4"/>
  <c r="C64" i="4"/>
  <c r="D64" i="4"/>
  <c r="F64" i="4"/>
  <c r="H63" i="4"/>
  <c r="J67" i="2" l="1"/>
  <c r="H68" i="2"/>
  <c r="L69" i="2"/>
  <c r="B70" i="2"/>
  <c r="D69" i="2"/>
  <c r="F69" i="2"/>
  <c r="G69" i="2"/>
  <c r="K69" i="2"/>
  <c r="C69" i="2"/>
  <c r="E68" i="2"/>
  <c r="L65" i="3"/>
  <c r="B66" i="3"/>
  <c r="K65" i="3"/>
  <c r="C65" i="3"/>
  <c r="J63" i="4"/>
  <c r="H64" i="4"/>
  <c r="B66" i="4"/>
  <c r="L65" i="4"/>
  <c r="K65" i="4"/>
  <c r="G65" i="4"/>
  <c r="C65" i="4"/>
  <c r="D65" i="4"/>
  <c r="F65" i="4"/>
  <c r="E64" i="4"/>
  <c r="J68" i="2" l="1"/>
  <c r="E69" i="2"/>
  <c r="H69" i="2"/>
  <c r="G70" i="2"/>
  <c r="F70" i="2"/>
  <c r="L70" i="2"/>
  <c r="D70" i="2"/>
  <c r="K70" i="2"/>
  <c r="B71" i="2"/>
  <c r="C70" i="2"/>
  <c r="J64" i="4"/>
  <c r="L66" i="3"/>
  <c r="B67" i="3"/>
  <c r="C66" i="3"/>
  <c r="K66" i="3"/>
  <c r="H65" i="4"/>
  <c r="L66" i="4"/>
  <c r="B67" i="4"/>
  <c r="K66" i="4"/>
  <c r="G66" i="4"/>
  <c r="D66" i="4"/>
  <c r="C66" i="4"/>
  <c r="F66" i="4"/>
  <c r="E65" i="4"/>
  <c r="J65" i="4" l="1"/>
  <c r="J69" i="2"/>
  <c r="H70" i="2"/>
  <c r="E70" i="2"/>
  <c r="B72" i="2"/>
  <c r="L71" i="2"/>
  <c r="G71" i="2"/>
  <c r="D71" i="2"/>
  <c r="F71" i="2"/>
  <c r="C71" i="2"/>
  <c r="K71" i="2"/>
  <c r="L67" i="3"/>
  <c r="B68" i="3"/>
  <c r="C67" i="3"/>
  <c r="K67" i="3"/>
  <c r="H66" i="4"/>
  <c r="E66" i="4"/>
  <c r="L67" i="4"/>
  <c r="K67" i="4"/>
  <c r="B68" i="4"/>
  <c r="D67" i="4"/>
  <c r="G67" i="4"/>
  <c r="C67" i="4"/>
  <c r="F67" i="4"/>
  <c r="H71" i="2" l="1"/>
  <c r="J70" i="2"/>
  <c r="E71" i="2"/>
  <c r="G72" i="2"/>
  <c r="D72" i="2"/>
  <c r="B73" i="2"/>
  <c r="F72" i="2"/>
  <c r="L72" i="2"/>
  <c r="K72" i="2"/>
  <c r="C72" i="2"/>
  <c r="J66" i="4"/>
  <c r="E67" i="4"/>
  <c r="B69" i="3"/>
  <c r="L68" i="3"/>
  <c r="C68" i="3"/>
  <c r="K68" i="3"/>
  <c r="H67" i="4"/>
  <c r="L68" i="4"/>
  <c r="K68" i="4"/>
  <c r="B69" i="4"/>
  <c r="D68" i="4"/>
  <c r="C68" i="4"/>
  <c r="G68" i="4"/>
  <c r="F68" i="4"/>
  <c r="J71" i="2" l="1"/>
  <c r="H72" i="2"/>
  <c r="L73" i="2"/>
  <c r="D73" i="2"/>
  <c r="F73" i="2"/>
  <c r="C73" i="2"/>
  <c r="B74" i="2"/>
  <c r="K73" i="2"/>
  <c r="G73" i="2"/>
  <c r="E72" i="2"/>
  <c r="J67" i="4"/>
  <c r="K69" i="3"/>
  <c r="C69" i="3"/>
  <c r="L69" i="3"/>
  <c r="B70" i="3"/>
  <c r="E68" i="4"/>
  <c r="H68" i="4"/>
  <c r="L69" i="4"/>
  <c r="K69" i="4"/>
  <c r="B70" i="4"/>
  <c r="G69" i="4"/>
  <c r="D69" i="4"/>
  <c r="C69" i="4"/>
  <c r="F69" i="4"/>
  <c r="J72" i="2" l="1"/>
  <c r="E73" i="2"/>
  <c r="G74" i="2"/>
  <c r="F74" i="2"/>
  <c r="K74" i="2"/>
  <c r="B75" i="2"/>
  <c r="L74" i="2"/>
  <c r="C74" i="2"/>
  <c r="D74" i="2"/>
  <c r="H73" i="2"/>
  <c r="L70" i="3"/>
  <c r="B71" i="3"/>
  <c r="K70" i="3"/>
  <c r="C70" i="3"/>
  <c r="E69" i="4"/>
  <c r="J68" i="4"/>
  <c r="H69" i="4"/>
  <c r="K70" i="4"/>
  <c r="L70" i="4"/>
  <c r="B71" i="4"/>
  <c r="G70" i="4"/>
  <c r="C70" i="4"/>
  <c r="D70" i="4"/>
  <c r="F70" i="4"/>
  <c r="J73" i="2" l="1"/>
  <c r="E74" i="2"/>
  <c r="H74" i="2"/>
  <c r="L75" i="2"/>
  <c r="D75" i="2"/>
  <c r="F75" i="2"/>
  <c r="K75" i="2"/>
  <c r="C75" i="2"/>
  <c r="G75" i="2"/>
  <c r="B76" i="2"/>
  <c r="K71" i="3"/>
  <c r="L71" i="3"/>
  <c r="B72" i="3"/>
  <c r="C71" i="3"/>
  <c r="J69" i="4"/>
  <c r="H70" i="4"/>
  <c r="B72" i="4"/>
  <c r="L71" i="4"/>
  <c r="K71" i="4"/>
  <c r="G71" i="4"/>
  <c r="C71" i="4"/>
  <c r="D71" i="4"/>
  <c r="F71" i="4"/>
  <c r="E70" i="4"/>
  <c r="J74" i="2" l="1"/>
  <c r="C76" i="2"/>
  <c r="B77" i="2"/>
  <c r="G76" i="2"/>
  <c r="D76" i="2"/>
  <c r="L76" i="2"/>
  <c r="F76" i="2"/>
  <c r="K76" i="2"/>
  <c r="E75" i="2"/>
  <c r="H75" i="2"/>
  <c r="C72" i="3"/>
  <c r="B73" i="3"/>
  <c r="L72" i="3"/>
  <c r="K72" i="3"/>
  <c r="J70" i="4"/>
  <c r="H71" i="4"/>
  <c r="B73" i="4"/>
  <c r="L72" i="4"/>
  <c r="K72" i="4"/>
  <c r="G72" i="4"/>
  <c r="D72" i="4"/>
  <c r="C72" i="4"/>
  <c r="F72" i="4"/>
  <c r="E71" i="4"/>
  <c r="J71" i="4" s="1"/>
  <c r="H76" i="2" l="1"/>
  <c r="J75" i="2"/>
  <c r="E76" i="2"/>
  <c r="D77" i="2"/>
  <c r="F77" i="2"/>
  <c r="K77" i="2"/>
  <c r="B78" i="2"/>
  <c r="L77" i="2"/>
  <c r="C77" i="2"/>
  <c r="G77" i="2"/>
  <c r="E72" i="4"/>
  <c r="B74" i="3"/>
  <c r="K73" i="3"/>
  <c r="C73" i="3"/>
  <c r="L73" i="3"/>
  <c r="H72" i="4"/>
  <c r="B74" i="4"/>
  <c r="L73" i="4"/>
  <c r="K73" i="4"/>
  <c r="G73" i="4"/>
  <c r="D73" i="4"/>
  <c r="C73" i="4"/>
  <c r="F73" i="4"/>
  <c r="J76" i="2" l="1"/>
  <c r="E77" i="2"/>
  <c r="J72" i="4"/>
  <c r="H77" i="2"/>
  <c r="C78" i="2"/>
  <c r="F78" i="2"/>
  <c r="B79" i="2"/>
  <c r="D78" i="2"/>
  <c r="L78" i="2"/>
  <c r="G78" i="2"/>
  <c r="K78" i="2"/>
  <c r="K74" i="3"/>
  <c r="C74" i="3"/>
  <c r="L74" i="3"/>
  <c r="B75" i="3"/>
  <c r="H73" i="4"/>
  <c r="E73" i="4"/>
  <c r="L74" i="4"/>
  <c r="B75" i="4"/>
  <c r="K74" i="4"/>
  <c r="G74" i="4"/>
  <c r="C74" i="4"/>
  <c r="D74" i="4"/>
  <c r="F74" i="4"/>
  <c r="J77" i="2" l="1"/>
  <c r="E78" i="2"/>
  <c r="C79" i="2"/>
  <c r="D79" i="2"/>
  <c r="K79" i="2"/>
  <c r="F79" i="2"/>
  <c r="L79" i="2"/>
  <c r="B80" i="2"/>
  <c r="G79" i="2"/>
  <c r="H78" i="2"/>
  <c r="J73" i="4"/>
  <c r="L75" i="3"/>
  <c r="B76" i="3"/>
  <c r="K75" i="3"/>
  <c r="C75" i="3"/>
  <c r="H74" i="4"/>
  <c r="E74" i="4"/>
  <c r="L75" i="4"/>
  <c r="K75" i="4"/>
  <c r="B76" i="4"/>
  <c r="D75" i="4"/>
  <c r="G75" i="4"/>
  <c r="C75" i="4"/>
  <c r="F75" i="4"/>
  <c r="J78" i="2" l="1"/>
  <c r="H75" i="4"/>
  <c r="H79" i="2"/>
  <c r="L80" i="2"/>
  <c r="C80" i="2"/>
  <c r="F80" i="2"/>
  <c r="D80" i="2"/>
  <c r="B81" i="2"/>
  <c r="K80" i="2"/>
  <c r="G80" i="2"/>
  <c r="E79" i="2"/>
  <c r="J74" i="4"/>
  <c r="K76" i="3"/>
  <c r="B77" i="3"/>
  <c r="C76" i="3"/>
  <c r="L76" i="3"/>
  <c r="E75" i="4"/>
  <c r="L76" i="4"/>
  <c r="K76" i="4"/>
  <c r="B77" i="4"/>
  <c r="D76" i="4"/>
  <c r="C76" i="4"/>
  <c r="G76" i="4"/>
  <c r="F76" i="4"/>
  <c r="J79" i="2" l="1"/>
  <c r="J75" i="4"/>
  <c r="B82" i="2"/>
  <c r="G81" i="2"/>
  <c r="C81" i="2"/>
  <c r="F81" i="2"/>
  <c r="K81" i="2"/>
  <c r="L81" i="2"/>
  <c r="D81" i="2"/>
  <c r="H80" i="2"/>
  <c r="E80" i="2"/>
  <c r="B78" i="3"/>
  <c r="K77" i="3"/>
  <c r="L77" i="3"/>
  <c r="C77" i="3"/>
  <c r="H76" i="4"/>
  <c r="E76" i="4"/>
  <c r="B78" i="4"/>
  <c r="L77" i="4"/>
  <c r="K77" i="4"/>
  <c r="G77" i="4"/>
  <c r="D77" i="4"/>
  <c r="C77" i="4"/>
  <c r="F77" i="4"/>
  <c r="J80" i="2" l="1"/>
  <c r="H81" i="2"/>
  <c r="D82" i="2"/>
  <c r="K82" i="2"/>
  <c r="G82" i="2"/>
  <c r="B83" i="2"/>
  <c r="F82" i="2"/>
  <c r="L82" i="2"/>
  <c r="C82" i="2"/>
  <c r="E81" i="2"/>
  <c r="K78" i="3"/>
  <c r="C78" i="3"/>
  <c r="L78" i="3"/>
  <c r="B79" i="3"/>
  <c r="E77" i="4"/>
  <c r="H77" i="4"/>
  <c r="J76" i="4"/>
  <c r="L78" i="4"/>
  <c r="B79" i="4"/>
  <c r="K78" i="4"/>
  <c r="G78" i="4"/>
  <c r="C78" i="4"/>
  <c r="D78" i="4"/>
  <c r="F78" i="4"/>
  <c r="J81" i="2" l="1"/>
  <c r="E82" i="2"/>
  <c r="H82" i="2"/>
  <c r="B84" i="2"/>
  <c r="G83" i="2"/>
  <c r="C83" i="2"/>
  <c r="F83" i="2"/>
  <c r="L83" i="2"/>
  <c r="D83" i="2"/>
  <c r="K83" i="2"/>
  <c r="J77" i="4"/>
  <c r="L79" i="3"/>
  <c r="B80" i="3"/>
  <c r="C79" i="3"/>
  <c r="K79" i="3"/>
  <c r="H78" i="4"/>
  <c r="E78" i="4"/>
  <c r="L79" i="4"/>
  <c r="K79" i="4"/>
  <c r="B80" i="4"/>
  <c r="D79" i="4"/>
  <c r="G79" i="4"/>
  <c r="C79" i="4"/>
  <c r="F79" i="4"/>
  <c r="J82" i="2" l="1"/>
  <c r="H83" i="2"/>
  <c r="B85" i="2"/>
  <c r="K84" i="2"/>
  <c r="C84" i="2"/>
  <c r="L84" i="2"/>
  <c r="D84" i="2"/>
  <c r="F84" i="2"/>
  <c r="G84" i="2"/>
  <c r="E83" i="2"/>
  <c r="E79" i="4"/>
  <c r="J78" i="4"/>
  <c r="B81" i="3"/>
  <c r="L80" i="3"/>
  <c r="C80" i="3"/>
  <c r="K80" i="3"/>
  <c r="H79" i="4"/>
  <c r="B81" i="4"/>
  <c r="L80" i="4"/>
  <c r="K80" i="4"/>
  <c r="G80" i="4"/>
  <c r="C80" i="4"/>
  <c r="D80" i="4"/>
  <c r="F80" i="4"/>
  <c r="J83" i="2" l="1"/>
  <c r="H84" i="2"/>
  <c r="L85" i="2"/>
  <c r="G85" i="2"/>
  <c r="F85" i="2"/>
  <c r="B86" i="2"/>
  <c r="D85" i="2"/>
  <c r="K85" i="2"/>
  <c r="C85" i="2"/>
  <c r="E84" i="2"/>
  <c r="J79" i="4"/>
  <c r="L81" i="3"/>
  <c r="B82" i="3"/>
  <c r="K81" i="3"/>
  <c r="C81" i="3"/>
  <c r="H80" i="4"/>
  <c r="L81" i="4"/>
  <c r="K81" i="4"/>
  <c r="B82" i="4"/>
  <c r="G81" i="4"/>
  <c r="C81" i="4"/>
  <c r="D81" i="4"/>
  <c r="F81" i="4"/>
  <c r="E80" i="4"/>
  <c r="H85" i="2" l="1"/>
  <c r="E85" i="2"/>
  <c r="L86" i="2"/>
  <c r="F86" i="2"/>
  <c r="D86" i="2"/>
  <c r="B87" i="2"/>
  <c r="C86" i="2"/>
  <c r="G86" i="2"/>
  <c r="K86" i="2"/>
  <c r="J84" i="2"/>
  <c r="J80" i="4"/>
  <c r="K82" i="3"/>
  <c r="L82" i="3"/>
  <c r="B83" i="3"/>
  <c r="C82" i="3"/>
  <c r="H81" i="4"/>
  <c r="K82" i="4"/>
  <c r="L82" i="4"/>
  <c r="B83" i="4"/>
  <c r="D82" i="4"/>
  <c r="G82" i="4"/>
  <c r="C82" i="4"/>
  <c r="F82" i="4"/>
  <c r="E81" i="4"/>
  <c r="J85" i="2" l="1"/>
  <c r="E86" i="2"/>
  <c r="K87" i="2"/>
  <c r="D87" i="2"/>
  <c r="F87" i="2"/>
  <c r="C87" i="2"/>
  <c r="B88" i="2"/>
  <c r="L87" i="2"/>
  <c r="G87" i="2"/>
  <c r="H86" i="2"/>
  <c r="H82" i="4"/>
  <c r="E82" i="4"/>
  <c r="L83" i="3"/>
  <c r="B84" i="3"/>
  <c r="C83" i="3"/>
  <c r="K83" i="3"/>
  <c r="J81" i="4"/>
  <c r="B84" i="4"/>
  <c r="L83" i="4"/>
  <c r="K83" i="4"/>
  <c r="G83" i="4"/>
  <c r="C83" i="4"/>
  <c r="D83" i="4"/>
  <c r="F83" i="4"/>
  <c r="J86" i="2" l="1"/>
  <c r="E87" i="2"/>
  <c r="J82" i="4"/>
  <c r="B89" i="2"/>
  <c r="F88" i="2"/>
  <c r="G88" i="2"/>
  <c r="K88" i="2"/>
  <c r="C88" i="2"/>
  <c r="D88" i="2"/>
  <c r="L88" i="2"/>
  <c r="H87" i="2"/>
  <c r="K84" i="3"/>
  <c r="B85" i="3"/>
  <c r="L84" i="3"/>
  <c r="C84" i="3"/>
  <c r="H83" i="4"/>
  <c r="L84" i="4"/>
  <c r="K84" i="4"/>
  <c r="B85" i="4"/>
  <c r="G84" i="4"/>
  <c r="D84" i="4"/>
  <c r="C84" i="4"/>
  <c r="F84" i="4"/>
  <c r="E83" i="4"/>
  <c r="J83" i="4" l="1"/>
  <c r="J87" i="2"/>
  <c r="H88" i="2"/>
  <c r="G89" i="2"/>
  <c r="F89" i="2"/>
  <c r="L89" i="2"/>
  <c r="D89" i="2"/>
  <c r="B90" i="2"/>
  <c r="K89" i="2"/>
  <c r="C89" i="2"/>
  <c r="E88" i="2"/>
  <c r="L85" i="3"/>
  <c r="B86" i="3"/>
  <c r="C85" i="3"/>
  <c r="K85" i="3"/>
  <c r="E84" i="4"/>
  <c r="H84" i="4"/>
  <c r="B86" i="4"/>
  <c r="L85" i="4"/>
  <c r="K85" i="4"/>
  <c r="D85" i="4"/>
  <c r="C85" i="4"/>
  <c r="G85" i="4"/>
  <c r="F85" i="4"/>
  <c r="J88" i="2" l="1"/>
  <c r="E89" i="2"/>
  <c r="H89" i="2"/>
  <c r="L90" i="2"/>
  <c r="K90" i="2"/>
  <c r="G90" i="2"/>
  <c r="D90" i="2"/>
  <c r="F90" i="2"/>
  <c r="B91" i="2"/>
  <c r="C90" i="2"/>
  <c r="J84" i="4"/>
  <c r="L86" i="3"/>
  <c r="B87" i="3"/>
  <c r="K86" i="3"/>
  <c r="C86" i="3"/>
  <c r="H85" i="4"/>
  <c r="L86" i="4"/>
  <c r="B87" i="4"/>
  <c r="K86" i="4"/>
  <c r="G86" i="4"/>
  <c r="D86" i="4"/>
  <c r="C86" i="4"/>
  <c r="F86" i="4"/>
  <c r="E85" i="4"/>
  <c r="J85" i="4" s="1"/>
  <c r="H90" i="2" l="1"/>
  <c r="J89" i="2"/>
  <c r="E90" i="2"/>
  <c r="B92" i="2"/>
  <c r="L91" i="2"/>
  <c r="K91" i="2"/>
  <c r="D91" i="2"/>
  <c r="F91" i="2"/>
  <c r="G91" i="2"/>
  <c r="C91" i="2"/>
  <c r="L87" i="3"/>
  <c r="B88" i="3"/>
  <c r="K87" i="3"/>
  <c r="C87" i="3"/>
  <c r="E86" i="4"/>
  <c r="H86" i="4"/>
  <c r="B88" i="4"/>
  <c r="L87" i="4"/>
  <c r="K87" i="4"/>
  <c r="G87" i="4"/>
  <c r="D87" i="4"/>
  <c r="C87" i="4"/>
  <c r="F87" i="4"/>
  <c r="J90" i="2" l="1"/>
  <c r="E91" i="2"/>
  <c r="H91" i="2"/>
  <c r="L92" i="2"/>
  <c r="K92" i="2"/>
  <c r="G92" i="2"/>
  <c r="D92" i="2"/>
  <c r="C92" i="2"/>
  <c r="F92" i="2"/>
  <c r="B93" i="2"/>
  <c r="E87" i="4"/>
  <c r="J86" i="4"/>
  <c r="K88" i="3"/>
  <c r="B89" i="3"/>
  <c r="L88" i="3"/>
  <c r="C88" i="3"/>
  <c r="H87" i="4"/>
  <c r="L88" i="4"/>
  <c r="K88" i="4"/>
  <c r="B89" i="4"/>
  <c r="G88" i="4"/>
  <c r="C88" i="4"/>
  <c r="D88" i="4"/>
  <c r="F88" i="4"/>
  <c r="J91" i="2" l="1"/>
  <c r="H92" i="2"/>
  <c r="E92" i="2"/>
  <c r="L93" i="2"/>
  <c r="G93" i="2"/>
  <c r="K93" i="2"/>
  <c r="D93" i="2"/>
  <c r="B94" i="2"/>
  <c r="C93" i="2"/>
  <c r="F93" i="2"/>
  <c r="J87" i="4"/>
  <c r="L89" i="3"/>
  <c r="B90" i="3"/>
  <c r="C89" i="3"/>
  <c r="K89" i="3"/>
  <c r="H88" i="4"/>
  <c r="B90" i="4"/>
  <c r="L89" i="4"/>
  <c r="K89" i="4"/>
  <c r="G89" i="4"/>
  <c r="C89" i="4"/>
  <c r="D89" i="4"/>
  <c r="F89" i="4"/>
  <c r="E88" i="4"/>
  <c r="J92" i="2" l="1"/>
  <c r="E93" i="2"/>
  <c r="H93" i="2"/>
  <c r="L94" i="2"/>
  <c r="K94" i="2"/>
  <c r="C94" i="2"/>
  <c r="G94" i="2"/>
  <c r="F94" i="2"/>
  <c r="D94" i="2"/>
  <c r="B95" i="2"/>
  <c r="L90" i="3"/>
  <c r="K90" i="3"/>
  <c r="B91" i="3"/>
  <c r="C90" i="3"/>
  <c r="J88" i="4"/>
  <c r="H89" i="4"/>
  <c r="L90" i="4"/>
  <c r="B91" i="4"/>
  <c r="K90" i="4"/>
  <c r="G90" i="4"/>
  <c r="D90" i="4"/>
  <c r="C90" i="4"/>
  <c r="F90" i="4"/>
  <c r="E89" i="4"/>
  <c r="J93" i="2" l="1"/>
  <c r="F95" i="2"/>
  <c r="K95" i="2"/>
  <c r="D95" i="2"/>
  <c r="L95" i="2"/>
  <c r="G95" i="2"/>
  <c r="B96" i="2"/>
  <c r="C95" i="2"/>
  <c r="H94" i="2"/>
  <c r="E94" i="2"/>
  <c r="L91" i="3"/>
  <c r="B92" i="3"/>
  <c r="C91" i="3"/>
  <c r="K91" i="3"/>
  <c r="J89" i="4"/>
  <c r="E90" i="4"/>
  <c r="H90" i="4"/>
  <c r="B92" i="4"/>
  <c r="L91" i="4"/>
  <c r="K91" i="4"/>
  <c r="G91" i="4"/>
  <c r="C91" i="4"/>
  <c r="D91" i="4"/>
  <c r="F91" i="4"/>
  <c r="E95" i="2" l="1"/>
  <c r="L96" i="2"/>
  <c r="C96" i="2"/>
  <c r="K96" i="2"/>
  <c r="G96" i="2"/>
  <c r="D96" i="2"/>
  <c r="B97" i="2"/>
  <c r="F96" i="2"/>
  <c r="H95" i="2"/>
  <c r="J94" i="2"/>
  <c r="J90" i="4"/>
  <c r="C92" i="3"/>
  <c r="K92" i="3"/>
  <c r="B93" i="3"/>
  <c r="L92" i="3"/>
  <c r="H91" i="4"/>
  <c r="L92" i="4"/>
  <c r="K92" i="4"/>
  <c r="B93" i="4"/>
  <c r="D92" i="4"/>
  <c r="G92" i="4"/>
  <c r="C92" i="4"/>
  <c r="F92" i="4"/>
  <c r="E91" i="4"/>
  <c r="J91" i="4" l="1"/>
  <c r="J95" i="2"/>
  <c r="E92" i="4"/>
  <c r="E96" i="2"/>
  <c r="H96" i="2"/>
  <c r="K97" i="2"/>
  <c r="G97" i="2"/>
  <c r="B98" i="2"/>
  <c r="C97" i="2"/>
  <c r="F97" i="2"/>
  <c r="L97" i="2"/>
  <c r="D97" i="2"/>
  <c r="H92" i="4"/>
  <c r="L93" i="3"/>
  <c r="B94" i="3"/>
  <c r="C93" i="3"/>
  <c r="K93" i="3"/>
  <c r="B94" i="4"/>
  <c r="L93" i="4"/>
  <c r="K93" i="4"/>
  <c r="D93" i="4"/>
  <c r="C93" i="4"/>
  <c r="G93" i="4"/>
  <c r="F93" i="4"/>
  <c r="J92" i="4" l="1"/>
  <c r="J96" i="2"/>
  <c r="H97" i="2"/>
  <c r="E97" i="2"/>
  <c r="B99" i="2"/>
  <c r="L98" i="2"/>
  <c r="G98" i="2"/>
  <c r="D98" i="2"/>
  <c r="C98" i="2"/>
  <c r="F98" i="2"/>
  <c r="K98" i="2"/>
  <c r="C94" i="3"/>
  <c r="K94" i="3"/>
  <c r="L94" i="3"/>
  <c r="B95" i="3"/>
  <c r="H93" i="4"/>
  <c r="E93" i="4"/>
  <c r="L94" i="4"/>
  <c r="B95" i="4"/>
  <c r="K94" i="4"/>
  <c r="G94" i="4"/>
  <c r="D94" i="4"/>
  <c r="C94" i="4"/>
  <c r="F94" i="4"/>
  <c r="J97" i="2" l="1"/>
  <c r="E98" i="2"/>
  <c r="H98" i="2"/>
  <c r="B100" i="2"/>
  <c r="L99" i="2"/>
  <c r="D99" i="2"/>
  <c r="G99" i="2"/>
  <c r="F99" i="2"/>
  <c r="K99" i="2"/>
  <c r="C99" i="2"/>
  <c r="K95" i="3"/>
  <c r="L95" i="3"/>
  <c r="B96" i="3"/>
  <c r="C95" i="3"/>
  <c r="J93" i="4"/>
  <c r="H94" i="4"/>
  <c r="E94" i="4"/>
  <c r="L95" i="4"/>
  <c r="B96" i="4"/>
  <c r="K95" i="4"/>
  <c r="D95" i="4"/>
  <c r="C95" i="4"/>
  <c r="G95" i="4"/>
  <c r="F95" i="4"/>
  <c r="E99" i="2" l="1"/>
  <c r="J98" i="2"/>
  <c r="H99" i="2"/>
  <c r="K100" i="2"/>
  <c r="L100" i="2"/>
  <c r="D100" i="2"/>
  <c r="G100" i="2"/>
  <c r="F100" i="2"/>
  <c r="B101" i="2"/>
  <c r="C100" i="2"/>
  <c r="H95" i="4"/>
  <c r="E95" i="4"/>
  <c r="J94" i="4"/>
  <c r="K96" i="3"/>
  <c r="B97" i="3"/>
  <c r="L96" i="3"/>
  <c r="C96" i="3"/>
  <c r="L96" i="4"/>
  <c r="K96" i="4"/>
  <c r="B97" i="4"/>
  <c r="D96" i="4"/>
  <c r="G96" i="4"/>
  <c r="C96" i="4"/>
  <c r="F96" i="4"/>
  <c r="J99" i="2" l="1"/>
  <c r="E100" i="2"/>
  <c r="H100" i="2"/>
  <c r="D101" i="2"/>
  <c r="B102" i="2"/>
  <c r="G101" i="2"/>
  <c r="C101" i="2"/>
  <c r="L101" i="2"/>
  <c r="F101" i="2"/>
  <c r="K101" i="2"/>
  <c r="J95" i="4"/>
  <c r="E96" i="4"/>
  <c r="L97" i="3"/>
  <c r="B98" i="3"/>
  <c r="K97" i="3"/>
  <c r="C97" i="3"/>
  <c r="H96" i="4"/>
  <c r="B98" i="4"/>
  <c r="L97" i="4"/>
  <c r="K97" i="4"/>
  <c r="D97" i="4"/>
  <c r="G97" i="4"/>
  <c r="C97" i="4"/>
  <c r="F97" i="4"/>
  <c r="J100" i="2" l="1"/>
  <c r="D102" i="2"/>
  <c r="F102" i="2"/>
  <c r="L102" i="2"/>
  <c r="G102" i="2"/>
  <c r="K102" i="2"/>
  <c r="C102" i="2"/>
  <c r="B103" i="2"/>
  <c r="H101" i="2"/>
  <c r="E101" i="2"/>
  <c r="J96" i="4"/>
  <c r="H97" i="4"/>
  <c r="L98" i="3"/>
  <c r="B99" i="3"/>
  <c r="C98" i="3"/>
  <c r="K98" i="3"/>
  <c r="E97" i="4"/>
  <c r="L98" i="4"/>
  <c r="B99" i="4"/>
  <c r="K98" i="4"/>
  <c r="D98" i="4"/>
  <c r="C98" i="4"/>
  <c r="G98" i="4"/>
  <c r="F98" i="4"/>
  <c r="J101" i="2" l="1"/>
  <c r="E102" i="2"/>
  <c r="B104" i="2"/>
  <c r="C103" i="2"/>
  <c r="F103" i="2"/>
  <c r="K103" i="2"/>
  <c r="D103" i="2"/>
  <c r="L103" i="2"/>
  <c r="G103" i="2"/>
  <c r="H102" i="2"/>
  <c r="J97" i="4"/>
  <c r="L99" i="3"/>
  <c r="B100" i="3"/>
  <c r="C99" i="3"/>
  <c r="K99" i="3"/>
  <c r="E98" i="4"/>
  <c r="H98" i="4"/>
  <c r="B100" i="4"/>
  <c r="L99" i="4"/>
  <c r="K99" i="4"/>
  <c r="G99" i="4"/>
  <c r="D99" i="4"/>
  <c r="C99" i="4"/>
  <c r="F99" i="4"/>
  <c r="J102" i="2" l="1"/>
  <c r="E103" i="2"/>
  <c r="C104" i="2"/>
  <c r="F104" i="2"/>
  <c r="L104" i="2"/>
  <c r="D104" i="2"/>
  <c r="K104" i="2"/>
  <c r="G104" i="2"/>
  <c r="B105" i="2"/>
  <c r="H103" i="2"/>
  <c r="J98" i="4"/>
  <c r="L100" i="3"/>
  <c r="K100" i="3"/>
  <c r="C100" i="3"/>
  <c r="B101" i="3"/>
  <c r="E99" i="4"/>
  <c r="H99" i="4"/>
  <c r="L100" i="4"/>
  <c r="K100" i="4"/>
  <c r="B101" i="4"/>
  <c r="G100" i="4"/>
  <c r="C100" i="4"/>
  <c r="D100" i="4"/>
  <c r="F100" i="4"/>
  <c r="J103" i="2" l="1"/>
  <c r="B106" i="2"/>
  <c r="C105" i="2"/>
  <c r="D105" i="2"/>
  <c r="L105" i="2"/>
  <c r="F105" i="2"/>
  <c r="K105" i="2"/>
  <c r="G105" i="2"/>
  <c r="E104" i="2"/>
  <c r="H104" i="2"/>
  <c r="L101" i="3"/>
  <c r="B102" i="3"/>
  <c r="K101" i="3"/>
  <c r="C101" i="3"/>
  <c r="J99" i="4"/>
  <c r="H100" i="4"/>
  <c r="B102" i="4"/>
  <c r="L101" i="4"/>
  <c r="K101" i="4"/>
  <c r="G101" i="4"/>
  <c r="C101" i="4"/>
  <c r="D101" i="4"/>
  <c r="F101" i="4"/>
  <c r="E100" i="4"/>
  <c r="E105" i="2" l="1"/>
  <c r="J104" i="2"/>
  <c r="B107" i="2"/>
  <c r="D106" i="2"/>
  <c r="L106" i="2"/>
  <c r="F106" i="2"/>
  <c r="K106" i="2"/>
  <c r="C106" i="2"/>
  <c r="G106" i="2"/>
  <c r="H105" i="2"/>
  <c r="J100" i="4"/>
  <c r="L102" i="3"/>
  <c r="B103" i="3"/>
  <c r="K102" i="3"/>
  <c r="C102" i="3"/>
  <c r="H101" i="4"/>
  <c r="E101" i="4"/>
  <c r="L102" i="4"/>
  <c r="B103" i="4"/>
  <c r="K102" i="4"/>
  <c r="G102" i="4"/>
  <c r="D102" i="4"/>
  <c r="C102" i="4"/>
  <c r="F102" i="4"/>
  <c r="J105" i="2" l="1"/>
  <c r="E106" i="2"/>
  <c r="H106" i="2"/>
  <c r="B108" i="2"/>
  <c r="L107" i="2"/>
  <c r="G107" i="2"/>
  <c r="F107" i="2"/>
  <c r="K107" i="2"/>
  <c r="C107" i="2"/>
  <c r="D107" i="2"/>
  <c r="L103" i="3"/>
  <c r="C103" i="3"/>
  <c r="B104" i="3"/>
  <c r="K103" i="3"/>
  <c r="E102" i="4"/>
  <c r="J101" i="4"/>
  <c r="H102" i="4"/>
  <c r="B104" i="4"/>
  <c r="L103" i="4"/>
  <c r="K103" i="4"/>
  <c r="G103" i="4"/>
  <c r="C103" i="4"/>
  <c r="D103" i="4"/>
  <c r="F103" i="4"/>
  <c r="J106" i="2" l="1"/>
  <c r="E107" i="2"/>
  <c r="H107" i="2"/>
  <c r="B109" i="2"/>
  <c r="C108" i="2"/>
  <c r="F108" i="2"/>
  <c r="L108" i="2"/>
  <c r="D108" i="2"/>
  <c r="K108" i="2"/>
  <c r="G108" i="2"/>
  <c r="J102" i="4"/>
  <c r="K104" i="3"/>
  <c r="B105" i="3"/>
  <c r="C104" i="3"/>
  <c r="L104" i="3"/>
  <c r="H103" i="4"/>
  <c r="E103" i="4"/>
  <c r="B105" i="4"/>
  <c r="L104" i="4"/>
  <c r="K104" i="4"/>
  <c r="G104" i="4"/>
  <c r="D104" i="4"/>
  <c r="C104" i="4"/>
  <c r="F104" i="4"/>
  <c r="J107" i="2" l="1"/>
  <c r="G109" i="2"/>
  <c r="B110" i="2"/>
  <c r="C109" i="2"/>
  <c r="K109" i="2"/>
  <c r="L109" i="2"/>
  <c r="D109" i="2"/>
  <c r="F109" i="2"/>
  <c r="H108" i="2"/>
  <c r="E108" i="2"/>
  <c r="L105" i="3"/>
  <c r="B106" i="3"/>
  <c r="K105" i="3"/>
  <c r="C105" i="3"/>
  <c r="J103" i="4"/>
  <c r="H104" i="4"/>
  <c r="B106" i="4"/>
  <c r="L105" i="4"/>
  <c r="K105" i="4"/>
  <c r="D105" i="4"/>
  <c r="C105" i="4"/>
  <c r="G105" i="4"/>
  <c r="F105" i="4"/>
  <c r="E104" i="4"/>
  <c r="H109" i="2" l="1"/>
  <c r="J108" i="2"/>
  <c r="E109" i="2"/>
  <c r="K110" i="2"/>
  <c r="L110" i="2"/>
  <c r="G110" i="2"/>
  <c r="B111" i="2"/>
  <c r="F110" i="2"/>
  <c r="D110" i="2"/>
  <c r="C110" i="2"/>
  <c r="J104" i="4"/>
  <c r="K106" i="3"/>
  <c r="L106" i="3"/>
  <c r="B107" i="3"/>
  <c r="C106" i="3"/>
  <c r="H105" i="4"/>
  <c r="E105" i="4"/>
  <c r="K106" i="4"/>
  <c r="L106" i="4"/>
  <c r="B107" i="4"/>
  <c r="G106" i="4"/>
  <c r="D106" i="4"/>
  <c r="C106" i="4"/>
  <c r="F106" i="4"/>
  <c r="J109" i="2" l="1"/>
  <c r="H110" i="2"/>
  <c r="E110" i="2"/>
  <c r="C111" i="2"/>
  <c r="F111" i="2"/>
  <c r="L111" i="2"/>
  <c r="B112" i="2"/>
  <c r="G111" i="2"/>
  <c r="D111" i="2"/>
  <c r="K111" i="2"/>
  <c r="E106" i="4"/>
  <c r="C107" i="3"/>
  <c r="L107" i="3"/>
  <c r="B108" i="3"/>
  <c r="K107" i="3"/>
  <c r="J105" i="4"/>
  <c r="H106" i="4"/>
  <c r="B108" i="4"/>
  <c r="L107" i="4"/>
  <c r="K107" i="4"/>
  <c r="G107" i="4"/>
  <c r="C107" i="4"/>
  <c r="D107" i="4"/>
  <c r="F107" i="4"/>
  <c r="J110" i="2" l="1"/>
  <c r="E111" i="2"/>
  <c r="L112" i="2"/>
  <c r="B113" i="2"/>
  <c r="F112" i="2"/>
  <c r="G112" i="2"/>
  <c r="D112" i="2"/>
  <c r="K112" i="2"/>
  <c r="C112" i="2"/>
  <c r="H111" i="2"/>
  <c r="J106" i="4"/>
  <c r="K108" i="3"/>
  <c r="B109" i="3"/>
  <c r="L108" i="3"/>
  <c r="C108" i="3"/>
  <c r="H107" i="4"/>
  <c r="B109" i="4"/>
  <c r="L108" i="4"/>
  <c r="K108" i="4"/>
  <c r="D108" i="4"/>
  <c r="G108" i="4"/>
  <c r="C108" i="4"/>
  <c r="F108" i="4"/>
  <c r="E107" i="4"/>
  <c r="J111" i="2" l="1"/>
  <c r="E112" i="2"/>
  <c r="H112" i="2"/>
  <c r="K113" i="2"/>
  <c r="C113" i="2"/>
  <c r="B114" i="2"/>
  <c r="D113" i="2"/>
  <c r="F113" i="2"/>
  <c r="L113" i="2"/>
  <c r="G113" i="2"/>
  <c r="E108" i="4"/>
  <c r="L109" i="3"/>
  <c r="B110" i="3"/>
  <c r="K109" i="3"/>
  <c r="C109" i="3"/>
  <c r="J107" i="4"/>
  <c r="H108" i="4"/>
  <c r="B110" i="4"/>
  <c r="L109" i="4"/>
  <c r="K109" i="4"/>
  <c r="G109" i="4"/>
  <c r="C109" i="4"/>
  <c r="D109" i="4"/>
  <c r="F109" i="4"/>
  <c r="J112" i="2" l="1"/>
  <c r="E113" i="2"/>
  <c r="D114" i="2"/>
  <c r="C114" i="2"/>
  <c r="L114" i="2"/>
  <c r="B115" i="2"/>
  <c r="F114" i="2"/>
  <c r="G114" i="2"/>
  <c r="K114" i="2"/>
  <c r="H113" i="2"/>
  <c r="J108" i="4"/>
  <c r="K110" i="3"/>
  <c r="L110" i="3"/>
  <c r="B111" i="3"/>
  <c r="C110" i="3"/>
  <c r="H109" i="4"/>
  <c r="E109" i="4"/>
  <c r="L110" i="4"/>
  <c r="B111" i="4"/>
  <c r="K110" i="4"/>
  <c r="D110" i="4"/>
  <c r="G110" i="4"/>
  <c r="C110" i="4"/>
  <c r="F110" i="4"/>
  <c r="J113" i="2" l="1"/>
  <c r="H110" i="4"/>
  <c r="H114" i="2"/>
  <c r="L115" i="2"/>
  <c r="D115" i="2"/>
  <c r="B116" i="2"/>
  <c r="G115" i="2"/>
  <c r="K115" i="2"/>
  <c r="C115" i="2"/>
  <c r="F115" i="2"/>
  <c r="E114" i="2"/>
  <c r="J114" i="2" s="1"/>
  <c r="J109" i="4"/>
  <c r="L111" i="3"/>
  <c r="B112" i="3"/>
  <c r="K111" i="3"/>
  <c r="C111" i="3"/>
  <c r="E110" i="4"/>
  <c r="B112" i="4"/>
  <c r="L111" i="4"/>
  <c r="K111" i="4"/>
  <c r="D111" i="4"/>
  <c r="C111" i="4"/>
  <c r="G111" i="4"/>
  <c r="F111" i="4"/>
  <c r="J110" i="4" l="1"/>
  <c r="E115" i="2"/>
  <c r="K116" i="2"/>
  <c r="F116" i="2"/>
  <c r="B117" i="2"/>
  <c r="D116" i="2"/>
  <c r="L116" i="2"/>
  <c r="G116" i="2"/>
  <c r="C116" i="2"/>
  <c r="H115" i="2"/>
  <c r="B113" i="3"/>
  <c r="L112" i="3"/>
  <c r="K112" i="3"/>
  <c r="C112" i="3"/>
  <c r="H111" i="4"/>
  <c r="E111" i="4"/>
  <c r="L112" i="4"/>
  <c r="K112" i="4"/>
  <c r="B113" i="4"/>
  <c r="G112" i="4"/>
  <c r="D112" i="4"/>
  <c r="C112" i="4"/>
  <c r="F112" i="4"/>
  <c r="J115" i="2" l="1"/>
  <c r="B118" i="2"/>
  <c r="G117" i="2"/>
  <c r="L117" i="2"/>
  <c r="C117" i="2"/>
  <c r="D117" i="2"/>
  <c r="F117" i="2"/>
  <c r="K117" i="2"/>
  <c r="E116" i="2"/>
  <c r="H116" i="2"/>
  <c r="K113" i="3"/>
  <c r="L113" i="3"/>
  <c r="B114" i="3"/>
  <c r="C113" i="3"/>
  <c r="E112" i="4"/>
  <c r="J111" i="4"/>
  <c r="H112" i="4"/>
  <c r="B114" i="4"/>
  <c r="L113" i="4"/>
  <c r="K113" i="4"/>
  <c r="G113" i="4"/>
  <c r="D113" i="4"/>
  <c r="C113" i="4"/>
  <c r="F113" i="4"/>
  <c r="E117" i="2" l="1"/>
  <c r="H117" i="2"/>
  <c r="K118" i="2"/>
  <c r="B119" i="2"/>
  <c r="L118" i="2"/>
  <c r="G118" i="2"/>
  <c r="C118" i="2"/>
  <c r="D118" i="2"/>
  <c r="F118" i="2"/>
  <c r="J116" i="2"/>
  <c r="J112" i="4"/>
  <c r="H113" i="4"/>
  <c r="B115" i="3"/>
  <c r="C114" i="3"/>
  <c r="K114" i="3"/>
  <c r="L114" i="3"/>
  <c r="E113" i="4"/>
  <c r="L114" i="4"/>
  <c r="B115" i="4"/>
  <c r="K114" i="4"/>
  <c r="G114" i="4"/>
  <c r="C114" i="4"/>
  <c r="D114" i="4"/>
  <c r="F114" i="4"/>
  <c r="J113" i="4" l="1"/>
  <c r="J117" i="2"/>
  <c r="H118" i="2"/>
  <c r="E118" i="2"/>
  <c r="D119" i="2"/>
  <c r="B120" i="2"/>
  <c r="L119" i="2"/>
  <c r="G119" i="2"/>
  <c r="K119" i="2"/>
  <c r="F119" i="2"/>
  <c r="C119" i="2"/>
  <c r="L115" i="3"/>
  <c r="B116" i="3"/>
  <c r="K115" i="3"/>
  <c r="C115" i="3"/>
  <c r="H114" i="4"/>
  <c r="E114" i="4"/>
  <c r="B116" i="4"/>
  <c r="L115" i="4"/>
  <c r="K115" i="4"/>
  <c r="D115" i="4"/>
  <c r="C115" i="4"/>
  <c r="G115" i="4"/>
  <c r="F115" i="4"/>
  <c r="H119" i="2" l="1"/>
  <c r="E119" i="2"/>
  <c r="J118" i="2"/>
  <c r="K120" i="2"/>
  <c r="L120" i="2"/>
  <c r="G120" i="2"/>
  <c r="B121" i="2"/>
  <c r="D120" i="2"/>
  <c r="F120" i="2"/>
  <c r="C120" i="2"/>
  <c r="K116" i="3"/>
  <c r="B117" i="3"/>
  <c r="C116" i="3"/>
  <c r="L116" i="3"/>
  <c r="J114" i="4"/>
  <c r="B117" i="4"/>
  <c r="L116" i="4"/>
  <c r="K116" i="4"/>
  <c r="D116" i="4"/>
  <c r="G116" i="4"/>
  <c r="C116" i="4"/>
  <c r="F116" i="4"/>
  <c r="H115" i="4"/>
  <c r="E115" i="4"/>
  <c r="E116" i="4" l="1"/>
  <c r="J119" i="2"/>
  <c r="E120" i="2"/>
  <c r="B122" i="2"/>
  <c r="K121" i="2"/>
  <c r="D121" i="2"/>
  <c r="F121" i="2"/>
  <c r="L121" i="2"/>
  <c r="C121" i="2"/>
  <c r="G121" i="2"/>
  <c r="H120" i="2"/>
  <c r="H116" i="4"/>
  <c r="L117" i="3"/>
  <c r="B118" i="3"/>
  <c r="C117" i="3"/>
  <c r="K117" i="3"/>
  <c r="B118" i="4"/>
  <c r="L117" i="4"/>
  <c r="K117" i="4"/>
  <c r="D117" i="4"/>
  <c r="G117" i="4"/>
  <c r="C117" i="4"/>
  <c r="F117" i="4"/>
  <c r="J115" i="4"/>
  <c r="J116" i="4" l="1"/>
  <c r="J120" i="2"/>
  <c r="H117" i="4"/>
  <c r="E117" i="4"/>
  <c r="E121" i="2"/>
  <c r="H121" i="2"/>
  <c r="L122" i="2"/>
  <c r="C122" i="2"/>
  <c r="K122" i="2"/>
  <c r="G122" i="2"/>
  <c r="F122" i="2"/>
  <c r="B123" i="2"/>
  <c r="D122" i="2"/>
  <c r="L118" i="3"/>
  <c r="B119" i="3"/>
  <c r="C118" i="3"/>
  <c r="K118" i="3"/>
  <c r="L118" i="4"/>
  <c r="B119" i="4"/>
  <c r="K118" i="4"/>
  <c r="D118" i="4"/>
  <c r="G118" i="4"/>
  <c r="C118" i="4"/>
  <c r="F118" i="4"/>
  <c r="J117" i="4" l="1"/>
  <c r="E118" i="4"/>
  <c r="J121" i="2"/>
  <c r="E122" i="2"/>
  <c r="H122" i="2"/>
  <c r="C123" i="2"/>
  <c r="K123" i="2"/>
  <c r="G123" i="2"/>
  <c r="F123" i="2"/>
  <c r="L123" i="2"/>
  <c r="D123" i="2"/>
  <c r="B124" i="2"/>
  <c r="H118" i="4"/>
  <c r="L119" i="3"/>
  <c r="B120" i="3"/>
  <c r="K119" i="3"/>
  <c r="C119" i="3"/>
  <c r="L119" i="4"/>
  <c r="K119" i="4"/>
  <c r="B120" i="4"/>
  <c r="G119" i="4"/>
  <c r="C119" i="4"/>
  <c r="D119" i="4"/>
  <c r="F119" i="4"/>
  <c r="J118" i="4" l="1"/>
  <c r="J122" i="2"/>
  <c r="H123" i="2"/>
  <c r="L124" i="2"/>
  <c r="F124" i="2"/>
  <c r="K124" i="2"/>
  <c r="D124" i="2"/>
  <c r="B125" i="2"/>
  <c r="C124" i="2"/>
  <c r="G124" i="2"/>
  <c r="E123" i="2"/>
  <c r="K120" i="3"/>
  <c r="B121" i="3"/>
  <c r="L120" i="3"/>
  <c r="C120" i="3"/>
  <c r="H119" i="4"/>
  <c r="B121" i="4"/>
  <c r="L120" i="4"/>
  <c r="K120" i="4"/>
  <c r="D120" i="4"/>
  <c r="G120" i="4"/>
  <c r="C120" i="4"/>
  <c r="F120" i="4"/>
  <c r="E119" i="4"/>
  <c r="J123" i="2" l="1"/>
  <c r="E120" i="4"/>
  <c r="E124" i="2"/>
  <c r="H124" i="2"/>
  <c r="L125" i="2"/>
  <c r="D125" i="2"/>
  <c r="B126" i="2"/>
  <c r="G125" i="2"/>
  <c r="K125" i="2"/>
  <c r="C125" i="2"/>
  <c r="F125" i="2"/>
  <c r="K121" i="3"/>
  <c r="L121" i="3"/>
  <c r="B122" i="3"/>
  <c r="C121" i="3"/>
  <c r="H120" i="4"/>
  <c r="J119" i="4"/>
  <c r="L121" i="4"/>
  <c r="K121" i="4"/>
  <c r="B122" i="4"/>
  <c r="G121" i="4"/>
  <c r="D121" i="4"/>
  <c r="C121" i="4"/>
  <c r="F121" i="4"/>
  <c r="J120" i="4" l="1"/>
  <c r="E125" i="2"/>
  <c r="J124" i="2"/>
  <c r="F126" i="2"/>
  <c r="K126" i="2"/>
  <c r="L126" i="2"/>
  <c r="G126" i="2"/>
  <c r="B127" i="2"/>
  <c r="D126" i="2"/>
  <c r="C126" i="2"/>
  <c r="H125" i="2"/>
  <c r="L122" i="3"/>
  <c r="B123" i="3"/>
  <c r="C122" i="3"/>
  <c r="K122" i="3"/>
  <c r="H121" i="4"/>
  <c r="E121" i="4"/>
  <c r="K122" i="4"/>
  <c r="L122" i="4"/>
  <c r="B123" i="4"/>
  <c r="C122" i="4"/>
  <c r="D122" i="4"/>
  <c r="G122" i="4"/>
  <c r="F122" i="4"/>
  <c r="J125" i="2" l="1"/>
  <c r="B128" i="2"/>
  <c r="L127" i="2"/>
  <c r="D127" i="2"/>
  <c r="F127" i="2"/>
  <c r="C127" i="2"/>
  <c r="K127" i="2"/>
  <c r="G127" i="2"/>
  <c r="E126" i="2"/>
  <c r="H126" i="2"/>
  <c r="J121" i="4"/>
  <c r="L123" i="3"/>
  <c r="B124" i="3"/>
  <c r="K123" i="3"/>
  <c r="C123" i="3"/>
  <c r="E122" i="4"/>
  <c r="B124" i="4"/>
  <c r="L123" i="4"/>
  <c r="K123" i="4"/>
  <c r="D123" i="4"/>
  <c r="G123" i="4"/>
  <c r="C123" i="4"/>
  <c r="F123" i="4"/>
  <c r="H122" i="4"/>
  <c r="J122" i="4" s="1"/>
  <c r="E123" i="4" l="1"/>
  <c r="E127" i="2"/>
  <c r="J126" i="2"/>
  <c r="K128" i="2"/>
  <c r="F128" i="2"/>
  <c r="B129" i="2"/>
  <c r="C128" i="2"/>
  <c r="G128" i="2"/>
  <c r="L128" i="2"/>
  <c r="D128" i="2"/>
  <c r="H127" i="2"/>
  <c r="B125" i="3"/>
  <c r="K124" i="3"/>
  <c r="L124" i="3"/>
  <c r="C124" i="3"/>
  <c r="H123" i="4"/>
  <c r="L124" i="4"/>
  <c r="B125" i="4"/>
  <c r="K124" i="4"/>
  <c r="G124" i="4"/>
  <c r="D124" i="4"/>
  <c r="C124" i="4"/>
  <c r="F124" i="4"/>
  <c r="J123" i="4" l="1"/>
  <c r="J127" i="2"/>
  <c r="E128" i="2"/>
  <c r="H128" i="2"/>
  <c r="L129" i="2"/>
  <c r="B130" i="2"/>
  <c r="C129" i="2"/>
  <c r="F129" i="2"/>
  <c r="G129" i="2"/>
  <c r="D129" i="2"/>
  <c r="K129" i="2"/>
  <c r="K125" i="3"/>
  <c r="C125" i="3"/>
  <c r="L125" i="3"/>
  <c r="B126" i="3"/>
  <c r="E124" i="4"/>
  <c r="H124" i="4"/>
  <c r="B126" i="4"/>
  <c r="L125" i="4"/>
  <c r="K125" i="4"/>
  <c r="D125" i="4"/>
  <c r="G125" i="4"/>
  <c r="C125" i="4"/>
  <c r="F125" i="4"/>
  <c r="E125" i="4" l="1"/>
  <c r="H129" i="2"/>
  <c r="J128" i="2"/>
  <c r="E129" i="2"/>
  <c r="B131" i="2"/>
  <c r="D130" i="2"/>
  <c r="F130" i="2"/>
  <c r="C130" i="2"/>
  <c r="K130" i="2"/>
  <c r="L130" i="2"/>
  <c r="G130" i="2"/>
  <c r="B127" i="3"/>
  <c r="K126" i="3"/>
  <c r="C126" i="3"/>
  <c r="L126" i="3"/>
  <c r="H125" i="4"/>
  <c r="J124" i="4"/>
  <c r="L126" i="4"/>
  <c r="B127" i="4"/>
  <c r="K126" i="4"/>
  <c r="C126" i="4"/>
  <c r="G126" i="4"/>
  <c r="D126" i="4"/>
  <c r="F126" i="4"/>
  <c r="J129" i="2" l="1"/>
  <c r="E130" i="2"/>
  <c r="J125" i="4"/>
  <c r="L131" i="2"/>
  <c r="F131" i="2"/>
  <c r="B132" i="2"/>
  <c r="G131" i="2"/>
  <c r="C131" i="2"/>
  <c r="K131" i="2"/>
  <c r="D131" i="2"/>
  <c r="H130" i="2"/>
  <c r="B128" i="3"/>
  <c r="K127" i="3"/>
  <c r="L127" i="3"/>
  <c r="C127" i="3"/>
  <c r="H126" i="4"/>
  <c r="L127" i="4"/>
  <c r="K127" i="4"/>
  <c r="B128" i="4"/>
  <c r="D127" i="4"/>
  <c r="G127" i="4"/>
  <c r="C127" i="4"/>
  <c r="F127" i="4"/>
  <c r="E126" i="4"/>
  <c r="J126" i="4" s="1"/>
  <c r="E127" i="4" l="1"/>
  <c r="J130" i="2"/>
  <c r="B133" i="2"/>
  <c r="F132" i="2"/>
  <c r="G132" i="2"/>
  <c r="K132" i="2"/>
  <c r="C132" i="2"/>
  <c r="L132" i="2"/>
  <c r="D132" i="2"/>
  <c r="E131" i="2"/>
  <c r="H131" i="2"/>
  <c r="H127" i="4"/>
  <c r="K128" i="3"/>
  <c r="L128" i="3"/>
  <c r="B129" i="3"/>
  <c r="C128" i="3"/>
  <c r="K128" i="4"/>
  <c r="L128" i="4"/>
  <c r="B129" i="4"/>
  <c r="G128" i="4"/>
  <c r="D128" i="4"/>
  <c r="C128" i="4"/>
  <c r="F128" i="4"/>
  <c r="J127" i="4" l="1"/>
  <c r="J131" i="2"/>
  <c r="F133" i="2"/>
  <c r="D133" i="2"/>
  <c r="L133" i="2"/>
  <c r="B134" i="2"/>
  <c r="G133" i="2"/>
  <c r="C133" i="2"/>
  <c r="K133" i="2"/>
  <c r="E132" i="2"/>
  <c r="H132" i="2"/>
  <c r="L129" i="3"/>
  <c r="B130" i="3"/>
  <c r="K129" i="3"/>
  <c r="C129" i="3"/>
  <c r="E128" i="4"/>
  <c r="H128" i="4"/>
  <c r="L129" i="4"/>
  <c r="K129" i="4"/>
  <c r="B130" i="4"/>
  <c r="G129" i="4"/>
  <c r="D129" i="4"/>
  <c r="C129" i="4"/>
  <c r="F129" i="4"/>
  <c r="E133" i="2" l="1"/>
  <c r="J132" i="2"/>
  <c r="H133" i="2"/>
  <c r="L134" i="2"/>
  <c r="B135" i="2"/>
  <c r="D134" i="2"/>
  <c r="G134" i="2"/>
  <c r="F134" i="2"/>
  <c r="K134" i="2"/>
  <c r="C134" i="2"/>
  <c r="J128" i="4"/>
  <c r="E129" i="4"/>
  <c r="K130" i="3"/>
  <c r="L130" i="3"/>
  <c r="B131" i="3"/>
  <c r="C130" i="3"/>
  <c r="H129" i="4"/>
  <c r="K130" i="4"/>
  <c r="L130" i="4"/>
  <c r="B131" i="4"/>
  <c r="C130" i="4"/>
  <c r="G130" i="4"/>
  <c r="D130" i="4"/>
  <c r="F130" i="4"/>
  <c r="J133" i="2" l="1"/>
  <c r="H130" i="4"/>
  <c r="E134" i="2"/>
  <c r="H134" i="2"/>
  <c r="L135" i="2"/>
  <c r="D135" i="2"/>
  <c r="G135" i="2"/>
  <c r="K135" i="2"/>
  <c r="C135" i="2"/>
  <c r="F135" i="2"/>
  <c r="B136" i="2"/>
  <c r="J129" i="4"/>
  <c r="L131" i="3"/>
  <c r="B132" i="3"/>
  <c r="K131" i="3"/>
  <c r="C131" i="3"/>
  <c r="B132" i="4"/>
  <c r="L131" i="4"/>
  <c r="K131" i="4"/>
  <c r="G131" i="4"/>
  <c r="D131" i="4"/>
  <c r="C131" i="4"/>
  <c r="F131" i="4"/>
  <c r="E130" i="4"/>
  <c r="J130" i="4" l="1"/>
  <c r="J134" i="2"/>
  <c r="E135" i="2"/>
  <c r="H135" i="2"/>
  <c r="G136" i="2"/>
  <c r="K136" i="2"/>
  <c r="C136" i="2"/>
  <c r="L136" i="2"/>
  <c r="B137" i="2"/>
  <c r="F136" i="2"/>
  <c r="D136" i="2"/>
  <c r="K132" i="3"/>
  <c r="L132" i="3"/>
  <c r="B133" i="3"/>
  <c r="C132" i="3"/>
  <c r="E131" i="4"/>
  <c r="H131" i="4"/>
  <c r="K132" i="4"/>
  <c r="L132" i="4"/>
  <c r="B133" i="4"/>
  <c r="C132" i="4"/>
  <c r="G132" i="4"/>
  <c r="D132" i="4"/>
  <c r="F132" i="4"/>
  <c r="H132" i="4" l="1"/>
  <c r="J135" i="2"/>
  <c r="H136" i="2"/>
  <c r="L137" i="2"/>
  <c r="D137" i="2"/>
  <c r="F137" i="2"/>
  <c r="C137" i="2"/>
  <c r="K137" i="2"/>
  <c r="G137" i="2"/>
  <c r="B138" i="2"/>
  <c r="E136" i="2"/>
  <c r="J131" i="4"/>
  <c r="K133" i="3"/>
  <c r="L133" i="3"/>
  <c r="C133" i="3"/>
  <c r="B134" i="3"/>
  <c r="B134" i="4"/>
  <c r="L133" i="4"/>
  <c r="K133" i="4"/>
  <c r="D133" i="4"/>
  <c r="G133" i="4"/>
  <c r="C133" i="4"/>
  <c r="F133" i="4"/>
  <c r="E132" i="4"/>
  <c r="J132" i="4" l="1"/>
  <c r="H133" i="4"/>
  <c r="E137" i="2"/>
  <c r="E133" i="4"/>
  <c r="J136" i="2"/>
  <c r="L138" i="2"/>
  <c r="B139" i="2"/>
  <c r="F138" i="2"/>
  <c r="D138" i="2"/>
  <c r="G138" i="2"/>
  <c r="K138" i="2"/>
  <c r="C138" i="2"/>
  <c r="H137" i="2"/>
  <c r="B135" i="3"/>
  <c r="K134" i="3"/>
  <c r="L134" i="3"/>
  <c r="C134" i="3"/>
  <c r="K134" i="4"/>
  <c r="L134" i="4"/>
  <c r="B135" i="4"/>
  <c r="C134" i="4"/>
  <c r="G134" i="4"/>
  <c r="D134" i="4"/>
  <c r="F134" i="4"/>
  <c r="J137" i="2" l="1"/>
  <c r="J133" i="4"/>
  <c r="E138" i="2"/>
  <c r="G139" i="2"/>
  <c r="B140" i="2"/>
  <c r="C139" i="2"/>
  <c r="F139" i="2"/>
  <c r="K139" i="2"/>
  <c r="D139" i="2"/>
  <c r="L139" i="2"/>
  <c r="H138" i="2"/>
  <c r="H134" i="4"/>
  <c r="L135" i="3"/>
  <c r="C135" i="3"/>
  <c r="B136" i="3"/>
  <c r="K135" i="3"/>
  <c r="B136" i="4"/>
  <c r="L135" i="4"/>
  <c r="K135" i="4"/>
  <c r="G135" i="4"/>
  <c r="D135" i="4"/>
  <c r="C135" i="4"/>
  <c r="F135" i="4"/>
  <c r="E134" i="4"/>
  <c r="J138" i="2" l="1"/>
  <c r="J134" i="4"/>
  <c r="H139" i="2"/>
  <c r="E139" i="2"/>
  <c r="B141" i="2"/>
  <c r="D140" i="2"/>
  <c r="L140" i="2"/>
  <c r="F140" i="2"/>
  <c r="K140" i="2"/>
  <c r="C140" i="2"/>
  <c r="G140" i="2"/>
  <c r="K136" i="3"/>
  <c r="L136" i="3"/>
  <c r="C136" i="3"/>
  <c r="B137" i="3"/>
  <c r="E135" i="4"/>
  <c r="H135" i="4"/>
  <c r="L136" i="4"/>
  <c r="B137" i="4"/>
  <c r="K136" i="4"/>
  <c r="D136" i="4"/>
  <c r="G136" i="4"/>
  <c r="C136" i="4"/>
  <c r="F136" i="4"/>
  <c r="E140" i="2" l="1"/>
  <c r="J139" i="2"/>
  <c r="H140" i="2"/>
  <c r="L141" i="2"/>
  <c r="D141" i="2"/>
  <c r="B142" i="2"/>
  <c r="G141" i="2"/>
  <c r="K141" i="2"/>
  <c r="C141" i="2"/>
  <c r="F141" i="2"/>
  <c r="H136" i="4"/>
  <c r="K137" i="3"/>
  <c r="C137" i="3"/>
  <c r="L137" i="3"/>
  <c r="B138" i="3"/>
  <c r="J135" i="4"/>
  <c r="E136" i="4"/>
  <c r="L137" i="4"/>
  <c r="K137" i="4"/>
  <c r="B138" i="4"/>
  <c r="G137" i="4"/>
  <c r="D137" i="4"/>
  <c r="C137" i="4"/>
  <c r="F137" i="4"/>
  <c r="J136" i="4" l="1"/>
  <c r="J140" i="2"/>
  <c r="E141" i="2"/>
  <c r="K142" i="2"/>
  <c r="G142" i="2"/>
  <c r="D142" i="2"/>
  <c r="B143" i="2"/>
  <c r="F142" i="2"/>
  <c r="L142" i="2"/>
  <c r="C142" i="2"/>
  <c r="H141" i="2"/>
  <c r="K138" i="3"/>
  <c r="C138" i="3"/>
  <c r="L138" i="3"/>
  <c r="B139" i="3"/>
  <c r="H137" i="4"/>
  <c r="E137" i="4"/>
  <c r="L138" i="4"/>
  <c r="B139" i="4"/>
  <c r="K138" i="4"/>
  <c r="C138" i="4"/>
  <c r="D138" i="4"/>
  <c r="G138" i="4"/>
  <c r="F138" i="4"/>
  <c r="J141" i="2" l="1"/>
  <c r="E142" i="2"/>
  <c r="H142" i="2"/>
  <c r="L143" i="2"/>
  <c r="D143" i="2"/>
  <c r="B144" i="2"/>
  <c r="G143" i="2"/>
  <c r="F143" i="2"/>
  <c r="K143" i="2"/>
  <c r="C143" i="2"/>
  <c r="J137" i="4"/>
  <c r="L139" i="3"/>
  <c r="B140" i="3"/>
  <c r="C139" i="3"/>
  <c r="K139" i="3"/>
  <c r="E138" i="4"/>
  <c r="B140" i="4"/>
  <c r="L139" i="4"/>
  <c r="K139" i="4"/>
  <c r="D139" i="4"/>
  <c r="G139" i="4"/>
  <c r="C139" i="4"/>
  <c r="F139" i="4"/>
  <c r="H138" i="4"/>
  <c r="E143" i="2" l="1"/>
  <c r="H143" i="2"/>
  <c r="J142" i="2"/>
  <c r="B145" i="2"/>
  <c r="K144" i="2"/>
  <c r="C144" i="2"/>
  <c r="L144" i="2"/>
  <c r="G144" i="2"/>
  <c r="F144" i="2"/>
  <c r="D144" i="2"/>
  <c r="K140" i="3"/>
  <c r="L140" i="3"/>
  <c r="B141" i="3"/>
  <c r="C140" i="3"/>
  <c r="E139" i="4"/>
  <c r="H139" i="4"/>
  <c r="J138" i="4"/>
  <c r="K140" i="4"/>
  <c r="L140" i="4"/>
  <c r="B141" i="4"/>
  <c r="G140" i="4"/>
  <c r="D140" i="4"/>
  <c r="C140" i="4"/>
  <c r="F140" i="4"/>
  <c r="J143" i="2" l="1"/>
  <c r="H144" i="2"/>
  <c r="B146" i="2"/>
  <c r="L145" i="2"/>
  <c r="G145" i="2"/>
  <c r="K145" i="2"/>
  <c r="C145" i="2"/>
  <c r="F145" i="2"/>
  <c r="D145" i="2"/>
  <c r="E144" i="2"/>
  <c r="E140" i="4"/>
  <c r="B142" i="3"/>
  <c r="K141" i="3"/>
  <c r="L141" i="3"/>
  <c r="C141" i="3"/>
  <c r="J139" i="4"/>
  <c r="H140" i="4"/>
  <c r="L141" i="4"/>
  <c r="K141" i="4"/>
  <c r="B142" i="4"/>
  <c r="G141" i="4"/>
  <c r="D141" i="4"/>
  <c r="C141" i="4"/>
  <c r="F141" i="4"/>
  <c r="J144" i="2" l="1"/>
  <c r="J140" i="4"/>
  <c r="H145" i="2"/>
  <c r="F146" i="2"/>
  <c r="D146" i="2"/>
  <c r="K146" i="2"/>
  <c r="B147" i="2"/>
  <c r="L146" i="2"/>
  <c r="G146" i="2"/>
  <c r="C146" i="2"/>
  <c r="E145" i="2"/>
  <c r="L142" i="3"/>
  <c r="B143" i="3"/>
  <c r="K142" i="3"/>
  <c r="C142" i="3"/>
  <c r="E141" i="4"/>
  <c r="H141" i="4"/>
  <c r="L142" i="4"/>
  <c r="B143" i="4"/>
  <c r="K142" i="4"/>
  <c r="C142" i="4"/>
  <c r="G142" i="4"/>
  <c r="D142" i="4"/>
  <c r="F142" i="4"/>
  <c r="J145" i="2" l="1"/>
  <c r="E146" i="2"/>
  <c r="H146" i="2"/>
  <c r="L147" i="2"/>
  <c r="D147" i="2"/>
  <c r="F147" i="2"/>
  <c r="K147" i="2"/>
  <c r="B148" i="2"/>
  <c r="G147" i="2"/>
  <c r="C147" i="2"/>
  <c r="J141" i="4"/>
  <c r="H142" i="4"/>
  <c r="C143" i="3"/>
  <c r="K143" i="3"/>
  <c r="L143" i="3"/>
  <c r="B144" i="3"/>
  <c r="B144" i="4"/>
  <c r="L143" i="4"/>
  <c r="K143" i="4"/>
  <c r="G143" i="4"/>
  <c r="D143" i="4"/>
  <c r="C143" i="4"/>
  <c r="F143" i="4"/>
  <c r="E142" i="4"/>
  <c r="J146" i="2" l="1"/>
  <c r="B149" i="2"/>
  <c r="C148" i="2"/>
  <c r="L148" i="2"/>
  <c r="F148" i="2"/>
  <c r="K148" i="2"/>
  <c r="G148" i="2"/>
  <c r="D148" i="2"/>
  <c r="E147" i="2"/>
  <c r="H147" i="2"/>
  <c r="J142" i="4"/>
  <c r="L144" i="3"/>
  <c r="B145" i="3"/>
  <c r="K144" i="3"/>
  <c r="C144" i="3"/>
  <c r="H143" i="4"/>
  <c r="E143" i="4"/>
  <c r="L144" i="4"/>
  <c r="B145" i="4"/>
  <c r="K144" i="4"/>
  <c r="D144" i="4"/>
  <c r="G144" i="4"/>
  <c r="C144" i="4"/>
  <c r="F144" i="4"/>
  <c r="E148" i="2" l="1"/>
  <c r="G149" i="2"/>
  <c r="F149" i="2"/>
  <c r="L149" i="2"/>
  <c r="D149" i="2"/>
  <c r="B150" i="2"/>
  <c r="C149" i="2"/>
  <c r="K149" i="2"/>
  <c r="J147" i="2"/>
  <c r="H148" i="2"/>
  <c r="H144" i="4"/>
  <c r="J143" i="4"/>
  <c r="L145" i="3"/>
  <c r="B146" i="3"/>
  <c r="C145" i="3"/>
  <c r="K145" i="3"/>
  <c r="E144" i="4"/>
  <c r="B146" i="4"/>
  <c r="L145" i="4"/>
  <c r="K145" i="4"/>
  <c r="G145" i="4"/>
  <c r="D145" i="4"/>
  <c r="C145" i="4"/>
  <c r="F145" i="4"/>
  <c r="J144" i="4" l="1"/>
  <c r="J148" i="2"/>
  <c r="H149" i="2"/>
  <c r="E149" i="2"/>
  <c r="B151" i="2"/>
  <c r="D150" i="2"/>
  <c r="L150" i="2"/>
  <c r="F150" i="2"/>
  <c r="K150" i="2"/>
  <c r="G150" i="2"/>
  <c r="C150" i="2"/>
  <c r="K146" i="3"/>
  <c r="L146" i="3"/>
  <c r="B147" i="3"/>
  <c r="C146" i="3"/>
  <c r="E145" i="4"/>
  <c r="H145" i="4"/>
  <c r="L146" i="4"/>
  <c r="B147" i="4"/>
  <c r="K146" i="4"/>
  <c r="C146" i="4"/>
  <c r="D146" i="4"/>
  <c r="G146" i="4"/>
  <c r="F146" i="4"/>
  <c r="J149" i="2" l="1"/>
  <c r="E150" i="2"/>
  <c r="B152" i="2"/>
  <c r="L151" i="2"/>
  <c r="D151" i="2"/>
  <c r="F151" i="2"/>
  <c r="G151" i="2"/>
  <c r="K151" i="2"/>
  <c r="C151" i="2"/>
  <c r="H150" i="2"/>
  <c r="K147" i="3"/>
  <c r="C147" i="3"/>
  <c r="L147" i="3"/>
  <c r="B148" i="3"/>
  <c r="J145" i="4"/>
  <c r="E146" i="4"/>
  <c r="H146" i="4"/>
  <c r="L147" i="4"/>
  <c r="K147" i="4"/>
  <c r="B148" i="4"/>
  <c r="D147" i="4"/>
  <c r="G147" i="4"/>
  <c r="C147" i="4"/>
  <c r="F147" i="4"/>
  <c r="J150" i="2" l="1"/>
  <c r="E147" i="4"/>
  <c r="E151" i="2"/>
  <c r="H151" i="2"/>
  <c r="K152" i="2"/>
  <c r="C152" i="2"/>
  <c r="F152" i="2"/>
  <c r="L152" i="2"/>
  <c r="G152" i="2"/>
  <c r="B153" i="2"/>
  <c r="D152" i="2"/>
  <c r="H147" i="4"/>
  <c r="K148" i="3"/>
  <c r="L148" i="3"/>
  <c r="B149" i="3"/>
  <c r="C148" i="3"/>
  <c r="J146" i="4"/>
  <c r="L148" i="4"/>
  <c r="B149" i="4"/>
  <c r="K148" i="4"/>
  <c r="C148" i="4"/>
  <c r="D148" i="4"/>
  <c r="G148" i="4"/>
  <c r="F148" i="4"/>
  <c r="J147" i="4" l="1"/>
  <c r="J151" i="2"/>
  <c r="H152" i="2"/>
  <c r="L153" i="2"/>
  <c r="B154" i="2"/>
  <c r="G153" i="2"/>
  <c r="K153" i="2"/>
  <c r="C153" i="2"/>
  <c r="D153" i="2"/>
  <c r="F153" i="2"/>
  <c r="E152" i="2"/>
  <c r="B150" i="3"/>
  <c r="K149" i="3"/>
  <c r="C149" i="3"/>
  <c r="L149" i="3"/>
  <c r="E148" i="4"/>
  <c r="H148" i="4"/>
  <c r="L149" i="4"/>
  <c r="K149" i="4"/>
  <c r="B150" i="4"/>
  <c r="D149" i="4"/>
  <c r="G149" i="4"/>
  <c r="C149" i="4"/>
  <c r="F149" i="4"/>
  <c r="H149" i="4" l="1"/>
  <c r="H153" i="2"/>
  <c r="E153" i="2"/>
  <c r="B155" i="2"/>
  <c r="D154" i="2"/>
  <c r="L154" i="2"/>
  <c r="F154" i="2"/>
  <c r="K154" i="2"/>
  <c r="G154" i="2"/>
  <c r="C154" i="2"/>
  <c r="J152" i="2"/>
  <c r="J148" i="4"/>
  <c r="K150" i="3"/>
  <c r="L150" i="3"/>
  <c r="B151" i="3"/>
  <c r="C150" i="3"/>
  <c r="E149" i="4"/>
  <c r="J149" i="4" s="1"/>
  <c r="L150" i="4"/>
  <c r="B151" i="4"/>
  <c r="K150" i="4"/>
  <c r="G150" i="4"/>
  <c r="D150" i="4"/>
  <c r="C150" i="4"/>
  <c r="F150" i="4"/>
  <c r="J153" i="2" l="1"/>
  <c r="L155" i="2"/>
  <c r="F155" i="2"/>
  <c r="G155" i="2"/>
  <c r="D155" i="2"/>
  <c r="K155" i="2"/>
  <c r="C155" i="2"/>
  <c r="B156" i="2"/>
  <c r="E154" i="2"/>
  <c r="H154" i="2"/>
  <c r="K151" i="3"/>
  <c r="C151" i="3"/>
  <c r="L151" i="3"/>
  <c r="B152" i="3"/>
  <c r="E150" i="4"/>
  <c r="H150" i="4"/>
  <c r="B152" i="4"/>
  <c r="L151" i="4"/>
  <c r="K151" i="4"/>
  <c r="G151" i="4"/>
  <c r="D151" i="4"/>
  <c r="C151" i="4"/>
  <c r="F151" i="4"/>
  <c r="H155" i="2" l="1"/>
  <c r="E155" i="2"/>
  <c r="D156" i="2"/>
  <c r="F156" i="2"/>
  <c r="B157" i="2"/>
  <c r="L156" i="2"/>
  <c r="G156" i="2"/>
  <c r="C156" i="2"/>
  <c r="K156" i="2"/>
  <c r="J154" i="2"/>
  <c r="E151" i="4"/>
  <c r="C152" i="3"/>
  <c r="K152" i="3"/>
  <c r="L152" i="3"/>
  <c r="B153" i="3"/>
  <c r="J150" i="4"/>
  <c r="H151" i="4"/>
  <c r="L152" i="4"/>
  <c r="B153" i="4"/>
  <c r="K152" i="4"/>
  <c r="C152" i="4"/>
  <c r="G152" i="4"/>
  <c r="D152" i="4"/>
  <c r="F152" i="4"/>
  <c r="J155" i="2" l="1"/>
  <c r="E156" i="2"/>
  <c r="H156" i="2"/>
  <c r="L157" i="2"/>
  <c r="B158" i="2"/>
  <c r="G157" i="2"/>
  <c r="C157" i="2"/>
  <c r="F157" i="2"/>
  <c r="K157" i="2"/>
  <c r="D157" i="2"/>
  <c r="J151" i="4"/>
  <c r="L153" i="3"/>
  <c r="B154" i="3"/>
  <c r="C153" i="3"/>
  <c r="K153" i="3"/>
  <c r="H152" i="4"/>
  <c r="K153" i="4"/>
  <c r="B154" i="4"/>
  <c r="L153" i="4"/>
  <c r="G153" i="4"/>
  <c r="D153" i="4"/>
  <c r="C153" i="4"/>
  <c r="F153" i="4"/>
  <c r="E152" i="4"/>
  <c r="J152" i="4" l="1"/>
  <c r="H157" i="2"/>
  <c r="J156" i="2"/>
  <c r="E157" i="2"/>
  <c r="F158" i="2"/>
  <c r="B159" i="2"/>
  <c r="D158" i="2"/>
  <c r="L158" i="2"/>
  <c r="G158" i="2"/>
  <c r="K158" i="2"/>
  <c r="C158" i="2"/>
  <c r="E153" i="4"/>
  <c r="B155" i="3"/>
  <c r="K154" i="3"/>
  <c r="C154" i="3"/>
  <c r="L154" i="3"/>
  <c r="B155" i="4"/>
  <c r="K154" i="4"/>
  <c r="L154" i="4"/>
  <c r="G154" i="4"/>
  <c r="D154" i="4"/>
  <c r="C154" i="4"/>
  <c r="F154" i="4"/>
  <c r="H153" i="4"/>
  <c r="J157" i="2" l="1"/>
  <c r="E158" i="2"/>
  <c r="H158" i="2"/>
  <c r="B160" i="2"/>
  <c r="G159" i="2"/>
  <c r="K159" i="2"/>
  <c r="C159" i="2"/>
  <c r="D159" i="2"/>
  <c r="L159" i="2"/>
  <c r="F159" i="2"/>
  <c r="J153" i="4"/>
  <c r="B156" i="3"/>
  <c r="K155" i="3"/>
  <c r="C155" i="3"/>
  <c r="L155" i="3"/>
  <c r="H154" i="4"/>
  <c r="E154" i="4"/>
  <c r="L155" i="4"/>
  <c r="K155" i="4"/>
  <c r="B156" i="4"/>
  <c r="D155" i="4"/>
  <c r="G155" i="4"/>
  <c r="C155" i="4"/>
  <c r="F155" i="4"/>
  <c r="H155" i="4" l="1"/>
  <c r="E155" i="4"/>
  <c r="J158" i="2"/>
  <c r="H159" i="2"/>
  <c r="E159" i="2"/>
  <c r="F160" i="2"/>
  <c r="K160" i="2"/>
  <c r="C160" i="2"/>
  <c r="L160" i="2"/>
  <c r="B161" i="2"/>
  <c r="D160" i="2"/>
  <c r="G160" i="2"/>
  <c r="K156" i="3"/>
  <c r="L156" i="3"/>
  <c r="B157" i="3"/>
  <c r="C156" i="3"/>
  <c r="J154" i="4"/>
  <c r="K156" i="4"/>
  <c r="L156" i="4"/>
  <c r="B157" i="4"/>
  <c r="G156" i="4"/>
  <c r="D156" i="4"/>
  <c r="C156" i="4"/>
  <c r="F156" i="4"/>
  <c r="J155" i="4" l="1"/>
  <c r="J159" i="2"/>
  <c r="L161" i="2"/>
  <c r="D161" i="2"/>
  <c r="B162" i="2"/>
  <c r="G161" i="2"/>
  <c r="K161" i="2"/>
  <c r="C161" i="2"/>
  <c r="F161" i="2"/>
  <c r="E160" i="2"/>
  <c r="H160" i="2"/>
  <c r="L157" i="3"/>
  <c r="B158" i="3"/>
  <c r="K157" i="3"/>
  <c r="C157" i="3"/>
  <c r="E156" i="4"/>
  <c r="H156" i="4"/>
  <c r="L157" i="4"/>
  <c r="K157" i="4"/>
  <c r="B158" i="4"/>
  <c r="G157" i="4"/>
  <c r="D157" i="4"/>
  <c r="C157" i="4"/>
  <c r="F157" i="4"/>
  <c r="E161" i="2" l="1"/>
  <c r="K162" i="2"/>
  <c r="L162" i="2"/>
  <c r="B163" i="2"/>
  <c r="D162" i="2"/>
  <c r="G162" i="2"/>
  <c r="F162" i="2"/>
  <c r="C162" i="2"/>
  <c r="J160" i="2"/>
  <c r="H161" i="2"/>
  <c r="B159" i="3"/>
  <c r="K158" i="3"/>
  <c r="L158" i="3"/>
  <c r="C158" i="3"/>
  <c r="J156" i="4"/>
  <c r="E157" i="4"/>
  <c r="H157" i="4"/>
  <c r="L158" i="4"/>
  <c r="B159" i="4"/>
  <c r="K158" i="4"/>
  <c r="G158" i="4"/>
  <c r="D158" i="4"/>
  <c r="C158" i="4"/>
  <c r="F158" i="4"/>
  <c r="J161" i="2" l="1"/>
  <c r="H162" i="2"/>
  <c r="G163" i="2"/>
  <c r="F163" i="2"/>
  <c r="L163" i="2"/>
  <c r="D163" i="2"/>
  <c r="B164" i="2"/>
  <c r="C163" i="2"/>
  <c r="K163" i="2"/>
  <c r="E162" i="2"/>
  <c r="J157" i="4"/>
  <c r="H158" i="4"/>
  <c r="C159" i="3"/>
  <c r="L159" i="3"/>
  <c r="B160" i="3"/>
  <c r="K159" i="3"/>
  <c r="E158" i="4"/>
  <c r="L159" i="4"/>
  <c r="K159" i="4"/>
  <c r="B160" i="4"/>
  <c r="G159" i="4"/>
  <c r="D159" i="4"/>
  <c r="C159" i="4"/>
  <c r="F159" i="4"/>
  <c r="J162" i="2" l="1"/>
  <c r="H163" i="2"/>
  <c r="E163" i="2"/>
  <c r="G164" i="2"/>
  <c r="B165" i="2"/>
  <c r="C164" i="2"/>
  <c r="D164" i="2"/>
  <c r="L164" i="2"/>
  <c r="F164" i="2"/>
  <c r="K164" i="2"/>
  <c r="J158" i="4"/>
  <c r="L160" i="3"/>
  <c r="B161" i="3"/>
  <c r="C160" i="3"/>
  <c r="K160" i="3"/>
  <c r="E159" i="4"/>
  <c r="K160" i="4"/>
  <c r="L160" i="4"/>
  <c r="B161" i="4"/>
  <c r="G160" i="4"/>
  <c r="D160" i="4"/>
  <c r="C160" i="4"/>
  <c r="F160" i="4"/>
  <c r="H159" i="4"/>
  <c r="J163" i="2" l="1"/>
  <c r="H164" i="2"/>
  <c r="E164" i="2"/>
  <c r="K165" i="2"/>
  <c r="G165" i="2"/>
  <c r="F165" i="2"/>
  <c r="L165" i="2"/>
  <c r="D165" i="2"/>
  <c r="B166" i="2"/>
  <c r="C165" i="2"/>
  <c r="K161" i="3"/>
  <c r="L161" i="3"/>
  <c r="B162" i="3"/>
  <c r="C161" i="3"/>
  <c r="J159" i="4"/>
  <c r="E160" i="4"/>
  <c r="H160" i="4"/>
  <c r="B162" i="4"/>
  <c r="L161" i="4"/>
  <c r="K161" i="4"/>
  <c r="D161" i="4"/>
  <c r="G161" i="4"/>
  <c r="C161" i="4"/>
  <c r="F161" i="4"/>
  <c r="H161" i="4" l="1"/>
  <c r="E165" i="2"/>
  <c r="J164" i="2"/>
  <c r="H165" i="2"/>
  <c r="B167" i="2"/>
  <c r="L166" i="2"/>
  <c r="G166" i="2"/>
  <c r="D166" i="2"/>
  <c r="C166" i="2"/>
  <c r="F166" i="2"/>
  <c r="K166" i="2"/>
  <c r="J160" i="4"/>
  <c r="L162" i="3"/>
  <c r="B163" i="3"/>
  <c r="C162" i="3"/>
  <c r="K162" i="3"/>
  <c r="E161" i="4"/>
  <c r="L162" i="4"/>
  <c r="B163" i="4"/>
  <c r="K162" i="4"/>
  <c r="G162" i="4"/>
  <c r="D162" i="4"/>
  <c r="C162" i="4"/>
  <c r="F162" i="4"/>
  <c r="J165" i="2" l="1"/>
  <c r="J161" i="4"/>
  <c r="E166" i="2"/>
  <c r="H166" i="2"/>
  <c r="F167" i="2"/>
  <c r="K167" i="2"/>
  <c r="C167" i="2"/>
  <c r="G167" i="2"/>
  <c r="L167" i="2"/>
  <c r="D167" i="2"/>
  <c r="B168" i="2"/>
  <c r="B164" i="3"/>
  <c r="L163" i="3"/>
  <c r="C163" i="3"/>
  <c r="K163" i="3"/>
  <c r="H162" i="4"/>
  <c r="E162" i="4"/>
  <c r="L163" i="4"/>
  <c r="K163" i="4"/>
  <c r="B164" i="4"/>
  <c r="D163" i="4"/>
  <c r="G163" i="4"/>
  <c r="C163" i="4"/>
  <c r="F163" i="4"/>
  <c r="J166" i="2" l="1"/>
  <c r="L168" i="2"/>
  <c r="C168" i="2"/>
  <c r="K168" i="2"/>
  <c r="G168" i="2"/>
  <c r="F168" i="2"/>
  <c r="B169" i="2"/>
  <c r="D168" i="2"/>
  <c r="E167" i="2"/>
  <c r="H167" i="2"/>
  <c r="J162" i="4"/>
  <c r="E163" i="4"/>
  <c r="K164" i="3"/>
  <c r="L164" i="3"/>
  <c r="B165" i="3"/>
  <c r="C164" i="3"/>
  <c r="H163" i="4"/>
  <c r="K164" i="4"/>
  <c r="L164" i="4"/>
  <c r="B165" i="4"/>
  <c r="D164" i="4"/>
  <c r="G164" i="4"/>
  <c r="C164" i="4"/>
  <c r="F164" i="4"/>
  <c r="H164" i="4" l="1"/>
  <c r="J167" i="2"/>
  <c r="H168" i="2"/>
  <c r="L169" i="2"/>
  <c r="F169" i="2"/>
  <c r="G169" i="2"/>
  <c r="B170" i="2"/>
  <c r="C169" i="2"/>
  <c r="K169" i="2"/>
  <c r="D169" i="2"/>
  <c r="E168" i="2"/>
  <c r="J163" i="4"/>
  <c r="B166" i="3"/>
  <c r="K165" i="3"/>
  <c r="C165" i="3"/>
  <c r="L165" i="3"/>
  <c r="E164" i="4"/>
  <c r="B166" i="4"/>
  <c r="L165" i="4"/>
  <c r="K165" i="4"/>
  <c r="C165" i="4"/>
  <c r="D165" i="4"/>
  <c r="G165" i="4"/>
  <c r="F165" i="4"/>
  <c r="J164" i="4" l="1"/>
  <c r="J168" i="2"/>
  <c r="H169" i="2"/>
  <c r="E169" i="2"/>
  <c r="G170" i="2"/>
  <c r="K170" i="2"/>
  <c r="C170" i="2"/>
  <c r="F170" i="2"/>
  <c r="B171" i="2"/>
  <c r="D170" i="2"/>
  <c r="L170" i="2"/>
  <c r="K166" i="3"/>
  <c r="L166" i="3"/>
  <c r="B167" i="3"/>
  <c r="C166" i="3"/>
  <c r="E165" i="4"/>
  <c r="L166" i="4"/>
  <c r="B167" i="4"/>
  <c r="K166" i="4"/>
  <c r="G166" i="4"/>
  <c r="D166" i="4"/>
  <c r="C166" i="4"/>
  <c r="F166" i="4"/>
  <c r="H165" i="4"/>
  <c r="J165" i="4" s="1"/>
  <c r="J169" i="2" l="1"/>
  <c r="E170" i="2"/>
  <c r="H170" i="2"/>
  <c r="B172" i="2"/>
  <c r="G171" i="2"/>
  <c r="K171" i="2"/>
  <c r="C171" i="2"/>
  <c r="D171" i="2"/>
  <c r="L171" i="2"/>
  <c r="F171" i="2"/>
  <c r="K167" i="3"/>
  <c r="C167" i="3"/>
  <c r="L167" i="3"/>
  <c r="B168" i="3"/>
  <c r="H166" i="4"/>
  <c r="E166" i="4"/>
  <c r="B168" i="4"/>
  <c r="L167" i="4"/>
  <c r="K167" i="4"/>
  <c r="D167" i="4"/>
  <c r="G167" i="4"/>
  <c r="C167" i="4"/>
  <c r="F167" i="4"/>
  <c r="H167" i="4" l="1"/>
  <c r="J170" i="2"/>
  <c r="H171" i="2"/>
  <c r="E171" i="2"/>
  <c r="K172" i="2"/>
  <c r="C172" i="2"/>
  <c r="F172" i="2"/>
  <c r="B173" i="2"/>
  <c r="D172" i="2"/>
  <c r="L172" i="2"/>
  <c r="G172" i="2"/>
  <c r="J166" i="4"/>
  <c r="B169" i="3"/>
  <c r="L168" i="3"/>
  <c r="C168" i="3"/>
  <c r="K168" i="3"/>
  <c r="E167" i="4"/>
  <c r="B169" i="4"/>
  <c r="L168" i="4"/>
  <c r="K168" i="4"/>
  <c r="D168" i="4"/>
  <c r="G168" i="4"/>
  <c r="C168" i="4"/>
  <c r="F168" i="4"/>
  <c r="J167" i="4" l="1"/>
  <c r="J171" i="2"/>
  <c r="L173" i="2"/>
  <c r="D173" i="2"/>
  <c r="K173" i="2"/>
  <c r="G173" i="2"/>
  <c r="B174" i="2"/>
  <c r="C173" i="2"/>
  <c r="F173" i="2"/>
  <c r="E172" i="2"/>
  <c r="H172" i="2"/>
  <c r="H168" i="4"/>
  <c r="B170" i="3"/>
  <c r="K169" i="3"/>
  <c r="C169" i="3"/>
  <c r="L169" i="3"/>
  <c r="E168" i="4"/>
  <c r="L169" i="4"/>
  <c r="K169" i="4"/>
  <c r="B170" i="4"/>
  <c r="C169" i="4"/>
  <c r="D169" i="4"/>
  <c r="G169" i="4"/>
  <c r="F169" i="4"/>
  <c r="E173" i="2" l="1"/>
  <c r="J168" i="4"/>
  <c r="L174" i="2"/>
  <c r="B175" i="2"/>
  <c r="F174" i="2"/>
  <c r="D174" i="2"/>
  <c r="G174" i="2"/>
  <c r="K174" i="2"/>
  <c r="C174" i="2"/>
  <c r="J172" i="2"/>
  <c r="H173" i="2"/>
  <c r="K170" i="3"/>
  <c r="L170" i="3"/>
  <c r="B171" i="3"/>
  <c r="C170" i="3"/>
  <c r="E169" i="4"/>
  <c r="K170" i="4"/>
  <c r="L170" i="4"/>
  <c r="B171" i="4"/>
  <c r="D170" i="4"/>
  <c r="G170" i="4"/>
  <c r="C170" i="4"/>
  <c r="F170" i="4"/>
  <c r="H169" i="4"/>
  <c r="J173" i="2" l="1"/>
  <c r="E170" i="4"/>
  <c r="E174" i="2"/>
  <c r="H174" i="2"/>
  <c r="L175" i="2"/>
  <c r="D175" i="2"/>
  <c r="F175" i="2"/>
  <c r="C175" i="2"/>
  <c r="K175" i="2"/>
  <c r="B176" i="2"/>
  <c r="G175" i="2"/>
  <c r="H170" i="4"/>
  <c r="L171" i="3"/>
  <c r="B172" i="3"/>
  <c r="C171" i="3"/>
  <c r="K171" i="3"/>
  <c r="J169" i="4"/>
  <c r="B172" i="4"/>
  <c r="L171" i="4"/>
  <c r="K171" i="4"/>
  <c r="D171" i="4"/>
  <c r="G171" i="4"/>
  <c r="C171" i="4"/>
  <c r="F171" i="4"/>
  <c r="J170" i="4" l="1"/>
  <c r="J174" i="2"/>
  <c r="E175" i="2"/>
  <c r="H175" i="2"/>
  <c r="L176" i="2"/>
  <c r="C176" i="2"/>
  <c r="K176" i="2"/>
  <c r="G176" i="2"/>
  <c r="F176" i="2"/>
  <c r="B177" i="2"/>
  <c r="D176" i="2"/>
  <c r="H171" i="4"/>
  <c r="C172" i="3"/>
  <c r="B173" i="3"/>
  <c r="L172" i="3"/>
  <c r="K172" i="3"/>
  <c r="E171" i="4"/>
  <c r="L172" i="4"/>
  <c r="K172" i="4"/>
  <c r="B173" i="4"/>
  <c r="D172" i="4"/>
  <c r="G172" i="4"/>
  <c r="C172" i="4"/>
  <c r="F172" i="4"/>
  <c r="E172" i="4" l="1"/>
  <c r="J175" i="2"/>
  <c r="H176" i="2"/>
  <c r="B178" i="2"/>
  <c r="C177" i="2"/>
  <c r="F177" i="2"/>
  <c r="L177" i="2"/>
  <c r="D177" i="2"/>
  <c r="K177" i="2"/>
  <c r="G177" i="2"/>
  <c r="E176" i="2"/>
  <c r="J171" i="4"/>
  <c r="K173" i="3"/>
  <c r="L173" i="3"/>
  <c r="B174" i="3"/>
  <c r="C173" i="3"/>
  <c r="H172" i="4"/>
  <c r="B174" i="4"/>
  <c r="L173" i="4"/>
  <c r="K173" i="4"/>
  <c r="D173" i="4"/>
  <c r="G173" i="4"/>
  <c r="C173" i="4"/>
  <c r="F173" i="4"/>
  <c r="J176" i="2" l="1"/>
  <c r="J172" i="4"/>
  <c r="B179" i="2"/>
  <c r="F178" i="2"/>
  <c r="L178" i="2"/>
  <c r="G178" i="2"/>
  <c r="K178" i="2"/>
  <c r="C178" i="2"/>
  <c r="D178" i="2"/>
  <c r="H177" i="2"/>
  <c r="E177" i="2"/>
  <c r="E173" i="4"/>
  <c r="L174" i="3"/>
  <c r="B175" i="3"/>
  <c r="K174" i="3"/>
  <c r="C174" i="3"/>
  <c r="H173" i="4"/>
  <c r="L174" i="4"/>
  <c r="B175" i="4"/>
  <c r="K174" i="4"/>
  <c r="D174" i="4"/>
  <c r="G174" i="4"/>
  <c r="C174" i="4"/>
  <c r="F174" i="4"/>
  <c r="J177" i="2" l="1"/>
  <c r="E178" i="2"/>
  <c r="C179" i="2"/>
  <c r="F179" i="2"/>
  <c r="L179" i="2"/>
  <c r="D179" i="2"/>
  <c r="B180" i="2"/>
  <c r="G179" i="2"/>
  <c r="K179" i="2"/>
  <c r="H178" i="2"/>
  <c r="J173" i="4"/>
  <c r="E174" i="4"/>
  <c r="K175" i="3"/>
  <c r="L175" i="3"/>
  <c r="B176" i="3"/>
  <c r="C175" i="3"/>
  <c r="H174" i="4"/>
  <c r="L175" i="4"/>
  <c r="K175" i="4"/>
  <c r="B176" i="4"/>
  <c r="C175" i="4"/>
  <c r="G175" i="4"/>
  <c r="D175" i="4"/>
  <c r="F175" i="4"/>
  <c r="J178" i="2" l="1"/>
  <c r="J174" i="4"/>
  <c r="L180" i="2"/>
  <c r="G180" i="2"/>
  <c r="K180" i="2"/>
  <c r="C180" i="2"/>
  <c r="F180" i="2"/>
  <c r="B181" i="2"/>
  <c r="D180" i="2"/>
  <c r="E179" i="2"/>
  <c r="H179" i="2"/>
  <c r="H175" i="4"/>
  <c r="L176" i="3"/>
  <c r="K176" i="3"/>
  <c r="C176" i="3"/>
  <c r="B177" i="3"/>
  <c r="E175" i="4"/>
  <c r="B177" i="4"/>
  <c r="L176" i="4"/>
  <c r="K176" i="4"/>
  <c r="G176" i="4"/>
  <c r="D176" i="4"/>
  <c r="C176" i="4"/>
  <c r="F176" i="4"/>
  <c r="E180" i="2" l="1"/>
  <c r="J179" i="2"/>
  <c r="H180" i="2"/>
  <c r="K181" i="2"/>
  <c r="G181" i="2"/>
  <c r="C181" i="2"/>
  <c r="D181" i="2"/>
  <c r="L181" i="2"/>
  <c r="F181" i="2"/>
  <c r="B182" i="2"/>
  <c r="E176" i="4"/>
  <c r="J175" i="4"/>
  <c r="L177" i="3"/>
  <c r="K177" i="3"/>
  <c r="C177" i="3"/>
  <c r="B178" i="3"/>
  <c r="H176" i="4"/>
  <c r="L177" i="4"/>
  <c r="K177" i="4"/>
  <c r="B178" i="4"/>
  <c r="C177" i="4"/>
  <c r="D177" i="4"/>
  <c r="G177" i="4"/>
  <c r="F177" i="4"/>
  <c r="H181" i="2" l="1"/>
  <c r="J180" i="2"/>
  <c r="F182" i="2"/>
  <c r="K182" i="2"/>
  <c r="G182" i="2"/>
  <c r="L182" i="2"/>
  <c r="B183" i="2"/>
  <c r="D182" i="2"/>
  <c r="C182" i="2"/>
  <c r="E181" i="2"/>
  <c r="J176" i="4"/>
  <c r="K178" i="3"/>
  <c r="L178" i="3"/>
  <c r="B179" i="3"/>
  <c r="C178" i="3"/>
  <c r="E177" i="4"/>
  <c r="H177" i="4"/>
  <c r="L178" i="4"/>
  <c r="B179" i="4"/>
  <c r="K178" i="4"/>
  <c r="D178" i="4"/>
  <c r="G178" i="4"/>
  <c r="C178" i="4"/>
  <c r="F178" i="4"/>
  <c r="J181" i="2" l="1"/>
  <c r="E178" i="4"/>
  <c r="F183" i="2"/>
  <c r="L183" i="2"/>
  <c r="D183" i="2"/>
  <c r="B184" i="2"/>
  <c r="G183" i="2"/>
  <c r="K183" i="2"/>
  <c r="C183" i="2"/>
  <c r="E182" i="2"/>
  <c r="H182" i="2"/>
  <c r="L179" i="3"/>
  <c r="B180" i="3"/>
  <c r="C179" i="3"/>
  <c r="K179" i="3"/>
  <c r="H178" i="4"/>
  <c r="J177" i="4"/>
  <c r="L179" i="4"/>
  <c r="K179" i="4"/>
  <c r="B180" i="4"/>
  <c r="C179" i="4"/>
  <c r="D179" i="4"/>
  <c r="G179" i="4"/>
  <c r="F179" i="4"/>
  <c r="J178" i="4" l="1"/>
  <c r="E183" i="2"/>
  <c r="J182" i="2"/>
  <c r="H183" i="2"/>
  <c r="B185" i="2"/>
  <c r="F184" i="2"/>
  <c r="L184" i="2"/>
  <c r="G184" i="2"/>
  <c r="K184" i="2"/>
  <c r="C184" i="2"/>
  <c r="D184" i="2"/>
  <c r="B181" i="3"/>
  <c r="L180" i="3"/>
  <c r="C180" i="3"/>
  <c r="K180" i="3"/>
  <c r="H179" i="4"/>
  <c r="E179" i="4"/>
  <c r="B181" i="4"/>
  <c r="L180" i="4"/>
  <c r="K180" i="4"/>
  <c r="D180" i="4"/>
  <c r="G180" i="4"/>
  <c r="C180" i="4"/>
  <c r="F180" i="4"/>
  <c r="J183" i="2" l="1"/>
  <c r="E184" i="2"/>
  <c r="H184" i="2"/>
  <c r="B186" i="2"/>
  <c r="K185" i="2"/>
  <c r="G185" i="2"/>
  <c r="L185" i="2"/>
  <c r="D185" i="2"/>
  <c r="F185" i="2"/>
  <c r="C185" i="2"/>
  <c r="E180" i="4"/>
  <c r="K181" i="3"/>
  <c r="C181" i="3"/>
  <c r="L181" i="3"/>
  <c r="B182" i="3"/>
  <c r="H180" i="4"/>
  <c r="J179" i="4"/>
  <c r="L181" i="4"/>
  <c r="K181" i="4"/>
  <c r="B182" i="4"/>
  <c r="C181" i="4"/>
  <c r="G181" i="4"/>
  <c r="D181" i="4"/>
  <c r="F181" i="4"/>
  <c r="E185" i="2" l="1"/>
  <c r="H185" i="2"/>
  <c r="J184" i="2"/>
  <c r="L186" i="2"/>
  <c r="B187" i="2"/>
  <c r="D186" i="2"/>
  <c r="G186" i="2"/>
  <c r="F186" i="2"/>
  <c r="K186" i="2"/>
  <c r="C186" i="2"/>
  <c r="J180" i="4"/>
  <c r="K182" i="3"/>
  <c r="L182" i="3"/>
  <c r="C182" i="3"/>
  <c r="B183" i="3"/>
  <c r="H181" i="4"/>
  <c r="K182" i="4"/>
  <c r="L182" i="4"/>
  <c r="B183" i="4"/>
  <c r="D182" i="4"/>
  <c r="G182" i="4"/>
  <c r="C182" i="4"/>
  <c r="F182" i="4"/>
  <c r="E181" i="4"/>
  <c r="J181" i="4" l="1"/>
  <c r="E186" i="2"/>
  <c r="J185" i="2"/>
  <c r="H186" i="2"/>
  <c r="K187" i="2"/>
  <c r="B188" i="2"/>
  <c r="G187" i="2"/>
  <c r="L187" i="2"/>
  <c r="D187" i="2"/>
  <c r="F187" i="2"/>
  <c r="C187" i="2"/>
  <c r="H182" i="4"/>
  <c r="E182" i="4"/>
  <c r="B184" i="3"/>
  <c r="K183" i="3"/>
  <c r="L183" i="3"/>
  <c r="C183" i="3"/>
  <c r="L183" i="4"/>
  <c r="K183" i="4"/>
  <c r="B184" i="4"/>
  <c r="G183" i="4"/>
  <c r="C183" i="4"/>
  <c r="D183" i="4"/>
  <c r="F183" i="4"/>
  <c r="J186" i="2" l="1"/>
  <c r="E187" i="2"/>
  <c r="H187" i="2"/>
  <c r="C188" i="2"/>
  <c r="K188" i="2"/>
  <c r="G188" i="2"/>
  <c r="L188" i="2"/>
  <c r="B189" i="2"/>
  <c r="D188" i="2"/>
  <c r="F188" i="2"/>
  <c r="J182" i="4"/>
  <c r="K184" i="3"/>
  <c r="B185" i="3"/>
  <c r="L184" i="3"/>
  <c r="C184" i="3"/>
  <c r="H183" i="4"/>
  <c r="B185" i="4"/>
  <c r="L184" i="4"/>
  <c r="K184" i="4"/>
  <c r="G184" i="4"/>
  <c r="D184" i="4"/>
  <c r="C184" i="4"/>
  <c r="F184" i="4"/>
  <c r="E183" i="4"/>
  <c r="H188" i="2" l="1"/>
  <c r="J183" i="4"/>
  <c r="J187" i="2"/>
  <c r="G189" i="2"/>
  <c r="D189" i="2"/>
  <c r="F189" i="2"/>
  <c r="L189" i="2"/>
  <c r="C189" i="2"/>
  <c r="K189" i="2"/>
  <c r="B190" i="2"/>
  <c r="E188" i="2"/>
  <c r="L185" i="3"/>
  <c r="B186" i="3"/>
  <c r="K185" i="3"/>
  <c r="C185" i="3"/>
  <c r="H184" i="4"/>
  <c r="E184" i="4"/>
  <c r="L185" i="4"/>
  <c r="K185" i="4"/>
  <c r="B186" i="4"/>
  <c r="G185" i="4"/>
  <c r="C185" i="4"/>
  <c r="D185" i="4"/>
  <c r="F185" i="4"/>
  <c r="J188" i="2" l="1"/>
  <c r="H189" i="2"/>
  <c r="B191" i="2"/>
  <c r="L190" i="2"/>
  <c r="G190" i="2"/>
  <c r="C190" i="2"/>
  <c r="F190" i="2"/>
  <c r="D190" i="2"/>
  <c r="K190" i="2"/>
  <c r="E189" i="2"/>
  <c r="K186" i="3"/>
  <c r="C186" i="3"/>
  <c r="L186" i="3"/>
  <c r="B187" i="3"/>
  <c r="H185" i="4"/>
  <c r="J184" i="4"/>
  <c r="K186" i="4"/>
  <c r="L186" i="4"/>
  <c r="B187" i="4"/>
  <c r="D186" i="4"/>
  <c r="G186" i="4"/>
  <c r="C186" i="4"/>
  <c r="F186" i="4"/>
  <c r="E185" i="4"/>
  <c r="E186" i="4" l="1"/>
  <c r="J189" i="2"/>
  <c r="H190" i="2"/>
  <c r="F191" i="2"/>
  <c r="K191" i="2"/>
  <c r="C191" i="2"/>
  <c r="G191" i="2"/>
  <c r="L191" i="2"/>
  <c r="D191" i="2"/>
  <c r="B192" i="2"/>
  <c r="E190" i="2"/>
  <c r="J185" i="4"/>
  <c r="H186" i="4"/>
  <c r="J186" i="4" s="1"/>
  <c r="B188" i="3"/>
  <c r="K187" i="3"/>
  <c r="L187" i="3"/>
  <c r="C187" i="3"/>
  <c r="L187" i="4"/>
  <c r="K187" i="4"/>
  <c r="B188" i="4"/>
  <c r="C187" i="4"/>
  <c r="G187" i="4"/>
  <c r="D187" i="4"/>
  <c r="F187" i="4"/>
  <c r="J190" i="2" l="1"/>
  <c r="B193" i="2"/>
  <c r="C192" i="2"/>
  <c r="D192" i="2"/>
  <c r="L192" i="2"/>
  <c r="F192" i="2"/>
  <c r="K192" i="2"/>
  <c r="G192" i="2"/>
  <c r="E191" i="2"/>
  <c r="H191" i="2"/>
  <c r="H187" i="4"/>
  <c r="K188" i="3"/>
  <c r="B189" i="3"/>
  <c r="C188" i="3"/>
  <c r="L188" i="3"/>
  <c r="B189" i="4"/>
  <c r="L188" i="4"/>
  <c r="K188" i="4"/>
  <c r="D188" i="4"/>
  <c r="G188" i="4"/>
  <c r="C188" i="4"/>
  <c r="F188" i="4"/>
  <c r="E187" i="4"/>
  <c r="H188" i="4" l="1"/>
  <c r="E192" i="2"/>
  <c r="J187" i="4"/>
  <c r="C193" i="2"/>
  <c r="F193" i="2"/>
  <c r="B194" i="2"/>
  <c r="D193" i="2"/>
  <c r="L193" i="2"/>
  <c r="G193" i="2"/>
  <c r="K193" i="2"/>
  <c r="J191" i="2"/>
  <c r="H192" i="2"/>
  <c r="E188" i="4"/>
  <c r="L189" i="3"/>
  <c r="B190" i="3"/>
  <c r="K189" i="3"/>
  <c r="C189" i="3"/>
  <c r="L189" i="4"/>
  <c r="K189" i="4"/>
  <c r="B190" i="4"/>
  <c r="G189" i="4"/>
  <c r="C189" i="4"/>
  <c r="D189" i="4"/>
  <c r="F189" i="4"/>
  <c r="J188" i="4" l="1"/>
  <c r="J192" i="2"/>
  <c r="B195" i="2"/>
  <c r="K194" i="2"/>
  <c r="G194" i="2"/>
  <c r="F194" i="2"/>
  <c r="C194" i="2"/>
  <c r="D194" i="2"/>
  <c r="L194" i="2"/>
  <c r="E193" i="2"/>
  <c r="H193" i="2"/>
  <c r="L190" i="3"/>
  <c r="B191" i="3"/>
  <c r="C190" i="3"/>
  <c r="K190" i="3"/>
  <c r="H189" i="4"/>
  <c r="E189" i="4"/>
  <c r="K190" i="4"/>
  <c r="L190" i="4"/>
  <c r="B191" i="4"/>
  <c r="D190" i="4"/>
  <c r="G190" i="4"/>
  <c r="C190" i="4"/>
  <c r="F190" i="4"/>
  <c r="E190" i="4" l="1"/>
  <c r="J193" i="2"/>
  <c r="H194" i="2"/>
  <c r="B196" i="2"/>
  <c r="L195" i="2"/>
  <c r="G195" i="2"/>
  <c r="D195" i="2"/>
  <c r="C195" i="2"/>
  <c r="F195" i="2"/>
  <c r="K195" i="2"/>
  <c r="E194" i="2"/>
  <c r="H190" i="4"/>
  <c r="L191" i="3"/>
  <c r="B192" i="3"/>
  <c r="C191" i="3"/>
  <c r="K191" i="3"/>
  <c r="J189" i="4"/>
  <c r="B192" i="4"/>
  <c r="L191" i="4"/>
  <c r="K191" i="4"/>
  <c r="D191" i="4"/>
  <c r="G191" i="4"/>
  <c r="C191" i="4"/>
  <c r="F191" i="4"/>
  <c r="J190" i="4" l="1"/>
  <c r="J194" i="2"/>
  <c r="E191" i="4"/>
  <c r="E195" i="2"/>
  <c r="C196" i="2"/>
  <c r="D196" i="2"/>
  <c r="B197" i="2"/>
  <c r="F196" i="2"/>
  <c r="L196" i="2"/>
  <c r="G196" i="2"/>
  <c r="K196" i="2"/>
  <c r="H195" i="2"/>
  <c r="H191" i="4"/>
  <c r="B193" i="3"/>
  <c r="L192" i="3"/>
  <c r="C192" i="3"/>
  <c r="K192" i="3"/>
  <c r="L192" i="4"/>
  <c r="K192" i="4"/>
  <c r="B193" i="4"/>
  <c r="D192" i="4"/>
  <c r="G192" i="4"/>
  <c r="C192" i="4"/>
  <c r="F192" i="4"/>
  <c r="J195" i="2" l="1"/>
  <c r="J191" i="4"/>
  <c r="H192" i="4"/>
  <c r="F197" i="2"/>
  <c r="K197" i="2"/>
  <c r="D197" i="2"/>
  <c r="L197" i="2"/>
  <c r="G197" i="2"/>
  <c r="B198" i="2"/>
  <c r="C197" i="2"/>
  <c r="E196" i="2"/>
  <c r="H196" i="2"/>
  <c r="L193" i="3"/>
  <c r="B194" i="3"/>
  <c r="K193" i="3"/>
  <c r="C193" i="3"/>
  <c r="E192" i="4"/>
  <c r="B194" i="4"/>
  <c r="L193" i="4"/>
  <c r="K193" i="4"/>
  <c r="D193" i="4"/>
  <c r="G193" i="4"/>
  <c r="C193" i="4"/>
  <c r="F193" i="4"/>
  <c r="J192" i="4" l="1"/>
  <c r="E197" i="2"/>
  <c r="J196" i="2"/>
  <c r="H197" i="2"/>
  <c r="K198" i="2"/>
  <c r="K199" i="2" s="1"/>
  <c r="G198" i="2"/>
  <c r="F198" i="2"/>
  <c r="C198" i="2"/>
  <c r="D198" i="2"/>
  <c r="L198" i="2"/>
  <c r="L199" i="2" s="1"/>
  <c r="H193" i="4"/>
  <c r="K194" i="3"/>
  <c r="L194" i="3"/>
  <c r="C194" i="3"/>
  <c r="B195" i="3"/>
  <c r="E193" i="4"/>
  <c r="L194" i="4"/>
  <c r="B195" i="4"/>
  <c r="K194" i="4"/>
  <c r="D194" i="4"/>
  <c r="G194" i="4"/>
  <c r="C194" i="4"/>
  <c r="F194" i="4"/>
  <c r="E194" i="4" l="1"/>
  <c r="J197" i="2"/>
  <c r="E198" i="2"/>
  <c r="H198" i="2"/>
  <c r="J193" i="4"/>
  <c r="H194" i="4"/>
  <c r="C195" i="3"/>
  <c r="B196" i="3"/>
  <c r="K195" i="3"/>
  <c r="L195" i="3"/>
  <c r="L195" i="4"/>
  <c r="K195" i="4"/>
  <c r="B196" i="4"/>
  <c r="G195" i="4"/>
  <c r="C195" i="4"/>
  <c r="D195" i="4"/>
  <c r="F195" i="4"/>
  <c r="J194" i="4" l="1"/>
  <c r="J198" i="2"/>
  <c r="L196" i="3"/>
  <c r="C196" i="3"/>
  <c r="K196" i="3"/>
  <c r="B197" i="3"/>
  <c r="H195" i="4"/>
  <c r="L196" i="4"/>
  <c r="K196" i="4"/>
  <c r="B197" i="4"/>
  <c r="G196" i="4"/>
  <c r="D196" i="4"/>
  <c r="C196" i="4"/>
  <c r="F196" i="4"/>
  <c r="E195" i="4"/>
  <c r="J195" i="4" s="1"/>
  <c r="E196" i="4" l="1"/>
  <c r="K197" i="3"/>
  <c r="C197" i="3"/>
  <c r="B198" i="3"/>
  <c r="L197" i="3"/>
  <c r="H196" i="4"/>
  <c r="B198" i="4"/>
  <c r="L197" i="4"/>
  <c r="K197" i="4"/>
  <c r="D197" i="4"/>
  <c r="G197" i="4"/>
  <c r="C197" i="4"/>
  <c r="F197" i="4"/>
  <c r="E197" i="4" l="1"/>
  <c r="J196" i="4"/>
  <c r="H197" i="4"/>
  <c r="K198" i="3"/>
  <c r="C198" i="3"/>
  <c r="L198" i="3"/>
  <c r="L198" i="4"/>
  <c r="L199" i="4" s="1"/>
  <c r="K198" i="4"/>
  <c r="K199" i="4" s="1"/>
  <c r="D198" i="4"/>
  <c r="G198" i="4"/>
  <c r="C198" i="4"/>
  <c r="F198" i="4"/>
  <c r="E198" i="4" l="1"/>
  <c r="J197" i="4"/>
  <c r="H198" i="4"/>
  <c r="J198" i="4" l="1"/>
  <c r="G7" i="3"/>
  <c r="G10" i="3"/>
  <c r="G8" i="3"/>
  <c r="G6" i="3"/>
  <c r="G9" i="3"/>
  <c r="G5" i="3"/>
  <c r="D69" i="3" l="1"/>
  <c r="E69" i="3" s="1"/>
  <c r="D55" i="3"/>
  <c r="E55" i="3" s="1"/>
  <c r="G74" i="3"/>
  <c r="G20" i="3"/>
  <c r="G19" i="3"/>
  <c r="G24" i="3"/>
  <c r="G23" i="3"/>
  <c r="G22" i="3"/>
  <c r="G21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F43" i="3"/>
  <c r="G42" i="3"/>
  <c r="G106" i="3"/>
  <c r="F21" i="3"/>
  <c r="F28" i="3"/>
  <c r="F38" i="3"/>
  <c r="F39" i="3"/>
  <c r="F47" i="3"/>
  <c r="F19" i="3"/>
  <c r="F23" i="3"/>
  <c r="F24" i="3"/>
  <c r="F32" i="3"/>
  <c r="F36" i="3"/>
  <c r="F37" i="3"/>
  <c r="F40" i="3"/>
  <c r="F44" i="3"/>
  <c r="F45" i="3"/>
  <c r="F34" i="3"/>
  <c r="I11" i="3"/>
  <c r="F188" i="3"/>
  <c r="F194" i="3"/>
  <c r="F189" i="3"/>
  <c r="F187" i="3"/>
  <c r="F55" i="3"/>
  <c r="F186" i="3"/>
  <c r="F51" i="3"/>
  <c r="F192" i="3"/>
  <c r="F56" i="3"/>
  <c r="F20" i="3"/>
  <c r="F53" i="3"/>
  <c r="F54" i="3"/>
  <c r="F198" i="3"/>
  <c r="F190" i="3"/>
  <c r="F185" i="3"/>
  <c r="F173" i="3"/>
  <c r="F168" i="3"/>
  <c r="F197" i="3"/>
  <c r="F196" i="3"/>
  <c r="F193" i="3"/>
  <c r="F184" i="3"/>
  <c r="F181" i="3"/>
  <c r="F172" i="3"/>
  <c r="F170" i="3"/>
  <c r="F166" i="3"/>
  <c r="F171" i="3"/>
  <c r="F174" i="3"/>
  <c r="F169" i="3"/>
  <c r="F148" i="3"/>
  <c r="F179" i="3"/>
  <c r="F178" i="3"/>
  <c r="F175" i="3"/>
  <c r="F165" i="3"/>
  <c r="F146" i="3"/>
  <c r="F128" i="3"/>
  <c r="F92" i="3"/>
  <c r="F107" i="3"/>
  <c r="F162" i="3"/>
  <c r="F161" i="3"/>
  <c r="F160" i="3"/>
  <c r="F159" i="3"/>
  <c r="F158" i="3"/>
  <c r="F157" i="3"/>
  <c r="F152" i="3"/>
  <c r="F151" i="3"/>
  <c r="F150" i="3"/>
  <c r="F145" i="3"/>
  <c r="F144" i="3"/>
  <c r="F139" i="3"/>
  <c r="F137" i="3"/>
  <c r="F131" i="3"/>
  <c r="F130" i="3"/>
  <c r="F129" i="3"/>
  <c r="F126" i="3"/>
  <c r="F119" i="3"/>
  <c r="F117" i="3"/>
  <c r="F115" i="3"/>
  <c r="F110" i="3"/>
  <c r="F195" i="3"/>
  <c r="F191" i="3"/>
  <c r="F183" i="3"/>
  <c r="F176" i="3"/>
  <c r="F86" i="3"/>
  <c r="F156" i="3"/>
  <c r="F155" i="3"/>
  <c r="F149" i="3"/>
  <c r="F134" i="3"/>
  <c r="F133" i="3"/>
  <c r="F182" i="3"/>
  <c r="F177" i="3"/>
  <c r="F180" i="3"/>
  <c r="F167" i="3"/>
  <c r="F143" i="3"/>
  <c r="F164" i="3"/>
  <c r="F154" i="3"/>
  <c r="F140" i="3"/>
  <c r="F138" i="3"/>
  <c r="F122" i="3"/>
  <c r="F116" i="3"/>
  <c r="F163" i="3"/>
  <c r="F153" i="3"/>
  <c r="F147" i="3"/>
  <c r="F142" i="3"/>
  <c r="F141" i="3"/>
  <c r="F135" i="3"/>
  <c r="F136" i="3"/>
  <c r="F127" i="3"/>
  <c r="F123" i="3"/>
  <c r="F121" i="3"/>
  <c r="F118" i="3"/>
  <c r="F108" i="3"/>
  <c r="F132" i="3"/>
  <c r="F125" i="3"/>
  <c r="F124" i="3"/>
  <c r="F120" i="3"/>
  <c r="F114" i="3"/>
  <c r="F113" i="3"/>
  <c r="F112" i="3"/>
  <c r="F111" i="3"/>
  <c r="F109" i="3"/>
  <c r="F106" i="3"/>
  <c r="F104" i="3"/>
  <c r="F103" i="3"/>
  <c r="G167" i="3"/>
  <c r="G151" i="3"/>
  <c r="G119" i="3"/>
  <c r="G87" i="3"/>
  <c r="G55" i="3"/>
  <c r="G184" i="3"/>
  <c r="G152" i="3"/>
  <c r="G120" i="3"/>
  <c r="G88" i="3"/>
  <c r="G56" i="3"/>
  <c r="G181" i="3"/>
  <c r="G149" i="3"/>
  <c r="G117" i="3"/>
  <c r="G85" i="3"/>
  <c r="G53" i="3"/>
  <c r="G182" i="3"/>
  <c r="G150" i="3"/>
  <c r="G118" i="3"/>
  <c r="G86" i="3"/>
  <c r="G54" i="3"/>
  <c r="G179" i="3"/>
  <c r="G147" i="3"/>
  <c r="G115" i="3"/>
  <c r="G83" i="3"/>
  <c r="G183" i="3"/>
  <c r="G175" i="3"/>
  <c r="G135" i="3"/>
  <c r="D39" i="8"/>
  <c r="E39" i="8" s="1"/>
  <c r="F26" i="3"/>
  <c r="F29" i="3"/>
  <c r="F30" i="3"/>
  <c r="F31" i="3"/>
  <c r="F33" i="3"/>
  <c r="F35" i="3"/>
  <c r="F41" i="3"/>
  <c r="F42" i="3"/>
  <c r="F46" i="3"/>
  <c r="F48" i="3"/>
  <c r="F58" i="3"/>
  <c r="F25" i="3"/>
  <c r="F50" i="3"/>
  <c r="F57" i="3"/>
  <c r="F59" i="3"/>
  <c r="F61" i="3"/>
  <c r="F62" i="3"/>
  <c r="F63" i="3"/>
  <c r="D65" i="3"/>
  <c r="E65" i="3" s="1"/>
  <c r="F65" i="3"/>
  <c r="F67" i="3"/>
  <c r="F72" i="3"/>
  <c r="F77" i="3"/>
  <c r="F90" i="3"/>
  <c r="F95" i="3"/>
  <c r="D67" i="3"/>
  <c r="E67" i="3" s="1"/>
  <c r="F80" i="3"/>
  <c r="F69" i="3"/>
  <c r="F78" i="3"/>
  <c r="F96" i="3"/>
  <c r="D57" i="3"/>
  <c r="E57" i="3" s="1"/>
  <c r="F91" i="3"/>
  <c r="D79" i="3"/>
  <c r="E79" i="3" s="1"/>
  <c r="F85" i="3"/>
  <c r="H85" i="3" s="1"/>
  <c r="F94" i="3"/>
  <c r="F105" i="3"/>
  <c r="D60" i="3"/>
  <c r="E60" i="3" s="1"/>
  <c r="F73" i="3"/>
  <c r="F75" i="3"/>
  <c r="D77" i="3"/>
  <c r="E77" i="3" s="1"/>
  <c r="F93" i="3"/>
  <c r="F102" i="3"/>
  <c r="G58" i="3"/>
  <c r="G90" i="3"/>
  <c r="G122" i="3"/>
  <c r="G154" i="3"/>
  <c r="G186" i="3"/>
  <c r="G57" i="3"/>
  <c r="G89" i="3"/>
  <c r="G121" i="3"/>
  <c r="G153" i="3"/>
  <c r="G185" i="3"/>
  <c r="G60" i="3"/>
  <c r="G92" i="3"/>
  <c r="G124" i="3"/>
  <c r="G156" i="3"/>
  <c r="G188" i="3"/>
  <c r="G59" i="3"/>
  <c r="G91" i="3"/>
  <c r="G123" i="3"/>
  <c r="G155" i="3"/>
  <c r="G187" i="3"/>
  <c r="G62" i="3"/>
  <c r="G94" i="3"/>
  <c r="G126" i="3"/>
  <c r="G158" i="3"/>
  <c r="G190" i="3"/>
  <c r="G61" i="3"/>
  <c r="G93" i="3"/>
  <c r="G125" i="3"/>
  <c r="G157" i="3"/>
  <c r="G189" i="3"/>
  <c r="G64" i="3"/>
  <c r="G96" i="3"/>
  <c r="G128" i="3"/>
  <c r="G160" i="3"/>
  <c r="G192" i="3"/>
  <c r="G63" i="3"/>
  <c r="G95" i="3"/>
  <c r="G127" i="3"/>
  <c r="G159" i="3"/>
  <c r="G50" i="3"/>
  <c r="G82" i="3"/>
  <c r="G114" i="3"/>
  <c r="G146" i="3"/>
  <c r="G178" i="3"/>
  <c r="G49" i="3"/>
  <c r="G81" i="3"/>
  <c r="G113" i="3"/>
  <c r="G145" i="3"/>
  <c r="G177" i="3"/>
  <c r="G52" i="3"/>
  <c r="G84" i="3"/>
  <c r="G116" i="3"/>
  <c r="G148" i="3"/>
  <c r="G180" i="3"/>
  <c r="G51" i="3"/>
  <c r="G99" i="3"/>
  <c r="G163" i="3"/>
  <c r="G70" i="3"/>
  <c r="G134" i="3"/>
  <c r="G198" i="3"/>
  <c r="G101" i="3"/>
  <c r="G165" i="3"/>
  <c r="G72" i="3"/>
  <c r="G136" i="3"/>
  <c r="G40" i="3"/>
  <c r="G103" i="3"/>
  <c r="D137" i="3"/>
  <c r="E137" i="3" s="1"/>
  <c r="D136" i="3"/>
  <c r="E136" i="3" s="1"/>
  <c r="D135" i="3"/>
  <c r="E135" i="3" s="1"/>
  <c r="D178" i="3"/>
  <c r="E178" i="3" s="1"/>
  <c r="D177" i="3"/>
  <c r="E177" i="3" s="1"/>
  <c r="D186" i="3"/>
  <c r="E186" i="3" s="1"/>
  <c r="D185" i="3"/>
  <c r="E185" i="3" s="1"/>
  <c r="D155" i="3"/>
  <c r="E155" i="3" s="1"/>
  <c r="D154" i="3"/>
  <c r="E154" i="3" s="1"/>
  <c r="D153" i="3"/>
  <c r="E153" i="3" s="1"/>
  <c r="D167" i="3"/>
  <c r="E167" i="3" s="1"/>
  <c r="D176" i="3"/>
  <c r="E176" i="3" s="1"/>
  <c r="D192" i="3"/>
  <c r="E192" i="3" s="1"/>
  <c r="D191" i="3"/>
  <c r="E191" i="3" s="1"/>
  <c r="D175" i="3"/>
  <c r="E175" i="3" s="1"/>
  <c r="D174" i="3"/>
  <c r="E174" i="3" s="1"/>
  <c r="D140" i="3"/>
  <c r="E140" i="3" s="1"/>
  <c r="D139" i="3"/>
  <c r="E139" i="3" s="1"/>
  <c r="D162" i="3"/>
  <c r="E162" i="3" s="1"/>
  <c r="D102" i="3"/>
  <c r="E102" i="3" s="1"/>
  <c r="D164" i="3"/>
  <c r="E164" i="3" s="1"/>
  <c r="D163" i="3"/>
  <c r="E163" i="3" s="1"/>
  <c r="D146" i="3"/>
  <c r="E146" i="3" s="1"/>
  <c r="D145" i="3"/>
  <c r="E145" i="3" s="1"/>
  <c r="D194" i="3"/>
  <c r="E194" i="3" s="1"/>
  <c r="D188" i="3"/>
  <c r="E188" i="3" s="1"/>
  <c r="D184" i="3"/>
  <c r="E184" i="3" s="1"/>
  <c r="D183" i="3"/>
  <c r="E183" i="3" s="1"/>
  <c r="D182" i="3"/>
  <c r="E182" i="3" s="1"/>
  <c r="D143" i="3"/>
  <c r="E143" i="3" s="1"/>
  <c r="D142" i="3"/>
  <c r="E142" i="3" s="1"/>
  <c r="D173" i="3"/>
  <c r="E173" i="3" s="1"/>
  <c r="D168" i="3"/>
  <c r="E168" i="3" s="1"/>
  <c r="D181" i="3"/>
  <c r="E181" i="3" s="1"/>
  <c r="D180" i="3"/>
  <c r="E180" i="3" s="1"/>
  <c r="D179" i="3"/>
  <c r="E179" i="3" s="1"/>
  <c r="D172" i="3"/>
  <c r="E172" i="3" s="1"/>
  <c r="D156" i="3"/>
  <c r="E156" i="3" s="1"/>
  <c r="D197" i="3"/>
  <c r="E197" i="3" s="1"/>
  <c r="D196" i="3"/>
  <c r="E196" i="3" s="1"/>
  <c r="D195" i="3"/>
  <c r="E195" i="3" s="1"/>
  <c r="D193" i="3"/>
  <c r="E193" i="3" s="1"/>
  <c r="D151" i="3"/>
  <c r="E151" i="3" s="1"/>
  <c r="D171" i="3"/>
  <c r="E171" i="3" s="1"/>
  <c r="D170" i="3"/>
  <c r="E170" i="3" s="1"/>
  <c r="D169" i="3"/>
  <c r="E169" i="3" s="1"/>
  <c r="D198" i="3"/>
  <c r="E198" i="3" s="1"/>
  <c r="D190" i="3"/>
  <c r="E190" i="3" s="1"/>
  <c r="D189" i="3"/>
  <c r="E189" i="3" s="1"/>
  <c r="D166" i="3"/>
  <c r="E166" i="3" s="1"/>
  <c r="D161" i="3"/>
  <c r="E161" i="3" s="1"/>
  <c r="D160" i="3"/>
  <c r="E160" i="3" s="1"/>
  <c r="D187" i="3"/>
  <c r="E187" i="3" s="1"/>
  <c r="D158" i="3"/>
  <c r="E158" i="3" s="1"/>
  <c r="D124" i="3"/>
  <c r="E124" i="3" s="1"/>
  <c r="D122" i="3"/>
  <c r="E122" i="3" s="1"/>
  <c r="D85" i="3"/>
  <c r="E85" i="3" s="1"/>
  <c r="D83" i="3"/>
  <c r="E83" i="3" s="1"/>
  <c r="D134" i="3"/>
  <c r="E134" i="3" s="1"/>
  <c r="D132" i="3"/>
  <c r="E132" i="3" s="1"/>
  <c r="D110" i="3"/>
  <c r="E110" i="3" s="1"/>
  <c r="D144" i="3"/>
  <c r="E144" i="3" s="1"/>
  <c r="D88" i="3"/>
  <c r="E88" i="3" s="1"/>
  <c r="D130" i="3"/>
  <c r="E130" i="3" s="1"/>
  <c r="D129" i="3"/>
  <c r="E129" i="3" s="1"/>
  <c r="D96" i="3"/>
  <c r="E96" i="3" s="1"/>
  <c r="D76" i="3"/>
  <c r="E76" i="3" s="1"/>
  <c r="D123" i="3"/>
  <c r="E123" i="3" s="1"/>
  <c r="D99" i="3"/>
  <c r="E99" i="3" s="1"/>
  <c r="D131" i="3"/>
  <c r="E131" i="3" s="1"/>
  <c r="D159" i="3"/>
  <c r="E159" i="3" s="1"/>
  <c r="D152" i="3"/>
  <c r="E152" i="3" s="1"/>
  <c r="D95" i="3"/>
  <c r="E95" i="3" s="1"/>
  <c r="D117" i="3"/>
  <c r="E117" i="3" s="1"/>
  <c r="D91" i="3"/>
  <c r="E91" i="3" s="1"/>
  <c r="D94" i="3"/>
  <c r="E94" i="3" s="1"/>
  <c r="D90" i="3"/>
  <c r="E90" i="3" s="1"/>
  <c r="D78" i="3"/>
  <c r="E78" i="3" s="1"/>
  <c r="D165" i="3"/>
  <c r="E165" i="3" s="1"/>
  <c r="D81" i="3"/>
  <c r="E81" i="3" s="1"/>
  <c r="D80" i="3"/>
  <c r="E80" i="3" s="1"/>
  <c r="D107" i="3"/>
  <c r="E107" i="3" s="1"/>
  <c r="D82" i="3"/>
  <c r="E82" i="3" s="1"/>
  <c r="D86" i="3"/>
  <c r="E86" i="3" s="1"/>
  <c r="D84" i="3"/>
  <c r="E84" i="3" s="1"/>
  <c r="D133" i="3"/>
  <c r="E133" i="3" s="1"/>
  <c r="D64" i="3"/>
  <c r="E64" i="3" s="1"/>
  <c r="D63" i="3"/>
  <c r="E63" i="3" s="1"/>
  <c r="D120" i="3"/>
  <c r="E120" i="3" s="1"/>
  <c r="D101" i="3"/>
  <c r="E101" i="3" s="1"/>
  <c r="D100" i="3"/>
  <c r="E100" i="3" s="1"/>
  <c r="D87" i="3"/>
  <c r="E87" i="3" s="1"/>
  <c r="D141" i="3"/>
  <c r="E141" i="3" s="1"/>
  <c r="D92" i="3"/>
  <c r="E92" i="3" s="1"/>
  <c r="D106" i="3"/>
  <c r="E106" i="3" s="1"/>
  <c r="D105" i="3"/>
  <c r="E105" i="3" s="1"/>
  <c r="D112" i="3"/>
  <c r="E112" i="3" s="1"/>
  <c r="D157" i="3"/>
  <c r="E157" i="3" s="1"/>
  <c r="D125" i="3"/>
  <c r="E125" i="3" s="1"/>
  <c r="D111" i="3"/>
  <c r="E111" i="3" s="1"/>
  <c r="D68" i="3"/>
  <c r="E68" i="3" s="1"/>
  <c r="D150" i="3"/>
  <c r="E150" i="3" s="1"/>
  <c r="D149" i="3"/>
  <c r="E149" i="3" s="1"/>
  <c r="D148" i="3"/>
  <c r="E148" i="3" s="1"/>
  <c r="D98" i="3"/>
  <c r="E98" i="3" s="1"/>
  <c r="D75" i="3"/>
  <c r="E75" i="3" s="1"/>
  <c r="D74" i="3"/>
  <c r="E74" i="3" s="1"/>
  <c r="D71" i="3"/>
  <c r="E71" i="3" s="1"/>
  <c r="D73" i="3"/>
  <c r="E73" i="3" s="1"/>
  <c r="D72" i="3"/>
  <c r="E72" i="3" s="1"/>
  <c r="D147" i="3"/>
  <c r="E147" i="3" s="1"/>
  <c r="D115" i="3"/>
  <c r="E115" i="3" s="1"/>
  <c r="D114" i="3"/>
  <c r="E114" i="3" s="1"/>
  <c r="D138" i="3"/>
  <c r="E138" i="3" s="1"/>
  <c r="D128" i="3"/>
  <c r="E128" i="3" s="1"/>
  <c r="D127" i="3"/>
  <c r="E127" i="3" s="1"/>
  <c r="D126" i="3"/>
  <c r="E126" i="3" s="1"/>
  <c r="D121" i="3"/>
  <c r="E121" i="3" s="1"/>
  <c r="D119" i="3"/>
  <c r="E119" i="3" s="1"/>
  <c r="D118" i="3"/>
  <c r="E118" i="3" s="1"/>
  <c r="D113" i="3"/>
  <c r="E113" i="3" s="1"/>
  <c r="D109" i="3"/>
  <c r="E109" i="3" s="1"/>
  <c r="D108" i="3"/>
  <c r="E108" i="3" s="1"/>
  <c r="D104" i="3"/>
  <c r="E104" i="3" s="1"/>
  <c r="D62" i="3"/>
  <c r="E62" i="3" s="1"/>
  <c r="D61" i="3"/>
  <c r="E61" i="3" s="1"/>
  <c r="D116" i="3"/>
  <c r="E116" i="3" s="1"/>
  <c r="F22" i="3"/>
  <c r="F27" i="3"/>
  <c r="F49" i="3"/>
  <c r="F52" i="3"/>
  <c r="F64" i="3"/>
  <c r="D66" i="3"/>
  <c r="E66" i="3" s="1"/>
  <c r="F68" i="3"/>
  <c r="F70" i="3"/>
  <c r="F71" i="3"/>
  <c r="F79" i="3"/>
  <c r="F83" i="3"/>
  <c r="F88" i="3"/>
  <c r="F74" i="3"/>
  <c r="F66" i="3"/>
  <c r="D70" i="3"/>
  <c r="E70" i="3" s="1"/>
  <c r="F87" i="3"/>
  <c r="D89" i="3"/>
  <c r="E89" i="3" s="1"/>
  <c r="F84" i="3"/>
  <c r="H84" i="3" s="1"/>
  <c r="F99" i="3"/>
  <c r="H99" i="3" s="1"/>
  <c r="F101" i="3"/>
  <c r="H101" i="3" s="1"/>
  <c r="D103" i="3"/>
  <c r="E103" i="3" s="1"/>
  <c r="D59" i="3"/>
  <c r="E59" i="3" s="1"/>
  <c r="D56" i="3"/>
  <c r="E56" i="3" s="1"/>
  <c r="D58" i="3"/>
  <c r="E58" i="3" s="1"/>
  <c r="F81" i="3"/>
  <c r="H81" i="3" s="1"/>
  <c r="J81" i="3" s="1"/>
  <c r="F76" i="3"/>
  <c r="F60" i="3"/>
  <c r="D93" i="3"/>
  <c r="E93" i="3" s="1"/>
  <c r="F82" i="3"/>
  <c r="F89" i="3"/>
  <c r="F97" i="3"/>
  <c r="D97" i="3"/>
  <c r="E97" i="3" s="1"/>
  <c r="F98" i="3"/>
  <c r="F100" i="3"/>
  <c r="G138" i="3"/>
  <c r="G170" i="3"/>
  <c r="G41" i="3"/>
  <c r="G73" i="3"/>
  <c r="G105" i="3"/>
  <c r="G137" i="3"/>
  <c r="G169" i="3"/>
  <c r="G44" i="3"/>
  <c r="G76" i="3"/>
  <c r="G108" i="3"/>
  <c r="G140" i="3"/>
  <c r="G172" i="3"/>
  <c r="G43" i="3"/>
  <c r="G75" i="3"/>
  <c r="G107" i="3"/>
  <c r="G139" i="3"/>
  <c r="G171" i="3"/>
  <c r="G46" i="3"/>
  <c r="G78" i="3"/>
  <c r="G110" i="3"/>
  <c r="G142" i="3"/>
  <c r="G174" i="3"/>
  <c r="G45" i="3"/>
  <c r="G77" i="3"/>
  <c r="G109" i="3"/>
  <c r="G141" i="3"/>
  <c r="G173" i="3"/>
  <c r="G48" i="3"/>
  <c r="G80" i="3"/>
  <c r="G112" i="3"/>
  <c r="G144" i="3"/>
  <c r="G176" i="3"/>
  <c r="G47" i="3"/>
  <c r="G79" i="3"/>
  <c r="G111" i="3"/>
  <c r="G143" i="3"/>
  <c r="G191" i="3"/>
  <c r="G66" i="3"/>
  <c r="G98" i="3"/>
  <c r="G130" i="3"/>
  <c r="G162" i="3"/>
  <c r="G194" i="3"/>
  <c r="G65" i="3"/>
  <c r="G97" i="3"/>
  <c r="G129" i="3"/>
  <c r="G161" i="3"/>
  <c r="G193" i="3"/>
  <c r="G68" i="3"/>
  <c r="G100" i="3"/>
  <c r="G132" i="3"/>
  <c r="G164" i="3"/>
  <c r="G196" i="3"/>
  <c r="G67" i="3"/>
  <c r="G131" i="3"/>
  <c r="G195" i="3"/>
  <c r="G102" i="3"/>
  <c r="G166" i="3"/>
  <c r="G69" i="3"/>
  <c r="G133" i="3"/>
  <c r="G197" i="3"/>
  <c r="G104" i="3"/>
  <c r="G168" i="3"/>
  <c r="G71" i="3"/>
  <c r="H32" i="3" l="1"/>
  <c r="J32" i="3" s="1"/>
  <c r="H21" i="3"/>
  <c r="J21" i="3" s="1"/>
  <c r="H34" i="3"/>
  <c r="J34" i="3" s="1"/>
  <c r="H23" i="3"/>
  <c r="J23" i="3" s="1"/>
  <c r="H88" i="3"/>
  <c r="J88" i="3" s="1"/>
  <c r="H38" i="3"/>
  <c r="J38" i="3" s="1"/>
  <c r="H39" i="3"/>
  <c r="J39" i="3" s="1"/>
  <c r="H33" i="3"/>
  <c r="J33" i="3" s="1"/>
  <c r="H24" i="3"/>
  <c r="J24" i="3" s="1"/>
  <c r="H82" i="3"/>
  <c r="J82" i="3" s="1"/>
  <c r="H27" i="3"/>
  <c r="J27" i="3" s="1"/>
  <c r="H20" i="3"/>
  <c r="J20" i="3" s="1"/>
  <c r="H83" i="3"/>
  <c r="J83" i="3" s="1"/>
  <c r="D38" i="8"/>
  <c r="E38" i="8" s="1"/>
  <c r="H22" i="3"/>
  <c r="J22" i="3" s="1"/>
  <c r="H25" i="3"/>
  <c r="J25" i="3" s="1"/>
  <c r="H35" i="3"/>
  <c r="J35" i="3" s="1"/>
  <c r="H31" i="3"/>
  <c r="J31" i="3" s="1"/>
  <c r="H29" i="3"/>
  <c r="J29" i="3" s="1"/>
  <c r="H106" i="3"/>
  <c r="J106" i="3" s="1"/>
  <c r="H37" i="3"/>
  <c r="J37" i="3" s="1"/>
  <c r="H47" i="3"/>
  <c r="J47" i="3" s="1"/>
  <c r="H43" i="3"/>
  <c r="J43" i="3" s="1"/>
  <c r="J101" i="3"/>
  <c r="H87" i="3"/>
  <c r="J87" i="3" s="1"/>
  <c r="H70" i="3"/>
  <c r="J70" i="3" s="1"/>
  <c r="H52" i="3"/>
  <c r="J52" i="3" s="1"/>
  <c r="H30" i="3"/>
  <c r="J30" i="3" s="1"/>
  <c r="H26" i="3"/>
  <c r="J26" i="3" s="1"/>
  <c r="H44" i="3"/>
  <c r="J44" i="3" s="1"/>
  <c r="H89" i="3"/>
  <c r="J89" i="3" s="1"/>
  <c r="H60" i="3"/>
  <c r="J60" i="3" s="1"/>
  <c r="H74" i="3"/>
  <c r="J74" i="3" s="1"/>
  <c r="H64" i="3"/>
  <c r="J64" i="3" s="1"/>
  <c r="H49" i="3"/>
  <c r="J49" i="3" s="1"/>
  <c r="H42" i="3"/>
  <c r="J42" i="3" s="1"/>
  <c r="H36" i="3"/>
  <c r="J36" i="3" s="1"/>
  <c r="H19" i="3"/>
  <c r="J19" i="3" s="1"/>
  <c r="H28" i="3"/>
  <c r="J28" i="3" s="1"/>
  <c r="J99" i="3"/>
  <c r="D36" i="8"/>
  <c r="E36" i="8" s="1"/>
  <c r="D40" i="8"/>
  <c r="E40" i="8" s="1"/>
  <c r="D35" i="8"/>
  <c r="E35" i="8" s="1"/>
  <c r="D37" i="8"/>
  <c r="E37" i="8" s="1"/>
  <c r="H45" i="3"/>
  <c r="J45" i="3" s="1"/>
  <c r="H40" i="3"/>
  <c r="J40" i="3" s="1"/>
  <c r="J84" i="3"/>
  <c r="H100" i="3"/>
  <c r="J100" i="3" s="1"/>
  <c r="H91" i="3"/>
  <c r="J91" i="3" s="1"/>
  <c r="H98" i="3"/>
  <c r="J98" i="3" s="1"/>
  <c r="H97" i="3"/>
  <c r="J97" i="3" s="1"/>
  <c r="H76" i="3"/>
  <c r="J76" i="3" s="1"/>
  <c r="H71" i="3"/>
  <c r="J71" i="3" s="1"/>
  <c r="H68" i="3"/>
  <c r="J68" i="3" s="1"/>
  <c r="H93" i="3"/>
  <c r="J93" i="3" s="1"/>
  <c r="H75" i="3"/>
  <c r="J75" i="3" s="1"/>
  <c r="H94" i="3"/>
  <c r="J94" i="3" s="1"/>
  <c r="H78" i="3"/>
  <c r="J78" i="3" s="1"/>
  <c r="H80" i="3"/>
  <c r="J80" i="3" s="1"/>
  <c r="H95" i="3"/>
  <c r="J95" i="3" s="1"/>
  <c r="H77" i="3"/>
  <c r="J77" i="3" s="1"/>
  <c r="H67" i="3"/>
  <c r="J67" i="3" s="1"/>
  <c r="H62" i="3"/>
  <c r="J62" i="3" s="1"/>
  <c r="H59" i="3"/>
  <c r="J59" i="3" s="1"/>
  <c r="H50" i="3"/>
  <c r="J50" i="3" s="1"/>
  <c r="H58" i="3"/>
  <c r="J58" i="3" s="1"/>
  <c r="H46" i="3"/>
  <c r="J46" i="3" s="1"/>
  <c r="H41" i="3"/>
  <c r="J41" i="3" s="1"/>
  <c r="H104" i="3"/>
  <c r="J104" i="3" s="1"/>
  <c r="H109" i="3"/>
  <c r="J109" i="3" s="1"/>
  <c r="H112" i="3"/>
  <c r="J112" i="3" s="1"/>
  <c r="H114" i="3"/>
  <c r="J114" i="3" s="1"/>
  <c r="H124" i="3"/>
  <c r="J124" i="3" s="1"/>
  <c r="H132" i="3"/>
  <c r="J132" i="3" s="1"/>
  <c r="H118" i="3"/>
  <c r="J118" i="3" s="1"/>
  <c r="H123" i="3"/>
  <c r="J123" i="3" s="1"/>
  <c r="H136" i="3"/>
  <c r="J136" i="3" s="1"/>
  <c r="H141" i="3"/>
  <c r="J141" i="3" s="1"/>
  <c r="H147" i="3"/>
  <c r="J147" i="3" s="1"/>
  <c r="H163" i="3"/>
  <c r="J163" i="3" s="1"/>
  <c r="H122" i="3"/>
  <c r="J122" i="3" s="1"/>
  <c r="H140" i="3"/>
  <c r="J140" i="3" s="1"/>
  <c r="H164" i="3"/>
  <c r="J164" i="3" s="1"/>
  <c r="H167" i="3"/>
  <c r="J167" i="3" s="1"/>
  <c r="H177" i="3"/>
  <c r="J177" i="3" s="1"/>
  <c r="H133" i="3"/>
  <c r="J133" i="3" s="1"/>
  <c r="H149" i="3"/>
  <c r="J149" i="3" s="1"/>
  <c r="H156" i="3"/>
  <c r="J156" i="3" s="1"/>
  <c r="H176" i="3"/>
  <c r="J176" i="3" s="1"/>
  <c r="H191" i="3"/>
  <c r="J191" i="3" s="1"/>
  <c r="H110" i="3"/>
  <c r="J110" i="3" s="1"/>
  <c r="H117" i="3"/>
  <c r="J117" i="3" s="1"/>
  <c r="H126" i="3"/>
  <c r="J126" i="3" s="1"/>
  <c r="H130" i="3"/>
  <c r="J130" i="3" s="1"/>
  <c r="H137" i="3"/>
  <c r="J137" i="3" s="1"/>
  <c r="H144" i="3"/>
  <c r="J144" i="3" s="1"/>
  <c r="H150" i="3"/>
  <c r="J150" i="3" s="1"/>
  <c r="H152" i="3"/>
  <c r="J152" i="3" s="1"/>
  <c r="H158" i="3"/>
  <c r="J158" i="3" s="1"/>
  <c r="H160" i="3"/>
  <c r="J160" i="3" s="1"/>
  <c r="H162" i="3"/>
  <c r="J162" i="3" s="1"/>
  <c r="H92" i="3"/>
  <c r="J92" i="3" s="1"/>
  <c r="H146" i="3"/>
  <c r="J146" i="3" s="1"/>
  <c r="H175" i="3"/>
  <c r="J175" i="3" s="1"/>
  <c r="H179" i="3"/>
  <c r="J179" i="3" s="1"/>
  <c r="H169" i="3"/>
  <c r="J169" i="3" s="1"/>
  <c r="H171" i="3"/>
  <c r="J171" i="3" s="1"/>
  <c r="H170" i="3"/>
  <c r="J170" i="3" s="1"/>
  <c r="H181" i="3"/>
  <c r="J181" i="3" s="1"/>
  <c r="H193" i="3"/>
  <c r="J193" i="3" s="1"/>
  <c r="H197" i="3"/>
  <c r="J197" i="3" s="1"/>
  <c r="H173" i="3"/>
  <c r="J173" i="3" s="1"/>
  <c r="H190" i="3"/>
  <c r="J190" i="3" s="1"/>
  <c r="H54" i="3"/>
  <c r="J54" i="3" s="1"/>
  <c r="H192" i="3"/>
  <c r="J192" i="3" s="1"/>
  <c r="H186" i="3"/>
  <c r="J186" i="3" s="1"/>
  <c r="H187" i="3"/>
  <c r="J187" i="3" s="1"/>
  <c r="H194" i="3"/>
  <c r="J194" i="3" s="1"/>
  <c r="H66" i="3"/>
  <c r="J66" i="3" s="1"/>
  <c r="H79" i="3"/>
  <c r="J79" i="3" s="1"/>
  <c r="H102" i="3"/>
  <c r="J102" i="3" s="1"/>
  <c r="H73" i="3"/>
  <c r="J73" i="3" s="1"/>
  <c r="H105" i="3"/>
  <c r="J105" i="3" s="1"/>
  <c r="J85" i="3"/>
  <c r="H96" i="3"/>
  <c r="J96" i="3" s="1"/>
  <c r="H69" i="3"/>
  <c r="J69" i="3" s="1"/>
  <c r="H90" i="3"/>
  <c r="J90" i="3" s="1"/>
  <c r="H72" i="3"/>
  <c r="J72" i="3" s="1"/>
  <c r="H65" i="3"/>
  <c r="J65" i="3" s="1"/>
  <c r="H63" i="3"/>
  <c r="J63" i="3" s="1"/>
  <c r="H61" i="3"/>
  <c r="J61" i="3" s="1"/>
  <c r="H57" i="3"/>
  <c r="J57" i="3" s="1"/>
  <c r="H48" i="3"/>
  <c r="J48" i="3" s="1"/>
  <c r="H103" i="3"/>
  <c r="J103" i="3" s="1"/>
  <c r="H111" i="3"/>
  <c r="J111" i="3" s="1"/>
  <c r="H113" i="3"/>
  <c r="J113" i="3" s="1"/>
  <c r="H120" i="3"/>
  <c r="J120" i="3" s="1"/>
  <c r="H125" i="3"/>
  <c r="J125" i="3" s="1"/>
  <c r="H108" i="3"/>
  <c r="J108" i="3" s="1"/>
  <c r="H121" i="3"/>
  <c r="J121" i="3" s="1"/>
  <c r="H127" i="3"/>
  <c r="J127" i="3" s="1"/>
  <c r="H135" i="3"/>
  <c r="J135" i="3" s="1"/>
  <c r="H142" i="3"/>
  <c r="J142" i="3" s="1"/>
  <c r="H153" i="3"/>
  <c r="J153" i="3" s="1"/>
  <c r="H116" i="3"/>
  <c r="J116" i="3" s="1"/>
  <c r="H138" i="3"/>
  <c r="J138" i="3" s="1"/>
  <c r="H154" i="3"/>
  <c r="J154" i="3" s="1"/>
  <c r="H143" i="3"/>
  <c r="J143" i="3" s="1"/>
  <c r="H180" i="3"/>
  <c r="J180" i="3" s="1"/>
  <c r="H182" i="3"/>
  <c r="J182" i="3" s="1"/>
  <c r="H134" i="3"/>
  <c r="J134" i="3" s="1"/>
  <c r="H155" i="3"/>
  <c r="J155" i="3" s="1"/>
  <c r="H86" i="3"/>
  <c r="J86" i="3" s="1"/>
  <c r="H183" i="3"/>
  <c r="J183" i="3" s="1"/>
  <c r="H195" i="3"/>
  <c r="J195" i="3" s="1"/>
  <c r="H115" i="3"/>
  <c r="J115" i="3" s="1"/>
  <c r="H119" i="3"/>
  <c r="J119" i="3" s="1"/>
  <c r="H129" i="3"/>
  <c r="J129" i="3" s="1"/>
  <c r="H131" i="3"/>
  <c r="J131" i="3" s="1"/>
  <c r="H139" i="3"/>
  <c r="J139" i="3" s="1"/>
  <c r="H145" i="3"/>
  <c r="J145" i="3" s="1"/>
  <c r="H151" i="3"/>
  <c r="J151" i="3" s="1"/>
  <c r="H157" i="3"/>
  <c r="J157" i="3" s="1"/>
  <c r="H159" i="3"/>
  <c r="J159" i="3" s="1"/>
  <c r="H161" i="3"/>
  <c r="J161" i="3" s="1"/>
  <c r="H107" i="3"/>
  <c r="J107" i="3" s="1"/>
  <c r="H128" i="3"/>
  <c r="J128" i="3" s="1"/>
  <c r="H165" i="3"/>
  <c r="J165" i="3" s="1"/>
  <c r="H178" i="3"/>
  <c r="J178" i="3" s="1"/>
  <c r="H148" i="3"/>
  <c r="J148" i="3" s="1"/>
  <c r="H174" i="3"/>
  <c r="J174" i="3" s="1"/>
  <c r="H166" i="3"/>
  <c r="J166" i="3" s="1"/>
  <c r="H172" i="3"/>
  <c r="J172" i="3" s="1"/>
  <c r="H184" i="3"/>
  <c r="J184" i="3" s="1"/>
  <c r="H196" i="3"/>
  <c r="J196" i="3" s="1"/>
  <c r="H168" i="3"/>
  <c r="J168" i="3" s="1"/>
  <c r="H185" i="3"/>
  <c r="J185" i="3" s="1"/>
  <c r="H198" i="3"/>
  <c r="J198" i="3" s="1"/>
  <c r="H53" i="3"/>
  <c r="J53" i="3" s="1"/>
  <c r="H56" i="3"/>
  <c r="J56" i="3" s="1"/>
  <c r="H51" i="3"/>
  <c r="J51" i="3" s="1"/>
  <c r="H55" i="3"/>
  <c r="J55" i="3" s="1"/>
  <c r="H189" i="3"/>
  <c r="J189" i="3" s="1"/>
  <c r="H188" i="3"/>
  <c r="J188" i="3" s="1"/>
  <c r="L36" i="3" l="1"/>
  <c r="K36" i="3"/>
  <c r="L37" i="3"/>
  <c r="K37" i="3"/>
  <c r="L38" i="3"/>
  <c r="K38" i="3"/>
  <c r="K39" i="3"/>
  <c r="L39" i="3"/>
  <c r="L40" i="3"/>
  <c r="K40" i="3"/>
  <c r="K41" i="3"/>
  <c r="L41" i="3"/>
  <c r="L42" i="3"/>
  <c r="K42" i="3"/>
  <c r="L43" i="3"/>
  <c r="K43" i="3"/>
  <c r="K44" i="3"/>
  <c r="L44" i="3"/>
  <c r="K45" i="3"/>
  <c r="L45" i="3"/>
  <c r="K46" i="3"/>
  <c r="L46" i="3"/>
  <c r="K47" i="3"/>
  <c r="L47" i="3"/>
  <c r="L56" i="3"/>
  <c r="K56" i="3"/>
  <c r="K58" i="3"/>
  <c r="L58" i="3"/>
  <c r="K59" i="3"/>
  <c r="L59" i="3"/>
  <c r="L57" i="3"/>
  <c r="K57" i="3"/>
  <c r="L48" i="3"/>
  <c r="K48" i="3"/>
  <c r="L49" i="3"/>
  <c r="K49" i="3"/>
  <c r="L50" i="3"/>
  <c r="K50" i="3"/>
  <c r="K51" i="3"/>
  <c r="L51" i="3"/>
  <c r="L52" i="3"/>
  <c r="K52" i="3"/>
  <c r="L53" i="3"/>
  <c r="K53" i="3"/>
  <c r="K54" i="3"/>
  <c r="L54" i="3"/>
  <c r="D75" i="8"/>
  <c r="D79" i="8" s="1"/>
  <c r="D34" i="8"/>
  <c r="E34" i="8" s="1"/>
  <c r="D77" i="8"/>
  <c r="K55" i="3"/>
  <c r="D33" i="8"/>
  <c r="E33" i="8" s="1"/>
  <c r="L55" i="3"/>
  <c r="D76" i="8" l="1"/>
  <c r="L199" i="3"/>
  <c r="K199" i="3"/>
  <c r="E41" i="8"/>
  <c r="E50" i="8" s="1"/>
  <c r="E83" i="8" s="1"/>
  <c r="D9" i="5" l="1"/>
</calcChain>
</file>

<file path=xl/sharedStrings.xml><?xml version="1.0" encoding="utf-8"?>
<sst xmlns="http://schemas.openxmlformats.org/spreadsheetml/2006/main" count="841" uniqueCount="367">
  <si>
    <t>Infomações sobre o empreendimento</t>
  </si>
  <si>
    <t>Datas</t>
  </si>
  <si>
    <t>Ano</t>
  </si>
  <si>
    <t>Mês</t>
  </si>
  <si>
    <t>Meses para Entrega</t>
  </si>
  <si>
    <t>Meses para tabela</t>
  </si>
  <si>
    <t>Lançamento</t>
  </si>
  <si>
    <t>Mês tabela</t>
  </si>
  <si>
    <t>Mês de Entrega</t>
  </si>
  <si>
    <t>Indicadores</t>
  </si>
  <si>
    <t>R$</t>
  </si>
  <si>
    <t>R$ Atualizado INCC</t>
  </si>
  <si>
    <t>Para projeções</t>
  </si>
  <si>
    <t>Total</t>
  </si>
  <si>
    <t>Permuta</t>
  </si>
  <si>
    <t>Vendidas</t>
  </si>
  <si>
    <t>Disponiveis</t>
  </si>
  <si>
    <t>VGV</t>
  </si>
  <si>
    <t>Real + Proj</t>
  </si>
  <si>
    <t>N° Unidades</t>
  </si>
  <si>
    <t>VPL</t>
  </si>
  <si>
    <t>Pago Cliente</t>
  </si>
  <si>
    <t>Faturado</t>
  </si>
  <si>
    <t>Premio</t>
  </si>
  <si>
    <t>Ficha Cadastral carimbada</t>
  </si>
  <si>
    <t>Comissão Vendas</t>
  </si>
  <si>
    <t>Campanha de premiação Faturada</t>
  </si>
  <si>
    <t>Coordenador</t>
  </si>
  <si>
    <t>Data Inicio</t>
  </si>
  <si>
    <t>Data Final</t>
  </si>
  <si>
    <t>Nome da Campanha</t>
  </si>
  <si>
    <t>Participantes</t>
  </si>
  <si>
    <t>Premio(s)</t>
  </si>
  <si>
    <t>% Supervisor</t>
  </si>
  <si>
    <t>Spe</t>
  </si>
  <si>
    <t>SPE RESIDENCIAL CITY 04 OM EMPREENDIMENTOS LTDA</t>
  </si>
  <si>
    <t>Tabela com preço:</t>
  </si>
  <si>
    <t>Cliente</t>
  </si>
  <si>
    <t>Gordura diretoria</t>
  </si>
  <si>
    <t>Gordura (premio)</t>
  </si>
  <si>
    <t>Preço Médio considerando todas as unidades do empreendimento</t>
  </si>
  <si>
    <t>Descrição</t>
  </si>
  <si>
    <t>M2</t>
  </si>
  <si>
    <t>R$ Atual</t>
  </si>
  <si>
    <t>R$ / M2</t>
  </si>
  <si>
    <t>Preço Base 1</t>
  </si>
  <si>
    <t>Preço Base 2</t>
  </si>
  <si>
    <t>Preço Base 3</t>
  </si>
  <si>
    <t>Preço Base 4</t>
  </si>
  <si>
    <t>Preço Base 5</t>
  </si>
  <si>
    <t>Preço Base 6</t>
  </si>
  <si>
    <t>Preço Base 7</t>
  </si>
  <si>
    <t>Preço Base 8</t>
  </si>
  <si>
    <t>Preço Base 9</t>
  </si>
  <si>
    <t>Preço Base 10</t>
  </si>
  <si>
    <t>Preço Base 11</t>
  </si>
  <si>
    <t>Preço Base 12</t>
  </si>
  <si>
    <t>Preço Base 13</t>
  </si>
  <si>
    <t>Tabelas</t>
  </si>
  <si>
    <t>DIRETA</t>
  </si>
  <si>
    <t>N° Parcelas</t>
  </si>
  <si>
    <t>Percentual</t>
  </si>
  <si>
    <t>Frequencia</t>
  </si>
  <si>
    <t>Inicio Serie</t>
  </si>
  <si>
    <t>Nomeclatura das Parcelas</t>
  </si>
  <si>
    <t>Mês de Inicio</t>
  </si>
  <si>
    <t>Serie</t>
  </si>
  <si>
    <t>Pcs</t>
  </si>
  <si>
    <t>Pós Venda</t>
  </si>
  <si>
    <t>ATO</t>
  </si>
  <si>
    <t>30 / 60 /90</t>
  </si>
  <si>
    <t>MENSAIS</t>
  </si>
  <si>
    <t>SEMESTRAIS</t>
  </si>
  <si>
    <t>ÚNICA</t>
  </si>
  <si>
    <t>Pós Entrega</t>
  </si>
  <si>
    <t>FINANC. BANCÁRIO</t>
  </si>
  <si>
    <t>Acompanhamento Contratos</t>
  </si>
  <si>
    <t>UNIDADE</t>
  </si>
  <si>
    <t>Peso %</t>
  </si>
  <si>
    <t>Status</t>
  </si>
  <si>
    <t>VGV Tabela</t>
  </si>
  <si>
    <t>Area Privativa</t>
  </si>
  <si>
    <t>Preço/m2 Tabela</t>
  </si>
  <si>
    <t>andar</t>
  </si>
  <si>
    <t>final</t>
  </si>
  <si>
    <t>metragem</t>
  </si>
  <si>
    <t>Peso</t>
  </si>
  <si>
    <t>coeficiente</t>
  </si>
  <si>
    <t>Final</t>
  </si>
  <si>
    <t>Disponivel</t>
  </si>
  <si>
    <t>Contrato</t>
  </si>
  <si>
    <t>DECORADO</t>
  </si>
  <si>
    <t>Permuta JG</t>
  </si>
  <si>
    <t xml:space="preserve">Comercial </t>
  </si>
  <si>
    <t>Esc gigante</t>
  </si>
  <si>
    <t>Resumo de Informações</t>
  </si>
  <si>
    <t>Informações da Tabela</t>
  </si>
  <si>
    <t>N° Unds Disponiveis</t>
  </si>
  <si>
    <t>VGV Disponivel</t>
  </si>
  <si>
    <t>Preço Médio Disponivel</t>
  </si>
  <si>
    <t>R$/M2</t>
  </si>
  <si>
    <t>1- Histórico de Correção da Tabela / Preço Médio</t>
  </si>
  <si>
    <t xml:space="preserve">Mês </t>
  </si>
  <si>
    <t>Incc</t>
  </si>
  <si>
    <t>Mensal</t>
  </si>
  <si>
    <t>Acumulado</t>
  </si>
  <si>
    <t>% de Correção</t>
  </si>
  <si>
    <t>Valor médio do M2 (R$)</t>
  </si>
  <si>
    <t>%</t>
  </si>
  <si>
    <t>Inserir</t>
  </si>
  <si>
    <t xml:space="preserve"> </t>
  </si>
  <si>
    <t>TABELA TERRAÇO BOUGAINVILLE  - JUNHO 2023 - ENTREGA: SETEMBRO 2024</t>
  </si>
  <si>
    <t>As parcelas serão corrigidas pelo INCC até o habite-se, após o habite-se será IGPM + 1%</t>
  </si>
  <si>
    <t>UNIDADES</t>
  </si>
  <si>
    <t>Área Privativa Total (m2)</t>
  </si>
  <si>
    <t>Área Apart. (m2)</t>
  </si>
  <si>
    <t>Área descob. (m2)</t>
  </si>
  <si>
    <t>Vagas de Garagem</t>
  </si>
  <si>
    <t>Pavimentos vagas</t>
  </si>
  <si>
    <t>Esc. Nº</t>
  </si>
  <si>
    <t>PAV ESC</t>
  </si>
  <si>
    <t>Àrea ESC. (m2)</t>
  </si>
  <si>
    <t>M²</t>
  </si>
  <si>
    <t>Valor Total</t>
  </si>
  <si>
    <t>ENTRADA</t>
  </si>
  <si>
    <t>SUBTOTAL</t>
  </si>
  <si>
    <t>FINANCIA. BANCÁRIO</t>
  </si>
  <si>
    <t>Principal</t>
  </si>
  <si>
    <t>30 /60 /90 DIAS</t>
  </si>
  <si>
    <t xml:space="preserve">percentual </t>
  </si>
  <si>
    <t>97/97A / 195</t>
  </si>
  <si>
    <t>TER</t>
  </si>
  <si>
    <t>G2</t>
  </si>
  <si>
    <t>102/102A / 125</t>
  </si>
  <si>
    <t>151/151A / 150</t>
  </si>
  <si>
    <t>G1</t>
  </si>
  <si>
    <t>96/96A / 50</t>
  </si>
  <si>
    <t>SS1</t>
  </si>
  <si>
    <t>11/11A / 08</t>
  </si>
  <si>
    <t>SS2</t>
  </si>
  <si>
    <t>156/156A / 157</t>
  </si>
  <si>
    <t>197/197A / 165</t>
  </si>
  <si>
    <t>86/86A / 83</t>
  </si>
  <si>
    <t>44/44A / 90</t>
  </si>
  <si>
    <t>SS2 / SS1</t>
  </si>
  <si>
    <t>95/95A / 51</t>
  </si>
  <si>
    <t>38/38A / 36</t>
  </si>
  <si>
    <t>23/23A / 35</t>
  </si>
  <si>
    <t>65/65A / 94</t>
  </si>
  <si>
    <t>16/16A / 04</t>
  </si>
  <si>
    <t>39/39A / 34</t>
  </si>
  <si>
    <t>196/196A / 166</t>
  </si>
  <si>
    <t>12/12A / 10</t>
  </si>
  <si>
    <t>146/146A / 147</t>
  </si>
  <si>
    <t>98/98A / 162/162A</t>
  </si>
  <si>
    <t>TER / G2</t>
  </si>
  <si>
    <t>70/70A / 170</t>
  </si>
  <si>
    <t>SS1 / G2</t>
  </si>
  <si>
    <t>29/29A / 42</t>
  </si>
  <si>
    <t>99/99A / 164/164A</t>
  </si>
  <si>
    <t>24/24A / 02</t>
  </si>
  <si>
    <t>117/117A / 118</t>
  </si>
  <si>
    <t>190/190A / 171</t>
  </si>
  <si>
    <t>85/85A / 84</t>
  </si>
  <si>
    <t>28/28A / 43</t>
  </si>
  <si>
    <t>101/101A / 131</t>
  </si>
  <si>
    <t>TER / G1</t>
  </si>
  <si>
    <t>64/64A / 57</t>
  </si>
  <si>
    <t>76/76A / 89</t>
  </si>
  <si>
    <t>37/37A / 130</t>
  </si>
  <si>
    <t>SS2 / G1</t>
  </si>
  <si>
    <t>175/175A / 07</t>
  </si>
  <si>
    <t>G2 / SS2</t>
  </si>
  <si>
    <t>27/27A / 33</t>
  </si>
  <si>
    <t>104/104A / 105</t>
  </si>
  <si>
    <t>25/25A / 01</t>
  </si>
  <si>
    <t>158/158A / 138 / 01 MT</t>
  </si>
  <si>
    <t>60/60A / 56</t>
  </si>
  <si>
    <t>13/13A / 09</t>
  </si>
  <si>
    <t>173/173A / 45</t>
  </si>
  <si>
    <t>116/116A / 119</t>
  </si>
  <si>
    <t>143/143A / 159</t>
  </si>
  <si>
    <t>176/176A / 68</t>
  </si>
  <si>
    <t>G2 / SS1</t>
  </si>
  <si>
    <t>111/111A / 123</t>
  </si>
  <si>
    <t>72/72A / 59</t>
  </si>
  <si>
    <t>177/177A / 46</t>
  </si>
  <si>
    <t>114/114A / 120</t>
  </si>
  <si>
    <t xml:space="preserve">22/22A / 19 </t>
  </si>
  <si>
    <t>115/115A / 67</t>
  </si>
  <si>
    <t>TER / SS1</t>
  </si>
  <si>
    <t>103/103A / 134</t>
  </si>
  <si>
    <t>PG1</t>
  </si>
  <si>
    <t>14/14A / 06</t>
  </si>
  <si>
    <t>154/154A / 155</t>
  </si>
  <si>
    <t>113/113A / 121</t>
  </si>
  <si>
    <t>142/142A / 160</t>
  </si>
  <si>
    <t>91/91A / 124</t>
  </si>
  <si>
    <t>SS1 / TER</t>
  </si>
  <si>
    <t>189/189A / 194</t>
  </si>
  <si>
    <t>73/73A / 47</t>
  </si>
  <si>
    <t>SS1 /SS2</t>
  </si>
  <si>
    <t>178 / 178A / 93</t>
  </si>
  <si>
    <t>PG2</t>
  </si>
  <si>
    <t>112/112A / 122</t>
  </si>
  <si>
    <t>21/21A / 20</t>
  </si>
  <si>
    <t>179/179A / 32</t>
  </si>
  <si>
    <t>100/100A / 132</t>
  </si>
  <si>
    <t>15/15A / 05</t>
  </si>
  <si>
    <t>192/192A / 193</t>
  </si>
  <si>
    <t>144/144A / 55</t>
  </si>
  <si>
    <t>G1 / SS1</t>
  </si>
  <si>
    <t>139/139A / 133</t>
  </si>
  <si>
    <t>153/153A / 148</t>
  </si>
  <si>
    <t>145/145A / 54</t>
  </si>
  <si>
    <t>26/26A / 03</t>
  </si>
  <si>
    <t>152/152A / 149</t>
  </si>
  <si>
    <t>71/71A / 161</t>
  </si>
  <si>
    <t>SS1 / G1</t>
  </si>
  <si>
    <t>62/62A / 167</t>
  </si>
  <si>
    <t>30/30A / 31</t>
  </si>
  <si>
    <t>75/75A / 52</t>
  </si>
  <si>
    <t>191/191A / 169</t>
  </si>
  <si>
    <t>40/40A / 41</t>
  </si>
  <si>
    <t>74/74A / 53</t>
  </si>
  <si>
    <t>18/18A / 49</t>
  </si>
  <si>
    <t>180/180A / 181</t>
  </si>
  <si>
    <t>78/78A / 79</t>
  </si>
  <si>
    <t xml:space="preserve">63/63A / 168 </t>
  </si>
  <si>
    <t>186/186A / 183</t>
  </si>
  <si>
    <t>77/77A / 80</t>
  </si>
  <si>
    <t>141/141A / 136</t>
  </si>
  <si>
    <t>188/188A / 172 / 02 MT</t>
  </si>
  <si>
    <t>88/88A / 81</t>
  </si>
  <si>
    <t>17/17A / 48</t>
  </si>
  <si>
    <t>174/174A / 92</t>
  </si>
  <si>
    <t>87/87A / 82</t>
  </si>
  <si>
    <t>66/66A / 137</t>
  </si>
  <si>
    <t>187/187A / 182</t>
  </si>
  <si>
    <t>61/61A / 129</t>
  </si>
  <si>
    <t>140/140A / 135</t>
  </si>
  <si>
    <t>185/185A / 184</t>
  </si>
  <si>
    <t>163/163A /126</t>
  </si>
  <si>
    <t>69/69A / 58</t>
  </si>
  <si>
    <t>108/108A / 109/109A / 127</t>
  </si>
  <si>
    <t>106 / 107 / 128 / 110/110A</t>
  </si>
  <si>
    <t>CARTA PROPOSTA</t>
  </si>
  <si>
    <t xml:space="preserve">À   </t>
  </si>
  <si>
    <t>Hesa 17 Investimentos Imobiliários Ltda</t>
  </si>
  <si>
    <t xml:space="preserve">             Através desta o(s) Proponente(s) abaixo qualificado(s), formaliza(m) uma proposta para aquisição do objeto descrito cujos termos e condições seguem para a avaliação do Vendedor.</t>
  </si>
  <si>
    <t>DADOS DO(S) PROPONENTE(S)</t>
  </si>
  <si>
    <t>NOME:</t>
  </si>
  <si>
    <t>DATA DE NASCIMENTO:</t>
  </si>
  <si>
    <t xml:space="preserve">CPF nº: </t>
  </si>
  <si>
    <t>TELEFONE:</t>
  </si>
  <si>
    <t>CELULAR:</t>
  </si>
  <si>
    <t>CONJUGE:</t>
  </si>
  <si>
    <t>RAZÃO SOCIAL:</t>
  </si>
  <si>
    <t>RAMO DE ATIVIDADE:</t>
  </si>
  <si>
    <t>ANO DE CONSTITUIÇÃO:</t>
  </si>
  <si>
    <t>CNPJ n°:</t>
  </si>
  <si>
    <t>REPRESENTANTE LEGAL</t>
  </si>
  <si>
    <t>OBJETO DA PROPOSTA</t>
  </si>
  <si>
    <t>Empreendi- mento:</t>
  </si>
  <si>
    <t>Chateau Bougainville</t>
  </si>
  <si>
    <t>Unidade Autonoma:</t>
  </si>
  <si>
    <t>Bloco:</t>
  </si>
  <si>
    <t>-</t>
  </si>
  <si>
    <t>Box(s):</t>
  </si>
  <si>
    <t>Determinados</t>
  </si>
  <si>
    <t>Escaninho:</t>
  </si>
  <si>
    <t>Determinado</t>
  </si>
  <si>
    <t>Vaga Avulsa:</t>
  </si>
  <si>
    <t>PREÇO E FORMA DE PAGAMENTO</t>
  </si>
  <si>
    <t>Número de Parcelas</t>
  </si>
  <si>
    <t>Periodicidade</t>
  </si>
  <si>
    <t>Data do 1° Vencimento da Série</t>
  </si>
  <si>
    <t>Valor Unitário Nesta Data</t>
  </si>
  <si>
    <t>Valor Total da Série de Parcelas</t>
  </si>
  <si>
    <t>Atualização Monetária</t>
  </si>
  <si>
    <t>Observações</t>
  </si>
  <si>
    <t>Total nesta data</t>
  </si>
  <si>
    <t>Financiamento</t>
  </si>
  <si>
    <t>Total Financiamento nesta data</t>
  </si>
  <si>
    <t>TOTAL DA PROPOSTA NESTA DATA</t>
  </si>
  <si>
    <t>ATUALIZAÇÃO MONETÁRIA</t>
  </si>
  <si>
    <t>1- A partir desta data, até a data prevista para entrega do empreendimento, os valores serão reajustados pelo INCC (Índice Nacional da Construção Civil), publicado pela Fundação Getúlio Vargas, exceto as parcelas fixas.</t>
  </si>
  <si>
    <t>2- A partir da data prevista para entrega do empreendimento, até a quitação final, os valores serão reajustados, mensalmente, pelo IGP-M (Índice Geral de Preços de Mercado), divulgado pela Fundação Getúlio Vargas, acrescida de juros de 12% ao ano, calculado pelo Sistema Price de Amortização.</t>
  </si>
  <si>
    <t xml:space="preserve">CONSIDERAÇÕES GERAIS </t>
  </si>
  <si>
    <t>Declaro que tenho conhecimento integral sobre as as condições pertinentes a esta proposta, tais como;</t>
  </si>
  <si>
    <t>1- Esta proposta será analisada pelo VENDEDOR que poderá recusá-la, ainda que imotivadamente.</t>
  </si>
  <si>
    <t>2- Aprovada a proposta, ocasião em que será irretratável, será(ão) apresentado(s) o(s) cheque(s) referente ao sinal de negócio e o vencimento as parcelas independe da assinatura do contrato particular de compra e venda.</t>
  </si>
  <si>
    <t>3- O(s) Proponente(s) se compremete(m) a comparecer no prazo máximo de 48 horas, após a convocação do VENDEDOR, para firmar o contrato particular. Não atendida a convocação no prazo estipulado, esta proposta poderá ser cancelada e o(s) Proponente(s) perderá(ão) o sinal dado.</t>
  </si>
  <si>
    <t>4- A concessão do Financiamento, na ocasião da entrega do empreendimento, está sujeita a análise junto às agências de proteção de crédito (não poderá existir restrições em nome do(s) Proponente(s)), ao pagamento pontual (ou seja, sem atrasos em nenhuma parcela) e ao cumprimento da condição de pagamento descrita nesta proposta (não poderá haver repactuações nas condições de pagamento)</t>
  </si>
  <si>
    <t>5- Em caso de recusa dessa proposta, ou ainda, em caso de devolução do(s) cheque(s) de sinal, essa proposta perderá qualquer eficácia jurídica, ficando o bem totalmente liberado para comercialização.</t>
  </si>
  <si>
    <t>DADOS INTERMEDIAÇÃO</t>
  </si>
  <si>
    <t>Corretor</t>
  </si>
  <si>
    <t>Gerente</t>
  </si>
  <si>
    <t>Empresa de Vendas</t>
  </si>
  <si>
    <t>SERVIÇOS DE INTERMEDIAÇÃO E FORMA DE PAGAMENTO</t>
  </si>
  <si>
    <t>Declaro que contratei os serviços profissionais abaixo identificados para que, em meu nome, promovam todos os atos necessários para mediação e firmamento desta proposta, sendo certo que:</t>
  </si>
  <si>
    <t>1- Vindo a mesma ser aprovada e aceita pela incorporadora, pagarei ao(s) intermediador(es) pelos serviços os valores abaixo discriminados.</t>
  </si>
  <si>
    <t>2- Em caso de recusa ou não aceitação da proposta, o intermediador assume a responsabilidade em proceder à devolução do(s) valor(es) ou cheque(s) relativo(s) a remuneração dos serviços de intermediação, sem qualquer espécie de despesas.</t>
  </si>
  <si>
    <t>3- Sendo aceita da proposta e formalizado o compromisso de compra e venda, o Proponente reconhece que os serviços do intermediador foram prestados e não são passíveis de impugnação a qualquer título e muito menos sujeito a qualquer devolução.</t>
  </si>
  <si>
    <t>4- As demais condições sobre a prestação de serviços de intermediação foram acordadas com o(s) intermediador(es), ficando o Vendedor insento da responsabilidade sobre estes serviços.</t>
  </si>
  <si>
    <t>Creci</t>
  </si>
  <si>
    <t>Intermediador(es)</t>
  </si>
  <si>
    <t>Valor dos Honorários</t>
  </si>
  <si>
    <t>Telefone</t>
  </si>
  <si>
    <t>Total dos serviços de Intermediação</t>
  </si>
  <si>
    <t>PREÇO TOTAL DA PROPOSTA + SERVIÇOS DE INTERMEDIAÇÃO</t>
  </si>
  <si>
    <t>TOTAL NESTA DATA (Proposta + Intermediação)</t>
  </si>
  <si>
    <t>LOCAL, DATA e ASSINATURA</t>
  </si>
  <si>
    <t>Local:</t>
  </si>
  <si>
    <t>Data:</t>
  </si>
  <si>
    <t>Assinatura do(s) intermediador(es)</t>
  </si>
  <si>
    <t>Assinatura do(s) Proponente(s):</t>
  </si>
  <si>
    <t>Goiânia/GO</t>
  </si>
  <si>
    <t>Empresas</t>
  </si>
  <si>
    <t>SOL OESTE INVEST.IMOB.</t>
  </si>
  <si>
    <t>SOC.RES. BUENO UM S/A</t>
  </si>
  <si>
    <t>SOC. GRAN BUENO S.A.</t>
  </si>
  <si>
    <t>RES.VACA BRAVA UM S/A</t>
  </si>
  <si>
    <t>SOC.RES.BARAO DE TEFFE S/A</t>
  </si>
  <si>
    <t>RES.FELICITA</t>
  </si>
  <si>
    <t>SOC.RES. SANTA ANGELINA S/A</t>
  </si>
  <si>
    <t>SOC.RES.AGUAS CLARAS RUA 20 S/A</t>
  </si>
  <si>
    <t>SOC.RES.BOSQUE FLAMBOYANT</t>
  </si>
  <si>
    <t>SOC.RES.OESTE TREZE S/A</t>
  </si>
  <si>
    <t>RES.SPAZIO FIRENZE</t>
  </si>
  <si>
    <t>SOC.RES.PADRE TEIXEIRA S/A</t>
  </si>
  <si>
    <t>SOC.RES.GOIANIA ALPES S/A</t>
  </si>
  <si>
    <t>RES.PRAÇA DO SOL S/A</t>
  </si>
  <si>
    <t>SOC.RES. OESTE NOVE S/A</t>
  </si>
  <si>
    <t>SOC. BUENO MIX</t>
  </si>
  <si>
    <t>mês atual</t>
  </si>
  <si>
    <t>entrega</t>
  </si>
  <si>
    <t>Fluxo</t>
  </si>
  <si>
    <t>Inicio</t>
  </si>
  <si>
    <t>Termino</t>
  </si>
  <si>
    <t>Parcelas</t>
  </si>
  <si>
    <t>Valor</t>
  </si>
  <si>
    <t xml:space="preserve">Frequencia </t>
  </si>
  <si>
    <t>Pós</t>
  </si>
  <si>
    <t>inicio</t>
  </si>
  <si>
    <t>Coeficiente (price)</t>
  </si>
  <si>
    <t>Vendas</t>
  </si>
  <si>
    <t>Pós entrega</t>
  </si>
  <si>
    <t>Cenario Normal -</t>
  </si>
  <si>
    <t>Unidade:</t>
  </si>
  <si>
    <t>Soma</t>
  </si>
  <si>
    <t>Mês Fluxo</t>
  </si>
  <si>
    <t>Captação c/chaves</t>
  </si>
  <si>
    <t>Captação s/ chaves</t>
  </si>
  <si>
    <t>Taxa</t>
  </si>
  <si>
    <t>BP</t>
  </si>
  <si>
    <t>Realizado</t>
  </si>
  <si>
    <t>Margem</t>
  </si>
  <si>
    <t>Receita Garantida</t>
  </si>
  <si>
    <t>Saldo</t>
  </si>
  <si>
    <t>Receita Estoque Projetada</t>
  </si>
  <si>
    <t>Recisão</t>
  </si>
  <si>
    <t>*Inserir Linha</t>
  </si>
  <si>
    <t>Velocidade de vendas</t>
  </si>
  <si>
    <t>Mês de Projeção</t>
  </si>
  <si>
    <t>Estoque</t>
  </si>
  <si>
    <t>Estoque PV Data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</si>
</sst>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R$&quot;\ #,##0;[Red]\-&quot;R$&quot;\ #,##0"/>
    <numFmt numFmtId="8" formatCode="&quot;R$&quot;\ #,##0.00;[Red]\-&quot;R$&quot;\ #,##0.00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.000%"/>
    <numFmt numFmtId="167" formatCode="0.0%"/>
    <numFmt numFmtId="168" formatCode="_(* #,##0_);_(* \(#,##0\);_(* &quot;-&quot;??_);_(@_)"/>
    <numFmt numFmtId="169" formatCode="[$-416]mmm\-yy;@"/>
    <numFmt numFmtId="170" formatCode="0.000"/>
    <numFmt numFmtId="171" formatCode="_(&quot;R$ &quot;* #,##0_);_(&quot;R$ &quot;* \(#,##0\);_(&quot;R$ &quot;* &quot;-&quot;??_);_(@_)"/>
    <numFmt numFmtId="172" formatCode="dd/mm/yy;@"/>
    <numFmt numFmtId="173" formatCode="0.0000%"/>
    <numFmt numFmtId="174" formatCode="#,##0.0_);\(#,##0.0\)"/>
    <numFmt numFmtId="175" formatCode="_(&quot;R$ &quot;* #,##0.00000_);_(&quot;R$ &quot;* \(#,##0.00000\);_(&quot;R$ &quot;* &quot;-&quot;??_);_(@_)"/>
    <numFmt numFmtId="176" formatCode="0.0000"/>
    <numFmt numFmtId="177" formatCode="#,##0.00_);\(#,##0.00\)"/>
  </numFmts>
  <fonts count="5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2"/>
      <name val="Arial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8.5"/>
      <name val="Arial"/>
      <family val="2"/>
    </font>
    <font>
      <b/>
      <sz val="8"/>
      <color indexed="9"/>
      <name val="Arial"/>
      <family val="2"/>
    </font>
    <font>
      <sz val="18"/>
      <name val="Verdana"/>
      <family val="2"/>
    </font>
    <font>
      <b/>
      <sz val="18"/>
      <name val="Arial"/>
      <family val="2"/>
    </font>
    <font>
      <b/>
      <sz val="18"/>
      <color indexed="8"/>
      <name val="Garamond"/>
      <family val="1"/>
    </font>
    <font>
      <b/>
      <sz val="18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0"/>
      <color rgb="FFFF0000"/>
      <name val="Arial"/>
      <family val="2"/>
    </font>
    <font>
      <sz val="10"/>
      <color rgb="FFFF0000"/>
      <name val="Tahoma"/>
      <family val="2"/>
    </font>
    <font>
      <sz val="18"/>
      <name val="Arial Narrow"/>
      <family val="2"/>
    </font>
    <font>
      <sz val="18"/>
      <color indexed="8"/>
      <name val="Arial Narrow"/>
      <family val="2"/>
    </font>
    <font>
      <sz val="18"/>
      <color indexed="8"/>
      <name val="Verdana"/>
      <family val="2"/>
    </font>
    <font>
      <sz val="18"/>
      <name val="Garamond"/>
      <family val="1"/>
    </font>
    <font>
      <b/>
      <sz val="18"/>
      <name val="Garamond"/>
      <family val="1"/>
    </font>
    <font>
      <sz val="18"/>
      <color indexed="8"/>
      <name val="Garamond"/>
      <family val="1"/>
    </font>
    <font>
      <b/>
      <sz val="10"/>
      <name val="MS Sans Serif"/>
      <family val="2"/>
    </font>
    <font>
      <sz val="7"/>
      <color indexed="8"/>
      <name val="Arial"/>
      <family val="2"/>
    </font>
    <font>
      <sz val="12"/>
      <color rgb="FFFF0000"/>
      <name val="Arial"/>
      <family val="2"/>
    </font>
    <font>
      <b/>
      <sz val="2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Verdana"/>
      <family val="2"/>
    </font>
    <font>
      <sz val="18"/>
      <color rgb="FFFF0000"/>
      <name val="Garamond"/>
      <family val="1"/>
    </font>
    <font>
      <b/>
      <sz val="18"/>
      <color theme="1"/>
      <name val="Garamond"/>
      <family val="1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249977111117893"/>
        <bgColor indexed="42"/>
      </patternFill>
    </fill>
    <fill>
      <patternFill patternType="solid">
        <fgColor theme="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39" fontId="8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523">
    <xf numFmtId="0" fontId="0" fillId="0" borderId="0" xfId="0"/>
    <xf numFmtId="0" fontId="0" fillId="3" borderId="2" xfId="0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164" fontId="2" fillId="2" borderId="0" xfId="1" applyFont="1" applyFill="1" applyBorder="1" applyAlignment="1" applyProtection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1" xfId="4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1" fillId="0" borderId="0" xfId="3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wrapText="1"/>
    </xf>
    <xf numFmtId="17" fontId="0" fillId="0" borderId="1" xfId="0" applyNumberFormat="1" applyBorder="1"/>
    <xf numFmtId="1" fontId="0" fillId="0" borderId="1" xfId="0" applyNumberFormat="1" applyBorder="1" applyAlignment="1">
      <alignment horizontal="center"/>
    </xf>
    <xf numFmtId="165" fontId="1" fillId="0" borderId="1" xfId="4" applyBorder="1" applyAlignment="1"/>
    <xf numFmtId="165" fontId="1" fillId="6" borderId="1" xfId="4" applyFill="1" applyBorder="1" applyAlignment="1"/>
    <xf numFmtId="1" fontId="2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1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2" borderId="0" xfId="3" applyNumberFormat="1" applyFont="1" applyFill="1" applyProtection="1"/>
    <xf numFmtId="0" fontId="2" fillId="2" borderId="0" xfId="0" applyFont="1" applyFill="1"/>
    <xf numFmtId="2" fontId="0" fillId="0" borderId="1" xfId="0" applyNumberFormat="1" applyBorder="1" applyAlignment="1">
      <alignment horizontal="center"/>
    </xf>
    <xf numFmtId="164" fontId="2" fillId="9" borderId="1" xfId="1" applyFont="1" applyFill="1" applyBorder="1" applyAlignment="1" applyProtection="1"/>
    <xf numFmtId="164" fontId="0" fillId="9" borderId="0" xfId="1" applyFont="1" applyFill="1" applyBorder="1" applyAlignment="1" applyProtection="1"/>
    <xf numFmtId="164" fontId="2" fillId="9" borderId="0" xfId="1" applyFont="1" applyFill="1" applyBorder="1" applyAlignment="1" applyProtection="1">
      <alignment horizontal="right"/>
    </xf>
    <xf numFmtId="164" fontId="2" fillId="9" borderId="14" xfId="1" applyFont="1" applyFill="1" applyBorder="1" applyAlignment="1" applyProtection="1"/>
    <xf numFmtId="164" fontId="19" fillId="9" borderId="0" xfId="1" applyFont="1" applyFill="1" applyBorder="1" applyAlignment="1" applyProtection="1">
      <alignment horizontal="right"/>
    </xf>
    <xf numFmtId="164" fontId="2" fillId="9" borderId="0" xfId="1" applyFont="1" applyFill="1" applyBorder="1" applyAlignment="1" applyProtection="1"/>
    <xf numFmtId="164" fontId="2" fillId="9" borderId="13" xfId="1" applyFont="1" applyFill="1" applyBorder="1" applyAlignment="1" applyProtection="1"/>
    <xf numFmtId="0" fontId="0" fillId="2" borderId="0" xfId="0" applyFill="1" applyAlignment="1">
      <alignment horizontal="center"/>
    </xf>
    <xf numFmtId="164" fontId="2" fillId="0" borderId="1" xfId="1" applyFont="1" applyFill="1" applyBorder="1" applyAlignment="1" applyProtection="1"/>
    <xf numFmtId="0" fontId="0" fillId="0" borderId="15" xfId="0" applyBorder="1" applyAlignment="1">
      <alignment horizontal="center"/>
    </xf>
    <xf numFmtId="39" fontId="24" fillId="0" borderId="0" xfId="2" applyFont="1" applyAlignment="1">
      <alignment vertical="center"/>
    </xf>
    <xf numFmtId="39" fontId="27" fillId="7" borderId="0" xfId="2" applyFont="1" applyFill="1" applyAlignment="1">
      <alignment horizontal="center" vertical="center" wrapText="1"/>
    </xf>
    <xf numFmtId="39" fontId="27" fillId="7" borderId="19" xfId="2" applyFont="1" applyFill="1" applyBorder="1" applyAlignment="1">
      <alignment horizontal="center" vertical="center" wrapText="1"/>
    </xf>
    <xf numFmtId="39" fontId="24" fillId="0" borderId="0" xfId="2" applyFont="1" applyAlignment="1">
      <alignment vertical="center" wrapText="1"/>
    </xf>
    <xf numFmtId="37" fontId="27" fillId="7" borderId="0" xfId="2" applyNumberFormat="1" applyFont="1" applyFill="1" applyAlignment="1">
      <alignment horizontal="center" vertical="center" wrapText="1"/>
    </xf>
    <xf numFmtId="39" fontId="27" fillId="7" borderId="21" xfId="2" applyFont="1" applyFill="1" applyBorder="1" applyAlignment="1">
      <alignment horizontal="center" vertical="center" wrapText="1"/>
    </xf>
    <xf numFmtId="172" fontId="27" fillId="7" borderId="0" xfId="2" applyNumberFormat="1" applyFont="1" applyFill="1" applyAlignment="1">
      <alignment horizontal="center" vertical="center" wrapText="1"/>
    </xf>
    <xf numFmtId="172" fontId="27" fillId="7" borderId="25" xfId="2" applyNumberFormat="1" applyFont="1" applyFill="1" applyBorder="1" applyAlignment="1">
      <alignment horizontal="center" vertical="center" wrapText="1"/>
    </xf>
    <xf numFmtId="172" fontId="27" fillId="7" borderId="22" xfId="2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9" fillId="9" borderId="1" xfId="0" applyFont="1" applyFill="1" applyBorder="1" applyAlignment="1">
      <alignment horizontal="right" vertical="top" wrapText="1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9" borderId="0" xfId="0" applyFill="1"/>
    <xf numFmtId="0" fontId="18" fillId="2" borderId="0" xfId="0" applyFont="1" applyFill="1"/>
    <xf numFmtId="0" fontId="9" fillId="0" borderId="0" xfId="0" applyFont="1"/>
    <xf numFmtId="0" fontId="0" fillId="9" borderId="0" xfId="0" applyFill="1" applyAlignment="1">
      <alignment horizontal="left"/>
    </xf>
    <xf numFmtId="0" fontId="5" fillId="9" borderId="0" xfId="0" applyFont="1" applyFill="1" applyAlignment="1">
      <alignment horizontal="left"/>
    </xf>
    <xf numFmtId="173" fontId="0" fillId="9" borderId="0" xfId="3" applyNumberFormat="1" applyFont="1" applyFill="1" applyProtection="1"/>
    <xf numFmtId="0" fontId="19" fillId="9" borderId="0" xfId="0" applyFont="1" applyFill="1" applyAlignment="1">
      <alignment horizontal="justify" vertical="top" wrapText="1"/>
    </xf>
    <xf numFmtId="0" fontId="19" fillId="9" borderId="1" xfId="0" applyFont="1" applyFill="1" applyBorder="1" applyAlignment="1">
      <alignment horizontal="right" vertical="top"/>
    </xf>
    <xf numFmtId="0" fontId="20" fillId="9" borderId="1" xfId="0" applyFont="1" applyFill="1" applyBorder="1" applyAlignment="1">
      <alignment horizontal="left"/>
    </xf>
    <xf numFmtId="0" fontId="19" fillId="9" borderId="0" xfId="0" applyFont="1" applyFill="1" applyAlignment="1">
      <alignment horizontal="left" vertical="top"/>
    </xf>
    <xf numFmtId="0" fontId="21" fillId="0" borderId="0" xfId="0" applyFont="1"/>
    <xf numFmtId="0" fontId="4" fillId="2" borderId="0" xfId="0" applyFont="1" applyFill="1" applyAlignment="1">
      <alignment horizontal="left"/>
    </xf>
    <xf numFmtId="0" fontId="2" fillId="9" borderId="0" xfId="0" applyFont="1" applyFill="1" applyAlignment="1">
      <alignment horizontal="right" wrapText="1"/>
    </xf>
    <xf numFmtId="0" fontId="2" fillId="9" borderId="0" xfId="0" applyFont="1" applyFill="1" applyAlignment="1">
      <alignment horizontal="right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9" borderId="0" xfId="0" applyFont="1" applyFill="1"/>
    <xf numFmtId="0" fontId="0" fillId="9" borderId="0" xfId="0" applyFill="1" applyAlignment="1">
      <alignment horizontal="center"/>
    </xf>
    <xf numFmtId="0" fontId="1" fillId="0" borderId="0" xfId="0" applyFont="1"/>
    <xf numFmtId="0" fontId="19" fillId="9" borderId="31" xfId="0" applyFont="1" applyFill="1" applyBorder="1" applyAlignment="1">
      <alignment vertical="center"/>
    </xf>
    <xf numFmtId="0" fontId="2" fillId="9" borderId="31" xfId="0" applyFont="1" applyFill="1" applyBorder="1" applyAlignment="1">
      <alignment vertical="center"/>
    </xf>
    <xf numFmtId="0" fontId="19" fillId="9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1" fillId="9" borderId="0" xfId="0" applyFont="1" applyFill="1" applyAlignment="1">
      <alignment horizontal="left"/>
    </xf>
    <xf numFmtId="164" fontId="19" fillId="9" borderId="0" xfId="1" applyFont="1" applyFill="1" applyBorder="1" applyAlignment="1" applyProtection="1"/>
    <xf numFmtId="10" fontId="2" fillId="2" borderId="0" xfId="0" applyNumberFormat="1" applyFont="1" applyFill="1" applyAlignment="1">
      <alignment horizontal="center"/>
    </xf>
    <xf numFmtId="0" fontId="1" fillId="9" borderId="0" xfId="0" applyFont="1" applyFill="1"/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32" xfId="0" applyBorder="1" applyAlignment="1">
      <alignment horizontal="left"/>
    </xf>
    <xf numFmtId="0" fontId="2" fillId="9" borderId="0" xfId="0" applyFont="1" applyFill="1" applyAlignment="1">
      <alignment horizontal="left" vertical="top"/>
    </xf>
    <xf numFmtId="0" fontId="2" fillId="9" borderId="0" xfId="0" applyFont="1" applyFill="1"/>
    <xf numFmtId="0" fontId="2" fillId="9" borderId="9" xfId="0" applyFont="1" applyFill="1" applyBorder="1" applyAlignment="1">
      <alignment vertical="top" wrapText="1"/>
    </xf>
    <xf numFmtId="0" fontId="19" fillId="9" borderId="1" xfId="0" applyFont="1" applyFill="1" applyBorder="1" applyAlignment="1">
      <alignment vertical="top"/>
    </xf>
    <xf numFmtId="0" fontId="19" fillId="9" borderId="0" xfId="0" applyFont="1" applyFill="1" applyAlignment="1">
      <alignment horizontal="right"/>
    </xf>
    <xf numFmtId="172" fontId="7" fillId="9" borderId="0" xfId="0" applyNumberFormat="1" applyFont="1" applyFill="1" applyAlignment="1">
      <alignment horizontal="left"/>
    </xf>
    <xf numFmtId="0" fontId="23" fillId="9" borderId="0" xfId="0" applyFont="1" applyFill="1" applyAlignment="1">
      <alignment horizontal="center" vertical="top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6" borderId="2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9" fillId="9" borderId="1" xfId="0" applyFont="1" applyFill="1" applyBorder="1" applyAlignment="1">
      <alignment horizontal="center"/>
    </xf>
    <xf numFmtId="0" fontId="28" fillId="9" borderId="0" xfId="0" applyFont="1" applyFill="1" applyAlignment="1">
      <alignment horizontal="right"/>
    </xf>
    <xf numFmtId="0" fontId="29" fillId="9" borderId="13" xfId="0" applyFont="1" applyFill="1" applyBorder="1" applyAlignment="1">
      <alignment horizontal="center"/>
    </xf>
    <xf numFmtId="3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72" fontId="29" fillId="0" borderId="14" xfId="0" applyNumberFormat="1" applyFont="1" applyBorder="1" applyAlignment="1">
      <alignment horizontal="center"/>
    </xf>
    <xf numFmtId="164" fontId="29" fillId="0" borderId="14" xfId="1" applyFont="1" applyFill="1" applyBorder="1" applyAlignment="1" applyProtection="1">
      <alignment horizontal="center"/>
    </xf>
    <xf numFmtId="164" fontId="29" fillId="0" borderId="14" xfId="1" applyFont="1" applyFill="1" applyBorder="1" applyAlignment="1" applyProtection="1"/>
    <xf numFmtId="164" fontId="29" fillId="0" borderId="12" xfId="1" applyFont="1" applyFill="1" applyBorder="1" applyAlignment="1" applyProtection="1"/>
    <xf numFmtId="164" fontId="29" fillId="0" borderId="15" xfId="1" applyFont="1" applyFill="1" applyBorder="1" applyAlignment="1" applyProtection="1"/>
    <xf numFmtId="0" fontId="29" fillId="0" borderId="14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172" fontId="29" fillId="0" borderId="13" xfId="0" applyNumberFormat="1" applyFont="1" applyBorder="1" applyAlignment="1">
      <alignment horizontal="center"/>
    </xf>
    <xf numFmtId="164" fontId="29" fillId="0" borderId="13" xfId="1" applyFont="1" applyFill="1" applyBorder="1" applyAlignment="1" applyProtection="1">
      <alignment horizontal="center"/>
    </xf>
    <xf numFmtId="164" fontId="29" fillId="0" borderId="13" xfId="1" applyFont="1" applyFill="1" applyBorder="1" applyAlignment="1" applyProtection="1"/>
    <xf numFmtId="0" fontId="29" fillId="0" borderId="12" xfId="0" applyFont="1" applyBorder="1" applyAlignment="1">
      <alignment horizontal="center"/>
    </xf>
    <xf numFmtId="164" fontId="2" fillId="9" borderId="31" xfId="1" applyFont="1" applyFill="1" applyBorder="1" applyAlignment="1" applyProtection="1"/>
    <xf numFmtId="164" fontId="2" fillId="9" borderId="31" xfId="1" applyFont="1" applyFill="1" applyBorder="1" applyAlignment="1" applyProtection="1">
      <alignment horizontal="right"/>
    </xf>
    <xf numFmtId="0" fontId="0" fillId="0" borderId="3" xfId="0" applyBorder="1"/>
    <xf numFmtId="0" fontId="31" fillId="2" borderId="0" xfId="0" applyFont="1" applyFill="1"/>
    <xf numFmtId="0" fontId="29" fillId="0" borderId="0" xfId="0" applyFont="1"/>
    <xf numFmtId="166" fontId="0" fillId="2" borderId="0" xfId="3" applyNumberFormat="1" applyFont="1" applyFill="1" applyProtection="1"/>
    <xf numFmtId="37" fontId="27" fillId="7" borderId="16" xfId="2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right"/>
    </xf>
    <xf numFmtId="39" fontId="27" fillId="7" borderId="35" xfId="2" applyFont="1" applyFill="1" applyBorder="1" applyAlignment="1">
      <alignment horizontal="center" vertical="center" wrapText="1"/>
    </xf>
    <xf numFmtId="172" fontId="27" fillId="7" borderId="36" xfId="2" applyNumberFormat="1" applyFont="1" applyFill="1" applyBorder="1" applyAlignment="1">
      <alignment horizontal="center" vertical="center" wrapText="1"/>
    </xf>
    <xf numFmtId="0" fontId="0" fillId="13" borderId="0" xfId="0" applyFill="1"/>
    <xf numFmtId="0" fontId="16" fillId="11" borderId="3" xfId="0" applyFont="1" applyFill="1" applyBorder="1" applyAlignment="1">
      <alignment horizontal="left"/>
    </xf>
    <xf numFmtId="0" fontId="16" fillId="11" borderId="8" xfId="0" applyFont="1" applyFill="1" applyBorder="1" applyAlignment="1">
      <alignment horizontal="left"/>
    </xf>
    <xf numFmtId="0" fontId="16" fillId="11" borderId="11" xfId="0" applyFont="1" applyFill="1" applyBorder="1" applyAlignment="1">
      <alignment horizontal="left"/>
    </xf>
    <xf numFmtId="0" fontId="1" fillId="9" borderId="0" xfId="0" applyFont="1" applyFill="1" applyAlignment="1">
      <alignment horizontal="left" wrapText="1"/>
    </xf>
    <xf numFmtId="0" fontId="10" fillId="8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0" fillId="8" borderId="0" xfId="0" applyFill="1"/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9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69" fontId="12" fillId="2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71" fontId="11" fillId="2" borderId="1" xfId="1" applyNumberFormat="1" applyFont="1" applyFill="1" applyBorder="1" applyAlignment="1" applyProtection="1">
      <alignment vertical="center"/>
    </xf>
    <xf numFmtId="0" fontId="0" fillId="2" borderId="1" xfId="0" applyFill="1" applyBorder="1" applyAlignment="1">
      <alignment horizontal="center"/>
    </xf>
    <xf numFmtId="1" fontId="11" fillId="2" borderId="0" xfId="0" applyNumberFormat="1" applyFont="1" applyFill="1" applyAlignment="1">
      <alignment vertical="center"/>
    </xf>
    <xf numFmtId="1" fontId="0" fillId="2" borderId="0" xfId="0" applyNumberFormat="1" applyFill="1"/>
    <xf numFmtId="169" fontId="1" fillId="2" borderId="0" xfId="0" applyNumberFormat="1" applyFont="1" applyFill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7" fontId="0" fillId="2" borderId="1" xfId="3" applyNumberFormat="1" applyFont="1" applyFill="1" applyBorder="1" applyAlignment="1" applyProtection="1">
      <alignment horizontal="center"/>
    </xf>
    <xf numFmtId="10" fontId="0" fillId="2" borderId="1" xfId="3" applyNumberFormat="1" applyFont="1" applyFill="1" applyBorder="1" applyAlignment="1" applyProtection="1">
      <alignment horizontal="center"/>
    </xf>
    <xf numFmtId="10" fontId="0" fillId="6" borderId="1" xfId="3" applyNumberFormat="1" applyFont="1" applyFill="1" applyBorder="1" applyAlignment="1" applyProtection="1">
      <alignment horizontal="center"/>
    </xf>
    <xf numFmtId="0" fontId="0" fillId="3" borderId="1" xfId="0" applyFill="1" applyBorder="1" applyAlignment="1">
      <alignment wrapText="1"/>
    </xf>
    <xf numFmtId="0" fontId="4" fillId="8" borderId="0" xfId="0" applyFont="1" applyFill="1"/>
    <xf numFmtId="10" fontId="0" fillId="0" borderId="2" xfId="3" applyNumberFormat="1" applyFont="1" applyBorder="1" applyAlignment="1" applyProtection="1">
      <alignment horizontal="center"/>
    </xf>
    <xf numFmtId="10" fontId="0" fillId="0" borderId="1" xfId="3" applyNumberFormat="1" applyFont="1" applyBorder="1" applyAlignment="1" applyProtection="1">
      <alignment horizontal="center"/>
    </xf>
    <xf numFmtId="17" fontId="14" fillId="0" borderId="1" xfId="0" applyNumberFormat="1" applyFont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10" fontId="2" fillId="3" borderId="1" xfId="3" applyNumberFormat="1" applyFont="1" applyFill="1" applyBorder="1" applyAlignment="1" applyProtection="1">
      <alignment horizontal="center"/>
    </xf>
    <xf numFmtId="167" fontId="2" fillId="3" borderId="1" xfId="3" applyNumberFormat="1" applyFont="1" applyFill="1" applyBorder="1" applyAlignment="1" applyProtection="1">
      <alignment horizontal="center"/>
    </xf>
    <xf numFmtId="167" fontId="2" fillId="2" borderId="0" xfId="3" applyNumberFormat="1" applyFont="1" applyFill="1" applyBorder="1" applyAlignment="1" applyProtection="1">
      <alignment horizontal="center"/>
    </xf>
    <xf numFmtId="170" fontId="0" fillId="2" borderId="0" xfId="0" applyNumberFormat="1" applyFill="1" applyAlignment="1">
      <alignment horizontal="center"/>
    </xf>
    <xf numFmtId="171" fontId="0" fillId="0" borderId="0" xfId="0" applyNumberFormat="1"/>
    <xf numFmtId="2" fontId="0" fillId="0" borderId="2" xfId="0" applyNumberFormat="1" applyBorder="1" applyAlignment="1">
      <alignment horizontal="center"/>
    </xf>
    <xf numFmtId="171" fontId="0" fillId="0" borderId="2" xfId="0" applyNumberFormat="1" applyBorder="1"/>
    <xf numFmtId="39" fontId="12" fillId="0" borderId="0" xfId="0" applyNumberFormat="1" applyFont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65" fontId="0" fillId="0" borderId="2" xfId="4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4" applyFont="1" applyBorder="1" applyAlignment="1" applyProtection="1">
      <alignment horizontal="center"/>
    </xf>
    <xf numFmtId="10" fontId="2" fillId="4" borderId="1" xfId="3" applyNumberFormat="1" applyFont="1" applyFill="1" applyBorder="1" applyAlignment="1" applyProtection="1">
      <alignment horizontal="center"/>
    </xf>
    <xf numFmtId="10" fontId="0" fillId="4" borderId="3" xfId="3" applyNumberFormat="1" applyFont="1" applyFill="1" applyBorder="1" applyAlignment="1" applyProtection="1"/>
    <xf numFmtId="10" fontId="0" fillId="4" borderId="8" xfId="3" applyNumberFormat="1" applyFont="1" applyFill="1" applyBorder="1" applyAlignment="1" applyProtection="1"/>
    <xf numFmtId="10" fontId="0" fillId="4" borderId="11" xfId="3" applyNumberFormat="1" applyFont="1" applyFill="1" applyBorder="1" applyAlignment="1" applyProtection="1"/>
    <xf numFmtId="10" fontId="0" fillId="2" borderId="0" xfId="3" applyNumberFormat="1" applyFont="1" applyFill="1" applyBorder="1" applyAlignment="1" applyProtection="1"/>
    <xf numFmtId="164" fontId="2" fillId="2" borderId="0" xfId="0" applyNumberFormat="1" applyFont="1" applyFill="1" applyAlignment="1">
      <alignment horizontal="center"/>
    </xf>
    <xf numFmtId="10" fontId="2" fillId="2" borderId="0" xfId="3" applyNumberFormat="1" applyFont="1" applyFill="1" applyBorder="1" applyAlignment="1" applyProtection="1">
      <alignment horizontal="center"/>
    </xf>
    <xf numFmtId="10" fontId="0" fillId="2" borderId="0" xfId="3" applyNumberFormat="1" applyFont="1" applyFill="1" applyBorder="1" applyAlignment="1" applyProtection="1">
      <alignment horizontal="center"/>
    </xf>
    <xf numFmtId="0" fontId="4" fillId="2" borderId="0" xfId="0" applyFont="1" applyFill="1"/>
    <xf numFmtId="165" fontId="2" fillId="2" borderId="0" xfId="4" applyFont="1" applyFill="1" applyBorder="1" applyAlignment="1" applyProtection="1">
      <alignment horizontal="center"/>
    </xf>
    <xf numFmtId="165" fontId="2" fillId="2" borderId="0" xfId="4" applyFont="1" applyFill="1" applyBorder="1" applyAlignment="1" applyProtection="1">
      <alignment horizontal="center" wrapText="1"/>
    </xf>
    <xf numFmtId="10" fontId="2" fillId="2" borderId="0" xfId="3" applyNumberFormat="1" applyFont="1" applyFill="1" applyBorder="1" applyAlignment="1" applyProtection="1">
      <alignment horizontal="center" wrapText="1"/>
    </xf>
    <xf numFmtId="167" fontId="0" fillId="2" borderId="0" xfId="3" applyNumberFormat="1" applyFont="1" applyFill="1" applyBorder="1" applyAlignment="1" applyProtection="1">
      <alignment horizontal="center"/>
    </xf>
    <xf numFmtId="165" fontId="0" fillId="0" borderId="0" xfId="4" applyFont="1" applyProtection="1"/>
    <xf numFmtId="10" fontId="0" fillId="0" borderId="0" xfId="3" applyNumberFormat="1" applyFont="1" applyProtection="1"/>
    <xf numFmtId="10" fontId="0" fillId="6" borderId="1" xfId="0" applyNumberFormat="1" applyFill="1" applyBorder="1" applyAlignment="1">
      <alignment horizontal="center"/>
    </xf>
    <xf numFmtId="37" fontId="0" fillId="6" borderId="1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71" fontId="0" fillId="0" borderId="1" xfId="1" applyNumberFormat="1" applyFont="1" applyBorder="1" applyAlignment="1" applyProtection="1">
      <alignment horizontal="center"/>
    </xf>
    <xf numFmtId="171" fontId="0" fillId="0" borderId="1" xfId="1" applyNumberFormat="1" applyFont="1" applyBorder="1" applyProtection="1"/>
    <xf numFmtId="2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0" fontId="29" fillId="0" borderId="1" xfId="0" applyFont="1" applyBorder="1"/>
    <xf numFmtId="0" fontId="29" fillId="0" borderId="10" xfId="0" applyFont="1" applyBorder="1"/>
    <xf numFmtId="0" fontId="28" fillId="0" borderId="1" xfId="0" applyFont="1" applyBorder="1" applyAlignment="1">
      <alignment horizontal="left" wrapText="1"/>
    </xf>
    <xf numFmtId="0" fontId="30" fillId="9" borderId="1" xfId="0" applyFont="1" applyFill="1" applyBorder="1" applyAlignment="1" applyProtection="1">
      <alignment horizontal="left"/>
      <protection locked="0"/>
    </xf>
    <xf numFmtId="0" fontId="2" fillId="9" borderId="9" xfId="1" applyNumberFormat="1" applyFont="1" applyFill="1" applyBorder="1" applyAlignment="1" applyProtection="1">
      <protection locked="0"/>
    </xf>
    <xf numFmtId="10" fontId="2" fillId="2" borderId="9" xfId="0" applyNumberFormat="1" applyFont="1" applyFill="1" applyBorder="1" applyAlignment="1" applyProtection="1">
      <alignment horizontal="center"/>
      <protection locked="0"/>
    </xf>
    <xf numFmtId="10" fontId="1" fillId="13" borderId="0" xfId="3" applyNumberFormat="1" applyFont="1" applyFill="1" applyBorder="1" applyAlignment="1" applyProtection="1">
      <alignment horizontal="center"/>
    </xf>
    <xf numFmtId="171" fontId="0" fillId="2" borderId="0" xfId="1" applyNumberFormat="1" applyFont="1" applyFill="1" applyBorder="1" applyAlignment="1" applyProtection="1">
      <alignment horizontal="center"/>
    </xf>
    <xf numFmtId="1" fontId="1" fillId="2" borderId="0" xfId="0" applyNumberFormat="1" applyFont="1" applyFill="1"/>
    <xf numFmtId="0" fontId="2" fillId="0" borderId="0" xfId="0" applyFont="1" applyAlignment="1">
      <alignment horizontal="center"/>
    </xf>
    <xf numFmtId="0" fontId="1" fillId="2" borderId="0" xfId="0" applyFont="1" applyFill="1"/>
    <xf numFmtId="165" fontId="1" fillId="13" borderId="0" xfId="4" applyFont="1" applyFill="1" applyBorder="1" applyAlignment="1" applyProtection="1">
      <alignment horizontal="center"/>
    </xf>
    <xf numFmtId="167" fontId="0" fillId="0" borderId="0" xfId="3" applyNumberFormat="1" applyFont="1" applyAlignment="1" applyProtection="1">
      <alignment horizontal="center"/>
    </xf>
    <xf numFmtId="171" fontId="0" fillId="0" borderId="3" xfId="1" applyNumberFormat="1" applyFont="1" applyBorder="1" applyProtection="1"/>
    <xf numFmtId="171" fontId="2" fillId="0" borderId="3" xfId="1" applyNumberFormat="1" applyFont="1" applyBorder="1" applyAlignment="1" applyProtection="1">
      <alignment horizontal="center"/>
    </xf>
    <xf numFmtId="0" fontId="0" fillId="13" borderId="0" xfId="0" applyFill="1" applyAlignment="1">
      <alignment horizontal="center" wrapText="1"/>
    </xf>
    <xf numFmtId="171" fontId="0" fillId="13" borderId="0" xfId="1" applyNumberFormat="1" applyFont="1" applyFill="1" applyBorder="1" applyProtection="1"/>
    <xf numFmtId="171" fontId="2" fillId="13" borderId="0" xfId="1" applyNumberFormat="1" applyFont="1" applyFill="1" applyBorder="1" applyAlignment="1" applyProtection="1">
      <alignment horizontal="center"/>
    </xf>
    <xf numFmtId="0" fontId="0" fillId="4" borderId="6" xfId="0" applyFill="1" applyBorder="1" applyAlignment="1">
      <alignment horizontal="center" wrapText="1"/>
    </xf>
    <xf numFmtId="10" fontId="1" fillId="0" borderId="1" xfId="3" applyNumberFormat="1" applyFont="1" applyBorder="1" applyAlignment="1" applyProtection="1">
      <alignment horizontal="center"/>
    </xf>
    <xf numFmtId="2" fontId="0" fillId="15" borderId="1" xfId="0" applyNumberFormat="1" applyFill="1" applyBorder="1" applyAlignment="1">
      <alignment horizontal="center"/>
    </xf>
    <xf numFmtId="1" fontId="11" fillId="13" borderId="0" xfId="0" applyNumberFormat="1" applyFont="1" applyFill="1" applyAlignment="1">
      <alignment vertical="center"/>
    </xf>
    <xf numFmtId="1" fontId="33" fillId="13" borderId="0" xfId="0" applyNumberFormat="1" applyFont="1" applyFill="1" applyAlignment="1">
      <alignment vertical="center"/>
    </xf>
    <xf numFmtId="171" fontId="0" fillId="13" borderId="0" xfId="0" applyNumberFormat="1" applyFill="1"/>
    <xf numFmtId="0" fontId="2" fillId="3" borderId="11" xfId="0" applyFont="1" applyFill="1" applyBorder="1" applyAlignment="1">
      <alignment horizontal="center"/>
    </xf>
    <xf numFmtId="0" fontId="1" fillId="13" borderId="0" xfId="0" applyFont="1" applyFill="1"/>
    <xf numFmtId="167" fontId="0" fillId="6" borderId="11" xfId="3" applyNumberFormat="1" applyFont="1" applyFill="1" applyBorder="1" applyAlignment="1" applyProtection="1">
      <alignment horizontal="center"/>
    </xf>
    <xf numFmtId="164" fontId="0" fillId="13" borderId="0" xfId="1" applyFont="1" applyFill="1" applyBorder="1" applyProtection="1"/>
    <xf numFmtId="0" fontId="0" fillId="14" borderId="1" xfId="0" applyFill="1" applyBorder="1" applyAlignment="1">
      <alignment horizontal="center"/>
    </xf>
    <xf numFmtId="0" fontId="0" fillId="2" borderId="0" xfId="0" applyFill="1" applyAlignment="1">
      <alignment horizontal="left" wrapText="1"/>
    </xf>
    <xf numFmtId="172" fontId="0" fillId="2" borderId="1" xfId="0" applyNumberForma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10" fontId="0" fillId="2" borderId="1" xfId="3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 wrapText="1"/>
    </xf>
    <xf numFmtId="39" fontId="27" fillId="7" borderId="26" xfId="2" applyFont="1" applyFill="1" applyBorder="1" applyAlignment="1">
      <alignment horizontal="center" vertical="center" wrapText="1"/>
    </xf>
    <xf numFmtId="39" fontId="24" fillId="0" borderId="0" xfId="2" applyFont="1" applyAlignment="1">
      <alignment horizontal="center" vertical="center"/>
    </xf>
    <xf numFmtId="0" fontId="34" fillId="2" borderId="0" xfId="0" applyFont="1" applyFill="1" applyAlignment="1">
      <alignment vertical="center"/>
    </xf>
    <xf numFmtId="0" fontId="35" fillId="2" borderId="0" xfId="0" applyFont="1" applyFill="1" applyAlignment="1">
      <alignment vertical="center"/>
    </xf>
    <xf numFmtId="39" fontId="24" fillId="2" borderId="0" xfId="2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39" fontId="24" fillId="3" borderId="16" xfId="2" applyFont="1" applyFill="1" applyBorder="1" applyAlignment="1">
      <alignment horizontal="center" vertical="center"/>
    </xf>
    <xf numFmtId="39" fontId="24" fillId="3" borderId="5" xfId="2" applyFont="1" applyFill="1" applyBorder="1" applyAlignment="1">
      <alignment horizontal="center" vertical="center"/>
    </xf>
    <xf numFmtId="10" fontId="25" fillId="10" borderId="17" xfId="3" applyNumberFormat="1" applyFont="1" applyFill="1" applyBorder="1" applyAlignment="1">
      <alignment horizontal="center" vertical="center"/>
    </xf>
    <xf numFmtId="10" fontId="25" fillId="10" borderId="0" xfId="3" applyNumberFormat="1" applyFont="1" applyFill="1" applyBorder="1" applyAlignment="1">
      <alignment horizontal="center" vertical="center"/>
    </xf>
    <xf numFmtId="10" fontId="27" fillId="7" borderId="0" xfId="3" applyNumberFormat="1" applyFont="1" applyFill="1" applyBorder="1" applyAlignment="1">
      <alignment horizontal="center" vertical="center"/>
    </xf>
    <xf numFmtId="37" fontId="37" fillId="7" borderId="0" xfId="2" applyNumberFormat="1" applyFont="1" applyFill="1" applyAlignment="1">
      <alignment horizontal="center" vertical="center"/>
    </xf>
    <xf numFmtId="37" fontId="37" fillId="7" borderId="1" xfId="2" applyNumberFormat="1" applyFont="1" applyFill="1" applyBorder="1" applyAlignment="1">
      <alignment horizontal="center" vertical="center"/>
    </xf>
    <xf numFmtId="174" fontId="37" fillId="7" borderId="1" xfId="2" applyNumberFormat="1" applyFont="1" applyFill="1" applyBorder="1" applyAlignment="1">
      <alignment horizontal="center" vertical="center"/>
    </xf>
    <xf numFmtId="37" fontId="38" fillId="7" borderId="1" xfId="2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36" fillId="2" borderId="0" xfId="0" applyFont="1" applyFill="1" applyAlignment="1">
      <alignment vertical="center"/>
    </xf>
    <xf numFmtId="167" fontId="0" fillId="16" borderId="2" xfId="3" applyNumberFormat="1" applyFont="1" applyFill="1" applyBorder="1" applyAlignment="1" applyProtection="1">
      <alignment horizontal="center"/>
    </xf>
    <xf numFmtId="167" fontId="0" fillId="16" borderId="1" xfId="3" applyNumberFormat="1" applyFont="1" applyFill="1" applyBorder="1" applyAlignment="1" applyProtection="1">
      <alignment horizontal="center"/>
    </xf>
    <xf numFmtId="0" fontId="11" fillId="16" borderId="1" xfId="0" applyFont="1" applyFill="1" applyBorder="1" applyAlignment="1">
      <alignment vertical="center"/>
    </xf>
    <xf numFmtId="171" fontId="11" fillId="16" borderId="1" xfId="1" applyNumberFormat="1" applyFont="1" applyFill="1" applyBorder="1" applyAlignment="1" applyProtection="1">
      <alignment vertical="center"/>
    </xf>
    <xf numFmtId="169" fontId="12" fillId="0" borderId="1" xfId="0" applyNumberFormat="1" applyFont="1" applyBorder="1" applyAlignment="1">
      <alignment horizontal="center" vertical="center"/>
    </xf>
    <xf numFmtId="37" fontId="39" fillId="7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10" fontId="0" fillId="0" borderId="0" xfId="4" applyNumberFormat="1" applyFont="1" applyBorder="1" applyProtection="1">
      <protection hidden="1"/>
    </xf>
    <xf numFmtId="0" fontId="2" fillId="3" borderId="11" xfId="0" applyFont="1" applyFill="1" applyBorder="1" applyAlignment="1">
      <alignment horizontal="center" wrapText="1"/>
    </xf>
    <xf numFmtId="9" fontId="0" fillId="2" borderId="0" xfId="3" applyFont="1" applyFill="1" applyProtection="1"/>
    <xf numFmtId="9" fontId="1" fillId="2" borderId="0" xfId="3" applyFont="1" applyFill="1" applyProtection="1"/>
    <xf numFmtId="9" fontId="1" fillId="13" borderId="0" xfId="3" applyFont="1" applyFill="1" applyBorder="1" applyAlignment="1" applyProtection="1"/>
    <xf numFmtId="9" fontId="40" fillId="13" borderId="0" xfId="3" quotePrefix="1" applyFont="1" applyFill="1" applyBorder="1" applyAlignment="1" applyProtection="1">
      <alignment wrapText="1"/>
      <protection hidden="1"/>
    </xf>
    <xf numFmtId="10" fontId="0" fillId="13" borderId="0" xfId="3" applyNumberFormat="1" applyFont="1" applyFill="1" applyProtection="1"/>
    <xf numFmtId="171" fontId="1" fillId="13" borderId="0" xfId="1" applyNumberFormat="1" applyFont="1" applyFill="1" applyBorder="1" applyAlignment="1" applyProtection="1">
      <alignment horizontal="center"/>
    </xf>
    <xf numFmtId="17" fontId="0" fillId="13" borderId="0" xfId="0" applyNumberFormat="1" applyFill="1"/>
    <xf numFmtId="175" fontId="0" fillId="13" borderId="0" xfId="0" applyNumberFormat="1" applyFill="1"/>
    <xf numFmtId="0" fontId="41" fillId="2" borderId="0" xfId="0" applyFont="1" applyFill="1" applyAlignment="1">
      <alignment horizontal="center" vertical="top"/>
    </xf>
    <xf numFmtId="176" fontId="0" fillId="6" borderId="2" xfId="0" applyNumberFormat="1" applyFill="1" applyBorder="1" applyAlignment="1">
      <alignment horizontal="center"/>
    </xf>
    <xf numFmtId="43" fontId="0" fillId="0" borderId="0" xfId="0" applyNumberFormat="1"/>
    <xf numFmtId="0" fontId="42" fillId="0" borderId="0" xfId="0" applyFont="1" applyAlignment="1">
      <alignment horizontal="center"/>
    </xf>
    <xf numFmtId="0" fontId="1" fillId="0" borderId="0" xfId="5"/>
    <xf numFmtId="0" fontId="1" fillId="3" borderId="1" xfId="5" applyFill="1" applyBorder="1" applyAlignment="1">
      <alignment horizontal="center"/>
    </xf>
    <xf numFmtId="0" fontId="1" fillId="0" borderId="1" xfId="5" applyBorder="1" applyAlignment="1">
      <alignment horizontal="center"/>
    </xf>
    <xf numFmtId="0" fontId="1" fillId="14" borderId="1" xfId="5" applyFill="1" applyBorder="1" applyAlignment="1">
      <alignment horizontal="center"/>
    </xf>
    <xf numFmtId="0" fontId="1" fillId="2" borderId="0" xfId="5" applyFill="1"/>
    <xf numFmtId="0" fontId="1" fillId="0" borderId="2" xfId="5" applyBorder="1" applyAlignment="1" applyProtection="1">
      <alignment horizontal="center"/>
      <protection locked="0"/>
    </xf>
    <xf numFmtId="169" fontId="1" fillId="3" borderId="1" xfId="5" applyNumberFormat="1" applyFill="1" applyBorder="1" applyAlignment="1">
      <alignment horizontal="center"/>
    </xf>
    <xf numFmtId="1" fontId="1" fillId="15" borderId="1" xfId="5" applyNumberFormat="1" applyFill="1" applyBorder="1" applyAlignment="1">
      <alignment horizontal="center"/>
    </xf>
    <xf numFmtId="0" fontId="2" fillId="3" borderId="1" xfId="5" applyFont="1" applyFill="1" applyBorder="1" applyAlignment="1">
      <alignment horizontal="center"/>
    </xf>
    <xf numFmtId="1" fontId="1" fillId="3" borderId="1" xfId="5" applyNumberFormat="1" applyFill="1" applyBorder="1" applyAlignment="1">
      <alignment horizontal="center"/>
    </xf>
    <xf numFmtId="0" fontId="1" fillId="14" borderId="1" xfId="5" applyFill="1" applyBorder="1" applyAlignment="1">
      <alignment wrapText="1"/>
    </xf>
    <xf numFmtId="0" fontId="1" fillId="14" borderId="1" xfId="5" applyFill="1" applyBorder="1" applyAlignment="1">
      <alignment horizontal="center" wrapText="1"/>
    </xf>
    <xf numFmtId="0" fontId="1" fillId="3" borderId="1" xfId="5" applyFill="1" applyBorder="1" applyAlignment="1">
      <alignment horizontal="center" wrapText="1"/>
    </xf>
    <xf numFmtId="0" fontId="1" fillId="14" borderId="1" xfId="5" applyFill="1" applyBorder="1"/>
    <xf numFmtId="1" fontId="1" fillId="14" borderId="1" xfId="5" applyNumberFormat="1" applyFill="1" applyBorder="1" applyAlignment="1">
      <alignment horizontal="center"/>
    </xf>
    <xf numFmtId="6" fontId="1" fillId="0" borderId="1" xfId="5" applyNumberFormat="1" applyBorder="1" applyAlignment="1">
      <alignment horizontal="center"/>
    </xf>
    <xf numFmtId="9" fontId="1" fillId="2" borderId="1" xfId="5" applyNumberFormat="1" applyFill="1" applyBorder="1" applyAlignment="1">
      <alignment horizontal="center"/>
    </xf>
    <xf numFmtId="17" fontId="1" fillId="0" borderId="1" xfId="5" applyNumberFormat="1" applyBorder="1" applyAlignment="1">
      <alignment horizontal="center"/>
    </xf>
    <xf numFmtId="0" fontId="32" fillId="14" borderId="1" xfId="5" applyFont="1" applyFill="1" applyBorder="1"/>
    <xf numFmtId="6" fontId="1" fillId="15" borderId="1" xfId="5" applyNumberFormat="1" applyFill="1" applyBorder="1" applyAlignment="1">
      <alignment horizontal="center"/>
    </xf>
    <xf numFmtId="0" fontId="1" fillId="15" borderId="1" xfId="5" applyFill="1" applyBorder="1" applyAlignment="1">
      <alignment horizontal="center"/>
    </xf>
    <xf numFmtId="0" fontId="1" fillId="13" borderId="0" xfId="5" applyFill="1"/>
    <xf numFmtId="0" fontId="1" fillId="13" borderId="0" xfId="5" applyFill="1" applyAlignment="1">
      <alignment horizontal="center"/>
    </xf>
    <xf numFmtId="6" fontId="1" fillId="13" borderId="0" xfId="5" applyNumberFormat="1" applyFill="1" applyAlignment="1">
      <alignment horizontal="center"/>
    </xf>
    <xf numFmtId="6" fontId="1" fillId="0" borderId="0" xfId="5" applyNumberFormat="1"/>
    <xf numFmtId="167" fontId="1" fillId="15" borderId="1" xfId="3" applyNumberFormat="1" applyFont="1" applyFill="1" applyBorder="1" applyAlignment="1">
      <alignment horizontal="center"/>
    </xf>
    <xf numFmtId="6" fontId="1" fillId="17" borderId="1" xfId="5" applyNumberFormat="1" applyFill="1" applyBorder="1" applyAlignment="1">
      <alignment horizontal="center"/>
    </xf>
    <xf numFmtId="168" fontId="1" fillId="15" borderId="1" xfId="4" applyNumberFormat="1" applyFill="1" applyBorder="1" applyAlignment="1">
      <alignment horizontal="center"/>
    </xf>
    <xf numFmtId="173" fontId="1" fillId="0" borderId="1" xfId="5" applyNumberFormat="1" applyBorder="1" applyAlignment="1">
      <alignment horizontal="center"/>
    </xf>
    <xf numFmtId="8" fontId="1" fillId="0" borderId="0" xfId="3" applyNumberFormat="1" applyFont="1"/>
    <xf numFmtId="168" fontId="0" fillId="0" borderId="1" xfId="4" applyNumberFormat="1" applyFont="1" applyBorder="1" applyAlignment="1" applyProtection="1">
      <protection locked="0"/>
    </xf>
    <xf numFmtId="168" fontId="1" fillId="0" borderId="1" xfId="4" applyNumberFormat="1" applyBorder="1" applyAlignment="1">
      <alignment horizontal="center"/>
    </xf>
    <xf numFmtId="10" fontId="0" fillId="6" borderId="2" xfId="0" applyNumberFormat="1" applyFill="1" applyBorder="1" applyAlignment="1">
      <alignment horizontal="center"/>
    </xf>
    <xf numFmtId="2" fontId="0" fillId="15" borderId="2" xfId="0" applyNumberForma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wrapText="1"/>
    </xf>
    <xf numFmtId="39" fontId="43" fillId="7" borderId="26" xfId="2" applyFont="1" applyFill="1" applyBorder="1" applyAlignment="1">
      <alignment horizontal="center" vertical="center" wrapText="1"/>
    </xf>
    <xf numFmtId="37" fontId="43" fillId="7" borderId="16" xfId="2" applyNumberFormat="1" applyFont="1" applyFill="1" applyBorder="1" applyAlignment="1">
      <alignment horizontal="center" vertical="center" wrapText="1"/>
    </xf>
    <xf numFmtId="169" fontId="43" fillId="7" borderId="23" xfId="2" applyNumberFormat="1" applyFont="1" applyFill="1" applyBorder="1" applyAlignment="1">
      <alignment horizontal="center" vertical="center" wrapText="1"/>
    </xf>
    <xf numFmtId="172" fontId="43" fillId="7" borderId="22" xfId="2" applyNumberFormat="1" applyFont="1" applyFill="1" applyBorder="1" applyAlignment="1">
      <alignment horizontal="center" vertical="center" wrapText="1"/>
    </xf>
    <xf numFmtId="17" fontId="0" fillId="13" borderId="1" xfId="0" applyNumberFormat="1" applyFill="1" applyBorder="1" applyAlignment="1">
      <alignment horizontal="center"/>
    </xf>
    <xf numFmtId="2" fontId="0" fillId="2" borderId="0" xfId="3" applyNumberFormat="1" applyFont="1" applyFill="1" applyProtection="1"/>
    <xf numFmtId="0" fontId="44" fillId="0" borderId="19" xfId="0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45" fillId="0" borderId="35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165" fontId="1" fillId="0" borderId="0" xfId="4" applyFont="1" applyProtection="1"/>
    <xf numFmtId="39" fontId="43" fillId="2" borderId="36" xfId="2" applyFont="1" applyFill="1" applyBorder="1" applyAlignment="1">
      <alignment horizontal="center" vertical="center" wrapText="1"/>
    </xf>
    <xf numFmtId="39" fontId="43" fillId="7" borderId="0" xfId="2" applyFont="1" applyFill="1" applyAlignment="1">
      <alignment vertical="center" wrapText="1"/>
    </xf>
    <xf numFmtId="165" fontId="47" fillId="0" borderId="26" xfId="4" applyFont="1" applyBorder="1" applyAlignment="1">
      <alignment horizontal="center" vertical="center" wrapText="1"/>
    </xf>
    <xf numFmtId="3" fontId="48" fillId="0" borderId="16" xfId="0" applyNumberFormat="1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center" wrapText="1"/>
    </xf>
    <xf numFmtId="3" fontId="47" fillId="0" borderId="16" xfId="4" applyNumberFormat="1" applyFont="1" applyBorder="1" applyAlignment="1">
      <alignment horizontal="center" vertical="center" wrapText="1"/>
    </xf>
    <xf numFmtId="3" fontId="48" fillId="0" borderId="20" xfId="0" applyNumberFormat="1" applyFont="1" applyBorder="1" applyAlignment="1">
      <alignment horizontal="center" vertical="center" wrapText="1"/>
    </xf>
    <xf numFmtId="165" fontId="47" fillId="0" borderId="22" xfId="4" applyFont="1" applyBorder="1" applyAlignment="1">
      <alignment horizontal="center" vertical="center" wrapText="1"/>
    </xf>
    <xf numFmtId="172" fontId="48" fillId="0" borderId="24" xfId="0" applyNumberFormat="1" applyFont="1" applyBorder="1" applyAlignment="1">
      <alignment horizontal="center" vertical="center" wrapText="1"/>
    </xf>
    <xf numFmtId="172" fontId="48" fillId="0" borderId="22" xfId="0" applyNumberFormat="1" applyFont="1" applyBorder="1" applyAlignment="1">
      <alignment horizontal="center" vertical="center" wrapText="1"/>
    </xf>
    <xf numFmtId="37" fontId="26" fillId="0" borderId="1" xfId="2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48" fillId="0" borderId="26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177" fontId="37" fillId="7" borderId="1" xfId="2" applyNumberFormat="1" applyFont="1" applyFill="1" applyBorder="1" applyAlignment="1">
      <alignment horizontal="center" vertical="center"/>
    </xf>
    <xf numFmtId="165" fontId="45" fillId="0" borderId="0" xfId="4" applyFont="1"/>
    <xf numFmtId="0" fontId="1" fillId="6" borderId="1" xfId="0" applyFont="1" applyFill="1" applyBorder="1" applyAlignment="1">
      <alignment horizontal="center"/>
    </xf>
    <xf numFmtId="169" fontId="12" fillId="16" borderId="1" xfId="0" applyNumberFormat="1" applyFont="1" applyFill="1" applyBorder="1" applyAlignment="1">
      <alignment horizontal="center" vertical="center"/>
    </xf>
    <xf numFmtId="10" fontId="0" fillId="0" borderId="0" xfId="0" applyNumberFormat="1"/>
    <xf numFmtId="177" fontId="37" fillId="0" borderId="1" xfId="2" applyNumberFormat="1" applyFont="1" applyBorder="1" applyAlignment="1">
      <alignment horizontal="center" vertical="center"/>
    </xf>
    <xf numFmtId="174" fontId="37" fillId="0" borderId="1" xfId="2" applyNumberFormat="1" applyFont="1" applyBorder="1" applyAlignment="1">
      <alignment horizontal="center" vertical="center"/>
    </xf>
    <xf numFmtId="0" fontId="0" fillId="16" borderId="0" xfId="0" applyFill="1"/>
    <xf numFmtId="17" fontId="1" fillId="0" borderId="1" xfId="0" applyNumberFormat="1" applyFont="1" applyBorder="1" applyAlignment="1">
      <alignment horizontal="center"/>
    </xf>
    <xf numFmtId="39" fontId="26" fillId="0" borderId="1" xfId="2" applyFont="1" applyBorder="1" applyAlignment="1">
      <alignment horizontal="center" vertical="center"/>
    </xf>
    <xf numFmtId="168" fontId="13" fillId="18" borderId="1" xfId="4" applyNumberFormat="1" applyFont="1" applyFill="1" applyBorder="1" applyAlignment="1" applyProtection="1">
      <alignment horizontal="center"/>
    </xf>
    <xf numFmtId="0" fontId="1" fillId="2" borderId="2" xfId="0" applyFont="1" applyFill="1" applyBorder="1" applyAlignment="1">
      <alignment horizontal="center"/>
    </xf>
    <xf numFmtId="165" fontId="1" fillId="16" borderId="0" xfId="4" applyFont="1" applyFill="1" applyBorder="1" applyAlignment="1" applyProtection="1">
      <alignment horizontal="center"/>
    </xf>
    <xf numFmtId="37" fontId="38" fillId="0" borderId="1" xfId="2" applyNumberFormat="1" applyFont="1" applyBorder="1" applyAlignment="1">
      <alignment horizontal="center" vertical="center"/>
    </xf>
    <xf numFmtId="37" fontId="37" fillId="0" borderId="1" xfId="2" applyNumberFormat="1" applyFont="1" applyBorder="1" applyAlignment="1">
      <alignment horizontal="center" vertical="center"/>
    </xf>
    <xf numFmtId="37" fontId="37" fillId="0" borderId="0" xfId="2" applyNumberFormat="1" applyFont="1" applyAlignment="1">
      <alignment horizontal="center" vertical="center"/>
    </xf>
    <xf numFmtId="165" fontId="45" fillId="0" borderId="0" xfId="4" applyFont="1" applyFill="1"/>
    <xf numFmtId="39" fontId="49" fillId="0" borderId="0" xfId="2" applyFont="1" applyAlignment="1">
      <alignment vertical="center" wrapText="1"/>
    </xf>
    <xf numFmtId="10" fontId="0" fillId="16" borderId="0" xfId="3" applyNumberFormat="1" applyFont="1" applyFill="1" applyProtection="1"/>
    <xf numFmtId="0" fontId="25" fillId="14" borderId="1" xfId="0" applyFont="1" applyFill="1" applyBorder="1" applyAlignment="1">
      <alignment horizontal="center"/>
    </xf>
    <xf numFmtId="177" fontId="37" fillId="19" borderId="1" xfId="2" applyNumberFormat="1" applyFont="1" applyFill="1" applyBorder="1" applyAlignment="1">
      <alignment horizontal="center" vertical="center"/>
    </xf>
    <xf numFmtId="174" fontId="37" fillId="19" borderId="1" xfId="2" applyNumberFormat="1" applyFont="1" applyFill="1" applyBorder="1" applyAlignment="1">
      <alignment horizontal="center" vertical="center"/>
    </xf>
    <xf numFmtId="37" fontId="26" fillId="14" borderId="1" xfId="2" applyNumberFormat="1" applyFont="1" applyFill="1" applyBorder="1" applyAlignment="1">
      <alignment horizontal="center" vertical="center"/>
    </xf>
    <xf numFmtId="39" fontId="26" fillId="14" borderId="1" xfId="2" applyFont="1" applyFill="1" applyBorder="1" applyAlignment="1">
      <alignment horizontal="center" vertical="center"/>
    </xf>
    <xf numFmtId="37" fontId="37" fillId="19" borderId="1" xfId="2" applyNumberFormat="1" applyFont="1" applyFill="1" applyBorder="1" applyAlignment="1">
      <alignment horizontal="center" vertical="center"/>
    </xf>
    <xf numFmtId="37" fontId="38" fillId="19" borderId="1" xfId="2" applyNumberFormat="1" applyFont="1" applyFill="1" applyBorder="1" applyAlignment="1">
      <alignment horizontal="center" vertical="center"/>
    </xf>
    <xf numFmtId="10" fontId="1" fillId="0" borderId="0" xfId="0" applyNumberFormat="1" applyFont="1"/>
    <xf numFmtId="174" fontId="50" fillId="7" borderId="1" xfId="2" applyNumberFormat="1" applyFont="1" applyFill="1" applyBorder="1" applyAlignment="1">
      <alignment horizontal="center" vertical="center"/>
    </xf>
    <xf numFmtId="37" fontId="51" fillId="0" borderId="1" xfId="2" applyNumberFormat="1" applyFont="1" applyBorder="1" applyAlignment="1">
      <alignment horizontal="center" vertical="center"/>
    </xf>
    <xf numFmtId="39" fontId="51" fillId="0" borderId="1" xfId="2" applyFont="1" applyBorder="1" applyAlignment="1">
      <alignment horizontal="center" vertical="center"/>
    </xf>
    <xf numFmtId="37" fontId="51" fillId="7" borderId="1" xfId="2" applyNumberFormat="1" applyFont="1" applyFill="1" applyBorder="1" applyAlignment="1">
      <alignment horizontal="center" vertical="center"/>
    </xf>
    <xf numFmtId="0" fontId="51" fillId="0" borderId="1" xfId="4" applyNumberFormat="1" applyFont="1" applyFill="1" applyBorder="1" applyAlignment="1">
      <alignment horizontal="center" vertical="center"/>
    </xf>
    <xf numFmtId="165" fontId="1" fillId="20" borderId="0" xfId="4" applyFont="1" applyFill="1" applyBorder="1" applyAlignment="1" applyProtection="1">
      <alignment horizontal="center"/>
    </xf>
    <xf numFmtId="165" fontId="1" fillId="0" borderId="0" xfId="4" applyFont="1" applyFill="1" applyBorder="1" applyAlignment="1" applyProtection="1">
      <alignment horizontal="center"/>
    </xf>
    <xf numFmtId="165" fontId="1" fillId="0" borderId="0" xfId="0" applyNumberFormat="1" applyFont="1" applyAlignment="1">
      <alignment horizontal="center"/>
    </xf>
    <xf numFmtId="165" fontId="32" fillId="16" borderId="0" xfId="4" applyFont="1" applyFill="1" applyBorder="1" applyAlignment="1" applyProtection="1">
      <alignment horizontal="center"/>
    </xf>
    <xf numFmtId="10" fontId="1" fillId="0" borderId="2" xfId="3" applyNumberFormat="1" applyFont="1" applyBorder="1" applyAlignment="1" applyProtection="1">
      <alignment horizontal="center"/>
    </xf>
    <xf numFmtId="0" fontId="1" fillId="3" borderId="1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10" fontId="1" fillId="2" borderId="0" xfId="3" applyNumberFormat="1" applyFont="1" applyFill="1" applyBorder="1" applyAlignment="1" applyProtection="1">
      <alignment horizontal="center"/>
    </xf>
    <xf numFmtId="171" fontId="1" fillId="2" borderId="0" xfId="1" applyNumberFormat="1" applyFont="1" applyFill="1" applyBorder="1" applyAlignment="1" applyProtection="1">
      <alignment horizontal="center"/>
    </xf>
    <xf numFmtId="17" fontId="1" fillId="2" borderId="0" xfId="0" applyNumberFormat="1" applyFont="1" applyFill="1" applyAlignment="1">
      <alignment horizontal="center"/>
    </xf>
    <xf numFmtId="164" fontId="1" fillId="2" borderId="0" xfId="1" applyFont="1" applyFill="1" applyBorder="1" applyAlignment="1" applyProtection="1">
      <alignment horizontal="center"/>
    </xf>
    <xf numFmtId="10" fontId="1" fillId="3" borderId="1" xfId="3" applyNumberFormat="1" applyFont="1" applyFill="1" applyBorder="1" applyAlignment="1" applyProtection="1">
      <alignment horizontal="center"/>
    </xf>
    <xf numFmtId="168" fontId="1" fillId="2" borderId="0" xfId="4" applyNumberFormat="1" applyFont="1" applyFill="1" applyBorder="1" applyAlignment="1" applyProtection="1">
      <alignment horizontal="right"/>
    </xf>
    <xf numFmtId="171" fontId="1" fillId="2" borderId="1" xfId="1" applyNumberFormat="1" applyFont="1" applyFill="1" applyBorder="1" applyAlignment="1" applyProtection="1">
      <alignment horizontal="center"/>
    </xf>
    <xf numFmtId="10" fontId="1" fillId="13" borderId="0" xfId="3" applyNumberFormat="1" applyFont="1" applyFill="1" applyBorder="1" applyAlignment="1" applyProtection="1"/>
    <xf numFmtId="10" fontId="1" fillId="2" borderId="0" xfId="3" applyNumberFormat="1" applyFont="1" applyFill="1" applyBorder="1" applyAlignment="1" applyProtection="1"/>
    <xf numFmtId="0" fontId="1" fillId="8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71" fontId="1" fillId="6" borderId="1" xfId="1" applyNumberFormat="1" applyFont="1" applyFill="1" applyBorder="1" applyAlignment="1" applyProtection="1">
      <alignment horizontal="center"/>
    </xf>
    <xf numFmtId="171" fontId="1" fillId="0" borderId="1" xfId="1" applyNumberFormat="1" applyFont="1" applyFill="1" applyBorder="1" applyAlignment="1" applyProtection="1">
      <alignment horizontal="center"/>
    </xf>
    <xf numFmtId="0" fontId="7" fillId="9" borderId="0" xfId="0" applyFont="1" applyFill="1" applyAlignment="1">
      <alignment horizontal="center" vertical="top" wrapText="1"/>
    </xf>
    <xf numFmtId="0" fontId="9" fillId="12" borderId="8" xfId="0" applyFont="1" applyFill="1" applyBorder="1"/>
    <xf numFmtId="0" fontId="29" fillId="9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172" fontId="1" fillId="9" borderId="0" xfId="0" applyNumberFormat="1" applyFont="1" applyFill="1" applyAlignment="1">
      <alignment horizontal="center"/>
    </xf>
    <xf numFmtId="164" fontId="1" fillId="9" borderId="0" xfId="1" applyFont="1" applyFill="1" applyBorder="1" applyAlignment="1" applyProtection="1">
      <alignment horizontal="center"/>
    </xf>
    <xf numFmtId="164" fontId="29" fillId="0" borderId="1" xfId="1" applyFont="1" applyFill="1" applyBorder="1" applyAlignment="1" applyProtection="1"/>
    <xf numFmtId="0" fontId="1" fillId="9" borderId="13" xfId="0" applyFont="1" applyFill="1" applyBorder="1" applyAlignment="1">
      <alignment horizontal="center" vertical="center"/>
    </xf>
    <xf numFmtId="172" fontId="1" fillId="9" borderId="13" xfId="0" applyNumberFormat="1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39" fontId="43" fillId="2" borderId="26" xfId="2" applyFont="1" applyFill="1" applyBorder="1" applyAlignment="1">
      <alignment horizontal="center" vertical="center" wrapText="1"/>
    </xf>
    <xf numFmtId="39" fontId="43" fillId="2" borderId="16" xfId="2" applyFont="1" applyFill="1" applyBorder="1" applyAlignment="1">
      <alignment horizontal="center" vertical="center" wrapText="1"/>
    </xf>
    <xf numFmtId="39" fontId="43" fillId="2" borderId="22" xfId="2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46" fillId="0" borderId="27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 wrapText="1"/>
    </xf>
    <xf numFmtId="0" fontId="48" fillId="0" borderId="21" xfId="0" applyFont="1" applyBorder="1" applyAlignment="1">
      <alignment horizontal="center" vertical="center" wrapText="1"/>
    </xf>
    <xf numFmtId="0" fontId="48" fillId="0" borderId="25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47" fillId="0" borderId="22" xfId="0" applyFont="1" applyBorder="1" applyAlignment="1">
      <alignment horizontal="center" vertical="center" wrapText="1"/>
    </xf>
    <xf numFmtId="0" fontId="48" fillId="0" borderId="26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11" borderId="3" xfId="0" applyFont="1" applyFill="1" applyBorder="1" applyAlignment="1">
      <alignment horizontal="left"/>
    </xf>
    <xf numFmtId="0" fontId="16" fillId="11" borderId="8" xfId="0" applyFont="1" applyFill="1" applyBorder="1" applyAlignment="1">
      <alignment horizontal="left"/>
    </xf>
    <xf numFmtId="0" fontId="16" fillId="11" borderId="11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 vertical="center" wrapText="1"/>
    </xf>
    <xf numFmtId="0" fontId="17" fillId="11" borderId="28" xfId="0" applyFont="1" applyFill="1" applyBorder="1" applyAlignment="1">
      <alignment horizontal="center"/>
    </xf>
    <xf numFmtId="0" fontId="17" fillId="11" borderId="29" xfId="0" applyFont="1" applyFill="1" applyBorder="1" applyAlignment="1">
      <alignment horizontal="center"/>
    </xf>
    <xf numFmtId="0" fontId="17" fillId="11" borderId="38" xfId="0" applyFont="1" applyFill="1" applyBorder="1" applyAlignment="1">
      <alignment horizontal="center"/>
    </xf>
    <xf numFmtId="0" fontId="2" fillId="9" borderId="39" xfId="0" applyFont="1" applyFill="1" applyBorder="1" applyAlignment="1">
      <alignment horizontal="left"/>
    </xf>
    <xf numFmtId="0" fontId="0" fillId="9" borderId="0" xfId="0" applyFill="1" applyAlignment="1">
      <alignment horizontal="left" wrapText="1"/>
    </xf>
    <xf numFmtId="0" fontId="1" fillId="9" borderId="0" xfId="0" applyFont="1" applyFill="1" applyAlignment="1">
      <alignment horizontal="left" wrapText="1"/>
    </xf>
    <xf numFmtId="0" fontId="16" fillId="11" borderId="28" xfId="0" applyFont="1" applyFill="1" applyBorder="1" applyAlignment="1">
      <alignment horizontal="left"/>
    </xf>
    <xf numFmtId="0" fontId="16" fillId="11" borderId="29" xfId="0" applyFont="1" applyFill="1" applyBorder="1" applyAlignment="1">
      <alignment horizontal="left"/>
    </xf>
    <xf numFmtId="0" fontId="16" fillId="11" borderId="38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14" fontId="29" fillId="0" borderId="1" xfId="0" applyNumberFormat="1" applyFont="1" applyBorder="1" applyAlignment="1" applyProtection="1">
      <alignment horizontal="center"/>
      <protection locked="0"/>
    </xf>
    <xf numFmtId="0" fontId="29" fillId="0" borderId="1" xfId="0" applyFont="1" applyBorder="1" applyAlignment="1" applyProtection="1">
      <alignment horizontal="center"/>
      <protection locked="0"/>
    </xf>
    <xf numFmtId="0" fontId="29" fillId="0" borderId="3" xfId="0" applyFont="1" applyBorder="1" applyAlignment="1" applyProtection="1">
      <alignment horizontal="left"/>
      <protection locked="0"/>
    </xf>
    <xf numFmtId="0" fontId="29" fillId="0" borderId="8" xfId="0" applyFont="1" applyBorder="1" applyAlignment="1" applyProtection="1">
      <alignment horizontal="left"/>
      <protection locked="0"/>
    </xf>
    <xf numFmtId="0" fontId="29" fillId="0" borderId="11" xfId="0" applyFont="1" applyBorder="1" applyAlignment="1" applyProtection="1">
      <alignment horizontal="left"/>
      <protection locked="0"/>
    </xf>
    <xf numFmtId="0" fontId="29" fillId="9" borderId="3" xfId="0" applyFont="1" applyFill="1" applyBorder="1" applyAlignment="1">
      <alignment horizontal="center"/>
    </xf>
    <xf numFmtId="0" fontId="29" fillId="9" borderId="11" xfId="0" applyFont="1" applyFill="1" applyBorder="1" applyAlignment="1">
      <alignment horizontal="center"/>
    </xf>
    <xf numFmtId="0" fontId="22" fillId="2" borderId="8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0" fontId="2" fillId="2" borderId="9" xfId="0" applyNumberFormat="1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>
      <alignment horizontal="left" wrapText="1"/>
    </xf>
    <xf numFmtId="0" fontId="1" fillId="9" borderId="37" xfId="0" applyFont="1" applyFill="1" applyBorder="1" applyAlignment="1">
      <alignment horizontal="left" wrapText="1"/>
    </xf>
    <xf numFmtId="0" fontId="0" fillId="9" borderId="37" xfId="0" applyFill="1" applyBorder="1" applyAlignment="1">
      <alignment horizontal="left" wrapText="1"/>
    </xf>
    <xf numFmtId="0" fontId="0" fillId="9" borderId="0" xfId="0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9" fillId="9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29" fillId="0" borderId="12" xfId="0" applyFont="1" applyBorder="1" applyAlignment="1">
      <alignment horizontal="left"/>
    </xf>
    <xf numFmtId="0" fontId="29" fillId="0" borderId="42" xfId="0" applyFont="1" applyBorder="1" applyAlignment="1">
      <alignment horizontal="left"/>
    </xf>
    <xf numFmtId="10" fontId="29" fillId="0" borderId="12" xfId="0" applyNumberFormat="1" applyFont="1" applyBorder="1" applyAlignment="1">
      <alignment horizontal="left"/>
    </xf>
    <xf numFmtId="0" fontId="29" fillId="0" borderId="41" xfId="0" applyFont="1" applyBorder="1" applyAlignment="1">
      <alignment horizontal="left"/>
    </xf>
    <xf numFmtId="10" fontId="0" fillId="0" borderId="1" xfId="0" applyNumberFormat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169" fontId="1" fillId="14" borderId="1" xfId="5" applyNumberFormat="1" applyFill="1" applyBorder="1" applyAlignment="1">
      <alignment horizontal="center" wrapText="1"/>
    </xf>
    <xf numFmtId="0" fontId="1" fillId="14" borderId="10" xfId="5" applyFill="1" applyBorder="1" applyAlignment="1">
      <alignment horizontal="center" wrapText="1"/>
    </xf>
    <xf numFmtId="0" fontId="1" fillId="14" borderId="2" xfId="5" applyFill="1" applyBorder="1" applyAlignment="1">
      <alignment horizontal="center" wrapText="1"/>
    </xf>
    <xf numFmtId="0" fontId="1" fillId="14" borderId="1" xfId="5" applyFill="1" applyBorder="1" applyAlignment="1">
      <alignment horizontal="center"/>
    </xf>
    <xf numFmtId="0" fontId="1" fillId="14" borderId="3" xfId="5" applyFill="1" applyBorder="1" applyAlignment="1">
      <alignment horizontal="center"/>
    </xf>
    <xf numFmtId="0" fontId="1" fillId="14" borderId="11" xfId="5" applyFill="1" applyBorder="1" applyAlignment="1">
      <alignment horizontal="center"/>
    </xf>
    <xf numFmtId="0" fontId="1" fillId="14" borderId="10" xfId="5" applyFill="1" applyBorder="1" applyAlignment="1">
      <alignment horizontal="center"/>
    </xf>
    <xf numFmtId="0" fontId="1" fillId="14" borderId="2" xfId="5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71" fontId="0" fillId="15" borderId="6" xfId="1" applyNumberFormat="1" applyFont="1" applyFill="1" applyBorder="1" applyAlignment="1" applyProtection="1">
      <alignment horizontal="center"/>
    </xf>
    <xf numFmtId="171" fontId="0" fillId="15" borderId="3" xfId="1" applyNumberFormat="1" applyFont="1" applyFill="1" applyBorder="1" applyAlignment="1" applyProtection="1">
      <alignment horizontal="center"/>
    </xf>
    <xf numFmtId="0" fontId="2" fillId="3" borderId="23" xfId="0" applyFont="1" applyFill="1" applyBorder="1" applyAlignment="1">
      <alignment horizontal="center" wrapText="1"/>
    </xf>
    <xf numFmtId="0" fontId="2" fillId="3" borderId="43" xfId="0" applyFont="1" applyFill="1" applyBorder="1" applyAlignment="1">
      <alignment horizontal="center" wrapText="1"/>
    </xf>
    <xf numFmtId="10" fontId="2" fillId="3" borderId="43" xfId="3" applyNumberFormat="1" applyFont="1" applyFill="1" applyBorder="1" applyAlignment="1" applyProtection="1">
      <alignment horizontal="center" wrapText="1"/>
    </xf>
    <xf numFmtId="0" fontId="2" fillId="3" borderId="44" xfId="0" applyFont="1" applyFill="1" applyBorder="1" applyAlignment="1">
      <alignment horizontal="center" wrapText="1"/>
    </xf>
    <xf numFmtId="0" fontId="1" fillId="6" borderId="45" xfId="0" applyFont="1" applyFill="1" applyBorder="1" applyAlignment="1">
      <alignment horizontal="center"/>
    </xf>
    <xf numFmtId="10" fontId="0" fillId="6" borderId="10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37" fontId="0" fillId="6" borderId="10" xfId="0" applyNumberFormat="1" applyFill="1" applyBorder="1" applyAlignment="1">
      <alignment horizontal="center"/>
    </xf>
    <xf numFmtId="2" fontId="0" fillId="15" borderId="10" xfId="0" applyNumberFormat="1" applyFill="1" applyBorder="1" applyAlignment="1">
      <alignment horizontal="center"/>
    </xf>
    <xf numFmtId="171" fontId="0" fillId="15" borderId="46" xfId="1" applyNumberFormat="1" applyFont="1" applyFill="1" applyBorder="1" applyAlignment="1" applyProtection="1">
      <alignment horizontal="center"/>
    </xf>
    <xf numFmtId="0" fontId="0" fillId="0" borderId="11" xfId="0" applyBorder="1" applyAlignment="1"/>
  </cellXfs>
  <cellStyles count="6">
    <cellStyle name="Moeda" xfId="1" builtinId="4"/>
    <cellStyle name="Normal" xfId="0" builtinId="0"/>
    <cellStyle name="Normal 2" xfId="5" xr:uid="{00000000-0005-0000-0000-000002000000}"/>
    <cellStyle name="Normal_saocarlo" xfId="2" xr:uid="{00000000-0005-0000-0000-000003000000}"/>
    <cellStyle name="Porcentagem" xfId="3" builtinId="5"/>
    <cellStyle name="Vírgula" xfId="4" builtin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(&quot;R$ &quot;* #,##0_);_(&quot;R$ &quot;* \(#,##0\);_(&quot;R$ &quot;* &quot;-&quot;??_);_(@_)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2" formatCode="0.00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5" formatCode="#,##0;\-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11"/>
        </patternFill>
      </fill>
    </dxf>
  </dxfs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1335849</xdr:colOff>
      <xdr:row>2</xdr:row>
      <xdr:rowOff>0</xdr:rowOff>
    </xdr:from>
    <xdr:to>
      <xdr:col>12</xdr:col>
      <xdr:colOff>641940</xdr:colOff>
      <xdr:row>8</xdr:row>
      <xdr:rowOff>237449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1B4302-D7E2-4CA6-A4B0-F6EDE3140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9849" y="451556"/>
          <a:ext cx="7053091" cy="2184782"/>
        </a:xfrm>
        <a:prstGeom prst="rect">
          <a:avLst/>
        </a:prstGeom>
      </xdr:spPr>
    </xdr:pic>
    <xdr:clientData/>
  </xdr:twoCellAnchor>
  <xdr:twoCellAnchor editAs="oneCell">
    <xdr:from>
      <xdr:col>0</xdr:col>
      <xdr:colOff>1162049</xdr:colOff>
      <xdr:row>1</xdr:row>
      <xdr:rowOff>38100</xdr:rowOff>
    </xdr:from>
    <xdr:to>
      <xdr:col>3</xdr:col>
      <xdr:colOff>114300</xdr:colOff>
      <xdr:row>9</xdr:row>
      <xdr:rowOff>228600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93A4B5D-88E5-4C3A-9B25-1F7C6572E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49" y="171450"/>
          <a:ext cx="2724151" cy="29337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6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E1DC32EE-7B6D-5F39-ADDC-8707CAC7C911}"/>
            </a:ext>
          </a:extLst>
        </xdr:cNvPr>
        <xdr:cNvSpPr>
          <a:spLocks noChangeAspect="1" noChangeArrowheads="1"/>
        </xdr:cNvSpPr>
      </xdr:nvSpPr>
      <xdr:spPr bwMode="auto">
        <a:xfrm>
          <a:off x="205994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1574214</xdr:colOff>
      <xdr:row>1</xdr:row>
      <xdr:rowOff>56265</xdr:rowOff>
    </xdr:from>
    <xdr:to>
      <xdr:col>17</xdr:col>
      <xdr:colOff>127001</xdr:colOff>
      <xdr:row>9</xdr:row>
      <xdr:rowOff>282223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3ADE799-F72B-A6DB-E6A5-E73E5BE59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54881" y="183265"/>
          <a:ext cx="5453120" cy="28224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AFD158-3960-47A1-B549-75DE9586C4F8}" name="TV_Terraço" displayName="TV_Terraço" ref="B72:H170" totalsRowShown="0" headerRowDxfId="9" headerRowBorderDxfId="7" tableBorderDxfId="8">
  <autoFilter ref="B72:H170" xr:uid="{FBAFD158-3960-47A1-B549-75DE9586C4F8}">
    <filterColumn colId="3">
      <filters>
        <filter val="Disponivel"/>
      </filters>
    </filterColumn>
  </autoFilter>
  <tableColumns count="7">
    <tableColumn id="1" xr3:uid="{F690DE13-2178-4351-BC8A-5BA0EB504A79}" name="UNIDADE" dataDxfId="6"/>
    <tableColumn id="2" xr3:uid="{76DFD80D-AEC2-4694-BFDB-61C9211B3BB2}" name="Peso %" dataDxfId="5">
      <calculatedColumnFormula>L73</calculatedColumnFormula>
    </tableColumn>
    <tableColumn id="3" xr3:uid="{C328007E-21D8-4F89-9B72-7F74E77A3028}" name="Descrição" dataDxfId="4"/>
    <tableColumn id="4" xr3:uid="{134558E4-2890-430A-B56B-EB4F26DC6BDC}" name="Status" dataDxfId="3"/>
    <tableColumn id="5" xr3:uid="{2CADD8C2-4C6D-422B-B1FF-C25F2C484575}" name="VGV Tabela" dataDxfId="2">
      <calculatedColumnFormula>ROUND((VLOOKUP(D73,$B$41:$E$53,4,FALSE)*G73)*C73,0)</calculatedColumnFormula>
    </tableColumn>
    <tableColumn id="6" xr3:uid="{E507DB92-46CD-4D08-963E-86A15CD5D6AD}" name="Area Privativa" dataDxfId="1"/>
    <tableColumn id="7" xr3:uid="{E159040B-B213-46B0-ABBC-242C429D271B}" name="Preço/m2 Tabela" dataDxfId="0" dataCellStyle="Moeda">
      <calculatedColumnFormula>F73/G73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691"/>
  <sheetViews>
    <sheetView showGridLines="0" tabSelected="1" topLeftCell="A21" zoomScale="143" zoomScaleNormal="110" workbookViewId="0">
      <selection activeCell="A166" sqref="A166"/>
    </sheetView>
  </sheetViews>
  <sheetFormatPr defaultColWidth="9.140625" defaultRowHeight="12.95"/>
  <cols>
    <col min="1" max="1" width="19.28515625" customWidth="1"/>
    <col min="2" max="2" width="16" customWidth="1"/>
    <col min="3" max="3" width="18.7109375" bestFit="1" customWidth="1"/>
    <col min="4" max="4" width="19.42578125" customWidth="1"/>
    <col min="5" max="5" width="15.7109375" customWidth="1"/>
    <col min="6" max="6" width="14.42578125" customWidth="1"/>
    <col min="7" max="7" width="22.28515625" customWidth="1"/>
    <col min="8" max="8" width="16.5703125" customWidth="1"/>
    <col min="9" max="9" width="14.85546875" customWidth="1"/>
    <col min="10" max="10" width="12.7109375" customWidth="1"/>
    <col min="11" max="11" width="14.7109375" customWidth="1"/>
    <col min="12" max="12" width="12.85546875" customWidth="1"/>
    <col min="13" max="13" width="13.85546875" customWidth="1"/>
    <col min="14" max="14" width="13.42578125" customWidth="1"/>
    <col min="15" max="15" width="14.28515625" bestFit="1" customWidth="1"/>
    <col min="16" max="16" width="14.42578125" bestFit="1" customWidth="1"/>
    <col min="17" max="17" width="15.28515625" customWidth="1"/>
    <col min="18" max="21" width="15.7109375" customWidth="1"/>
    <col min="23" max="23" width="10.42578125" customWidth="1"/>
    <col min="25" max="25" width="11" customWidth="1"/>
    <col min="27" max="27" width="11.140625" customWidth="1"/>
    <col min="29" max="29" width="11.7109375" customWidth="1"/>
    <col min="31" max="31" width="11.42578125" bestFit="1" customWidth="1"/>
    <col min="33" max="33" width="11.42578125" bestFit="1" customWidth="1"/>
    <col min="35" max="35" width="11.42578125" bestFit="1" customWidth="1"/>
    <col min="36" max="36" width="12.140625" bestFit="1" customWidth="1"/>
    <col min="37" max="37" width="11.42578125" bestFit="1" customWidth="1"/>
    <col min="39" max="39" width="11.42578125" bestFit="1" customWidth="1"/>
    <col min="41" max="41" width="11.42578125" bestFit="1" customWidth="1"/>
    <col min="43" max="43" width="11.42578125" bestFit="1" customWidth="1"/>
    <col min="45" max="45" width="11.42578125" bestFit="1" customWidth="1"/>
    <col min="47" max="47" width="11.42578125" bestFit="1" customWidth="1"/>
    <col min="49" max="49" width="11.42578125" bestFit="1" customWidth="1"/>
    <col min="51" max="51" width="11.42578125" bestFit="1" customWidth="1"/>
    <col min="53" max="53" width="11.42578125" bestFit="1" customWidth="1"/>
    <col min="55" max="55" width="11.42578125" bestFit="1" customWidth="1"/>
    <col min="57" max="57" width="11.42578125" bestFit="1" customWidth="1"/>
    <col min="59" max="59" width="11.42578125" bestFit="1" customWidth="1"/>
  </cols>
  <sheetData>
    <row r="1" spans="1:18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1"/>
      <c r="M1" s="142"/>
      <c r="N1" s="142"/>
      <c r="O1" s="142"/>
      <c r="P1" s="142"/>
      <c r="Q1" s="142"/>
    </row>
    <row r="2" spans="1:18" s="3" customFormat="1">
      <c r="A2" s="143"/>
      <c r="B2" s="144"/>
      <c r="C2" s="144"/>
      <c r="D2" s="145"/>
      <c r="E2" s="145"/>
      <c r="F2" s="144"/>
      <c r="G2" s="144"/>
      <c r="H2" s="144"/>
      <c r="I2" s="144"/>
      <c r="J2" s="144"/>
      <c r="K2" s="144"/>
      <c r="L2" s="146"/>
    </row>
    <row r="3" spans="1:18" ht="12.75" customHeight="1">
      <c r="A3" s="144"/>
      <c r="B3" s="420" t="s">
        <v>1</v>
      </c>
      <c r="C3" s="420"/>
      <c r="D3" s="147" t="s">
        <v>2</v>
      </c>
      <c r="E3" s="147" t="s">
        <v>3</v>
      </c>
      <c r="F3" s="417" t="s">
        <v>4</v>
      </c>
      <c r="G3" s="417" t="s">
        <v>5</v>
      </c>
      <c r="H3" s="144"/>
      <c r="I3" s="144"/>
      <c r="J3" s="144"/>
      <c r="K3" s="144"/>
      <c r="L3" s="146"/>
      <c r="M3" s="3"/>
      <c r="N3" s="3"/>
      <c r="O3" s="3"/>
      <c r="P3" s="3"/>
      <c r="Q3" s="3"/>
    </row>
    <row r="4" spans="1:18" ht="12.75" customHeight="1">
      <c r="A4" s="144"/>
      <c r="B4" s="148" t="s">
        <v>6</v>
      </c>
      <c r="C4" s="149"/>
      <c r="D4" s="150">
        <v>2021</v>
      </c>
      <c r="E4" s="150">
        <v>2</v>
      </c>
      <c r="F4" s="418"/>
      <c r="G4" s="418"/>
      <c r="H4" s="155"/>
      <c r="I4" s="155"/>
      <c r="J4" s="155"/>
      <c r="K4" s="155"/>
      <c r="L4" s="146"/>
      <c r="M4" s="3"/>
      <c r="N4" s="3"/>
      <c r="O4" s="3"/>
      <c r="P4" s="3"/>
      <c r="Q4" s="3"/>
    </row>
    <row r="5" spans="1:18" ht="12.75" customHeight="1">
      <c r="A5" s="144"/>
      <c r="B5" s="148" t="s">
        <v>7</v>
      </c>
      <c r="C5" s="355">
        <v>45108</v>
      </c>
      <c r="D5" s="150">
        <f>YEAR(C5)</f>
        <v>2023</v>
      </c>
      <c r="E5" s="150">
        <v>7</v>
      </c>
      <c r="F5" s="419"/>
      <c r="G5" s="419"/>
      <c r="H5" s="144"/>
      <c r="I5" s="144"/>
      <c r="J5" s="144"/>
      <c r="K5" s="144"/>
      <c r="L5" s="146"/>
      <c r="M5" s="3"/>
      <c r="N5" s="3"/>
      <c r="O5" s="3"/>
      <c r="P5" s="3"/>
      <c r="Q5" s="3"/>
    </row>
    <row r="6" spans="1:18" ht="12.75" customHeight="1">
      <c r="A6" s="144"/>
      <c r="B6" s="148" t="s">
        <v>8</v>
      </c>
      <c r="C6" s="264">
        <v>45565</v>
      </c>
      <c r="D6" s="150">
        <f>YEAR(C6)</f>
        <v>2024</v>
      </c>
      <c r="E6" s="150">
        <v>9</v>
      </c>
      <c r="F6" s="362">
        <f>IF(DAYS360(DATE(D5,E5,1),C6)/30&lt;0,0,DAYS360(DATE(D5,E5,1),C6)/30)</f>
        <v>14.966666666666667</v>
      </c>
      <c r="G6" s="362">
        <f>F6-1</f>
        <v>13.966666666666667</v>
      </c>
      <c r="H6" s="227"/>
      <c r="I6" s="228"/>
      <c r="J6" s="155"/>
      <c r="K6" s="155"/>
      <c r="L6" s="146"/>
      <c r="M6" s="3"/>
      <c r="N6" s="3"/>
      <c r="O6" s="3"/>
      <c r="P6" s="3"/>
      <c r="Q6" s="3"/>
    </row>
    <row r="7" spans="1:18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6"/>
      <c r="M7" s="3"/>
      <c r="N7" s="3"/>
      <c r="O7" s="3"/>
      <c r="P7" s="3"/>
      <c r="Q7" s="3"/>
    </row>
    <row r="8" spans="1:18" ht="14.1">
      <c r="A8" s="144"/>
      <c r="B8" s="151" t="s">
        <v>9</v>
      </c>
      <c r="C8" s="151" t="s">
        <v>10</v>
      </c>
      <c r="D8" s="151" t="s">
        <v>11</v>
      </c>
      <c r="E8" s="266" t="s">
        <v>12</v>
      </c>
      <c r="F8" s="144"/>
      <c r="G8" s="3"/>
      <c r="H8" s="152" t="s">
        <v>13</v>
      </c>
      <c r="I8" s="152" t="s">
        <v>14</v>
      </c>
      <c r="J8" s="152" t="s">
        <v>15</v>
      </c>
      <c r="K8" s="152" t="s">
        <v>16</v>
      </c>
      <c r="L8" s="144"/>
      <c r="M8" s="146"/>
      <c r="N8" s="3"/>
      <c r="O8" s="134"/>
      <c r="P8" s="134"/>
      <c r="Q8" s="3"/>
      <c r="R8" s="3"/>
    </row>
    <row r="9" spans="1:18">
      <c r="A9" s="144"/>
      <c r="B9" s="262" t="s">
        <v>17</v>
      </c>
      <c r="C9" s="263"/>
      <c r="D9" s="153">
        <f>C9*$C$233</f>
        <v>0</v>
      </c>
      <c r="E9" s="154" t="s">
        <v>18</v>
      </c>
      <c r="F9" s="46"/>
      <c r="G9" s="389" t="s">
        <v>19</v>
      </c>
      <c r="H9" s="158">
        <f>COUNTA(B74:B170)</f>
        <v>97</v>
      </c>
      <c r="I9" s="159"/>
      <c r="J9" s="159">
        <f>COUNTIF(E74:E170,"Contrato")</f>
        <v>66</v>
      </c>
      <c r="K9" s="154">
        <f>H9-I9-J9</f>
        <v>31</v>
      </c>
      <c r="L9" s="155"/>
      <c r="M9" s="146"/>
      <c r="N9" s="156"/>
      <c r="O9" s="134"/>
      <c r="P9" s="134"/>
      <c r="Q9" s="3"/>
      <c r="R9" s="3"/>
    </row>
    <row r="10" spans="1:18">
      <c r="A10" s="144"/>
      <c r="B10" s="148" t="s">
        <v>20</v>
      </c>
      <c r="C10" s="153"/>
      <c r="D10" s="153">
        <f>C10*(1+0.9489%)^(ROUND((DATE(D5,E5,1)-DATE(D4,E4,1))/30,0))</f>
        <v>0</v>
      </c>
      <c r="E10" s="46"/>
      <c r="F10" s="46"/>
      <c r="G10" s="46"/>
      <c r="H10" s="144"/>
      <c r="I10" s="157"/>
      <c r="J10" s="157"/>
      <c r="K10" s="157"/>
      <c r="L10" s="157"/>
      <c r="M10" s="157"/>
      <c r="N10" s="275"/>
      <c r="O10" s="134"/>
      <c r="P10" s="3"/>
      <c r="Q10" s="3"/>
    </row>
    <row r="11" spans="1:18">
      <c r="A11" s="144"/>
      <c r="B11" s="144"/>
      <c r="D11" s="144"/>
      <c r="E11" s="144"/>
      <c r="F11" s="144"/>
      <c r="G11" s="144"/>
      <c r="H11" s="144"/>
      <c r="I11" s="155"/>
      <c r="J11" s="155"/>
      <c r="K11" s="155"/>
      <c r="L11" s="146"/>
      <c r="M11" s="3"/>
      <c r="N11" s="134"/>
      <c r="O11" s="134"/>
      <c r="P11" s="3"/>
      <c r="Q11" s="3"/>
    </row>
    <row r="12" spans="1:18" ht="6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8" ht="27" customHeight="1">
      <c r="A13" s="3"/>
      <c r="B13" s="3"/>
      <c r="C13" s="152" t="s">
        <v>21</v>
      </c>
      <c r="D13" s="152" t="s">
        <v>22</v>
      </c>
      <c r="E13" s="152" t="s">
        <v>23</v>
      </c>
      <c r="F13" s="230" t="s">
        <v>13</v>
      </c>
      <c r="G13" s="268" t="s">
        <v>24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8">
      <c r="A14" s="3"/>
      <c r="B14" s="389" t="s">
        <v>25</v>
      </c>
      <c r="C14" s="260">
        <v>0.04</v>
      </c>
      <c r="D14" s="260">
        <v>0</v>
      </c>
      <c r="E14" s="261">
        <v>0.01</v>
      </c>
      <c r="F14" s="232">
        <f>SUM(C14:D14)+(E14)</f>
        <v>0.05</v>
      </c>
      <c r="G14" s="161"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8" ht="14.1">
      <c r="A16" s="3"/>
      <c r="B16" s="416" t="s">
        <v>26</v>
      </c>
      <c r="C16" s="416"/>
      <c r="D16" s="416"/>
      <c r="E16" s="416"/>
      <c r="F16" s="416"/>
      <c r="G16" s="134"/>
      <c r="H16" s="239" t="s">
        <v>27</v>
      </c>
      <c r="I16" s="241"/>
      <c r="J16" s="155"/>
      <c r="K16" s="146"/>
      <c r="L16" s="155"/>
      <c r="M16" s="3"/>
      <c r="N16" s="3"/>
      <c r="O16" s="3"/>
      <c r="P16" s="3"/>
      <c r="Q16" s="3"/>
    </row>
    <row r="17" spans="1:21" ht="14.1">
      <c r="A17" s="3"/>
      <c r="B17" s="234" t="s">
        <v>28</v>
      </c>
      <c r="C17" s="234" t="s">
        <v>29</v>
      </c>
      <c r="D17" s="237" t="s">
        <v>30</v>
      </c>
      <c r="E17" s="234" t="s">
        <v>31</v>
      </c>
      <c r="F17" s="234" t="s">
        <v>32</v>
      </c>
      <c r="G17" s="134"/>
      <c r="H17" s="239" t="s">
        <v>33</v>
      </c>
      <c r="I17" s="240"/>
      <c r="J17" s="214"/>
      <c r="K17" s="157"/>
      <c r="L17" s="157"/>
      <c r="M17" s="3"/>
      <c r="N17" s="3"/>
      <c r="O17" s="3"/>
      <c r="P17" s="3"/>
      <c r="Q17" s="3"/>
    </row>
    <row r="18" spans="1:21" ht="50.25" customHeight="1">
      <c r="A18" s="3"/>
      <c r="B18" s="236"/>
      <c r="C18" s="236"/>
      <c r="D18" s="238"/>
      <c r="E18" s="238"/>
      <c r="F18" s="238"/>
      <c r="G18" s="134"/>
      <c r="H18" s="349" t="s">
        <v>34</v>
      </c>
      <c r="I18" s="315" t="s">
        <v>35</v>
      </c>
      <c r="J18" s="155"/>
      <c r="K18" s="146"/>
      <c r="L18" s="155"/>
      <c r="M18" s="3"/>
      <c r="N18" s="3"/>
      <c r="O18" s="3"/>
      <c r="P18" s="3"/>
      <c r="Q18" s="3"/>
    </row>
    <row r="19" spans="1:21" ht="25.5" customHeight="1">
      <c r="A19" s="3"/>
      <c r="B19" s="235"/>
      <c r="C19" s="235"/>
      <c r="D19" s="235"/>
      <c r="E19" s="235"/>
      <c r="F19" s="235"/>
      <c r="H19" s="233"/>
      <c r="I19" s="155"/>
      <c r="J19" s="155"/>
      <c r="K19" s="146"/>
      <c r="L19" s="155"/>
      <c r="M19" s="3"/>
      <c r="N19" s="3"/>
      <c r="O19" s="3"/>
      <c r="P19" s="3"/>
      <c r="Q19" s="3"/>
    </row>
    <row r="20" spans="1:21" ht="25.5" customHeight="1">
      <c r="A20" s="3"/>
      <c r="B20" s="163" t="s">
        <v>36</v>
      </c>
      <c r="C20" s="161" t="s">
        <v>37</v>
      </c>
      <c r="D20" s="3"/>
      <c r="E20" s="3"/>
      <c r="F20" s="134"/>
      <c r="G20" s="231"/>
      <c r="H20" s="134"/>
      <c r="I20" s="271"/>
      <c r="J20" s="271"/>
      <c r="K20" s="271"/>
      <c r="L20" s="272"/>
      <c r="M20" s="134"/>
      <c r="N20" s="134"/>
      <c r="O20" s="3"/>
      <c r="P20" s="3"/>
      <c r="Q20" s="3"/>
    </row>
    <row r="21" spans="1:21" ht="25.5" customHeight="1">
      <c r="A21" s="3"/>
      <c r="B21" s="163" t="s">
        <v>38</v>
      </c>
      <c r="C21" s="160">
        <v>0.03</v>
      </c>
      <c r="D21" s="3"/>
      <c r="E21" s="3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3"/>
      <c r="Q21" s="3"/>
    </row>
    <row r="22" spans="1:21" ht="22.5" customHeight="1">
      <c r="A22" s="3"/>
      <c r="B22" s="163" t="s">
        <v>39</v>
      </c>
      <c r="C22" s="160">
        <v>0</v>
      </c>
      <c r="D22" s="3"/>
      <c r="E22" s="3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3"/>
      <c r="Q22" s="3"/>
    </row>
    <row r="23" spans="1:21" ht="12.75" customHeight="1">
      <c r="F23" s="134"/>
      <c r="G23" s="134"/>
      <c r="H23" s="134"/>
      <c r="I23" s="134"/>
      <c r="J23" s="134"/>
      <c r="K23" s="134"/>
      <c r="L23" s="134"/>
      <c r="M23" s="134"/>
      <c r="N23" s="134"/>
      <c r="O23" s="134"/>
    </row>
    <row r="24" spans="1:21" ht="12.75" hidden="1" customHeight="1">
      <c r="F24" s="134"/>
      <c r="G24" s="134"/>
      <c r="H24" s="134"/>
      <c r="I24" s="134"/>
      <c r="J24" s="134"/>
      <c r="K24" s="134"/>
      <c r="L24" s="134"/>
      <c r="M24" s="134"/>
      <c r="N24" s="134"/>
      <c r="O24" s="134"/>
    </row>
    <row r="25" spans="1:21" ht="12.75" hidden="1" customHeight="1"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R25" s="423"/>
      <c r="S25" s="423"/>
      <c r="T25" s="423"/>
      <c r="U25" s="423"/>
    </row>
    <row r="26" spans="1:21" ht="25.5" hidden="1" customHeight="1"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R26" s="391"/>
      <c r="S26" s="391"/>
      <c r="T26" s="391"/>
      <c r="U26" s="391"/>
    </row>
    <row r="27" spans="1:21" ht="12.75" hidden="1" customHeight="1"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R27" s="392"/>
      <c r="S27" s="393"/>
      <c r="T27" s="392"/>
      <c r="U27" s="393"/>
    </row>
    <row r="28" spans="1:21" ht="12.75" hidden="1" customHeight="1"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R28" s="392"/>
      <c r="S28" s="393"/>
      <c r="T28" s="392"/>
      <c r="U28" s="393"/>
    </row>
    <row r="29" spans="1:21" ht="12.75" hidden="1" customHeight="1"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R29" s="392"/>
      <c r="S29" s="393"/>
      <c r="T29" s="392"/>
      <c r="U29" s="393"/>
    </row>
    <row r="30" spans="1:21" ht="12.75" hidden="1" customHeight="1"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R30" s="392"/>
      <c r="S30" s="393"/>
      <c r="T30" s="392"/>
      <c r="U30" s="393"/>
    </row>
    <row r="31" spans="1:21" ht="12.75" hidden="1" customHeight="1"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R31" s="392"/>
      <c r="S31" s="393"/>
      <c r="T31" s="392"/>
      <c r="U31" s="393"/>
    </row>
    <row r="32" spans="1:21" ht="12.75" hidden="1" customHeight="1"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R32" s="392"/>
      <c r="S32" s="393"/>
      <c r="T32" s="392"/>
      <c r="U32" s="393"/>
    </row>
    <row r="33" spans="1:21" ht="12.75" hidden="1" customHeight="1"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R33" s="392"/>
      <c r="S33" s="393"/>
      <c r="T33" s="392"/>
      <c r="U33" s="393"/>
    </row>
    <row r="34" spans="1:21" ht="12.75" hidden="1" customHeight="1"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R34" s="392"/>
      <c r="S34" s="393"/>
      <c r="T34" s="392"/>
      <c r="U34" s="393"/>
    </row>
    <row r="35" spans="1:21" ht="12.75" hidden="1" customHeight="1"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R35" s="392"/>
      <c r="S35" s="393"/>
      <c r="T35" s="392"/>
      <c r="U35" s="393"/>
    </row>
    <row r="36" spans="1:21" ht="12.75" hidden="1" customHeight="1"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R36" s="392"/>
      <c r="S36" s="393"/>
      <c r="T36" s="392"/>
      <c r="U36" s="393"/>
    </row>
    <row r="37" spans="1:21" ht="12.75" hidden="1" customHeight="1"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R37" s="171"/>
      <c r="S37" s="171"/>
      <c r="T37" s="171"/>
      <c r="U37" s="171"/>
    </row>
    <row r="38" spans="1:21" ht="12.75" customHeight="1">
      <c r="A38" s="394"/>
      <c r="B38" s="172"/>
      <c r="C38" s="392"/>
      <c r="D38" s="395"/>
      <c r="E38" s="392"/>
      <c r="F38" s="212"/>
      <c r="G38" s="217"/>
      <c r="H38" s="231"/>
      <c r="I38" s="229"/>
      <c r="J38" s="229"/>
      <c r="K38" s="229"/>
      <c r="L38" s="134"/>
      <c r="M38" s="134"/>
      <c r="N38" s="134"/>
      <c r="O38" s="134"/>
      <c r="P38" s="3"/>
      <c r="Q38" s="3"/>
    </row>
    <row r="39" spans="1:21" ht="12.75" customHeight="1">
      <c r="A39" s="394"/>
      <c r="B39" s="427" t="s">
        <v>40</v>
      </c>
      <c r="C39" s="427"/>
      <c r="D39" s="427"/>
      <c r="E39" s="427"/>
      <c r="F39" s="231"/>
      <c r="G39" s="134"/>
      <c r="H39" s="231"/>
      <c r="I39" s="134"/>
      <c r="J39" s="134"/>
      <c r="K39" s="134"/>
      <c r="L39" s="134"/>
      <c r="M39" s="134"/>
      <c r="N39" s="134"/>
      <c r="O39" s="134"/>
      <c r="P39" s="3"/>
      <c r="Q39" s="3"/>
    </row>
    <row r="40" spans="1:21" ht="12.75" customHeight="1">
      <c r="A40" s="394"/>
      <c r="B40" s="5" t="s">
        <v>41</v>
      </c>
      <c r="C40" s="5" t="s">
        <v>42</v>
      </c>
      <c r="D40" s="5" t="s">
        <v>43</v>
      </c>
      <c r="E40" s="396" t="s">
        <v>44</v>
      </c>
      <c r="F40" s="231"/>
      <c r="G40" s="134"/>
      <c r="H40" s="231"/>
      <c r="I40" s="134"/>
      <c r="J40" s="134"/>
      <c r="K40" s="134"/>
      <c r="L40" s="229"/>
      <c r="M40" s="134"/>
      <c r="N40" s="273"/>
      <c r="O40" s="134"/>
      <c r="P40" s="3"/>
      <c r="Q40" s="3"/>
    </row>
    <row r="41" spans="1:21" ht="12.75" customHeight="1">
      <c r="A41" s="397">
        <v>1</v>
      </c>
      <c r="B41" s="103" t="s">
        <v>45</v>
      </c>
      <c r="C41" s="174">
        <f t="shared" ref="C41:C53" si="0">SUMIF($D$74:$D$170,B41,$G$74:$G$170)/COUNTIF($D$74:$D$170,B41)</f>
        <v>255.68</v>
      </c>
      <c r="D41" s="175">
        <f>E232*C41</f>
        <v>2494964.0852070213</v>
      </c>
      <c r="E41" s="398">
        <f>D41/C41</f>
        <v>9758.1511467733944</v>
      </c>
      <c r="F41" s="274"/>
      <c r="G41" s="274"/>
      <c r="H41" s="399"/>
      <c r="I41" s="134"/>
      <c r="J41" s="134"/>
      <c r="K41" s="134"/>
      <c r="L41" s="134"/>
      <c r="M41" s="134"/>
      <c r="N41" s="134"/>
      <c r="O41" s="134"/>
      <c r="P41" s="3"/>
      <c r="Q41" s="3"/>
    </row>
    <row r="42" spans="1:21" ht="12.75" customHeight="1">
      <c r="A42" s="397">
        <v>2</v>
      </c>
      <c r="B42" s="103" t="s">
        <v>46</v>
      </c>
      <c r="C42" s="174">
        <f t="shared" si="0"/>
        <v>201.3066666666667</v>
      </c>
      <c r="D42" s="175">
        <f>G232*C42</f>
        <v>1888773.3465232577</v>
      </c>
      <c r="E42" s="398">
        <f t="shared" ref="E42:E45" si="1">D42/C42</f>
        <v>9382.5672929688899</v>
      </c>
      <c r="F42" s="274"/>
      <c r="G42" s="274"/>
      <c r="H42" s="399"/>
      <c r="I42" s="134"/>
      <c r="J42" s="134"/>
      <c r="K42" s="134"/>
      <c r="L42" s="134"/>
      <c r="M42" s="134"/>
      <c r="N42" s="134"/>
      <c r="O42" s="134"/>
      <c r="P42" s="3"/>
      <c r="Q42" s="3"/>
    </row>
    <row r="43" spans="1:21" ht="12.75" customHeight="1">
      <c r="A43" s="397">
        <v>3</v>
      </c>
      <c r="B43" s="103" t="s">
        <v>47</v>
      </c>
      <c r="C43" s="174">
        <f t="shared" si="0"/>
        <v>209.09</v>
      </c>
      <c r="D43" s="175">
        <f>I232*C43</f>
        <v>2075427.4112221629</v>
      </c>
      <c r="E43" s="398">
        <f t="shared" si="1"/>
        <v>9926.0003406292162</v>
      </c>
      <c r="F43" s="274"/>
      <c r="G43" s="274"/>
      <c r="H43" s="399"/>
      <c r="I43" s="134"/>
      <c r="J43" s="134"/>
      <c r="K43" s="134"/>
      <c r="L43" s="134"/>
      <c r="M43" s="134"/>
      <c r="N43" s="134"/>
      <c r="O43" s="134"/>
      <c r="P43" s="3"/>
      <c r="Q43" s="3"/>
    </row>
    <row r="44" spans="1:21" ht="12.75" customHeight="1">
      <c r="A44" s="397">
        <v>4</v>
      </c>
      <c r="B44" s="103" t="s">
        <v>48</v>
      </c>
      <c r="C44" s="174">
        <f t="shared" si="0"/>
        <v>233.32826086956521</v>
      </c>
      <c r="D44" s="175">
        <f>K232*C44</f>
        <v>2354918.6072411886</v>
      </c>
      <c r="E44" s="398">
        <f t="shared" si="1"/>
        <v>10092.727723872384</v>
      </c>
      <c r="F44" s="393"/>
      <c r="G44" s="393"/>
      <c r="H44" s="400"/>
      <c r="I44" s="3"/>
      <c r="J44" s="270"/>
      <c r="K44" s="3"/>
      <c r="L44" s="3"/>
      <c r="M44" s="3"/>
      <c r="N44" s="3"/>
      <c r="O44" s="3"/>
      <c r="P44" s="3"/>
      <c r="Q44" s="3"/>
    </row>
    <row r="45" spans="1:21" ht="12.75" customHeight="1">
      <c r="A45" s="397">
        <v>5</v>
      </c>
      <c r="B45" s="103" t="s">
        <v>49</v>
      </c>
      <c r="C45" s="174">
        <f t="shared" si="0"/>
        <v>222.1045833333333</v>
      </c>
      <c r="D45" s="175">
        <f>M232*C45</f>
        <v>2246130.7818305353</v>
      </c>
      <c r="E45" s="398">
        <f t="shared" si="1"/>
        <v>10112.942056938802</v>
      </c>
      <c r="F45" s="393"/>
      <c r="G45" s="393"/>
      <c r="H45" s="400"/>
      <c r="I45" s="3"/>
      <c r="J45" s="3"/>
      <c r="K45" s="3"/>
      <c r="L45" s="3"/>
      <c r="M45" s="3"/>
      <c r="N45" s="3"/>
      <c r="O45" s="3"/>
      <c r="P45" s="3"/>
      <c r="Q45" s="3"/>
    </row>
    <row r="46" spans="1:21" ht="12.75" customHeight="1">
      <c r="A46" s="397">
        <v>6</v>
      </c>
      <c r="B46" s="103" t="s">
        <v>50</v>
      </c>
      <c r="C46" s="174">
        <f t="shared" si="0"/>
        <v>286.03999999999996</v>
      </c>
      <c r="D46" s="175">
        <f>O232*C46</f>
        <v>2732851.6083606202</v>
      </c>
      <c r="E46" s="398">
        <f t="shared" ref="E46:E51" si="2">D46/C46</f>
        <v>9554.0889678388357</v>
      </c>
      <c r="F46" s="393"/>
      <c r="G46" s="393"/>
      <c r="H46" s="400"/>
      <c r="I46" s="3"/>
      <c r="J46" s="3"/>
      <c r="K46" s="3"/>
      <c r="L46" s="3"/>
      <c r="M46" s="3"/>
      <c r="N46" s="3"/>
      <c r="O46" s="3"/>
      <c r="P46" s="3"/>
      <c r="Q46" s="3"/>
    </row>
    <row r="47" spans="1:21" ht="12.75" customHeight="1">
      <c r="A47" s="397">
        <v>7</v>
      </c>
      <c r="B47" s="103" t="s">
        <v>51</v>
      </c>
      <c r="C47" s="174">
        <f t="shared" si="0"/>
        <v>245.84</v>
      </c>
      <c r="D47" s="175">
        <f>Q232*C47</f>
        <v>2464680.3259726097</v>
      </c>
      <c r="E47" s="398">
        <f t="shared" si="2"/>
        <v>10025.546395918524</v>
      </c>
      <c r="F47" s="393"/>
      <c r="G47" s="393"/>
      <c r="H47" s="400"/>
      <c r="I47" s="3"/>
      <c r="J47" s="3"/>
      <c r="K47" s="3"/>
      <c r="L47" s="3"/>
      <c r="M47" s="3"/>
      <c r="N47" s="3"/>
      <c r="O47" s="3"/>
      <c r="P47" s="3"/>
      <c r="Q47" s="3"/>
    </row>
    <row r="48" spans="1:21" ht="12.75" customHeight="1">
      <c r="A48" s="397">
        <v>8</v>
      </c>
      <c r="B48" s="103" t="s">
        <v>52</v>
      </c>
      <c r="C48" s="174">
        <f t="shared" si="0"/>
        <v>221.21500000000003</v>
      </c>
      <c r="D48" s="175">
        <f>S232*C48</f>
        <v>2234253.7774714325</v>
      </c>
      <c r="E48" s="398">
        <f t="shared" si="2"/>
        <v>10099.919885502484</v>
      </c>
      <c r="F48" s="393"/>
      <c r="G48" s="393"/>
      <c r="H48" s="400"/>
      <c r="I48" s="3"/>
      <c r="J48" s="3"/>
      <c r="K48" s="3"/>
      <c r="L48" s="3"/>
      <c r="M48" s="3"/>
      <c r="N48" s="3"/>
      <c r="O48" s="3"/>
      <c r="P48" s="3"/>
      <c r="Q48" s="3"/>
    </row>
    <row r="49" spans="1:17" ht="12.75" customHeight="1">
      <c r="A49" s="397">
        <v>9</v>
      </c>
      <c r="B49" s="103" t="s">
        <v>53</v>
      </c>
      <c r="C49" s="174">
        <f t="shared" si="0"/>
        <v>230.35666666666668</v>
      </c>
      <c r="D49" s="175">
        <f>U232*C49</f>
        <v>2343716.3075736659</v>
      </c>
      <c r="E49" s="398">
        <f t="shared" si="2"/>
        <v>10174.293375086456</v>
      </c>
      <c r="F49" s="393"/>
      <c r="G49" s="393"/>
      <c r="H49" s="400"/>
      <c r="I49" s="3"/>
      <c r="J49" s="3"/>
      <c r="K49" s="3"/>
      <c r="L49" s="3"/>
      <c r="M49" s="3"/>
      <c r="N49" s="3"/>
      <c r="O49" s="3"/>
      <c r="P49" s="3"/>
      <c r="Q49" s="3"/>
    </row>
    <row r="50" spans="1:17" ht="12.75" customHeight="1">
      <c r="A50" s="397">
        <v>10</v>
      </c>
      <c r="B50" s="103" t="s">
        <v>54</v>
      </c>
      <c r="C50" s="174">
        <f t="shared" si="0"/>
        <v>229.10666666666668</v>
      </c>
      <c r="D50" s="175">
        <f>W232*C50</f>
        <v>2325460.6156115481</v>
      </c>
      <c r="E50" s="398">
        <f t="shared" si="2"/>
        <v>10150.121990971664</v>
      </c>
      <c r="F50" s="393"/>
      <c r="G50" s="393"/>
      <c r="H50" s="400"/>
      <c r="I50" s="3"/>
      <c r="J50" s="3"/>
      <c r="K50" s="3"/>
      <c r="L50" s="3"/>
      <c r="M50" s="3"/>
      <c r="N50" s="3"/>
      <c r="O50" s="3"/>
      <c r="P50" s="3"/>
      <c r="Q50" s="3"/>
    </row>
    <row r="51" spans="1:17" ht="12.75" customHeight="1">
      <c r="A51" s="397">
        <v>11</v>
      </c>
      <c r="B51" s="103" t="s">
        <v>55</v>
      </c>
      <c r="C51" s="174">
        <f t="shared" si="0"/>
        <v>246.23500000000001</v>
      </c>
      <c r="D51" s="175">
        <f>Y232*C51</f>
        <v>2493011.2677523312</v>
      </c>
      <c r="E51" s="398">
        <f t="shared" si="2"/>
        <v>10124.520347441798</v>
      </c>
      <c r="F51" s="393"/>
      <c r="G51" s="393"/>
      <c r="H51" s="400"/>
      <c r="I51" s="3"/>
      <c r="J51" s="3"/>
      <c r="K51" s="3"/>
      <c r="L51" s="3"/>
      <c r="M51" s="3"/>
      <c r="N51" s="3"/>
      <c r="O51" s="3"/>
      <c r="P51" s="3"/>
      <c r="Q51" s="3"/>
    </row>
    <row r="52" spans="1:17" ht="12.75" customHeight="1">
      <c r="A52" s="397">
        <v>12</v>
      </c>
      <c r="B52" s="103" t="s">
        <v>56</v>
      </c>
      <c r="C52" s="174">
        <f t="shared" si="0"/>
        <v>229.38222222222223</v>
      </c>
      <c r="D52" s="175">
        <f>AA232*C52</f>
        <v>2339116.8564625131</v>
      </c>
      <c r="E52" s="398">
        <f t="shared" ref="E52:E53" si="3">D52/C52</f>
        <v>10197.463577610692</v>
      </c>
      <c r="F52" s="393"/>
      <c r="G52" s="393"/>
      <c r="H52" s="400"/>
      <c r="I52" s="3"/>
      <c r="J52" s="3"/>
      <c r="K52" s="3"/>
      <c r="L52" s="3"/>
      <c r="M52" s="3"/>
      <c r="N52" s="3"/>
      <c r="O52" s="3"/>
      <c r="P52" s="3"/>
      <c r="Q52" s="3"/>
    </row>
    <row r="53" spans="1:17" ht="12.75" customHeight="1">
      <c r="A53" s="397">
        <v>13</v>
      </c>
      <c r="B53" s="103" t="s">
        <v>57</v>
      </c>
      <c r="C53" s="174">
        <f t="shared" si="0"/>
        <v>452.80500000000001</v>
      </c>
      <c r="D53" s="175">
        <f>AC232*C53</f>
        <v>5032999.5179617237</v>
      </c>
      <c r="E53" s="398">
        <f t="shared" si="3"/>
        <v>11115.158882878333</v>
      </c>
      <c r="F53" s="393"/>
      <c r="G53" s="393"/>
      <c r="H53" s="400"/>
      <c r="I53" s="3"/>
      <c r="J53" s="3"/>
      <c r="K53" s="3"/>
      <c r="L53" s="3"/>
      <c r="M53" s="3"/>
      <c r="N53" s="3"/>
      <c r="O53" s="3"/>
      <c r="P53" s="3"/>
      <c r="Q53" s="3"/>
    </row>
    <row r="54" spans="1:1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76"/>
      <c r="O54" s="3"/>
      <c r="P54" s="3"/>
      <c r="Q54" s="3"/>
    </row>
    <row r="55" spans="1:17">
      <c r="A55" s="164" t="s">
        <v>58</v>
      </c>
      <c r="B55" s="177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42"/>
      <c r="P55" s="142"/>
      <c r="Q55" s="142"/>
    </row>
    <row r="56" spans="1:17">
      <c r="A56" s="3"/>
      <c r="B56" s="4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>
      <c r="A57" s="37" t="s">
        <v>59</v>
      </c>
      <c r="B57" s="4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4.1">
      <c r="A58" s="178" t="s">
        <v>60</v>
      </c>
      <c r="B58" s="425" t="s">
        <v>61</v>
      </c>
      <c r="C58" s="426"/>
      <c r="D58" s="178" t="s">
        <v>62</v>
      </c>
      <c r="E58" s="424" t="s">
        <v>63</v>
      </c>
      <c r="F58" s="424"/>
      <c r="G58" s="179" t="s">
        <v>64</v>
      </c>
      <c r="H58" s="5" t="s">
        <v>65</v>
      </c>
      <c r="I58" s="3"/>
      <c r="J58" s="173"/>
      <c r="K58" s="3"/>
      <c r="L58" s="173"/>
      <c r="M58" s="46"/>
      <c r="N58" s="46"/>
      <c r="O58" s="3"/>
      <c r="P58" s="3"/>
      <c r="Q58" s="3"/>
    </row>
    <row r="59" spans="1:17">
      <c r="A59" s="1"/>
      <c r="B59" s="5" t="s">
        <v>66</v>
      </c>
      <c r="C59" s="5" t="s">
        <v>67</v>
      </c>
      <c r="D59" s="1"/>
      <c r="E59" s="424"/>
      <c r="F59" s="424"/>
      <c r="G59" s="179"/>
      <c r="H59" s="5"/>
      <c r="I59" s="3"/>
      <c r="J59" s="3"/>
      <c r="K59" s="3"/>
      <c r="L59" s="3"/>
      <c r="M59" s="422"/>
      <c r="N59" s="422"/>
      <c r="O59" s="3"/>
      <c r="P59" s="3"/>
      <c r="Q59" s="3"/>
    </row>
    <row r="60" spans="1:17">
      <c r="A60" s="10">
        <v>1</v>
      </c>
      <c r="B60" s="225">
        <f>C60*A60</f>
        <v>0.04</v>
      </c>
      <c r="C60" s="162">
        <v>0.04</v>
      </c>
      <c r="D60" s="10">
        <v>1</v>
      </c>
      <c r="E60" s="180" t="s">
        <v>68</v>
      </c>
      <c r="F60" s="10">
        <v>0</v>
      </c>
      <c r="G60" s="181" t="s">
        <v>69</v>
      </c>
      <c r="H60" s="34">
        <f t="shared" ref="H60:H65" si="4">IF(E60="Pós Venda",DATE($D$5,$E$5+F60,1),DATE($D$6,$E$6+F60,1))</f>
        <v>45108</v>
      </c>
      <c r="I60" s="320"/>
      <c r="J60" s="36"/>
    </row>
    <row r="61" spans="1:17">
      <c r="A61" s="10">
        <v>3</v>
      </c>
      <c r="B61" s="225">
        <f t="shared" ref="B61:B65" si="5">C61*A61</f>
        <v>0.06</v>
      </c>
      <c r="C61" s="162">
        <v>0.02</v>
      </c>
      <c r="D61" s="10">
        <v>1</v>
      </c>
      <c r="E61" s="182" t="s">
        <v>68</v>
      </c>
      <c r="F61" s="10">
        <v>1</v>
      </c>
      <c r="G61" s="181" t="s">
        <v>70</v>
      </c>
      <c r="H61" s="34">
        <f t="shared" si="4"/>
        <v>45139</v>
      </c>
      <c r="I61" s="320"/>
      <c r="J61" s="36"/>
    </row>
    <row r="62" spans="1:17">
      <c r="A62" s="10">
        <v>11</v>
      </c>
      <c r="B62" s="225">
        <f t="shared" si="5"/>
        <v>0.10950500000000001</v>
      </c>
      <c r="C62" s="162">
        <v>9.9550000000000003E-3</v>
      </c>
      <c r="D62" s="10">
        <v>1</v>
      </c>
      <c r="E62" s="182" t="s">
        <v>68</v>
      </c>
      <c r="F62" s="10">
        <v>4</v>
      </c>
      <c r="G62" s="181" t="s">
        <v>71</v>
      </c>
      <c r="H62" s="34">
        <f t="shared" si="4"/>
        <v>45231</v>
      </c>
      <c r="I62" s="320"/>
      <c r="J62" s="173"/>
    </row>
    <row r="63" spans="1:17">
      <c r="A63" s="10">
        <v>2</v>
      </c>
      <c r="B63" s="225">
        <f t="shared" si="5"/>
        <v>0.1</v>
      </c>
      <c r="C63" s="162">
        <v>0.05</v>
      </c>
      <c r="D63" s="10">
        <v>6</v>
      </c>
      <c r="E63" s="182" t="s">
        <v>68</v>
      </c>
      <c r="F63" s="10">
        <v>6</v>
      </c>
      <c r="G63" s="181" t="s">
        <v>72</v>
      </c>
      <c r="H63" s="34">
        <f t="shared" si="4"/>
        <v>45292</v>
      </c>
      <c r="I63" s="320"/>
      <c r="J63" s="3"/>
    </row>
    <row r="64" spans="1:17">
      <c r="A64" s="10">
        <v>1</v>
      </c>
      <c r="B64" s="225">
        <f t="shared" si="5"/>
        <v>6.0499999999999998E-2</v>
      </c>
      <c r="C64" s="162">
        <v>6.0499999999999998E-2</v>
      </c>
      <c r="D64" s="10">
        <v>1</v>
      </c>
      <c r="E64" s="182" t="s">
        <v>68</v>
      </c>
      <c r="F64" s="10">
        <v>10</v>
      </c>
      <c r="G64" s="181" t="s">
        <v>73</v>
      </c>
      <c r="H64" s="34">
        <f t="shared" si="4"/>
        <v>45413</v>
      </c>
      <c r="I64" s="320"/>
      <c r="J64" s="321"/>
    </row>
    <row r="65" spans="1:21">
      <c r="A65" s="10">
        <v>1</v>
      </c>
      <c r="B65" s="225">
        <f t="shared" si="5"/>
        <v>0.63</v>
      </c>
      <c r="C65" s="162">
        <v>0.63</v>
      </c>
      <c r="D65" s="10">
        <v>1</v>
      </c>
      <c r="E65" s="182" t="s">
        <v>74</v>
      </c>
      <c r="F65" s="10">
        <v>2</v>
      </c>
      <c r="G65" s="181" t="s">
        <v>75</v>
      </c>
      <c r="H65" s="34">
        <f t="shared" si="4"/>
        <v>45597</v>
      </c>
      <c r="I65" s="320"/>
      <c r="J65" s="36"/>
    </row>
    <row r="66" spans="1:21">
      <c r="A66" s="62" t="s">
        <v>13</v>
      </c>
      <c r="B66" s="183">
        <f>SUM(B60:B65)</f>
        <v>1.000005</v>
      </c>
      <c r="C66" s="184"/>
      <c r="D66" s="185"/>
      <c r="E66" s="185"/>
      <c r="F66" s="185"/>
      <c r="G66" s="185"/>
      <c r="H66" s="186"/>
      <c r="I66" s="3"/>
      <c r="J66" s="173"/>
      <c r="K66" s="3"/>
      <c r="L66" s="173"/>
      <c r="M66" s="187"/>
      <c r="N66" s="188"/>
      <c r="O66" s="3"/>
      <c r="P66" s="3"/>
      <c r="Q66" s="3"/>
    </row>
    <row r="67" spans="1:21" s="3" customFormat="1" ht="15.75" customHeight="1">
      <c r="A67" s="46"/>
      <c r="B67" s="189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88"/>
    </row>
    <row r="68" spans="1:21" s="3" customFormat="1" ht="15.75" customHeight="1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1:21">
      <c r="A69" s="164" t="s">
        <v>76</v>
      </c>
      <c r="B69" s="177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42"/>
      <c r="P69" s="142"/>
      <c r="Q69" s="142"/>
    </row>
    <row r="70" spans="1:21" s="3" customFormat="1">
      <c r="A70" s="191"/>
      <c r="B70" s="59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</row>
    <row r="71" spans="1:21" s="3" customFormat="1" ht="15.75" customHeight="1">
      <c r="C71" s="58"/>
      <c r="D71" s="58"/>
      <c r="E71" s="58"/>
      <c r="F71" s="58"/>
      <c r="G71" s="58"/>
      <c r="H71" s="58"/>
      <c r="I71" s="58"/>
      <c r="J71" s="58"/>
      <c r="K71" s="58"/>
      <c r="L71" s="58"/>
      <c r="N71" s="421"/>
      <c r="O71" s="421"/>
      <c r="P71" s="421"/>
      <c r="Q71" s="421"/>
    </row>
    <row r="72" spans="1:21" ht="30" customHeight="1">
      <c r="A72" s="3"/>
      <c r="B72" s="511" t="s">
        <v>77</v>
      </c>
      <c r="C72" s="512" t="s">
        <v>78</v>
      </c>
      <c r="D72" s="512" t="s">
        <v>41</v>
      </c>
      <c r="E72" s="512" t="s">
        <v>79</v>
      </c>
      <c r="F72" s="513" t="s">
        <v>80</v>
      </c>
      <c r="G72" s="512" t="s">
        <v>81</v>
      </c>
      <c r="H72" s="514" t="s">
        <v>82</v>
      </c>
      <c r="M72" s="195"/>
      <c r="N72" s="192"/>
      <c r="O72" s="193"/>
      <c r="P72" s="189"/>
    </row>
    <row r="73" spans="1:21" ht="12.75" hidden="1" customHeight="1">
      <c r="A73" s="216"/>
      <c r="B73" s="414"/>
      <c r="C73" s="414"/>
      <c r="D73" s="414"/>
      <c r="E73" s="414"/>
      <c r="F73" s="414"/>
      <c r="G73" s="414"/>
      <c r="H73" s="414"/>
      <c r="I73" s="171" t="s">
        <v>83</v>
      </c>
      <c r="J73" s="189" t="s">
        <v>84</v>
      </c>
      <c r="K73" s="194" t="s">
        <v>85</v>
      </c>
      <c r="L73" s="215" t="s">
        <v>86</v>
      </c>
      <c r="M73" s="189" t="s">
        <v>87</v>
      </c>
      <c r="N73" t="s">
        <v>88</v>
      </c>
    </row>
    <row r="74" spans="1:21" ht="12.75">
      <c r="A74" s="217"/>
      <c r="B74" s="507">
        <v>401</v>
      </c>
      <c r="C74" s="313">
        <f t="shared" ref="C74:C170" si="6">L74</f>
        <v>0.9025415</v>
      </c>
      <c r="D74" s="105" t="s">
        <v>50</v>
      </c>
      <c r="E74" s="159" t="s">
        <v>89</v>
      </c>
      <c r="F74" s="199">
        <f t="shared" ref="F74:F105" si="7">ROUND((VLOOKUP(D74,$B$41:$E$53,4,FALSE)*G74)*C74,0)</f>
        <v>2393131</v>
      </c>
      <c r="G74" s="314">
        <v>277.52999999999997</v>
      </c>
      <c r="H74" s="509">
        <f t="shared" ref="H74:H170" si="8">F74/G74</f>
        <v>8622.9632832486586</v>
      </c>
      <c r="I74" s="197">
        <v>-9.7458500000000003E-2</v>
      </c>
      <c r="J74" s="267"/>
      <c r="K74" s="218">
        <v>1</v>
      </c>
      <c r="L74" s="195">
        <f>SUM(I74:K74)</f>
        <v>0.9025415</v>
      </c>
      <c r="M74" s="218"/>
      <c r="N74" t="str">
        <f>RIGHT(B74,1)</f>
        <v>1</v>
      </c>
      <c r="O74" s="196"/>
      <c r="P74" s="337"/>
      <c r="Q74" s="279"/>
      <c r="R74" s="30"/>
      <c r="T74" s="30"/>
      <c r="U74" s="197"/>
    </row>
    <row r="75" spans="1:21" ht="12.75" hidden="1">
      <c r="A75" s="217"/>
      <c r="B75" s="508">
        <v>402</v>
      </c>
      <c r="C75" s="198">
        <f t="shared" si="6"/>
        <v>0.85366300000000006</v>
      </c>
      <c r="D75" s="105" t="s">
        <v>50</v>
      </c>
      <c r="E75" s="159" t="s">
        <v>90</v>
      </c>
      <c r="F75" s="199">
        <f t="shared" si="7"/>
        <v>2620514</v>
      </c>
      <c r="G75" s="226">
        <v>321.3</v>
      </c>
      <c r="H75" s="510">
        <f t="shared" si="8"/>
        <v>8155.9726112667286</v>
      </c>
      <c r="I75" s="197">
        <v>-0.14633699999999999</v>
      </c>
      <c r="J75" s="267"/>
      <c r="K75" s="218">
        <v>1</v>
      </c>
      <c r="L75" s="195">
        <f t="shared" ref="L75:L88" si="9">SUM(I75:K75)</f>
        <v>0.85366300000000006</v>
      </c>
      <c r="M75" s="218"/>
      <c r="N75" t="str">
        <f t="shared" ref="N75:N88" si="10">RIGHT(B75,1)</f>
        <v>2</v>
      </c>
      <c r="O75" s="196"/>
      <c r="P75" s="337"/>
      <c r="Q75" s="279"/>
      <c r="R75" s="30"/>
      <c r="T75" s="30"/>
      <c r="U75" s="197"/>
    </row>
    <row r="76" spans="1:21" ht="12.75">
      <c r="A76" s="217"/>
      <c r="B76" s="508">
        <v>403</v>
      </c>
      <c r="C76" s="198">
        <f t="shared" si="6"/>
        <v>0.86376600000000003</v>
      </c>
      <c r="D76" s="105" t="s">
        <v>50</v>
      </c>
      <c r="E76" s="159" t="s">
        <v>89</v>
      </c>
      <c r="F76" s="199">
        <f t="shared" si="7"/>
        <v>2139790</v>
      </c>
      <c r="G76" s="226">
        <v>259.28999999999996</v>
      </c>
      <c r="H76" s="510">
        <f t="shared" si="8"/>
        <v>8252.4972039029672</v>
      </c>
      <c r="I76" s="197">
        <v>-0.13623399999999999</v>
      </c>
      <c r="J76" s="267"/>
      <c r="K76" s="218">
        <v>1</v>
      </c>
      <c r="L76" s="195">
        <f t="shared" si="9"/>
        <v>0.86376600000000003</v>
      </c>
      <c r="M76" s="218"/>
      <c r="N76" t="str">
        <f t="shared" si="10"/>
        <v>3</v>
      </c>
      <c r="O76" s="196"/>
      <c r="P76" s="337"/>
      <c r="Q76" s="279"/>
      <c r="R76" s="30"/>
      <c r="T76" s="30"/>
      <c r="U76" s="197"/>
    </row>
    <row r="77" spans="1:21" ht="12.75" hidden="1">
      <c r="A77" s="217"/>
      <c r="B77" s="508">
        <v>501</v>
      </c>
      <c r="C77" s="198">
        <f t="shared" si="6"/>
        <v>1</v>
      </c>
      <c r="D77" s="35" t="s">
        <v>51</v>
      </c>
      <c r="E77" s="159" t="s">
        <v>90</v>
      </c>
      <c r="F77" s="199">
        <f t="shared" si="7"/>
        <v>2617369</v>
      </c>
      <c r="G77" s="226">
        <v>261.07</v>
      </c>
      <c r="H77" s="510">
        <f t="shared" si="8"/>
        <v>10025.544873022562</v>
      </c>
      <c r="I77" s="197"/>
      <c r="J77" s="267"/>
      <c r="K77" s="218">
        <v>1</v>
      </c>
      <c r="L77" s="195">
        <f t="shared" si="9"/>
        <v>1</v>
      </c>
      <c r="M77" s="218"/>
      <c r="N77" t="str">
        <f t="shared" si="10"/>
        <v>1</v>
      </c>
      <c r="O77" s="196"/>
      <c r="P77" s="337"/>
      <c r="Q77" s="279"/>
      <c r="R77" s="30"/>
      <c r="T77" s="30"/>
      <c r="U77" s="197"/>
    </row>
    <row r="78" spans="1:21" ht="12.75">
      <c r="A78" s="217"/>
      <c r="B78" s="508">
        <v>502</v>
      </c>
      <c r="C78" s="198">
        <f t="shared" si="6"/>
        <v>1</v>
      </c>
      <c r="D78" s="35" t="s">
        <v>51</v>
      </c>
      <c r="E78" s="159" t="s">
        <v>89</v>
      </c>
      <c r="F78" s="199">
        <f t="shared" si="7"/>
        <v>2518217</v>
      </c>
      <c r="G78" s="226">
        <v>251.18</v>
      </c>
      <c r="H78" s="510">
        <f t="shared" si="8"/>
        <v>10025.547416195557</v>
      </c>
      <c r="I78" s="197"/>
      <c r="J78" s="267"/>
      <c r="K78" s="218">
        <v>1</v>
      </c>
      <c r="L78" s="195">
        <f t="shared" si="9"/>
        <v>1</v>
      </c>
      <c r="M78" s="218"/>
      <c r="N78" t="str">
        <f t="shared" si="10"/>
        <v>2</v>
      </c>
      <c r="O78" s="196"/>
      <c r="P78" s="337"/>
      <c r="Q78" s="279"/>
      <c r="R78" s="30"/>
      <c r="T78" s="30"/>
      <c r="U78" s="197"/>
    </row>
    <row r="79" spans="1:21" ht="12.75">
      <c r="A79" s="387" t="s">
        <v>91</v>
      </c>
      <c r="B79" s="508">
        <v>503</v>
      </c>
      <c r="C79" s="198">
        <f t="shared" si="6"/>
        <v>1.2250000000000001</v>
      </c>
      <c r="D79" s="35" t="s">
        <v>51</v>
      </c>
      <c r="E79" s="159" t="s">
        <v>89</v>
      </c>
      <c r="F79" s="199">
        <f t="shared" si="7"/>
        <v>2766607</v>
      </c>
      <c r="G79" s="226">
        <v>225.27000000000004</v>
      </c>
      <c r="H79" s="510">
        <f t="shared" si="8"/>
        <v>12281.2935588405</v>
      </c>
      <c r="I79" s="197">
        <v>0.22500000000000001</v>
      </c>
      <c r="J79" s="267"/>
      <c r="K79" s="218">
        <v>1</v>
      </c>
      <c r="L79" s="195">
        <f t="shared" si="9"/>
        <v>1.2250000000000001</v>
      </c>
      <c r="M79" s="218"/>
      <c r="N79" t="str">
        <f t="shared" si="10"/>
        <v>3</v>
      </c>
      <c r="O79" s="196"/>
      <c r="P79" s="337"/>
      <c r="Q79" s="279"/>
      <c r="R79" s="30"/>
      <c r="T79" s="30"/>
      <c r="U79" s="197"/>
    </row>
    <row r="80" spans="1:21" ht="12.75" hidden="1">
      <c r="A80" s="217"/>
      <c r="B80" s="508">
        <v>601</v>
      </c>
      <c r="C80" s="198">
        <f t="shared" si="6"/>
        <v>1</v>
      </c>
      <c r="D80" s="35" t="s">
        <v>45</v>
      </c>
      <c r="E80" s="159" t="s">
        <v>90</v>
      </c>
      <c r="F80" s="199">
        <f t="shared" si="7"/>
        <v>2494964</v>
      </c>
      <c r="G80" s="226">
        <v>255.68</v>
      </c>
      <c r="H80" s="510">
        <f t="shared" si="8"/>
        <v>9758.1508135168951</v>
      </c>
      <c r="I80" s="197"/>
      <c r="J80" s="267"/>
      <c r="K80" s="218">
        <v>1</v>
      </c>
      <c r="L80" s="195">
        <f t="shared" si="9"/>
        <v>1</v>
      </c>
      <c r="M80" s="218"/>
      <c r="N80" t="str">
        <f t="shared" si="10"/>
        <v>1</v>
      </c>
      <c r="O80" s="196"/>
      <c r="P80" s="337"/>
      <c r="Q80" s="279"/>
      <c r="R80" s="30"/>
      <c r="T80" s="30"/>
      <c r="U80" s="197"/>
    </row>
    <row r="81" spans="1:21" ht="12.75" hidden="1">
      <c r="A81" s="364" t="s">
        <v>92</v>
      </c>
      <c r="B81" s="508">
        <v>602</v>
      </c>
      <c r="C81" s="198">
        <f t="shared" si="6"/>
        <v>1</v>
      </c>
      <c r="D81" s="35" t="s">
        <v>52</v>
      </c>
      <c r="E81" s="159" t="s">
        <v>90</v>
      </c>
      <c r="F81" s="199">
        <f t="shared" si="7"/>
        <v>2361765</v>
      </c>
      <c r="G81" s="226">
        <v>233.84</v>
      </c>
      <c r="H81" s="510">
        <f t="shared" si="8"/>
        <v>10099.918747861786</v>
      </c>
      <c r="I81" s="197"/>
      <c r="J81" s="267"/>
      <c r="K81" s="218">
        <v>1</v>
      </c>
      <c r="L81" s="195">
        <f t="shared" si="9"/>
        <v>1</v>
      </c>
      <c r="M81" s="218"/>
      <c r="N81" t="str">
        <f t="shared" si="10"/>
        <v>2</v>
      </c>
      <c r="O81" s="196"/>
      <c r="P81" s="337"/>
      <c r="Q81" s="279"/>
      <c r="R81" s="30"/>
      <c r="T81" s="30"/>
      <c r="U81" s="197"/>
    </row>
    <row r="82" spans="1:21" ht="12.75">
      <c r="A82" s="217"/>
      <c r="B82" s="508">
        <v>603</v>
      </c>
      <c r="C82" s="198">
        <f t="shared" si="6"/>
        <v>1</v>
      </c>
      <c r="D82" s="35" t="s">
        <v>52</v>
      </c>
      <c r="E82" s="159" t="s">
        <v>89</v>
      </c>
      <c r="F82" s="199">
        <f t="shared" si="7"/>
        <v>2106742</v>
      </c>
      <c r="G82" s="226">
        <v>208.59000000000003</v>
      </c>
      <c r="H82" s="510">
        <f t="shared" si="8"/>
        <v>10099.918500407497</v>
      </c>
      <c r="I82" s="197"/>
      <c r="J82" s="267"/>
      <c r="K82" s="218">
        <v>1</v>
      </c>
      <c r="L82" s="195">
        <f t="shared" si="9"/>
        <v>1</v>
      </c>
      <c r="M82" s="218"/>
      <c r="N82" t="str">
        <f t="shared" si="10"/>
        <v>3</v>
      </c>
      <c r="O82" s="196"/>
      <c r="P82" s="337"/>
      <c r="Q82" s="279"/>
      <c r="R82" s="30"/>
      <c r="T82" s="30"/>
      <c r="U82" s="197"/>
    </row>
    <row r="83" spans="1:21" ht="12.75" hidden="1">
      <c r="A83" s="217"/>
      <c r="B83" s="508">
        <v>701</v>
      </c>
      <c r="C83" s="198">
        <f t="shared" si="6"/>
        <v>1</v>
      </c>
      <c r="D83" s="35" t="s">
        <v>53</v>
      </c>
      <c r="E83" s="159" t="s">
        <v>90</v>
      </c>
      <c r="F83" s="199">
        <f t="shared" si="7"/>
        <v>2538181</v>
      </c>
      <c r="G83" s="226">
        <v>249.47</v>
      </c>
      <c r="H83" s="510">
        <f t="shared" si="8"/>
        <v>10174.293502224717</v>
      </c>
      <c r="I83" s="197"/>
      <c r="J83" s="267"/>
      <c r="K83" s="218">
        <v>1</v>
      </c>
      <c r="L83" s="195">
        <f t="shared" si="9"/>
        <v>1</v>
      </c>
      <c r="M83" s="218"/>
      <c r="N83" t="str">
        <f t="shared" si="10"/>
        <v>1</v>
      </c>
      <c r="O83" s="196"/>
      <c r="P83" s="337"/>
      <c r="Q83" s="279"/>
      <c r="R83" s="30"/>
      <c r="T83" s="30"/>
      <c r="U83" s="197"/>
    </row>
    <row r="84" spans="1:21" ht="12.75" hidden="1">
      <c r="A84" s="217"/>
      <c r="B84" s="508">
        <v>702</v>
      </c>
      <c r="C84" s="198">
        <f t="shared" si="6"/>
        <v>1</v>
      </c>
      <c r="D84" s="35" t="s">
        <v>53</v>
      </c>
      <c r="E84" s="159" t="s">
        <v>90</v>
      </c>
      <c r="F84" s="199">
        <f t="shared" si="7"/>
        <v>2358808</v>
      </c>
      <c r="G84" s="226">
        <v>231.84</v>
      </c>
      <c r="H84" s="510">
        <f t="shared" si="8"/>
        <v>10174.292615596964</v>
      </c>
      <c r="I84" s="197"/>
      <c r="J84" s="267"/>
      <c r="K84" s="218">
        <v>1</v>
      </c>
      <c r="L84" s="195">
        <f t="shared" si="9"/>
        <v>1</v>
      </c>
      <c r="M84" s="218"/>
      <c r="N84" t="str">
        <f t="shared" si="10"/>
        <v>2</v>
      </c>
      <c r="O84" s="196"/>
      <c r="P84" s="337"/>
      <c r="Q84" s="279"/>
      <c r="R84" s="30"/>
      <c r="T84" s="30"/>
      <c r="U84" s="197"/>
    </row>
    <row r="85" spans="1:21" ht="12.75">
      <c r="A85" s="217"/>
      <c r="B85" s="508">
        <v>703</v>
      </c>
      <c r="C85" s="198">
        <f t="shared" si="6"/>
        <v>1</v>
      </c>
      <c r="D85" s="35" t="s">
        <v>53</v>
      </c>
      <c r="E85" s="159" t="s">
        <v>89</v>
      </c>
      <c r="F85" s="199">
        <f t="shared" si="7"/>
        <v>2134160</v>
      </c>
      <c r="G85" s="226">
        <v>209.76000000000002</v>
      </c>
      <c r="H85" s="510">
        <f t="shared" si="8"/>
        <v>10174.294431731501</v>
      </c>
      <c r="I85" s="197"/>
      <c r="J85" s="267"/>
      <c r="K85" s="218">
        <v>1</v>
      </c>
      <c r="L85" s="195">
        <f t="shared" si="9"/>
        <v>1</v>
      </c>
      <c r="M85" s="218"/>
      <c r="N85" t="str">
        <f t="shared" si="10"/>
        <v>3</v>
      </c>
      <c r="O85" s="196"/>
      <c r="P85" s="337"/>
      <c r="Q85" s="279"/>
      <c r="R85" s="30"/>
      <c r="T85" s="30"/>
      <c r="U85" s="197"/>
    </row>
    <row r="86" spans="1:21" ht="12.75" hidden="1">
      <c r="A86" s="217"/>
      <c r="B86" s="508">
        <v>801</v>
      </c>
      <c r="C86" s="198">
        <f t="shared" si="6"/>
        <v>1</v>
      </c>
      <c r="D86" s="35" t="s">
        <v>54</v>
      </c>
      <c r="E86" s="159" t="s">
        <v>90</v>
      </c>
      <c r="F86" s="199">
        <f t="shared" si="7"/>
        <v>2513373</v>
      </c>
      <c r="G86" s="226">
        <v>247.62000000000003</v>
      </c>
      <c r="H86" s="510">
        <f t="shared" si="8"/>
        <v>10150.121153380178</v>
      </c>
      <c r="I86" s="197"/>
      <c r="J86" s="267"/>
      <c r="K86" s="218">
        <v>1</v>
      </c>
      <c r="L86" s="195">
        <f t="shared" si="9"/>
        <v>1</v>
      </c>
      <c r="M86" s="218"/>
      <c r="N86" t="str">
        <f t="shared" si="10"/>
        <v>1</v>
      </c>
      <c r="O86" s="196"/>
      <c r="P86" s="337"/>
      <c r="Q86" s="279"/>
      <c r="R86" s="30"/>
      <c r="T86" s="30"/>
      <c r="U86" s="197"/>
    </row>
    <row r="87" spans="1:21" ht="12.75">
      <c r="A87" s="217"/>
      <c r="B87" s="508">
        <v>802</v>
      </c>
      <c r="C87" s="198">
        <f t="shared" si="6"/>
        <v>1</v>
      </c>
      <c r="D87" s="35" t="s">
        <v>54</v>
      </c>
      <c r="E87" s="159" t="s">
        <v>89</v>
      </c>
      <c r="F87" s="199">
        <f t="shared" si="7"/>
        <v>2364572</v>
      </c>
      <c r="G87" s="226">
        <v>232.95999999999998</v>
      </c>
      <c r="H87" s="510">
        <f t="shared" si="8"/>
        <v>10150.120192307693</v>
      </c>
      <c r="I87" s="197"/>
      <c r="J87" s="267"/>
      <c r="K87" s="218">
        <v>1</v>
      </c>
      <c r="L87" s="195">
        <f t="shared" si="9"/>
        <v>1</v>
      </c>
      <c r="M87" s="218"/>
      <c r="N87" t="str">
        <f t="shared" si="10"/>
        <v>2</v>
      </c>
      <c r="O87" s="196"/>
      <c r="P87" s="337"/>
      <c r="Q87" s="279"/>
      <c r="R87" s="30"/>
      <c r="T87" s="30"/>
      <c r="U87" s="197"/>
    </row>
    <row r="88" spans="1:21" ht="12.75" hidden="1">
      <c r="A88" s="217"/>
      <c r="B88" s="508">
        <v>803</v>
      </c>
      <c r="C88" s="198">
        <f t="shared" si="6"/>
        <v>1</v>
      </c>
      <c r="D88" s="35" t="s">
        <v>54</v>
      </c>
      <c r="E88" s="159" t="s">
        <v>90</v>
      </c>
      <c r="F88" s="199">
        <f t="shared" si="7"/>
        <v>2098436</v>
      </c>
      <c r="G88" s="226">
        <v>206.74</v>
      </c>
      <c r="H88" s="510">
        <f t="shared" si="8"/>
        <v>10150.120924833123</v>
      </c>
      <c r="I88" s="197"/>
      <c r="J88" s="267"/>
      <c r="K88" s="218">
        <v>1</v>
      </c>
      <c r="L88" s="195">
        <f t="shared" si="9"/>
        <v>1</v>
      </c>
      <c r="M88" s="218"/>
      <c r="N88" t="str">
        <f t="shared" si="10"/>
        <v>3</v>
      </c>
      <c r="O88" s="196"/>
      <c r="P88" s="337"/>
      <c r="Q88" s="279"/>
      <c r="R88" s="30"/>
      <c r="T88" s="30"/>
      <c r="U88" s="197"/>
    </row>
    <row r="89" spans="1:21" ht="12.75" hidden="1">
      <c r="A89" s="217"/>
      <c r="B89" s="508">
        <v>901</v>
      </c>
      <c r="C89" s="198">
        <f t="shared" si="6"/>
        <v>1</v>
      </c>
      <c r="D89" s="35" t="s">
        <v>55</v>
      </c>
      <c r="E89" s="159" t="s">
        <v>90</v>
      </c>
      <c r="F89" s="199">
        <f t="shared" si="7"/>
        <v>2521411</v>
      </c>
      <c r="G89" s="226">
        <v>249.04000000000002</v>
      </c>
      <c r="H89" s="510">
        <f t="shared" si="8"/>
        <v>10124.522165114036</v>
      </c>
      <c r="I89" s="197"/>
      <c r="J89" s="267"/>
      <c r="K89" s="218">
        <v>1</v>
      </c>
      <c r="L89" s="195">
        <f t="shared" ref="L89:L152" si="11">SUM(I89:K89)</f>
        <v>1</v>
      </c>
      <c r="M89" s="218"/>
      <c r="N89" t="str">
        <f t="shared" ref="N89:N152" si="12">RIGHT(B89,1)</f>
        <v>1</v>
      </c>
      <c r="O89" s="196"/>
      <c r="P89" s="337"/>
      <c r="Q89" s="279"/>
      <c r="R89" s="30"/>
      <c r="T89" s="30"/>
      <c r="U89" s="197"/>
    </row>
    <row r="90" spans="1:21" ht="12.75" hidden="1">
      <c r="A90" s="217"/>
      <c r="B90" s="508">
        <v>902</v>
      </c>
      <c r="C90" s="198">
        <f t="shared" si="6"/>
        <v>1</v>
      </c>
      <c r="D90" s="35" t="s">
        <v>55</v>
      </c>
      <c r="E90" s="159" t="s">
        <v>90</v>
      </c>
      <c r="F90" s="199">
        <f t="shared" si="7"/>
        <v>2464612</v>
      </c>
      <c r="G90" s="226">
        <v>243.42999999999998</v>
      </c>
      <c r="H90" s="510">
        <f t="shared" si="8"/>
        <v>10124.520396007067</v>
      </c>
      <c r="I90" s="197"/>
      <c r="J90" s="267"/>
      <c r="K90" s="218">
        <v>1</v>
      </c>
      <c r="L90" s="195">
        <f t="shared" si="11"/>
        <v>1</v>
      </c>
      <c r="M90" s="218"/>
      <c r="N90" t="str">
        <f t="shared" si="12"/>
        <v>2</v>
      </c>
      <c r="O90" s="196"/>
      <c r="P90" s="337"/>
      <c r="Q90" s="279"/>
      <c r="R90" s="30"/>
      <c r="T90" s="30"/>
      <c r="U90" s="197"/>
    </row>
    <row r="91" spans="1:21" ht="12.75" hidden="1">
      <c r="A91" s="217"/>
      <c r="B91" s="508">
        <v>903</v>
      </c>
      <c r="C91" s="198">
        <f t="shared" si="6"/>
        <v>1</v>
      </c>
      <c r="D91" s="35" t="s">
        <v>47</v>
      </c>
      <c r="E91" s="159" t="s">
        <v>90</v>
      </c>
      <c r="F91" s="199">
        <f t="shared" si="7"/>
        <v>2075427</v>
      </c>
      <c r="G91" s="226">
        <v>209.09</v>
      </c>
      <c r="H91" s="510">
        <f t="shared" si="8"/>
        <v>9925.9983739059735</v>
      </c>
      <c r="I91" s="197"/>
      <c r="J91" s="267"/>
      <c r="K91" s="218">
        <v>1</v>
      </c>
      <c r="L91" s="195">
        <f t="shared" si="11"/>
        <v>1</v>
      </c>
      <c r="M91" s="218"/>
      <c r="N91" t="str">
        <f t="shared" si="12"/>
        <v>3</v>
      </c>
      <c r="O91" s="196"/>
      <c r="P91" s="337"/>
      <c r="Q91" s="279"/>
      <c r="R91" s="30"/>
      <c r="T91" s="30"/>
      <c r="U91" s="197"/>
    </row>
    <row r="92" spans="1:21" ht="12.75" hidden="1">
      <c r="A92" s="217"/>
      <c r="B92" s="508">
        <v>1001</v>
      </c>
      <c r="C92" s="198">
        <f t="shared" si="6"/>
        <v>1.0135695</v>
      </c>
      <c r="D92" s="35" t="s">
        <v>56</v>
      </c>
      <c r="E92" s="159" t="s">
        <v>90</v>
      </c>
      <c r="F92" s="199">
        <f t="shared" si="7"/>
        <v>2594502</v>
      </c>
      <c r="G92" s="226">
        <v>251.01999999999998</v>
      </c>
      <c r="H92" s="510">
        <f t="shared" si="8"/>
        <v>10335.837781850052</v>
      </c>
      <c r="I92" s="197">
        <v>1.35695E-2</v>
      </c>
      <c r="J92" s="267"/>
      <c r="K92" s="218">
        <v>1</v>
      </c>
      <c r="L92" s="195">
        <f t="shared" si="11"/>
        <v>1.0135695</v>
      </c>
      <c r="M92" s="218"/>
      <c r="N92" t="str">
        <f t="shared" si="12"/>
        <v>1</v>
      </c>
      <c r="O92" s="196"/>
      <c r="P92" s="337"/>
      <c r="Q92" s="279"/>
      <c r="R92" s="30"/>
      <c r="T92" s="30"/>
      <c r="U92" s="197"/>
    </row>
    <row r="93" spans="1:21" ht="12.75" hidden="1">
      <c r="A93" s="217"/>
      <c r="B93" s="508">
        <v>1002</v>
      </c>
      <c r="C93" s="198">
        <f t="shared" si="6"/>
        <v>1</v>
      </c>
      <c r="D93" s="35" t="s">
        <v>56</v>
      </c>
      <c r="E93" s="363" t="s">
        <v>90</v>
      </c>
      <c r="F93" s="199">
        <f t="shared" si="7"/>
        <v>2383147</v>
      </c>
      <c r="G93" s="226">
        <v>233.7</v>
      </c>
      <c r="H93" s="510">
        <f t="shared" si="8"/>
        <v>10197.462558836116</v>
      </c>
      <c r="I93" s="197"/>
      <c r="J93" s="267"/>
      <c r="K93" s="218">
        <v>1</v>
      </c>
      <c r="L93" s="195">
        <f t="shared" si="11"/>
        <v>1</v>
      </c>
      <c r="M93" s="218"/>
      <c r="N93" t="str">
        <f t="shared" si="12"/>
        <v>2</v>
      </c>
      <c r="O93" s="196"/>
      <c r="P93" s="337"/>
      <c r="Q93" s="279"/>
      <c r="R93" s="30"/>
      <c r="T93" s="30"/>
      <c r="U93" s="197"/>
    </row>
    <row r="94" spans="1:21" ht="12.75" hidden="1">
      <c r="A94" s="217"/>
      <c r="B94" s="508">
        <v>1003</v>
      </c>
      <c r="C94" s="198">
        <f t="shared" si="6"/>
        <v>1</v>
      </c>
      <c r="D94" s="35" t="s">
        <v>56</v>
      </c>
      <c r="E94" s="159" t="s">
        <v>90</v>
      </c>
      <c r="F94" s="199">
        <f t="shared" si="7"/>
        <v>2122398</v>
      </c>
      <c r="G94" s="226">
        <v>208.13000000000002</v>
      </c>
      <c r="H94" s="510">
        <f t="shared" si="8"/>
        <v>10197.463124009031</v>
      </c>
      <c r="I94" s="197"/>
      <c r="J94" s="267"/>
      <c r="K94" s="218">
        <v>1</v>
      </c>
      <c r="L94" s="195">
        <f t="shared" si="11"/>
        <v>1</v>
      </c>
      <c r="M94" s="218"/>
      <c r="N94" t="str">
        <f t="shared" si="12"/>
        <v>3</v>
      </c>
      <c r="O94" s="196"/>
      <c r="P94" s="337"/>
      <c r="Q94" s="279"/>
      <c r="R94" s="30"/>
      <c r="T94" s="30"/>
      <c r="U94" s="197"/>
    </row>
    <row r="95" spans="1:21" ht="12.75" hidden="1">
      <c r="A95" s="217"/>
      <c r="B95" s="508">
        <v>1101</v>
      </c>
      <c r="C95" s="198">
        <f t="shared" si="6"/>
        <v>1.013693</v>
      </c>
      <c r="D95" s="35" t="s">
        <v>56</v>
      </c>
      <c r="E95" s="159" t="s">
        <v>90</v>
      </c>
      <c r="F95" s="199">
        <f t="shared" si="7"/>
        <v>2571456</v>
      </c>
      <c r="G95" s="226">
        <v>248.76000000000002</v>
      </c>
      <c r="H95" s="510">
        <f t="shared" si="8"/>
        <v>10337.095996140857</v>
      </c>
      <c r="I95" s="197">
        <v>1.3693E-2</v>
      </c>
      <c r="J95" s="267"/>
      <c r="K95" s="218">
        <v>1</v>
      </c>
      <c r="L95" s="195">
        <f t="shared" si="11"/>
        <v>1.013693</v>
      </c>
      <c r="M95" s="218"/>
      <c r="N95" t="str">
        <f t="shared" si="12"/>
        <v>1</v>
      </c>
      <c r="O95" s="196"/>
      <c r="P95" s="337"/>
      <c r="Q95" s="279"/>
      <c r="R95" s="30"/>
      <c r="T95" s="30"/>
      <c r="U95" s="197"/>
    </row>
    <row r="96" spans="1:21" ht="12.75" hidden="1">
      <c r="A96" s="217"/>
      <c r="B96" s="508">
        <v>1102</v>
      </c>
      <c r="C96" s="198">
        <f t="shared" si="6"/>
        <v>1</v>
      </c>
      <c r="D96" s="35" t="s">
        <v>56</v>
      </c>
      <c r="E96" s="159" t="s">
        <v>90</v>
      </c>
      <c r="F96" s="199">
        <f t="shared" si="7"/>
        <v>2349700</v>
      </c>
      <c r="G96" s="226">
        <v>230.42</v>
      </c>
      <c r="H96" s="510">
        <f t="shared" si="8"/>
        <v>10197.46549778665</v>
      </c>
      <c r="I96" s="197"/>
      <c r="J96" s="267"/>
      <c r="K96" s="218">
        <v>1</v>
      </c>
      <c r="L96" s="195">
        <f t="shared" si="11"/>
        <v>1</v>
      </c>
      <c r="M96" s="218"/>
      <c r="N96" t="str">
        <f t="shared" si="12"/>
        <v>2</v>
      </c>
      <c r="O96" s="196"/>
      <c r="P96" s="337"/>
      <c r="Q96" s="279"/>
      <c r="R96" s="30"/>
      <c r="T96" s="30"/>
      <c r="U96" s="197"/>
    </row>
    <row r="97" spans="1:21" ht="12.75" hidden="1">
      <c r="A97" s="217"/>
      <c r="B97" s="508">
        <v>1103</v>
      </c>
      <c r="C97" s="198">
        <f t="shared" si="6"/>
        <v>1</v>
      </c>
      <c r="D97" s="35" t="s">
        <v>48</v>
      </c>
      <c r="E97" s="159" t="s">
        <v>90</v>
      </c>
      <c r="F97" s="199">
        <f t="shared" si="7"/>
        <v>2110288</v>
      </c>
      <c r="G97" s="226">
        <v>209.09</v>
      </c>
      <c r="H97" s="510">
        <f t="shared" si="8"/>
        <v>10092.725620546176</v>
      </c>
      <c r="I97" s="197"/>
      <c r="J97" s="267"/>
      <c r="K97" s="218">
        <v>1</v>
      </c>
      <c r="L97" s="195">
        <f t="shared" si="11"/>
        <v>1</v>
      </c>
      <c r="M97" s="218"/>
      <c r="N97" t="str">
        <f t="shared" si="12"/>
        <v>3</v>
      </c>
      <c r="O97" s="196"/>
      <c r="P97" s="337"/>
      <c r="Q97" s="279"/>
      <c r="R97" s="30"/>
      <c r="T97" s="30"/>
      <c r="U97" s="197"/>
    </row>
    <row r="98" spans="1:21" ht="12.75" hidden="1">
      <c r="A98" s="217"/>
      <c r="B98" s="508">
        <v>1201</v>
      </c>
      <c r="C98" s="198">
        <f t="shared" si="6"/>
        <v>1</v>
      </c>
      <c r="D98" s="35" t="s">
        <v>48</v>
      </c>
      <c r="E98" s="159" t="s">
        <v>90</v>
      </c>
      <c r="F98" s="199">
        <f t="shared" si="7"/>
        <v>2465452</v>
      </c>
      <c r="G98" s="226">
        <v>244.28000000000003</v>
      </c>
      <c r="H98" s="510">
        <f t="shared" si="8"/>
        <v>10092.72965449484</v>
      </c>
      <c r="I98" s="197"/>
      <c r="J98" s="267"/>
      <c r="K98" s="218">
        <v>1</v>
      </c>
      <c r="L98" s="195">
        <f t="shared" si="11"/>
        <v>1</v>
      </c>
      <c r="M98" s="218"/>
      <c r="N98" t="str">
        <f t="shared" si="12"/>
        <v>1</v>
      </c>
      <c r="O98" s="196"/>
      <c r="P98" s="337"/>
      <c r="Q98" s="279"/>
      <c r="R98" s="30"/>
      <c r="T98" s="30"/>
      <c r="U98" s="197"/>
    </row>
    <row r="99" spans="1:21" ht="12.75" hidden="1">
      <c r="A99" s="217"/>
      <c r="B99" s="508">
        <v>1202</v>
      </c>
      <c r="C99" s="198">
        <f t="shared" si="6"/>
        <v>1</v>
      </c>
      <c r="D99" s="35" t="s">
        <v>56</v>
      </c>
      <c r="E99" s="159" t="s">
        <v>90</v>
      </c>
      <c r="F99" s="199">
        <f t="shared" si="7"/>
        <v>2376723</v>
      </c>
      <c r="G99" s="226">
        <v>233.07</v>
      </c>
      <c r="H99" s="510">
        <f t="shared" si="8"/>
        <v>10197.464281117262</v>
      </c>
      <c r="I99" s="197"/>
      <c r="J99" s="267"/>
      <c r="K99" s="218">
        <v>1</v>
      </c>
      <c r="L99" s="195">
        <f t="shared" si="11"/>
        <v>1</v>
      </c>
      <c r="M99" s="218"/>
      <c r="N99" t="str">
        <f t="shared" si="12"/>
        <v>2</v>
      </c>
      <c r="O99" s="196"/>
      <c r="P99" s="337"/>
      <c r="Q99" s="279"/>
      <c r="R99" s="30"/>
      <c r="T99" s="30"/>
      <c r="U99" s="197"/>
    </row>
    <row r="100" spans="1:21" ht="12.75">
      <c r="A100" s="384"/>
      <c r="B100" s="508">
        <v>1203</v>
      </c>
      <c r="C100" s="198">
        <f t="shared" si="6"/>
        <v>1</v>
      </c>
      <c r="D100" s="35" t="s">
        <v>56</v>
      </c>
      <c r="E100" s="159" t="s">
        <v>89</v>
      </c>
      <c r="F100" s="199">
        <f t="shared" si="7"/>
        <v>2159109</v>
      </c>
      <c r="G100" s="226">
        <v>211.73000000000002</v>
      </c>
      <c r="H100" s="510">
        <f t="shared" si="8"/>
        <v>10197.463751003635</v>
      </c>
      <c r="I100" s="197"/>
      <c r="J100" s="267"/>
      <c r="K100" s="218">
        <v>1</v>
      </c>
      <c r="L100" s="195">
        <f t="shared" si="11"/>
        <v>1</v>
      </c>
      <c r="M100" s="218"/>
      <c r="N100" t="str">
        <f t="shared" si="12"/>
        <v>3</v>
      </c>
      <c r="O100" s="196"/>
      <c r="P100" s="337"/>
      <c r="Q100" s="279"/>
      <c r="R100" s="30"/>
      <c r="T100" s="30"/>
      <c r="U100" s="197"/>
    </row>
    <row r="101" spans="1:21" ht="12.75" hidden="1">
      <c r="A101" s="217"/>
      <c r="B101" s="508">
        <v>1301</v>
      </c>
      <c r="C101" s="198">
        <f t="shared" si="6"/>
        <v>1</v>
      </c>
      <c r="D101" s="35" t="s">
        <v>56</v>
      </c>
      <c r="E101" s="159" t="s">
        <v>90</v>
      </c>
      <c r="F101" s="199">
        <f t="shared" si="7"/>
        <v>2534885</v>
      </c>
      <c r="G101" s="226">
        <v>248.58</v>
      </c>
      <c r="H101" s="510">
        <f t="shared" si="8"/>
        <v>10197.461581784535</v>
      </c>
      <c r="I101" s="197"/>
      <c r="J101" s="267"/>
      <c r="K101" s="218">
        <v>1</v>
      </c>
      <c r="L101" s="195">
        <f t="shared" si="11"/>
        <v>1</v>
      </c>
      <c r="M101" s="218"/>
      <c r="N101" t="str">
        <f t="shared" si="12"/>
        <v>1</v>
      </c>
      <c r="O101" s="196"/>
      <c r="P101" s="337"/>
      <c r="Q101" s="279"/>
      <c r="R101" s="30"/>
      <c r="T101" s="30"/>
      <c r="U101" s="197"/>
    </row>
    <row r="102" spans="1:21" ht="12.75" hidden="1">
      <c r="A102" s="217"/>
      <c r="B102" s="508">
        <v>1302</v>
      </c>
      <c r="C102" s="198">
        <f t="shared" si="6"/>
        <v>1</v>
      </c>
      <c r="D102" s="35" t="s">
        <v>48</v>
      </c>
      <c r="E102" s="159" t="s">
        <v>90</v>
      </c>
      <c r="F102" s="199">
        <f t="shared" si="7"/>
        <v>2401968</v>
      </c>
      <c r="G102" s="226">
        <v>237.98999999999998</v>
      </c>
      <c r="H102" s="510">
        <f t="shared" si="8"/>
        <v>10092.726585150638</v>
      </c>
      <c r="I102" s="197"/>
      <c r="J102" s="267"/>
      <c r="K102" s="218">
        <v>1</v>
      </c>
      <c r="L102" s="195">
        <f t="shared" si="11"/>
        <v>1</v>
      </c>
      <c r="M102" s="218"/>
      <c r="N102" t="str">
        <f t="shared" si="12"/>
        <v>2</v>
      </c>
      <c r="O102" s="196"/>
      <c r="P102" s="337"/>
      <c r="Q102" s="279"/>
      <c r="R102" s="30"/>
      <c r="T102" s="30"/>
      <c r="U102" s="197"/>
    </row>
    <row r="103" spans="1:21" ht="12.75">
      <c r="A103" s="385"/>
      <c r="B103" s="508">
        <v>1303</v>
      </c>
      <c r="C103" s="198">
        <f t="shared" si="6"/>
        <v>1</v>
      </c>
      <c r="D103" s="35" t="s">
        <v>56</v>
      </c>
      <c r="E103" s="363" t="s">
        <v>89</v>
      </c>
      <c r="F103" s="199">
        <f t="shared" si="7"/>
        <v>2188274</v>
      </c>
      <c r="G103" s="226">
        <v>214.59</v>
      </c>
      <c r="H103" s="510">
        <f t="shared" si="8"/>
        <v>10197.464933128291</v>
      </c>
      <c r="I103" s="197"/>
      <c r="J103" s="267"/>
      <c r="K103" s="218">
        <v>1</v>
      </c>
      <c r="L103" s="195">
        <f t="shared" si="11"/>
        <v>1</v>
      </c>
      <c r="M103" s="218"/>
      <c r="N103" t="str">
        <f t="shared" si="12"/>
        <v>3</v>
      </c>
      <c r="O103" s="196"/>
      <c r="P103" s="337"/>
      <c r="Q103" s="279"/>
      <c r="R103" s="30"/>
      <c r="T103" s="30"/>
      <c r="U103" s="197"/>
    </row>
    <row r="104" spans="1:21" ht="12.75">
      <c r="A104" s="217"/>
      <c r="B104" s="508">
        <v>1401</v>
      </c>
      <c r="C104" s="198">
        <f t="shared" si="6"/>
        <v>1</v>
      </c>
      <c r="D104" s="35" t="s">
        <v>56</v>
      </c>
      <c r="E104" s="159" t="s">
        <v>89</v>
      </c>
      <c r="F104" s="199">
        <f t="shared" si="7"/>
        <v>2511431</v>
      </c>
      <c r="G104" s="226">
        <v>246.28000000000003</v>
      </c>
      <c r="H104" s="510">
        <f t="shared" si="8"/>
        <v>10197.462238102971</v>
      </c>
      <c r="I104" s="197"/>
      <c r="J104" s="267"/>
      <c r="K104" s="218">
        <v>1</v>
      </c>
      <c r="L104" s="195">
        <f t="shared" si="11"/>
        <v>1</v>
      </c>
      <c r="M104" s="218"/>
      <c r="N104" t="str">
        <f t="shared" si="12"/>
        <v>1</v>
      </c>
      <c r="O104" s="196"/>
      <c r="P104" s="337"/>
      <c r="Q104" s="279"/>
      <c r="R104" s="30"/>
      <c r="T104" s="30"/>
      <c r="U104" s="197"/>
    </row>
    <row r="105" spans="1:21" ht="12.75" hidden="1">
      <c r="A105" s="217"/>
      <c r="B105" s="508">
        <v>1402</v>
      </c>
      <c r="C105" s="198">
        <f t="shared" si="6"/>
        <v>1</v>
      </c>
      <c r="D105" s="35" t="s">
        <v>56</v>
      </c>
      <c r="E105" s="159" t="s">
        <v>90</v>
      </c>
      <c r="F105" s="199">
        <f t="shared" si="7"/>
        <v>2387940</v>
      </c>
      <c r="G105" s="226">
        <v>234.17</v>
      </c>
      <c r="H105" s="510">
        <f t="shared" si="8"/>
        <v>10197.463381304182</v>
      </c>
      <c r="I105" s="197"/>
      <c r="J105" s="267"/>
      <c r="K105" s="218">
        <v>1</v>
      </c>
      <c r="L105" s="195">
        <f t="shared" si="11"/>
        <v>1</v>
      </c>
      <c r="M105" s="218"/>
      <c r="N105" t="str">
        <f t="shared" si="12"/>
        <v>2</v>
      </c>
      <c r="O105" s="196"/>
      <c r="P105" s="337"/>
      <c r="Q105" s="279"/>
      <c r="R105" s="30"/>
      <c r="T105" s="30"/>
      <c r="U105" s="197"/>
    </row>
    <row r="106" spans="1:21" ht="12.75" hidden="1">
      <c r="A106" s="217"/>
      <c r="B106" s="508">
        <v>1403</v>
      </c>
      <c r="C106" s="198">
        <f t="shared" si="6"/>
        <v>1</v>
      </c>
      <c r="D106" s="35" t="s">
        <v>48</v>
      </c>
      <c r="E106" s="159" t="s">
        <v>90</v>
      </c>
      <c r="F106" s="199">
        <f t="shared" ref="F106:F137" si="13">ROUND((VLOOKUP(D106,$B$41:$E$53,4,FALSE)*G106)*C106,0)</f>
        <v>2091112</v>
      </c>
      <c r="G106" s="226">
        <v>207.19000000000003</v>
      </c>
      <c r="H106" s="510">
        <f t="shared" si="8"/>
        <v>10092.726482938364</v>
      </c>
      <c r="I106" s="197"/>
      <c r="J106" s="267"/>
      <c r="K106" s="218">
        <v>1</v>
      </c>
      <c r="L106" s="195">
        <f t="shared" si="11"/>
        <v>1</v>
      </c>
      <c r="M106" s="218"/>
      <c r="N106" t="str">
        <f t="shared" si="12"/>
        <v>3</v>
      </c>
      <c r="O106" s="196"/>
      <c r="P106" s="337"/>
      <c r="Q106" s="279"/>
      <c r="R106" s="30"/>
      <c r="T106" s="30"/>
      <c r="U106" s="197"/>
    </row>
    <row r="107" spans="1:21" ht="12.75" hidden="1">
      <c r="A107" s="217"/>
      <c r="B107" s="508">
        <v>1501</v>
      </c>
      <c r="C107" s="198">
        <f t="shared" si="6"/>
        <v>1</v>
      </c>
      <c r="D107" s="35" t="s">
        <v>56</v>
      </c>
      <c r="E107" s="159" t="s">
        <v>90</v>
      </c>
      <c r="F107" s="199">
        <f t="shared" si="13"/>
        <v>2531316</v>
      </c>
      <c r="G107" s="226">
        <v>248.23000000000002</v>
      </c>
      <c r="H107" s="510">
        <f t="shared" si="8"/>
        <v>10197.462031180759</v>
      </c>
      <c r="I107" s="197"/>
      <c r="J107" s="267"/>
      <c r="K107" s="218">
        <v>1</v>
      </c>
      <c r="L107" s="195">
        <f t="shared" si="11"/>
        <v>1</v>
      </c>
      <c r="M107" s="218"/>
      <c r="N107" t="str">
        <f t="shared" si="12"/>
        <v>1</v>
      </c>
      <c r="O107" s="196"/>
      <c r="P107" s="337"/>
      <c r="Q107" s="279"/>
      <c r="R107" s="30"/>
      <c r="T107" s="30"/>
      <c r="U107" s="197"/>
    </row>
    <row r="108" spans="1:21" ht="12.75" hidden="1">
      <c r="A108" s="217"/>
      <c r="B108" s="508">
        <v>1502</v>
      </c>
      <c r="C108" s="198">
        <f t="shared" si="6"/>
        <v>1</v>
      </c>
      <c r="D108" s="35" t="s">
        <v>48</v>
      </c>
      <c r="E108" s="159" t="s">
        <v>90</v>
      </c>
      <c r="F108" s="199">
        <f t="shared" si="13"/>
        <v>2327181</v>
      </c>
      <c r="G108" s="226">
        <v>230.57999999999998</v>
      </c>
      <c r="H108" s="510">
        <f t="shared" si="8"/>
        <v>10092.727036169659</v>
      </c>
      <c r="I108" s="197"/>
      <c r="J108" s="267"/>
      <c r="K108" s="218">
        <v>1</v>
      </c>
      <c r="L108" s="195">
        <f t="shared" si="11"/>
        <v>1</v>
      </c>
      <c r="M108" s="218"/>
      <c r="N108" t="str">
        <f t="shared" si="12"/>
        <v>2</v>
      </c>
      <c r="O108" s="196"/>
      <c r="P108" s="337"/>
      <c r="Q108" s="279"/>
      <c r="R108" s="30"/>
      <c r="T108" s="30"/>
      <c r="U108" s="197"/>
    </row>
    <row r="109" spans="1:21" ht="12.75" hidden="1">
      <c r="A109" s="217"/>
      <c r="B109" s="508">
        <v>1503</v>
      </c>
      <c r="C109" s="198">
        <f t="shared" si="6"/>
        <v>1</v>
      </c>
      <c r="D109" s="35" t="s">
        <v>56</v>
      </c>
      <c r="E109" s="159" t="s">
        <v>90</v>
      </c>
      <c r="F109" s="199">
        <f t="shared" si="13"/>
        <v>2115056</v>
      </c>
      <c r="G109" s="226">
        <v>207.41000000000003</v>
      </c>
      <c r="H109" s="510">
        <f t="shared" si="8"/>
        <v>10197.463960271923</v>
      </c>
      <c r="I109" s="197"/>
      <c r="J109" s="267"/>
      <c r="K109" s="218">
        <v>1</v>
      </c>
      <c r="L109" s="195">
        <f t="shared" si="11"/>
        <v>1</v>
      </c>
      <c r="M109" s="218"/>
      <c r="N109" t="str">
        <f t="shared" si="12"/>
        <v>3</v>
      </c>
      <c r="O109" s="196"/>
      <c r="P109" s="337"/>
      <c r="Q109" s="279"/>
      <c r="R109" s="30"/>
      <c r="T109" s="30"/>
      <c r="U109" s="197"/>
    </row>
    <row r="110" spans="1:21" ht="12.75" hidden="1">
      <c r="A110" s="217"/>
      <c r="B110" s="508">
        <v>1601</v>
      </c>
      <c r="C110" s="198">
        <f t="shared" si="6"/>
        <v>1</v>
      </c>
      <c r="D110" s="35" t="s">
        <v>48</v>
      </c>
      <c r="E110" s="159" t="s">
        <v>90</v>
      </c>
      <c r="F110" s="199">
        <f t="shared" si="13"/>
        <v>2542156</v>
      </c>
      <c r="G110" s="226">
        <v>251.88000000000002</v>
      </c>
      <c r="H110" s="510">
        <f t="shared" si="8"/>
        <v>10092.726695251706</v>
      </c>
      <c r="I110" s="197"/>
      <c r="J110" s="267"/>
      <c r="K110" s="218">
        <v>1</v>
      </c>
      <c r="L110" s="195">
        <f t="shared" si="11"/>
        <v>1</v>
      </c>
      <c r="M110" s="218"/>
      <c r="N110" t="str">
        <f t="shared" si="12"/>
        <v>1</v>
      </c>
      <c r="O110" s="196"/>
      <c r="P110" s="337"/>
      <c r="Q110" s="279"/>
      <c r="R110" s="30"/>
      <c r="T110" s="30"/>
      <c r="U110" s="197"/>
    </row>
    <row r="111" spans="1:21" ht="12.75" hidden="1">
      <c r="A111" s="217"/>
      <c r="B111" s="508">
        <v>1602</v>
      </c>
      <c r="C111" s="198">
        <f t="shared" si="6"/>
        <v>1</v>
      </c>
      <c r="D111" s="35" t="s">
        <v>56</v>
      </c>
      <c r="E111" s="159" t="s">
        <v>90</v>
      </c>
      <c r="F111" s="199">
        <f t="shared" si="13"/>
        <v>2410680</v>
      </c>
      <c r="G111" s="226">
        <v>236.39999999999998</v>
      </c>
      <c r="H111" s="510">
        <f t="shared" si="8"/>
        <v>10197.461928934012</v>
      </c>
      <c r="I111" s="197"/>
      <c r="J111" s="267"/>
      <c r="K111" s="218">
        <v>1</v>
      </c>
      <c r="L111" s="195">
        <f t="shared" si="11"/>
        <v>1</v>
      </c>
      <c r="M111" s="218"/>
      <c r="N111" t="str">
        <f t="shared" si="12"/>
        <v>2</v>
      </c>
      <c r="O111" s="196"/>
      <c r="P111" s="337"/>
      <c r="Q111" s="279"/>
      <c r="R111" s="30"/>
      <c r="T111" s="30"/>
      <c r="U111" s="197"/>
    </row>
    <row r="112" spans="1:21" ht="12.75" hidden="1">
      <c r="A112" s="217"/>
      <c r="B112" s="508">
        <v>1603</v>
      </c>
      <c r="C112" s="198">
        <f t="shared" si="6"/>
        <v>1</v>
      </c>
      <c r="D112" s="35" t="s">
        <v>48</v>
      </c>
      <c r="E112" s="363" t="s">
        <v>90</v>
      </c>
      <c r="F112" s="199">
        <f t="shared" si="13"/>
        <v>2089094</v>
      </c>
      <c r="G112" s="226">
        <v>206.99</v>
      </c>
      <c r="H112" s="510">
        <f t="shared" si="8"/>
        <v>10092.729117348663</v>
      </c>
      <c r="I112" s="197"/>
      <c r="J112" s="267"/>
      <c r="K112" s="218">
        <v>1</v>
      </c>
      <c r="L112" s="195">
        <f t="shared" si="11"/>
        <v>1</v>
      </c>
      <c r="M112" s="218"/>
      <c r="N112" t="str">
        <f t="shared" si="12"/>
        <v>3</v>
      </c>
      <c r="O112" s="196"/>
      <c r="P112" s="337"/>
      <c r="Q112" s="279"/>
      <c r="R112" s="30"/>
      <c r="T112" s="30"/>
      <c r="U112" s="197"/>
    </row>
    <row r="113" spans="1:21" ht="12.75" hidden="1">
      <c r="A113" s="217"/>
      <c r="B113" s="508">
        <v>1701</v>
      </c>
      <c r="C113" s="198">
        <f t="shared" si="6"/>
        <v>1</v>
      </c>
      <c r="D113" s="35" t="s">
        <v>56</v>
      </c>
      <c r="E113" s="159" t="s">
        <v>90</v>
      </c>
      <c r="F113" s="199">
        <f t="shared" si="13"/>
        <v>2528971</v>
      </c>
      <c r="G113" s="226">
        <v>248</v>
      </c>
      <c r="H113" s="510">
        <f t="shared" si="8"/>
        <v>10197.463709677419</v>
      </c>
      <c r="I113" s="197"/>
      <c r="J113" s="267"/>
      <c r="K113" s="218">
        <v>1</v>
      </c>
      <c r="L113" s="195">
        <f t="shared" si="11"/>
        <v>1</v>
      </c>
      <c r="M113" s="218"/>
      <c r="N113" t="str">
        <f t="shared" si="12"/>
        <v>1</v>
      </c>
      <c r="O113" s="196"/>
      <c r="P113" s="337"/>
      <c r="Q113" s="279"/>
      <c r="R113" s="30"/>
      <c r="T113" s="30"/>
      <c r="U113" s="197"/>
    </row>
    <row r="114" spans="1:21" ht="12.75" hidden="1">
      <c r="A114" s="217"/>
      <c r="B114" s="508">
        <v>1702</v>
      </c>
      <c r="C114" s="198">
        <f t="shared" si="6"/>
        <v>1</v>
      </c>
      <c r="D114" s="35" t="s">
        <v>48</v>
      </c>
      <c r="E114" s="159" t="s">
        <v>90</v>
      </c>
      <c r="F114" s="199">
        <f t="shared" si="13"/>
        <v>2383196</v>
      </c>
      <c r="G114" s="226">
        <v>236.13</v>
      </c>
      <c r="H114" s="510">
        <f t="shared" si="8"/>
        <v>10092.728581713463</v>
      </c>
      <c r="I114" s="197"/>
      <c r="J114" s="267"/>
      <c r="K114" s="218">
        <v>1</v>
      </c>
      <c r="L114" s="195">
        <f t="shared" si="11"/>
        <v>1</v>
      </c>
      <c r="M114" s="218"/>
      <c r="N114" t="str">
        <f t="shared" si="12"/>
        <v>2</v>
      </c>
      <c r="O114" s="196"/>
      <c r="P114" s="337"/>
      <c r="Q114" s="279"/>
      <c r="R114" s="30"/>
      <c r="T114" s="30"/>
      <c r="U114" s="197"/>
    </row>
    <row r="115" spans="1:21" ht="12.75" hidden="1">
      <c r="A115" s="217"/>
      <c r="B115" s="508">
        <v>1703</v>
      </c>
      <c r="C115" s="198">
        <f t="shared" si="6"/>
        <v>1</v>
      </c>
      <c r="D115" s="35" t="s">
        <v>56</v>
      </c>
      <c r="E115" s="159" t="s">
        <v>90</v>
      </c>
      <c r="F115" s="199">
        <f t="shared" si="13"/>
        <v>2123622</v>
      </c>
      <c r="G115" s="226">
        <v>208.25000000000003</v>
      </c>
      <c r="H115" s="510">
        <f t="shared" si="8"/>
        <v>10197.464585834332</v>
      </c>
      <c r="I115" s="197"/>
      <c r="J115" s="267"/>
      <c r="K115" s="218">
        <v>1</v>
      </c>
      <c r="L115" s="195">
        <f t="shared" si="11"/>
        <v>1</v>
      </c>
      <c r="M115" s="218"/>
      <c r="N115" t="str">
        <f t="shared" si="12"/>
        <v>3</v>
      </c>
      <c r="O115" s="196"/>
      <c r="P115" s="337"/>
      <c r="Q115" s="279"/>
      <c r="R115" s="30"/>
      <c r="T115" s="30"/>
      <c r="U115" s="197"/>
    </row>
    <row r="116" spans="1:21" ht="12.75" hidden="1">
      <c r="A116" s="217"/>
      <c r="B116" s="508">
        <v>1801</v>
      </c>
      <c r="C116" s="198">
        <f t="shared" si="6"/>
        <v>1</v>
      </c>
      <c r="D116" s="35" t="s">
        <v>48</v>
      </c>
      <c r="E116" s="159" t="s">
        <v>90</v>
      </c>
      <c r="F116" s="199">
        <f t="shared" si="13"/>
        <v>2474838</v>
      </c>
      <c r="G116" s="226">
        <v>245.20999999999998</v>
      </c>
      <c r="H116" s="510">
        <f t="shared" si="8"/>
        <v>10092.728681538274</v>
      </c>
      <c r="I116" s="197"/>
      <c r="J116" s="267"/>
      <c r="K116" s="218">
        <v>1</v>
      </c>
      <c r="L116" s="195">
        <f t="shared" si="11"/>
        <v>1</v>
      </c>
      <c r="M116" s="218"/>
      <c r="N116" t="str">
        <f t="shared" si="12"/>
        <v>1</v>
      </c>
      <c r="O116" s="196"/>
      <c r="P116" s="337"/>
      <c r="Q116" s="279"/>
      <c r="R116" s="30"/>
      <c r="T116" s="30"/>
      <c r="U116" s="197"/>
    </row>
    <row r="117" spans="1:21" ht="12.75" hidden="1">
      <c r="A117" s="217"/>
      <c r="B117" s="508">
        <v>1802</v>
      </c>
      <c r="C117" s="198">
        <f t="shared" si="6"/>
        <v>1</v>
      </c>
      <c r="D117" s="35" t="s">
        <v>56</v>
      </c>
      <c r="E117" s="159" t="s">
        <v>90</v>
      </c>
      <c r="F117" s="199">
        <f t="shared" si="13"/>
        <v>2376621</v>
      </c>
      <c r="G117" s="226">
        <v>233.05999999999997</v>
      </c>
      <c r="H117" s="510">
        <f t="shared" si="8"/>
        <v>10197.464172316142</v>
      </c>
      <c r="I117" s="197"/>
      <c r="J117" s="267"/>
      <c r="K117" s="218">
        <v>1</v>
      </c>
      <c r="L117" s="195">
        <f t="shared" si="11"/>
        <v>1</v>
      </c>
      <c r="M117" s="218"/>
      <c r="N117" t="str">
        <f t="shared" si="12"/>
        <v>2</v>
      </c>
      <c r="O117" s="196"/>
      <c r="P117" s="337"/>
      <c r="Q117" s="279"/>
      <c r="R117" s="30"/>
      <c r="T117" s="30"/>
      <c r="U117" s="197"/>
    </row>
    <row r="118" spans="1:21" ht="12.75" hidden="1">
      <c r="A118" s="364" t="s">
        <v>93</v>
      </c>
      <c r="B118" s="508">
        <v>1803</v>
      </c>
      <c r="C118" s="198">
        <f t="shared" si="6"/>
        <v>1</v>
      </c>
      <c r="D118" s="35" t="s">
        <v>56</v>
      </c>
      <c r="E118" s="159" t="s">
        <v>90</v>
      </c>
      <c r="F118" s="199">
        <f t="shared" si="13"/>
        <v>2111895</v>
      </c>
      <c r="G118" s="226">
        <v>207.10000000000002</v>
      </c>
      <c r="H118" s="510">
        <f t="shared" si="8"/>
        <v>10197.464992757121</v>
      </c>
      <c r="I118" s="197"/>
      <c r="J118" s="267"/>
      <c r="K118" s="218">
        <v>1</v>
      </c>
      <c r="L118" s="195">
        <f t="shared" si="11"/>
        <v>1</v>
      </c>
      <c r="M118" s="218"/>
      <c r="N118" t="str">
        <f t="shared" si="12"/>
        <v>3</v>
      </c>
      <c r="O118" s="196"/>
      <c r="P118" s="337"/>
      <c r="Q118" s="279"/>
      <c r="R118" s="30"/>
      <c r="T118" s="30"/>
      <c r="U118" s="197"/>
    </row>
    <row r="119" spans="1:21" ht="12.75" hidden="1">
      <c r="A119" s="217"/>
      <c r="B119" s="508">
        <v>1901</v>
      </c>
      <c r="C119" s="198">
        <f t="shared" si="6"/>
        <v>1</v>
      </c>
      <c r="D119" s="35" t="s">
        <v>48</v>
      </c>
      <c r="E119" s="159" t="s">
        <v>90</v>
      </c>
      <c r="F119" s="199">
        <f t="shared" si="13"/>
        <v>2500473</v>
      </c>
      <c r="G119" s="226">
        <v>247.75</v>
      </c>
      <c r="H119" s="510">
        <f t="shared" si="8"/>
        <v>10092.726538849647</v>
      </c>
      <c r="I119" s="197"/>
      <c r="J119" s="267"/>
      <c r="K119" s="218">
        <v>1</v>
      </c>
      <c r="L119" s="195">
        <f t="shared" si="11"/>
        <v>1</v>
      </c>
      <c r="M119" s="218"/>
      <c r="N119" t="str">
        <f t="shared" si="12"/>
        <v>1</v>
      </c>
      <c r="O119" s="196"/>
      <c r="P119" s="337"/>
      <c r="Q119" s="279"/>
      <c r="R119" s="30"/>
      <c r="T119" s="30"/>
      <c r="U119" s="197"/>
    </row>
    <row r="120" spans="1:21" ht="12.75" hidden="1">
      <c r="A120" s="217"/>
      <c r="B120" s="508">
        <v>1902</v>
      </c>
      <c r="C120" s="198">
        <f t="shared" si="6"/>
        <v>1</v>
      </c>
      <c r="D120" s="35" t="s">
        <v>48</v>
      </c>
      <c r="E120" s="159" t="s">
        <v>90</v>
      </c>
      <c r="F120" s="199">
        <f t="shared" si="13"/>
        <v>2331521</v>
      </c>
      <c r="G120" s="226">
        <v>231.01</v>
      </c>
      <c r="H120" s="510">
        <f t="shared" si="8"/>
        <v>10092.727587550324</v>
      </c>
      <c r="I120" s="197"/>
      <c r="J120" s="267"/>
      <c r="K120" s="218">
        <v>1</v>
      </c>
      <c r="L120" s="195">
        <f t="shared" si="11"/>
        <v>1</v>
      </c>
      <c r="M120" s="218"/>
      <c r="N120" t="str">
        <f t="shared" si="12"/>
        <v>2</v>
      </c>
      <c r="O120" s="196"/>
      <c r="P120" s="337"/>
      <c r="Q120" s="279"/>
      <c r="R120" s="30"/>
      <c r="T120" s="30"/>
      <c r="U120" s="197"/>
    </row>
    <row r="121" spans="1:21" ht="12.75" hidden="1">
      <c r="A121" s="217"/>
      <c r="B121" s="508">
        <v>1903</v>
      </c>
      <c r="C121" s="198">
        <f t="shared" si="6"/>
        <v>1</v>
      </c>
      <c r="D121" s="35" t="s">
        <v>56</v>
      </c>
      <c r="E121" s="159" t="s">
        <v>90</v>
      </c>
      <c r="F121" s="199">
        <f t="shared" si="13"/>
        <v>2127293</v>
      </c>
      <c r="G121" s="226">
        <v>208.61</v>
      </c>
      <c r="H121" s="510">
        <f t="shared" si="8"/>
        <v>10197.464167585445</v>
      </c>
      <c r="I121" s="197"/>
      <c r="J121" s="267"/>
      <c r="K121" s="218">
        <v>1</v>
      </c>
      <c r="L121" s="195">
        <f t="shared" si="11"/>
        <v>1</v>
      </c>
      <c r="M121" s="218"/>
      <c r="N121" t="str">
        <f t="shared" si="12"/>
        <v>3</v>
      </c>
      <c r="O121" s="196"/>
      <c r="P121" s="337"/>
      <c r="Q121" s="279"/>
      <c r="R121" s="30"/>
      <c r="T121" s="30"/>
      <c r="U121" s="197"/>
    </row>
    <row r="122" spans="1:21" ht="12.75" hidden="1">
      <c r="A122" s="217"/>
      <c r="B122" s="508">
        <v>2001</v>
      </c>
      <c r="C122" s="198">
        <f t="shared" si="6"/>
        <v>1</v>
      </c>
      <c r="D122" s="35" t="s">
        <v>48</v>
      </c>
      <c r="E122" s="159" t="s">
        <v>90</v>
      </c>
      <c r="F122" s="199">
        <f t="shared" si="13"/>
        <v>2523182</v>
      </c>
      <c r="G122" s="226">
        <v>250</v>
      </c>
      <c r="H122" s="510">
        <f t="shared" si="8"/>
        <v>10092.727999999999</v>
      </c>
      <c r="I122" s="197"/>
      <c r="J122" s="267"/>
      <c r="K122" s="218">
        <v>1</v>
      </c>
      <c r="L122" s="195">
        <f t="shared" si="11"/>
        <v>1</v>
      </c>
      <c r="M122" s="218"/>
      <c r="N122" t="str">
        <f t="shared" si="12"/>
        <v>1</v>
      </c>
      <c r="O122" s="196"/>
      <c r="P122" s="337"/>
      <c r="Q122" s="279"/>
      <c r="R122" s="30"/>
      <c r="T122" s="30"/>
      <c r="U122" s="197"/>
    </row>
    <row r="123" spans="1:21" ht="12.75" hidden="1">
      <c r="A123" s="217"/>
      <c r="B123" s="508">
        <v>2002</v>
      </c>
      <c r="C123" s="198">
        <f t="shared" si="6"/>
        <v>1</v>
      </c>
      <c r="D123" s="35" t="s">
        <v>56</v>
      </c>
      <c r="E123" s="159" t="s">
        <v>90</v>
      </c>
      <c r="F123" s="199">
        <f t="shared" si="13"/>
        <v>2373970</v>
      </c>
      <c r="G123" s="226">
        <v>232.79999999999998</v>
      </c>
      <c r="H123" s="510">
        <f t="shared" si="8"/>
        <v>10197.465635738832</v>
      </c>
      <c r="I123" s="197"/>
      <c r="J123" s="267"/>
      <c r="K123" s="218">
        <v>1</v>
      </c>
      <c r="L123" s="195">
        <f t="shared" si="11"/>
        <v>1</v>
      </c>
      <c r="M123" s="218"/>
      <c r="N123" t="str">
        <f t="shared" si="12"/>
        <v>2</v>
      </c>
      <c r="O123" s="196"/>
      <c r="P123" s="337"/>
      <c r="Q123" s="279"/>
      <c r="R123" s="30"/>
      <c r="T123" s="30"/>
      <c r="U123" s="197"/>
    </row>
    <row r="124" spans="1:21" ht="12.75" hidden="1">
      <c r="A124" s="217"/>
      <c r="B124" s="508">
        <v>2003</v>
      </c>
      <c r="C124" s="198">
        <f t="shared" si="6"/>
        <v>1</v>
      </c>
      <c r="D124" s="35" t="s">
        <v>56</v>
      </c>
      <c r="E124" s="159" t="s">
        <v>90</v>
      </c>
      <c r="F124" s="199">
        <f t="shared" si="13"/>
        <v>2151257</v>
      </c>
      <c r="G124" s="226">
        <v>210.96</v>
      </c>
      <c r="H124" s="510">
        <f t="shared" si="8"/>
        <v>10197.46397421312</v>
      </c>
      <c r="I124" s="197"/>
      <c r="J124" s="267"/>
      <c r="K124" s="218">
        <v>1</v>
      </c>
      <c r="L124" s="195">
        <f t="shared" si="11"/>
        <v>1</v>
      </c>
      <c r="M124" s="218"/>
      <c r="N124" t="str">
        <f t="shared" si="12"/>
        <v>3</v>
      </c>
      <c r="O124" s="196"/>
      <c r="P124" s="337"/>
      <c r="Q124" s="279"/>
      <c r="R124" s="30"/>
      <c r="T124" s="30"/>
      <c r="U124" s="197"/>
    </row>
    <row r="125" spans="1:21" ht="12.75" hidden="1">
      <c r="A125" s="217"/>
      <c r="B125" s="508">
        <v>2101</v>
      </c>
      <c r="C125" s="198">
        <f t="shared" si="6"/>
        <v>1</v>
      </c>
      <c r="D125" s="35" t="s">
        <v>48</v>
      </c>
      <c r="E125" s="159" t="s">
        <v>90</v>
      </c>
      <c r="F125" s="199">
        <f t="shared" si="13"/>
        <v>2499868</v>
      </c>
      <c r="G125" s="226">
        <v>247.69</v>
      </c>
      <c r="H125" s="510">
        <f t="shared" si="8"/>
        <v>10092.728814243612</v>
      </c>
      <c r="I125" s="197"/>
      <c r="J125" s="267"/>
      <c r="K125" s="218">
        <v>1</v>
      </c>
      <c r="L125" s="195">
        <f t="shared" si="11"/>
        <v>1</v>
      </c>
      <c r="M125" s="218"/>
      <c r="N125" t="str">
        <f t="shared" si="12"/>
        <v>1</v>
      </c>
      <c r="O125" s="196"/>
      <c r="P125" s="337"/>
      <c r="Q125" s="279"/>
      <c r="R125" s="30"/>
      <c r="T125" s="30"/>
      <c r="U125" s="197"/>
    </row>
    <row r="126" spans="1:21" ht="12.75" hidden="1">
      <c r="A126" s="217"/>
      <c r="B126" s="508">
        <v>2102</v>
      </c>
      <c r="C126" s="198">
        <f t="shared" si="6"/>
        <v>1</v>
      </c>
      <c r="D126" s="35" t="s">
        <v>48</v>
      </c>
      <c r="E126" s="159" t="s">
        <v>90</v>
      </c>
      <c r="F126" s="199">
        <f t="shared" si="13"/>
        <v>2414483</v>
      </c>
      <c r="G126" s="226">
        <v>239.23</v>
      </c>
      <c r="H126" s="510">
        <f t="shared" si="8"/>
        <v>10092.726664715965</v>
      </c>
      <c r="I126" s="197"/>
      <c r="J126" s="267"/>
      <c r="K126" s="218">
        <v>1</v>
      </c>
      <c r="L126" s="195">
        <f t="shared" si="11"/>
        <v>1</v>
      </c>
      <c r="M126" s="218"/>
      <c r="N126" t="str">
        <f t="shared" si="12"/>
        <v>2</v>
      </c>
      <c r="O126" s="196"/>
      <c r="P126" s="337"/>
      <c r="Q126" s="279"/>
      <c r="R126" s="30"/>
      <c r="T126" s="30"/>
      <c r="U126" s="197"/>
    </row>
    <row r="127" spans="1:21" ht="12.75" hidden="1">
      <c r="A127" s="217"/>
      <c r="B127" s="508">
        <v>2103</v>
      </c>
      <c r="C127" s="198">
        <f t="shared" si="6"/>
        <v>1</v>
      </c>
      <c r="D127" s="35" t="s">
        <v>48</v>
      </c>
      <c r="E127" s="159" t="s">
        <v>90</v>
      </c>
      <c r="F127" s="199">
        <f t="shared" si="13"/>
        <v>2101911</v>
      </c>
      <c r="G127" s="226">
        <v>208.26000000000002</v>
      </c>
      <c r="H127" s="510">
        <f t="shared" si="8"/>
        <v>10092.725439354652</v>
      </c>
      <c r="I127" s="197"/>
      <c r="J127" s="267"/>
      <c r="K127" s="218">
        <v>1</v>
      </c>
      <c r="L127" s="195">
        <f t="shared" si="11"/>
        <v>1</v>
      </c>
      <c r="M127" s="218"/>
      <c r="N127" t="str">
        <f t="shared" si="12"/>
        <v>3</v>
      </c>
      <c r="O127" s="196"/>
      <c r="P127" s="337"/>
      <c r="Q127" s="279"/>
      <c r="R127" s="30"/>
      <c r="T127" s="30"/>
      <c r="U127" s="197"/>
    </row>
    <row r="128" spans="1:21" ht="12.75" hidden="1">
      <c r="A128" s="217"/>
      <c r="B128" s="508">
        <v>2201</v>
      </c>
      <c r="C128" s="198">
        <f t="shared" si="6"/>
        <v>1</v>
      </c>
      <c r="D128" s="35" t="s">
        <v>48</v>
      </c>
      <c r="E128" s="159" t="s">
        <v>90</v>
      </c>
      <c r="F128" s="199">
        <f t="shared" si="13"/>
        <v>2499060</v>
      </c>
      <c r="G128" s="226">
        <v>247.61</v>
      </c>
      <c r="H128" s="510">
        <f t="shared" si="8"/>
        <v>10092.726465005451</v>
      </c>
      <c r="I128" s="197"/>
      <c r="J128" s="267"/>
      <c r="K128" s="218">
        <v>1</v>
      </c>
      <c r="L128" s="195">
        <f t="shared" si="11"/>
        <v>1</v>
      </c>
      <c r="M128" s="218"/>
      <c r="N128" t="str">
        <f t="shared" si="12"/>
        <v>1</v>
      </c>
      <c r="O128" s="196"/>
      <c r="P128" s="337"/>
      <c r="Q128" s="279"/>
      <c r="R128" s="30"/>
      <c r="T128" s="30"/>
      <c r="U128" s="197"/>
    </row>
    <row r="129" spans="1:21" ht="12.75" hidden="1">
      <c r="A129" s="217"/>
      <c r="B129" s="508">
        <v>2202</v>
      </c>
      <c r="C129" s="198">
        <f t="shared" si="6"/>
        <v>1</v>
      </c>
      <c r="D129" s="35" t="s">
        <v>56</v>
      </c>
      <c r="E129" s="159" t="s">
        <v>90</v>
      </c>
      <c r="F129" s="199">
        <f t="shared" si="13"/>
        <v>2384677</v>
      </c>
      <c r="G129" s="226">
        <v>233.85</v>
      </c>
      <c r="H129" s="510">
        <f t="shared" si="8"/>
        <v>10197.464186444302</v>
      </c>
      <c r="I129" s="197"/>
      <c r="J129" s="267"/>
      <c r="K129" s="218">
        <v>1</v>
      </c>
      <c r="L129" s="195">
        <f t="shared" si="11"/>
        <v>1</v>
      </c>
      <c r="M129" s="218"/>
      <c r="N129" t="str">
        <f t="shared" si="12"/>
        <v>2</v>
      </c>
      <c r="O129" s="196"/>
      <c r="P129" s="337"/>
      <c r="Q129" s="279"/>
      <c r="R129" s="30"/>
      <c r="T129" s="30"/>
      <c r="U129" s="197"/>
    </row>
    <row r="130" spans="1:21" ht="12.75" hidden="1">
      <c r="A130" s="217"/>
      <c r="B130" s="508">
        <v>2203</v>
      </c>
      <c r="C130" s="198">
        <f t="shared" si="6"/>
        <v>1</v>
      </c>
      <c r="D130" s="35" t="s">
        <v>48</v>
      </c>
      <c r="E130" s="159" t="s">
        <v>90</v>
      </c>
      <c r="F130" s="199">
        <f t="shared" si="13"/>
        <v>2104939</v>
      </c>
      <c r="G130" s="226">
        <v>208.56000000000003</v>
      </c>
      <c r="H130" s="510">
        <f t="shared" si="8"/>
        <v>10092.726313770616</v>
      </c>
      <c r="I130" s="197"/>
      <c r="J130" s="267"/>
      <c r="K130" s="218">
        <v>1</v>
      </c>
      <c r="L130" s="195">
        <f t="shared" si="11"/>
        <v>1</v>
      </c>
      <c r="M130" s="218"/>
      <c r="N130" t="str">
        <f t="shared" si="12"/>
        <v>3</v>
      </c>
      <c r="O130" s="196"/>
      <c r="P130" s="337"/>
      <c r="Q130" s="279"/>
      <c r="R130" s="30"/>
      <c r="T130" s="30"/>
      <c r="U130" s="197"/>
    </row>
    <row r="131" spans="1:21" ht="12.75" hidden="1">
      <c r="A131" s="217"/>
      <c r="B131" s="508">
        <v>2301</v>
      </c>
      <c r="C131" s="198">
        <f t="shared" si="6"/>
        <v>1</v>
      </c>
      <c r="D131" s="35" t="s">
        <v>56</v>
      </c>
      <c r="E131" s="159" t="s">
        <v>90</v>
      </c>
      <c r="F131" s="199">
        <f t="shared" si="13"/>
        <v>2526218</v>
      </c>
      <c r="G131" s="226">
        <v>247.73000000000002</v>
      </c>
      <c r="H131" s="510">
        <f t="shared" si="8"/>
        <v>10197.464982036894</v>
      </c>
      <c r="I131" s="197"/>
      <c r="J131" s="267"/>
      <c r="K131" s="218">
        <v>1</v>
      </c>
      <c r="L131" s="195">
        <f t="shared" si="11"/>
        <v>1</v>
      </c>
      <c r="M131" s="218"/>
      <c r="N131" t="str">
        <f t="shared" si="12"/>
        <v>1</v>
      </c>
      <c r="O131" s="196"/>
      <c r="P131" s="337"/>
      <c r="Q131" s="279"/>
      <c r="R131" s="30"/>
      <c r="T131" s="30"/>
      <c r="U131" s="197"/>
    </row>
    <row r="132" spans="1:21" ht="12.75" hidden="1">
      <c r="A132" s="217"/>
      <c r="B132" s="508">
        <v>2302</v>
      </c>
      <c r="C132" s="198">
        <f t="shared" si="6"/>
        <v>1</v>
      </c>
      <c r="D132" s="35" t="s">
        <v>56</v>
      </c>
      <c r="E132" s="159" t="s">
        <v>90</v>
      </c>
      <c r="F132" s="199">
        <f t="shared" si="13"/>
        <v>2355920</v>
      </c>
      <c r="G132" s="226">
        <v>231.03</v>
      </c>
      <c r="H132" s="510">
        <f t="shared" si="8"/>
        <v>10197.463532874519</v>
      </c>
      <c r="I132" s="197"/>
      <c r="J132" s="267"/>
      <c r="K132" s="218">
        <v>1</v>
      </c>
      <c r="L132" s="195">
        <f t="shared" si="11"/>
        <v>1</v>
      </c>
      <c r="M132" s="218"/>
      <c r="N132" t="str">
        <f t="shared" si="12"/>
        <v>2</v>
      </c>
      <c r="O132" s="196"/>
      <c r="P132" s="337"/>
      <c r="Q132" s="279"/>
      <c r="R132" s="30"/>
      <c r="T132" s="30"/>
      <c r="U132" s="197"/>
    </row>
    <row r="133" spans="1:21" ht="12.75" hidden="1">
      <c r="A133" s="217"/>
      <c r="B133" s="508">
        <v>2303</v>
      </c>
      <c r="C133" s="198">
        <f t="shared" si="6"/>
        <v>1</v>
      </c>
      <c r="D133" s="35" t="s">
        <v>56</v>
      </c>
      <c r="E133" s="159" t="s">
        <v>90</v>
      </c>
      <c r="F133" s="199">
        <f t="shared" si="13"/>
        <v>2127701</v>
      </c>
      <c r="G133" s="226">
        <v>208.65</v>
      </c>
      <c r="H133" s="510">
        <f t="shared" si="8"/>
        <v>10197.464653726336</v>
      </c>
      <c r="I133" s="197"/>
      <c r="J133" s="267"/>
      <c r="K133" s="218">
        <v>1</v>
      </c>
      <c r="L133" s="195">
        <f t="shared" si="11"/>
        <v>1</v>
      </c>
      <c r="M133" s="218"/>
      <c r="N133" t="str">
        <f t="shared" si="12"/>
        <v>3</v>
      </c>
      <c r="O133" s="196"/>
      <c r="P133" s="337"/>
      <c r="Q133" s="279"/>
      <c r="R133" s="30"/>
      <c r="T133" s="30"/>
      <c r="U133" s="197"/>
    </row>
    <row r="134" spans="1:21" ht="12.75" hidden="1">
      <c r="A134" s="217"/>
      <c r="B134" s="508">
        <v>2401</v>
      </c>
      <c r="C134" s="198">
        <f t="shared" si="6"/>
        <v>1</v>
      </c>
      <c r="D134" s="35" t="s">
        <v>48</v>
      </c>
      <c r="E134" s="159" t="s">
        <v>90</v>
      </c>
      <c r="F134" s="199">
        <f t="shared" si="13"/>
        <v>2544679</v>
      </c>
      <c r="G134" s="226">
        <v>252.13000000000002</v>
      </c>
      <c r="H134" s="510">
        <f t="shared" si="8"/>
        <v>10092.725974695593</v>
      </c>
      <c r="I134" s="197"/>
      <c r="J134" s="267"/>
      <c r="K134" s="218">
        <v>1</v>
      </c>
      <c r="L134" s="195">
        <f t="shared" si="11"/>
        <v>1</v>
      </c>
      <c r="M134" s="218"/>
      <c r="N134" t="str">
        <f t="shared" si="12"/>
        <v>1</v>
      </c>
      <c r="O134" s="196"/>
      <c r="P134" s="337"/>
      <c r="Q134" s="279"/>
      <c r="R134" s="30"/>
      <c r="T134" s="30"/>
      <c r="U134" s="197"/>
    </row>
    <row r="135" spans="1:21" ht="12.75" hidden="1">
      <c r="A135" s="217"/>
      <c r="B135" s="508">
        <v>2402</v>
      </c>
      <c r="C135" s="198">
        <f t="shared" si="6"/>
        <v>1</v>
      </c>
      <c r="D135" s="35" t="s">
        <v>56</v>
      </c>
      <c r="E135" s="159" t="s">
        <v>90</v>
      </c>
      <c r="F135" s="199">
        <f t="shared" si="13"/>
        <v>2373970</v>
      </c>
      <c r="G135" s="226">
        <v>232.79999999999998</v>
      </c>
      <c r="H135" s="510">
        <f t="shared" si="8"/>
        <v>10197.465635738832</v>
      </c>
      <c r="I135" s="197"/>
      <c r="J135" s="267"/>
      <c r="K135" s="218">
        <v>1</v>
      </c>
      <c r="L135" s="195">
        <f t="shared" si="11"/>
        <v>1</v>
      </c>
      <c r="M135" s="218"/>
      <c r="N135" t="str">
        <f t="shared" si="12"/>
        <v>2</v>
      </c>
      <c r="O135" s="196"/>
      <c r="P135" s="337"/>
      <c r="Q135" s="279"/>
      <c r="R135" s="30"/>
      <c r="T135" s="30"/>
      <c r="U135" s="197"/>
    </row>
    <row r="136" spans="1:21" ht="12.75" hidden="1">
      <c r="A136" s="217"/>
      <c r="B136" s="508">
        <v>2403</v>
      </c>
      <c r="C136" s="198">
        <f t="shared" si="6"/>
        <v>1</v>
      </c>
      <c r="D136" s="35" t="s">
        <v>48</v>
      </c>
      <c r="E136" s="159" t="s">
        <v>90</v>
      </c>
      <c r="F136" s="199">
        <f t="shared" si="13"/>
        <v>2103324</v>
      </c>
      <c r="G136" s="226">
        <v>208.4</v>
      </c>
      <c r="H136" s="510">
        <f t="shared" si="8"/>
        <v>10092.725527831093</v>
      </c>
      <c r="I136" s="197"/>
      <c r="J136" s="267"/>
      <c r="K136" s="218">
        <v>1</v>
      </c>
      <c r="L136" s="195">
        <f t="shared" si="11"/>
        <v>1</v>
      </c>
      <c r="M136" s="218"/>
      <c r="N136" t="str">
        <f t="shared" si="12"/>
        <v>3</v>
      </c>
      <c r="O136" s="196"/>
      <c r="P136" s="337"/>
      <c r="Q136" s="279"/>
      <c r="R136" s="30"/>
      <c r="T136" s="30"/>
      <c r="U136" s="197"/>
    </row>
    <row r="137" spans="1:21" ht="12.75">
      <c r="A137" s="217"/>
      <c r="B137" s="508">
        <v>2501</v>
      </c>
      <c r="C137" s="198">
        <f t="shared" si="6"/>
        <v>1</v>
      </c>
      <c r="D137" s="35" t="s">
        <v>49</v>
      </c>
      <c r="E137" s="159" t="s">
        <v>89</v>
      </c>
      <c r="F137" s="199">
        <f t="shared" si="13"/>
        <v>2337404</v>
      </c>
      <c r="G137" s="226">
        <v>231.13000000000002</v>
      </c>
      <c r="H137" s="510">
        <f t="shared" si="8"/>
        <v>10112.940769264049</v>
      </c>
      <c r="I137" s="197"/>
      <c r="J137" s="267"/>
      <c r="K137" s="218">
        <v>1</v>
      </c>
      <c r="L137" s="195">
        <f t="shared" si="11"/>
        <v>1</v>
      </c>
      <c r="M137" s="218"/>
      <c r="N137" t="str">
        <f t="shared" si="12"/>
        <v>1</v>
      </c>
      <c r="O137" s="196"/>
      <c r="P137" s="337"/>
      <c r="Q137" s="279"/>
      <c r="R137" s="30"/>
      <c r="T137" s="30"/>
      <c r="U137" s="197"/>
    </row>
    <row r="138" spans="1:21" ht="12.75">
      <c r="A138" s="217"/>
      <c r="B138" s="508">
        <v>2502</v>
      </c>
      <c r="C138" s="198">
        <f t="shared" si="6"/>
        <v>1</v>
      </c>
      <c r="D138" s="35" t="s">
        <v>49</v>
      </c>
      <c r="E138" s="159" t="s">
        <v>89</v>
      </c>
      <c r="F138" s="199">
        <f t="shared" ref="F138:F169" si="14">ROUND((VLOOKUP(D138,$B$41:$E$53,4,FALSE)*G138)*C138,0)</f>
        <v>2193194</v>
      </c>
      <c r="G138" s="226">
        <v>216.87</v>
      </c>
      <c r="H138" s="510">
        <f t="shared" si="8"/>
        <v>10112.943237884447</v>
      </c>
      <c r="I138" s="197"/>
      <c r="J138" s="267"/>
      <c r="K138" s="218">
        <v>1</v>
      </c>
      <c r="L138" s="195">
        <f t="shared" si="11"/>
        <v>1</v>
      </c>
      <c r="M138" s="218"/>
      <c r="N138" t="str">
        <f t="shared" si="12"/>
        <v>2</v>
      </c>
      <c r="O138" s="196"/>
      <c r="P138" s="337"/>
      <c r="Q138" s="279"/>
      <c r="R138" s="30"/>
      <c r="T138" s="30"/>
      <c r="U138" s="197"/>
    </row>
    <row r="139" spans="1:21" ht="12.75" hidden="1">
      <c r="A139" s="217"/>
      <c r="B139" s="508">
        <v>2503</v>
      </c>
      <c r="C139" s="198">
        <f t="shared" si="6"/>
        <v>1</v>
      </c>
      <c r="D139" s="35" t="s">
        <v>46</v>
      </c>
      <c r="E139" s="159" t="s">
        <v>90</v>
      </c>
      <c r="F139" s="199">
        <f t="shared" si="14"/>
        <v>1851931</v>
      </c>
      <c r="G139" s="226">
        <v>197.38000000000002</v>
      </c>
      <c r="H139" s="510">
        <f t="shared" si="8"/>
        <v>9382.5666227581296</v>
      </c>
      <c r="I139" s="197"/>
      <c r="J139" s="267"/>
      <c r="K139" s="218">
        <v>1</v>
      </c>
      <c r="L139" s="195">
        <f t="shared" si="11"/>
        <v>1</v>
      </c>
      <c r="M139" s="218"/>
      <c r="N139" t="str">
        <f t="shared" si="12"/>
        <v>3</v>
      </c>
      <c r="O139" s="196"/>
      <c r="P139" s="337"/>
      <c r="Q139" s="279"/>
      <c r="R139" s="30"/>
      <c r="T139" s="30"/>
      <c r="U139" s="197"/>
    </row>
    <row r="140" spans="1:21" ht="12.75">
      <c r="A140" s="217"/>
      <c r="B140" s="508">
        <v>2601</v>
      </c>
      <c r="C140" s="198">
        <f t="shared" si="6"/>
        <v>1</v>
      </c>
      <c r="D140" s="35" t="s">
        <v>49</v>
      </c>
      <c r="E140" s="159" t="s">
        <v>89</v>
      </c>
      <c r="F140" s="199">
        <f t="shared" si="14"/>
        <v>2388070</v>
      </c>
      <c r="G140" s="226">
        <v>236.14</v>
      </c>
      <c r="H140" s="510">
        <f t="shared" si="8"/>
        <v>10112.941475395952</v>
      </c>
      <c r="I140" s="197"/>
      <c r="J140" s="267"/>
      <c r="K140" s="218">
        <v>1</v>
      </c>
      <c r="L140" s="195">
        <f t="shared" si="11"/>
        <v>1</v>
      </c>
      <c r="M140" s="218"/>
      <c r="N140" t="str">
        <f t="shared" si="12"/>
        <v>1</v>
      </c>
      <c r="O140" s="196"/>
      <c r="P140" s="337"/>
      <c r="Q140" s="279"/>
      <c r="R140" s="30"/>
      <c r="T140" s="30"/>
      <c r="U140" s="197"/>
    </row>
    <row r="141" spans="1:21" ht="12.75" hidden="1">
      <c r="A141" s="217"/>
      <c r="B141" s="508">
        <v>2602</v>
      </c>
      <c r="C141" s="198">
        <f t="shared" si="6"/>
        <v>1</v>
      </c>
      <c r="D141" s="354" t="s">
        <v>56</v>
      </c>
      <c r="E141" s="159" t="s">
        <v>90</v>
      </c>
      <c r="F141" s="199">
        <f t="shared" si="14"/>
        <v>2426894</v>
      </c>
      <c r="G141" s="226">
        <v>237.98999999999998</v>
      </c>
      <c r="H141" s="510">
        <f t="shared" si="8"/>
        <v>10197.462078238583</v>
      </c>
      <c r="I141" s="197"/>
      <c r="J141" s="267"/>
      <c r="K141" s="218">
        <v>1</v>
      </c>
      <c r="L141" s="195">
        <f t="shared" si="11"/>
        <v>1</v>
      </c>
      <c r="M141" s="218"/>
      <c r="N141" t="str">
        <f t="shared" si="12"/>
        <v>2</v>
      </c>
      <c r="O141" s="196"/>
      <c r="P141" s="337"/>
      <c r="Q141" s="279"/>
      <c r="R141" s="30"/>
      <c r="T141" s="30"/>
      <c r="U141" s="197"/>
    </row>
    <row r="142" spans="1:21" ht="12.75">
      <c r="A142" s="217"/>
      <c r="B142" s="508">
        <v>2603</v>
      </c>
      <c r="C142" s="198">
        <f t="shared" si="6"/>
        <v>1</v>
      </c>
      <c r="D142" s="35" t="s">
        <v>49</v>
      </c>
      <c r="E142" s="159" t="s">
        <v>89</v>
      </c>
      <c r="F142" s="199">
        <f t="shared" si="14"/>
        <v>2072951</v>
      </c>
      <c r="G142" s="226">
        <v>204.98000000000002</v>
      </c>
      <c r="H142" s="510">
        <f t="shared" si="8"/>
        <v>10112.94272611962</v>
      </c>
      <c r="I142" s="197"/>
      <c r="J142" s="267"/>
      <c r="K142" s="218">
        <v>1</v>
      </c>
      <c r="L142" s="195">
        <f t="shared" si="11"/>
        <v>1</v>
      </c>
      <c r="M142" s="218"/>
      <c r="N142" t="str">
        <f t="shared" si="12"/>
        <v>3</v>
      </c>
      <c r="O142" s="196"/>
      <c r="P142" s="337"/>
      <c r="Q142" s="279"/>
      <c r="R142" s="30"/>
      <c r="T142" s="30"/>
      <c r="U142" s="197"/>
    </row>
    <row r="143" spans="1:21" ht="12.75">
      <c r="A143" s="217"/>
      <c r="B143" s="508">
        <v>2701</v>
      </c>
      <c r="C143" s="198">
        <f t="shared" si="6"/>
        <v>1</v>
      </c>
      <c r="D143" s="35" t="s">
        <v>49</v>
      </c>
      <c r="E143" s="159" t="s">
        <v>89</v>
      </c>
      <c r="F143" s="199">
        <f t="shared" si="14"/>
        <v>2401925</v>
      </c>
      <c r="G143" s="226">
        <v>237.51</v>
      </c>
      <c r="H143" s="510">
        <f t="shared" si="8"/>
        <v>10112.942612942614</v>
      </c>
      <c r="I143" s="197"/>
      <c r="J143" s="267"/>
      <c r="K143" s="218">
        <v>1</v>
      </c>
      <c r="L143" s="195">
        <f t="shared" si="11"/>
        <v>1</v>
      </c>
      <c r="M143" s="218"/>
      <c r="N143" t="str">
        <f t="shared" si="12"/>
        <v>1</v>
      </c>
      <c r="O143" s="196"/>
      <c r="P143" s="337"/>
      <c r="Q143" s="279"/>
      <c r="R143" s="30"/>
      <c r="T143" s="30"/>
      <c r="U143" s="197"/>
    </row>
    <row r="144" spans="1:21" ht="12.75">
      <c r="A144" s="217"/>
      <c r="B144" s="508">
        <v>2702</v>
      </c>
      <c r="C144" s="198">
        <f t="shared" si="6"/>
        <v>1</v>
      </c>
      <c r="D144" s="35" t="s">
        <v>49</v>
      </c>
      <c r="E144" s="159" t="s">
        <v>89</v>
      </c>
      <c r="F144" s="199">
        <f t="shared" si="14"/>
        <v>2184193</v>
      </c>
      <c r="G144" s="226">
        <v>215.98</v>
      </c>
      <c r="H144" s="510">
        <f t="shared" si="8"/>
        <v>10112.941013056765</v>
      </c>
      <c r="I144" s="197"/>
      <c r="J144" s="267"/>
      <c r="K144" s="218">
        <v>1</v>
      </c>
      <c r="L144" s="195">
        <f t="shared" si="11"/>
        <v>1</v>
      </c>
      <c r="M144" s="218"/>
      <c r="N144" t="str">
        <f t="shared" si="12"/>
        <v>2</v>
      </c>
      <c r="O144" s="196"/>
      <c r="P144" s="337"/>
      <c r="Q144" s="279"/>
      <c r="R144" s="30"/>
      <c r="T144" s="30"/>
      <c r="U144" s="197"/>
    </row>
    <row r="145" spans="1:21" ht="12.75">
      <c r="A145" s="217"/>
      <c r="B145" s="508">
        <v>2703</v>
      </c>
      <c r="C145" s="198">
        <f t="shared" si="6"/>
        <v>1</v>
      </c>
      <c r="D145" s="35" t="s">
        <v>49</v>
      </c>
      <c r="E145" s="159" t="s">
        <v>89</v>
      </c>
      <c r="F145" s="199">
        <f t="shared" si="14"/>
        <v>2070018</v>
      </c>
      <c r="G145" s="226">
        <v>204.69</v>
      </c>
      <c r="H145" s="510">
        <f t="shared" si="8"/>
        <v>10112.94152132493</v>
      </c>
      <c r="I145" s="197"/>
      <c r="J145" s="267"/>
      <c r="K145" s="218">
        <v>1</v>
      </c>
      <c r="L145" s="195">
        <f t="shared" si="11"/>
        <v>1</v>
      </c>
      <c r="M145" s="218"/>
      <c r="N145" t="str">
        <f t="shared" si="12"/>
        <v>3</v>
      </c>
      <c r="O145" s="196"/>
      <c r="P145" s="337"/>
      <c r="Q145" s="279"/>
      <c r="R145" s="30"/>
      <c r="T145" s="30"/>
      <c r="U145" s="197"/>
    </row>
    <row r="146" spans="1:21" ht="12.75">
      <c r="A146" s="217"/>
      <c r="B146" s="508">
        <v>2801</v>
      </c>
      <c r="C146" s="198">
        <f t="shared" si="6"/>
        <v>1</v>
      </c>
      <c r="D146" s="35" t="s">
        <v>49</v>
      </c>
      <c r="E146" s="159" t="s">
        <v>89</v>
      </c>
      <c r="F146" s="199">
        <f t="shared" si="14"/>
        <v>2374822</v>
      </c>
      <c r="G146" s="226">
        <v>234.82999999999998</v>
      </c>
      <c r="H146" s="510">
        <f t="shared" si="8"/>
        <v>10112.941276668229</v>
      </c>
      <c r="I146" s="197"/>
      <c r="J146" s="267"/>
      <c r="K146" s="218">
        <v>1</v>
      </c>
      <c r="L146" s="195">
        <f t="shared" si="11"/>
        <v>1</v>
      </c>
      <c r="M146" s="218"/>
      <c r="N146" t="str">
        <f t="shared" si="12"/>
        <v>1</v>
      </c>
      <c r="O146" s="196"/>
      <c r="P146" s="337"/>
      <c r="Q146" s="279"/>
      <c r="R146" s="30"/>
      <c r="T146" s="30"/>
      <c r="U146" s="197"/>
    </row>
    <row r="147" spans="1:21" ht="12.75" hidden="1">
      <c r="A147" s="217"/>
      <c r="B147" s="508">
        <v>2802</v>
      </c>
      <c r="C147" s="198">
        <f t="shared" si="6"/>
        <v>1</v>
      </c>
      <c r="D147" s="35" t="s">
        <v>48</v>
      </c>
      <c r="E147" s="159" t="s">
        <v>90</v>
      </c>
      <c r="F147" s="199">
        <f t="shared" si="14"/>
        <v>2409639</v>
      </c>
      <c r="G147" s="226">
        <v>238.75</v>
      </c>
      <c r="H147" s="510">
        <f t="shared" si="8"/>
        <v>10092.728795811518</v>
      </c>
      <c r="I147" s="197"/>
      <c r="J147" s="267"/>
      <c r="K147" s="218">
        <v>1</v>
      </c>
      <c r="L147" s="195">
        <f t="shared" si="11"/>
        <v>1</v>
      </c>
      <c r="M147" s="218"/>
      <c r="N147" t="str">
        <f t="shared" si="12"/>
        <v>2</v>
      </c>
      <c r="O147" s="196"/>
      <c r="P147" s="337"/>
      <c r="Q147" s="279"/>
      <c r="R147" s="30"/>
      <c r="T147" s="30"/>
      <c r="U147" s="197"/>
    </row>
    <row r="148" spans="1:21" ht="12.75">
      <c r="A148" s="385"/>
      <c r="B148" s="508">
        <v>2803</v>
      </c>
      <c r="C148" s="198">
        <f t="shared" si="6"/>
        <v>1</v>
      </c>
      <c r="D148" s="35" t="s">
        <v>49</v>
      </c>
      <c r="E148" s="363" t="s">
        <v>89</v>
      </c>
      <c r="F148" s="199">
        <f t="shared" si="14"/>
        <v>2068501</v>
      </c>
      <c r="G148" s="226">
        <v>204.54000000000002</v>
      </c>
      <c r="H148" s="510">
        <f t="shared" si="8"/>
        <v>10112.94123398846</v>
      </c>
      <c r="I148" s="197"/>
      <c r="J148" s="267"/>
      <c r="K148" s="218">
        <v>1</v>
      </c>
      <c r="L148" s="195">
        <f t="shared" si="11"/>
        <v>1</v>
      </c>
      <c r="M148" s="218"/>
      <c r="N148" t="str">
        <f t="shared" si="12"/>
        <v>3</v>
      </c>
      <c r="O148" s="196"/>
      <c r="P148" s="337"/>
      <c r="Q148" s="279"/>
      <c r="R148" s="30"/>
      <c r="T148" s="30"/>
      <c r="U148" s="197"/>
    </row>
    <row r="149" spans="1:21" ht="12.75">
      <c r="A149" s="217"/>
      <c r="B149" s="508">
        <v>2901</v>
      </c>
      <c r="C149" s="198">
        <f t="shared" si="6"/>
        <v>1</v>
      </c>
      <c r="D149" s="35" t="s">
        <v>49</v>
      </c>
      <c r="E149" s="159" t="s">
        <v>89</v>
      </c>
      <c r="F149" s="199">
        <f t="shared" si="14"/>
        <v>2375024</v>
      </c>
      <c r="G149" s="226">
        <v>234.85</v>
      </c>
      <c r="H149" s="510">
        <f t="shared" si="8"/>
        <v>10112.940174579518</v>
      </c>
      <c r="I149" s="197"/>
      <c r="J149" s="267"/>
      <c r="K149" s="218">
        <v>1</v>
      </c>
      <c r="L149" s="195">
        <f t="shared" si="11"/>
        <v>1</v>
      </c>
      <c r="M149" s="218"/>
      <c r="N149" t="str">
        <f t="shared" si="12"/>
        <v>1</v>
      </c>
      <c r="O149" s="196"/>
      <c r="P149" s="337"/>
      <c r="Q149" s="279"/>
      <c r="R149" s="30"/>
      <c r="T149" s="30"/>
      <c r="U149" s="197"/>
    </row>
    <row r="150" spans="1:21" ht="12.75">
      <c r="A150" s="217"/>
      <c r="B150" s="508">
        <v>2902</v>
      </c>
      <c r="C150" s="198">
        <f t="shared" si="6"/>
        <v>1</v>
      </c>
      <c r="D150" s="35" t="s">
        <v>49</v>
      </c>
      <c r="E150" s="159" t="s">
        <v>89</v>
      </c>
      <c r="F150" s="199">
        <f t="shared" si="14"/>
        <v>2184395</v>
      </c>
      <c r="G150" s="226">
        <v>216</v>
      </c>
      <c r="H150" s="510">
        <f t="shared" si="8"/>
        <v>10112.939814814816</v>
      </c>
      <c r="I150" s="197"/>
      <c r="J150" s="267"/>
      <c r="K150" s="218">
        <v>1</v>
      </c>
      <c r="L150" s="195">
        <f t="shared" si="11"/>
        <v>1</v>
      </c>
      <c r="M150" s="218"/>
      <c r="N150" t="str">
        <f t="shared" si="12"/>
        <v>2</v>
      </c>
      <c r="O150" s="196"/>
      <c r="P150" s="337"/>
      <c r="Q150" s="279"/>
      <c r="R150" s="30"/>
      <c r="T150" s="30"/>
      <c r="U150" s="197"/>
    </row>
    <row r="151" spans="1:21" ht="12.75">
      <c r="A151" s="217"/>
      <c r="B151" s="508">
        <v>2903</v>
      </c>
      <c r="C151" s="198">
        <f t="shared" si="6"/>
        <v>1</v>
      </c>
      <c r="D151" s="35" t="s">
        <v>49</v>
      </c>
      <c r="E151" s="159" t="s">
        <v>89</v>
      </c>
      <c r="F151" s="199">
        <f t="shared" si="14"/>
        <v>2059602</v>
      </c>
      <c r="G151" s="226">
        <v>203.66000000000003</v>
      </c>
      <c r="H151" s="510">
        <f t="shared" si="8"/>
        <v>10112.94314052833</v>
      </c>
      <c r="I151" s="197"/>
      <c r="J151" s="267"/>
      <c r="K151" s="218">
        <v>1</v>
      </c>
      <c r="L151" s="195">
        <f t="shared" si="11"/>
        <v>1</v>
      </c>
      <c r="M151" s="218"/>
      <c r="N151" t="str">
        <f t="shared" si="12"/>
        <v>3</v>
      </c>
      <c r="O151" s="196"/>
      <c r="P151" s="337"/>
      <c r="Q151" s="279"/>
      <c r="R151" s="30"/>
      <c r="T151" s="30"/>
      <c r="U151" s="197"/>
    </row>
    <row r="152" spans="1:21" ht="12.75">
      <c r="A152" s="217"/>
      <c r="B152" s="508">
        <v>3001</v>
      </c>
      <c r="C152" s="198">
        <f t="shared" si="6"/>
        <v>1</v>
      </c>
      <c r="D152" s="35" t="s">
        <v>49</v>
      </c>
      <c r="E152" s="159" t="s">
        <v>89</v>
      </c>
      <c r="F152" s="199">
        <f t="shared" si="14"/>
        <v>2396666</v>
      </c>
      <c r="G152" s="226">
        <v>236.99</v>
      </c>
      <c r="H152" s="510">
        <f t="shared" si="8"/>
        <v>10112.94147432381</v>
      </c>
      <c r="I152" s="197"/>
      <c r="J152" s="267"/>
      <c r="K152" s="218">
        <v>1</v>
      </c>
      <c r="L152" s="195">
        <f t="shared" si="11"/>
        <v>1</v>
      </c>
      <c r="M152" s="218"/>
      <c r="N152" t="str">
        <f t="shared" si="12"/>
        <v>1</v>
      </c>
      <c r="O152" s="196"/>
      <c r="P152" s="337"/>
      <c r="Q152" s="279"/>
      <c r="R152" s="30"/>
      <c r="T152" s="30"/>
      <c r="U152" s="197"/>
    </row>
    <row r="153" spans="1:21" ht="12.75" hidden="1">
      <c r="A153" s="217"/>
      <c r="B153" s="508">
        <v>3002</v>
      </c>
      <c r="C153" s="198">
        <f t="shared" si="6"/>
        <v>1</v>
      </c>
      <c r="D153" s="35" t="s">
        <v>48</v>
      </c>
      <c r="E153" s="159" t="s">
        <v>90</v>
      </c>
      <c r="F153" s="199">
        <f t="shared" si="14"/>
        <v>2404391</v>
      </c>
      <c r="G153" s="226">
        <v>238.23</v>
      </c>
      <c r="H153" s="510">
        <f t="shared" si="8"/>
        <v>10092.72971498132</v>
      </c>
      <c r="I153" s="197"/>
      <c r="J153" s="267"/>
      <c r="K153" s="218">
        <v>1</v>
      </c>
      <c r="L153" s="195">
        <f t="shared" ref="L153:L170" si="15">SUM(I153:K153)</f>
        <v>1</v>
      </c>
      <c r="M153" s="218"/>
      <c r="N153" t="str">
        <f t="shared" ref="N153:N170" si="16">RIGHT(B153,1)</f>
        <v>2</v>
      </c>
      <c r="O153" s="196"/>
      <c r="P153" s="337"/>
      <c r="Q153" s="279"/>
      <c r="R153" s="30"/>
      <c r="T153" s="30"/>
      <c r="U153" s="197"/>
    </row>
    <row r="154" spans="1:21" ht="12.75" hidden="1">
      <c r="A154" s="217"/>
      <c r="B154" s="508">
        <v>3003</v>
      </c>
      <c r="C154" s="198">
        <f t="shared" si="6"/>
        <v>1</v>
      </c>
      <c r="D154" s="35" t="s">
        <v>46</v>
      </c>
      <c r="E154" s="159" t="s">
        <v>90</v>
      </c>
      <c r="F154" s="199">
        <f t="shared" si="14"/>
        <v>1903348</v>
      </c>
      <c r="G154" s="226">
        <v>202.86</v>
      </c>
      <c r="H154" s="510">
        <f t="shared" si="8"/>
        <v>9382.5692595878918</v>
      </c>
      <c r="I154" s="197"/>
      <c r="J154" s="267"/>
      <c r="K154" s="218">
        <v>1</v>
      </c>
      <c r="L154" s="195">
        <f t="shared" si="15"/>
        <v>1</v>
      </c>
      <c r="M154" s="218"/>
      <c r="N154" t="str">
        <f t="shared" si="16"/>
        <v>3</v>
      </c>
      <c r="O154" s="196"/>
      <c r="P154" s="337"/>
      <c r="Q154" s="279"/>
      <c r="R154" s="30"/>
      <c r="T154" s="30"/>
      <c r="U154" s="197"/>
    </row>
    <row r="155" spans="1:21" ht="12.75">
      <c r="A155" s="217"/>
      <c r="B155" s="508">
        <v>3101</v>
      </c>
      <c r="C155" s="198">
        <f t="shared" si="6"/>
        <v>1</v>
      </c>
      <c r="D155" s="35" t="s">
        <v>49</v>
      </c>
      <c r="E155" s="159" t="s">
        <v>89</v>
      </c>
      <c r="F155" s="199">
        <f t="shared" si="14"/>
        <v>2390093</v>
      </c>
      <c r="G155" s="226">
        <v>236.34</v>
      </c>
      <c r="H155" s="510">
        <f t="shared" si="8"/>
        <v>10112.943217398662</v>
      </c>
      <c r="I155" s="197"/>
      <c r="J155" s="267"/>
      <c r="K155" s="218">
        <v>1</v>
      </c>
      <c r="L155" s="195">
        <f t="shared" si="15"/>
        <v>1</v>
      </c>
      <c r="M155" s="218"/>
      <c r="N155" t="str">
        <f t="shared" si="16"/>
        <v>1</v>
      </c>
      <c r="O155" s="196"/>
      <c r="P155" s="337"/>
      <c r="Q155" s="279"/>
      <c r="R155" s="30"/>
      <c r="T155" s="30"/>
      <c r="U155" s="197"/>
    </row>
    <row r="156" spans="1:21" ht="12.75" hidden="1">
      <c r="A156" s="217"/>
      <c r="B156" s="508">
        <v>3102</v>
      </c>
      <c r="C156" s="198">
        <f t="shared" si="6"/>
        <v>1</v>
      </c>
      <c r="D156" s="35" t="s">
        <v>49</v>
      </c>
      <c r="E156" s="159" t="s">
        <v>90</v>
      </c>
      <c r="F156" s="199">
        <f t="shared" si="14"/>
        <v>2193295</v>
      </c>
      <c r="G156" s="226">
        <v>216.88</v>
      </c>
      <c r="H156" s="510">
        <f t="shared" si="8"/>
        <v>10112.942641091848</v>
      </c>
      <c r="I156" s="197"/>
      <c r="J156" s="267"/>
      <c r="K156" s="218">
        <v>1</v>
      </c>
      <c r="L156" s="195">
        <f t="shared" si="15"/>
        <v>1</v>
      </c>
      <c r="M156" s="218"/>
      <c r="N156" t="str">
        <f t="shared" si="16"/>
        <v>2</v>
      </c>
      <c r="O156" s="196"/>
      <c r="P156" s="337"/>
      <c r="Q156" s="279"/>
      <c r="R156" s="30"/>
      <c r="T156" s="30"/>
      <c r="U156" s="197"/>
    </row>
    <row r="157" spans="1:21" ht="12.75">
      <c r="A157" s="217"/>
      <c r="B157" s="508">
        <v>3103</v>
      </c>
      <c r="C157" s="198">
        <f t="shared" si="6"/>
        <v>1</v>
      </c>
      <c r="D157" s="35" t="s">
        <v>49</v>
      </c>
      <c r="E157" s="159" t="s">
        <v>89</v>
      </c>
      <c r="F157" s="199">
        <f t="shared" si="14"/>
        <v>2045747</v>
      </c>
      <c r="G157" s="226">
        <v>202.29000000000002</v>
      </c>
      <c r="H157" s="510">
        <f t="shared" si="8"/>
        <v>10112.941816204459</v>
      </c>
      <c r="I157" s="197"/>
      <c r="J157" s="267"/>
      <c r="K157" s="218">
        <v>1</v>
      </c>
      <c r="L157" s="195">
        <f t="shared" si="15"/>
        <v>1</v>
      </c>
      <c r="M157" s="218"/>
      <c r="N157" t="str">
        <f t="shared" si="16"/>
        <v>3</v>
      </c>
      <c r="O157" s="196"/>
      <c r="P157" s="337"/>
      <c r="Q157" s="279"/>
      <c r="R157" s="30"/>
      <c r="T157" s="30"/>
      <c r="U157" s="197"/>
    </row>
    <row r="158" spans="1:21" ht="12.75">
      <c r="A158" s="217"/>
      <c r="B158" s="508">
        <v>3201</v>
      </c>
      <c r="C158" s="198">
        <f t="shared" si="6"/>
        <v>1</v>
      </c>
      <c r="D158" s="35" t="s">
        <v>49</v>
      </c>
      <c r="E158" s="159" t="s">
        <v>89</v>
      </c>
      <c r="F158" s="199">
        <f t="shared" si="14"/>
        <v>2382002</v>
      </c>
      <c r="G158" s="226">
        <v>235.54</v>
      </c>
      <c r="H158" s="510">
        <f t="shared" si="8"/>
        <v>10112.940477201326</v>
      </c>
      <c r="I158" s="197"/>
      <c r="J158" s="267"/>
      <c r="K158" s="218">
        <v>1</v>
      </c>
      <c r="L158" s="195">
        <f t="shared" si="15"/>
        <v>1</v>
      </c>
      <c r="M158" s="218"/>
      <c r="N158" t="str">
        <f t="shared" si="16"/>
        <v>1</v>
      </c>
      <c r="O158" s="196"/>
      <c r="P158" s="337"/>
      <c r="Q158" s="279"/>
      <c r="R158" s="30"/>
      <c r="T158" s="30"/>
      <c r="U158" s="197"/>
    </row>
    <row r="159" spans="1:21" ht="12.75" hidden="1">
      <c r="A159" s="217"/>
      <c r="B159" s="508">
        <v>3202</v>
      </c>
      <c r="C159" s="198">
        <f t="shared" si="6"/>
        <v>1</v>
      </c>
      <c r="D159" s="35" t="s">
        <v>48</v>
      </c>
      <c r="E159" s="159" t="s">
        <v>90</v>
      </c>
      <c r="F159" s="199">
        <f t="shared" si="14"/>
        <v>2427200</v>
      </c>
      <c r="G159" s="226">
        <v>240.48999999999998</v>
      </c>
      <c r="H159" s="510">
        <f t="shared" si="8"/>
        <v>10092.727348330493</v>
      </c>
      <c r="I159" s="197"/>
      <c r="J159" s="267"/>
      <c r="K159" s="218">
        <v>1</v>
      </c>
      <c r="L159" s="195">
        <f t="shared" si="15"/>
        <v>1</v>
      </c>
      <c r="M159" s="218"/>
      <c r="N159" t="str">
        <f t="shared" si="16"/>
        <v>2</v>
      </c>
      <c r="O159" s="196"/>
      <c r="P159" s="337"/>
      <c r="Q159" s="279"/>
      <c r="R159" s="30"/>
      <c r="T159" s="30"/>
      <c r="U159" s="197"/>
    </row>
    <row r="160" spans="1:21" ht="12.75" hidden="1">
      <c r="A160" s="217"/>
      <c r="B160" s="508">
        <v>3203</v>
      </c>
      <c r="C160" s="198">
        <f t="shared" si="6"/>
        <v>1</v>
      </c>
      <c r="D160" s="35" t="s">
        <v>46</v>
      </c>
      <c r="E160" s="159" t="s">
        <v>90</v>
      </c>
      <c r="F160" s="199">
        <f t="shared" si="14"/>
        <v>1911041</v>
      </c>
      <c r="G160" s="226">
        <v>203.68</v>
      </c>
      <c r="H160" s="510">
        <f t="shared" si="8"/>
        <v>9382.5657894736833</v>
      </c>
      <c r="I160" s="197"/>
      <c r="J160" s="267"/>
      <c r="K160" s="218">
        <v>1</v>
      </c>
      <c r="L160" s="195">
        <f t="shared" si="15"/>
        <v>1</v>
      </c>
      <c r="M160" s="218"/>
      <c r="N160" t="str">
        <f t="shared" si="16"/>
        <v>3</v>
      </c>
      <c r="O160" s="196"/>
      <c r="P160" s="337"/>
      <c r="Q160" s="279"/>
      <c r="R160" s="30"/>
      <c r="T160" s="30"/>
      <c r="U160" s="197"/>
    </row>
    <row r="161" spans="1:27" ht="12.75">
      <c r="A161" s="217"/>
      <c r="B161" s="508">
        <v>3301</v>
      </c>
      <c r="C161" s="198">
        <f t="shared" si="6"/>
        <v>1</v>
      </c>
      <c r="D161" s="35" t="s">
        <v>49</v>
      </c>
      <c r="E161" s="159" t="s">
        <v>89</v>
      </c>
      <c r="F161" s="199">
        <f t="shared" si="14"/>
        <v>2382205</v>
      </c>
      <c r="G161" s="226">
        <v>235.56</v>
      </c>
      <c r="H161" s="510">
        <f t="shared" si="8"/>
        <v>10112.943623705212</v>
      </c>
      <c r="I161" s="197"/>
      <c r="J161" s="267"/>
      <c r="K161" s="218">
        <v>1</v>
      </c>
      <c r="L161" s="195">
        <f t="shared" si="15"/>
        <v>1</v>
      </c>
      <c r="M161" s="218"/>
      <c r="N161" t="str">
        <f t="shared" si="16"/>
        <v>1</v>
      </c>
      <c r="O161" s="196"/>
      <c r="P161" s="337"/>
      <c r="Q161" s="279"/>
      <c r="R161" s="30"/>
      <c r="T161" s="30"/>
      <c r="U161" s="197"/>
    </row>
    <row r="162" spans="1:27" ht="12.75" hidden="1">
      <c r="A162" s="217"/>
      <c r="B162" s="508">
        <v>3302</v>
      </c>
      <c r="C162" s="198">
        <f t="shared" si="6"/>
        <v>1</v>
      </c>
      <c r="D162" s="35" t="s">
        <v>49</v>
      </c>
      <c r="E162" s="159" t="s">
        <v>90</v>
      </c>
      <c r="F162" s="199">
        <f t="shared" si="14"/>
        <v>2182373</v>
      </c>
      <c r="G162" s="226">
        <v>215.8</v>
      </c>
      <c r="H162" s="510">
        <f t="shared" si="8"/>
        <v>10112.942539388321</v>
      </c>
      <c r="I162" s="197"/>
      <c r="J162" s="267"/>
      <c r="K162" s="218">
        <v>1</v>
      </c>
      <c r="L162" s="195">
        <f t="shared" si="15"/>
        <v>1</v>
      </c>
      <c r="M162" s="218"/>
      <c r="N162" t="str">
        <f t="shared" si="16"/>
        <v>2</v>
      </c>
      <c r="O162" s="196"/>
      <c r="P162" s="337"/>
      <c r="Q162" s="279"/>
      <c r="R162" s="30"/>
      <c r="T162" s="30"/>
      <c r="U162" s="197"/>
    </row>
    <row r="163" spans="1:27" ht="12.75">
      <c r="A163" s="386"/>
      <c r="B163" s="508">
        <v>3303</v>
      </c>
      <c r="C163" s="198">
        <f t="shared" si="6"/>
        <v>1</v>
      </c>
      <c r="D163" s="35" t="s">
        <v>49</v>
      </c>
      <c r="E163" s="363" t="s">
        <v>89</v>
      </c>
      <c r="F163" s="199">
        <f t="shared" si="14"/>
        <v>2051511</v>
      </c>
      <c r="G163" s="226">
        <v>202.86</v>
      </c>
      <c r="H163" s="510">
        <f t="shared" si="8"/>
        <v>10112.939958592131</v>
      </c>
      <c r="I163" s="197"/>
      <c r="J163" s="267"/>
      <c r="K163" s="218">
        <v>1</v>
      </c>
      <c r="L163" s="195">
        <f t="shared" si="15"/>
        <v>1</v>
      </c>
      <c r="M163" s="218"/>
      <c r="N163" t="str">
        <f t="shared" si="16"/>
        <v>3</v>
      </c>
      <c r="O163" s="196"/>
      <c r="P163" s="337"/>
      <c r="Q163" s="279"/>
      <c r="R163" s="30"/>
      <c r="T163" s="30"/>
      <c r="U163" s="197"/>
    </row>
    <row r="164" spans="1:27" ht="12.75" hidden="1">
      <c r="A164" s="217"/>
      <c r="B164" s="508">
        <v>3401</v>
      </c>
      <c r="C164" s="198">
        <f t="shared" si="6"/>
        <v>1</v>
      </c>
      <c r="D164" s="35" t="s">
        <v>49</v>
      </c>
      <c r="E164" s="159" t="s">
        <v>90</v>
      </c>
      <c r="F164" s="199">
        <f t="shared" si="14"/>
        <v>2392014</v>
      </c>
      <c r="G164" s="226">
        <v>236.53</v>
      </c>
      <c r="H164" s="510">
        <f t="shared" si="8"/>
        <v>10112.941275948082</v>
      </c>
      <c r="I164" s="197"/>
      <c r="J164" s="267"/>
      <c r="K164" s="218">
        <v>1</v>
      </c>
      <c r="L164" s="195">
        <f t="shared" si="15"/>
        <v>1</v>
      </c>
      <c r="M164" s="218"/>
      <c r="N164" t="str">
        <f t="shared" si="16"/>
        <v>1</v>
      </c>
      <c r="O164" s="196"/>
      <c r="P164" s="337"/>
      <c r="Q164" s="279"/>
      <c r="R164" s="30"/>
      <c r="T164" s="30"/>
      <c r="U164" s="197"/>
    </row>
    <row r="165" spans="1:27" ht="12.75" hidden="1">
      <c r="A165" s="217"/>
      <c r="B165" s="508">
        <v>3402</v>
      </c>
      <c r="C165" s="198">
        <f t="shared" si="6"/>
        <v>1</v>
      </c>
      <c r="D165" s="35" t="s">
        <v>48</v>
      </c>
      <c r="E165" s="159" t="s">
        <v>90</v>
      </c>
      <c r="F165" s="199">
        <f t="shared" si="14"/>
        <v>2413171</v>
      </c>
      <c r="G165" s="226">
        <v>239.1</v>
      </c>
      <c r="H165" s="510">
        <f t="shared" si="8"/>
        <v>10092.726892513592</v>
      </c>
      <c r="I165" s="197"/>
      <c r="J165" s="267"/>
      <c r="K165" s="218">
        <v>1</v>
      </c>
      <c r="L165" s="195">
        <f t="shared" si="15"/>
        <v>1</v>
      </c>
      <c r="M165" s="218"/>
      <c r="N165" t="str">
        <f t="shared" si="16"/>
        <v>2</v>
      </c>
      <c r="O165" s="196"/>
      <c r="P165" s="337"/>
      <c r="Q165" s="279"/>
      <c r="R165" s="30"/>
      <c r="T165" s="30"/>
      <c r="U165" s="197"/>
    </row>
    <row r="166" spans="1:27" ht="12.75">
      <c r="A166" s="217"/>
      <c r="B166" s="508">
        <v>3403</v>
      </c>
      <c r="C166" s="198">
        <f t="shared" si="6"/>
        <v>1</v>
      </c>
      <c r="D166" s="35" t="s">
        <v>49</v>
      </c>
      <c r="E166" s="159" t="s">
        <v>89</v>
      </c>
      <c r="F166" s="199">
        <f t="shared" si="14"/>
        <v>2084176</v>
      </c>
      <c r="G166" s="226">
        <v>206.09</v>
      </c>
      <c r="H166" s="510">
        <f t="shared" si="8"/>
        <v>10112.940948129457</v>
      </c>
      <c r="I166" s="197"/>
      <c r="J166" s="267"/>
      <c r="K166" s="218">
        <v>1</v>
      </c>
      <c r="L166" s="195">
        <f t="shared" si="15"/>
        <v>1</v>
      </c>
      <c r="M166" s="218"/>
      <c r="N166" t="str">
        <f t="shared" si="16"/>
        <v>3</v>
      </c>
      <c r="O166" s="196"/>
      <c r="P166" s="337"/>
      <c r="Q166" s="279"/>
      <c r="R166" s="30"/>
      <c r="T166" s="30"/>
      <c r="U166" s="197"/>
    </row>
    <row r="167" spans="1:27" ht="12.75">
      <c r="A167" s="217" t="s">
        <v>94</v>
      </c>
      <c r="B167" s="508">
        <v>3501</v>
      </c>
      <c r="C167" s="198">
        <f t="shared" si="6"/>
        <v>0.9597</v>
      </c>
      <c r="D167" s="35" t="s">
        <v>49</v>
      </c>
      <c r="E167" s="159" t="s">
        <v>89</v>
      </c>
      <c r="F167" s="199">
        <f t="shared" si="14"/>
        <v>2327935</v>
      </c>
      <c r="G167" s="226">
        <v>239.85999999999999</v>
      </c>
      <c r="H167" s="510">
        <f t="shared" si="8"/>
        <v>9705.390644542651</v>
      </c>
      <c r="I167" s="370">
        <v>-4.0300000000000002E-2</v>
      </c>
      <c r="J167" s="267"/>
      <c r="K167" s="218">
        <v>1</v>
      </c>
      <c r="L167" s="195">
        <f t="shared" si="15"/>
        <v>0.9597</v>
      </c>
      <c r="M167" s="218"/>
      <c r="N167" t="str">
        <f t="shared" si="16"/>
        <v>1</v>
      </c>
      <c r="O167" s="196"/>
      <c r="P167" s="337"/>
      <c r="Q167" s="279"/>
      <c r="R167" s="30"/>
      <c r="T167" s="30"/>
      <c r="U167" s="197"/>
    </row>
    <row r="168" spans="1:27" ht="12.75" hidden="1">
      <c r="A168" s="217"/>
      <c r="B168" s="508">
        <v>3502</v>
      </c>
      <c r="C168" s="198">
        <f t="shared" si="6"/>
        <v>1</v>
      </c>
      <c r="D168" s="35" t="s">
        <v>49</v>
      </c>
      <c r="E168" s="159" t="s">
        <v>90</v>
      </c>
      <c r="F168" s="199">
        <f t="shared" si="14"/>
        <v>2271266</v>
      </c>
      <c r="G168" s="226">
        <v>224.59</v>
      </c>
      <c r="H168" s="510">
        <f t="shared" si="8"/>
        <v>10112.943586090209</v>
      </c>
      <c r="I168" s="197"/>
      <c r="J168" s="267"/>
      <c r="K168" s="218">
        <v>1</v>
      </c>
      <c r="L168" s="195">
        <f t="shared" si="15"/>
        <v>1</v>
      </c>
      <c r="M168" s="218"/>
      <c r="N168" t="str">
        <f t="shared" si="16"/>
        <v>2</v>
      </c>
      <c r="O168" s="196"/>
      <c r="P168" s="337"/>
      <c r="Q168" s="279"/>
      <c r="R168" s="30"/>
      <c r="T168" s="30"/>
      <c r="U168" s="197"/>
    </row>
    <row r="169" spans="1:27" ht="12.75">
      <c r="A169" s="217"/>
      <c r="B169" s="508">
        <v>3503</v>
      </c>
      <c r="C169" s="198">
        <f t="shared" si="6"/>
        <v>1</v>
      </c>
      <c r="D169" s="35" t="s">
        <v>57</v>
      </c>
      <c r="E169" s="159" t="s">
        <v>89</v>
      </c>
      <c r="F169" s="199">
        <f t="shared" si="14"/>
        <v>5424309</v>
      </c>
      <c r="G169" s="226">
        <v>488.01</v>
      </c>
      <c r="H169" s="510">
        <f t="shared" si="8"/>
        <v>11115.159525419562</v>
      </c>
      <c r="I169" s="197"/>
      <c r="J169" s="267"/>
      <c r="K169" s="218">
        <v>1</v>
      </c>
      <c r="L169" s="195">
        <f t="shared" si="15"/>
        <v>1</v>
      </c>
      <c r="M169" s="218"/>
      <c r="N169" t="str">
        <f t="shared" si="16"/>
        <v>3</v>
      </c>
      <c r="O169" s="196"/>
      <c r="P169" s="337"/>
      <c r="Q169" s="279"/>
      <c r="R169" s="30"/>
      <c r="T169" s="30"/>
      <c r="U169" s="197"/>
    </row>
    <row r="170" spans="1:27" ht="12.75" hidden="1">
      <c r="A170" s="217"/>
      <c r="B170" s="515">
        <v>3600</v>
      </c>
      <c r="C170" s="516">
        <f t="shared" si="6"/>
        <v>1</v>
      </c>
      <c r="D170" s="517" t="s">
        <v>57</v>
      </c>
      <c r="E170" s="518" t="s">
        <v>90</v>
      </c>
      <c r="F170" s="519">
        <f t="shared" ref="F170" si="17">ROUND((VLOOKUP(D170,$B$41:$E$53,4,FALSE)*G170)*C170,0)</f>
        <v>4641690</v>
      </c>
      <c r="G170" s="520">
        <v>417.6</v>
      </c>
      <c r="H170" s="521">
        <f t="shared" si="8"/>
        <v>11115.15804597701</v>
      </c>
      <c r="I170" s="197"/>
      <c r="J170" s="267"/>
      <c r="K170" s="218">
        <v>1</v>
      </c>
      <c r="L170" s="195">
        <f t="shared" si="15"/>
        <v>1</v>
      </c>
      <c r="M170" s="218"/>
      <c r="N170" t="str">
        <f t="shared" si="16"/>
        <v>0</v>
      </c>
      <c r="O170" s="196"/>
      <c r="P170" s="337"/>
      <c r="Q170" s="279"/>
      <c r="R170" s="30"/>
      <c r="T170" s="30"/>
      <c r="U170" s="197"/>
    </row>
    <row r="171" spans="1:27" ht="12.75">
      <c r="A171" s="212"/>
      <c r="B171" s="213"/>
      <c r="C171" s="213"/>
      <c r="D171" s="213"/>
      <c r="E171" s="213"/>
      <c r="F171" s="213"/>
      <c r="G171" s="213"/>
      <c r="H171" s="213"/>
      <c r="I171" s="213"/>
      <c r="J171" s="213"/>
      <c r="K171" s="213"/>
      <c r="L171" s="213"/>
      <c r="M171" s="213"/>
      <c r="N171" s="195"/>
      <c r="O171" s="195"/>
      <c r="P171" s="195"/>
      <c r="Q171" s="195"/>
      <c r="R171" s="196"/>
      <c r="S171" s="30"/>
      <c r="U171" s="30"/>
      <c r="V171" s="197"/>
    </row>
    <row r="172" spans="1:27">
      <c r="A172" s="212"/>
      <c r="B172" s="213"/>
      <c r="C172" s="213"/>
      <c r="D172" s="213"/>
      <c r="E172" s="213"/>
      <c r="F172" s="213"/>
      <c r="G172" s="213"/>
      <c r="H172" s="213"/>
      <c r="I172" s="213"/>
      <c r="J172" s="213"/>
      <c r="K172" s="213"/>
      <c r="L172" s="213"/>
      <c r="M172" s="213"/>
      <c r="N172" s="195"/>
      <c r="O172" s="195"/>
      <c r="P172" s="195"/>
      <c r="Q172" s="195"/>
      <c r="R172" s="196"/>
      <c r="S172" s="30"/>
      <c r="U172" s="30"/>
      <c r="V172" s="197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27">
      <c r="A174" s="164" t="s">
        <v>95</v>
      </c>
      <c r="B174" s="177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42"/>
      <c r="P174" s="142"/>
      <c r="Q174" s="142"/>
      <c r="R174" s="30"/>
      <c r="Z174" s="277"/>
      <c r="AA174" s="83"/>
    </row>
    <row r="175" spans="1:27">
      <c r="A175" s="3"/>
      <c r="B175" s="3"/>
      <c r="C175" s="3"/>
      <c r="D175" s="46"/>
      <c r="E175" s="46"/>
      <c r="F175" s="46"/>
      <c r="G175" s="46"/>
      <c r="H175" s="46"/>
      <c r="I175" s="3"/>
      <c r="J175" s="3"/>
      <c r="K175" s="3"/>
      <c r="L175" s="3"/>
      <c r="M175" s="3"/>
      <c r="N175" s="3"/>
      <c r="O175" s="3"/>
      <c r="P175" s="3"/>
      <c r="Q175" s="3"/>
      <c r="Z175" s="277"/>
      <c r="AA175" s="83"/>
    </row>
    <row r="176" spans="1:27">
      <c r="A176" s="430" t="s">
        <v>96</v>
      </c>
      <c r="B176" s="431"/>
      <c r="C176" s="431"/>
      <c r="D176" s="431"/>
      <c r="E176" s="431"/>
      <c r="F176" s="432"/>
      <c r="G176" s="134"/>
      <c r="H176" s="134"/>
      <c r="I176" s="3"/>
      <c r="J176" s="3"/>
      <c r="K176" s="3"/>
      <c r="L176" s="3"/>
      <c r="M176" s="3"/>
      <c r="N176" s="3"/>
      <c r="O176" s="3"/>
      <c r="P176" s="3"/>
      <c r="Q176" s="3"/>
      <c r="R176" s="197"/>
      <c r="Z176" s="277"/>
      <c r="AA176" s="83"/>
    </row>
    <row r="177" spans="1:27" ht="27.95">
      <c r="A177" s="62" t="s">
        <v>41</v>
      </c>
      <c r="B177" s="200" t="s">
        <v>42</v>
      </c>
      <c r="C177" s="201" t="s">
        <v>97</v>
      </c>
      <c r="D177" s="62" t="s">
        <v>98</v>
      </c>
      <c r="E177" s="224" t="s">
        <v>99</v>
      </c>
      <c r="F177" s="62" t="s">
        <v>100</v>
      </c>
      <c r="G177" s="221"/>
      <c r="H177" s="134"/>
      <c r="I177" s="3"/>
      <c r="J177" s="3"/>
      <c r="K177" s="3"/>
      <c r="L177" s="3"/>
      <c r="M177" s="3"/>
      <c r="N177" s="3"/>
      <c r="O177" s="3"/>
      <c r="P177" s="3"/>
      <c r="Q177" s="3"/>
      <c r="Z177" s="277"/>
      <c r="AA177" s="83"/>
    </row>
    <row r="178" spans="1:27">
      <c r="A178" s="61" t="str">
        <f t="shared" ref="A178:B190" si="18">B41</f>
        <v>Preço Base 1</v>
      </c>
      <c r="B178" s="38">
        <f t="shared" si="18"/>
        <v>255.68</v>
      </c>
      <c r="C178" s="10">
        <f t="shared" ref="C178:C190" si="19">COUNTIFS($D$74:$D$170,A178,$E$74:$E$170,"Disponivel")</f>
        <v>0</v>
      </c>
      <c r="D178" s="202">
        <f t="shared" ref="D178:D190" si="20">SUMIFS($F$74:$F$170,$D$74:$D$170,A178,$E$74:$E$170,"Disponivel")</f>
        <v>0</v>
      </c>
      <c r="E178" s="219">
        <f>IF(C178=0,0,D178/C178)</f>
        <v>0</v>
      </c>
      <c r="F178" s="203">
        <f>E178/B178</f>
        <v>0</v>
      </c>
      <c r="G178" s="222"/>
      <c r="H178" s="134"/>
      <c r="I178" s="3"/>
      <c r="J178" s="3"/>
      <c r="K178" s="3"/>
      <c r="L178" s="3"/>
      <c r="M178" s="3"/>
      <c r="N178" s="3"/>
      <c r="O178" s="3"/>
      <c r="P178" s="3"/>
      <c r="Q178" s="3"/>
      <c r="Z178" s="277"/>
      <c r="AA178" s="83"/>
    </row>
    <row r="179" spans="1:27">
      <c r="A179" s="61" t="str">
        <f t="shared" si="18"/>
        <v>Preço Base 2</v>
      </c>
      <c r="B179" s="38">
        <f t="shared" si="18"/>
        <v>201.3066666666667</v>
      </c>
      <c r="C179" s="10">
        <f t="shared" si="19"/>
        <v>0</v>
      </c>
      <c r="D179" s="202">
        <f t="shared" si="20"/>
        <v>0</v>
      </c>
      <c r="E179" s="219">
        <f t="shared" ref="E179:E188" si="21">IF(C179=0,0,D179/C179)</f>
        <v>0</v>
      </c>
      <c r="F179" s="203">
        <f t="shared" ref="F179:F188" si="22">E179/B179</f>
        <v>0</v>
      </c>
      <c r="G179" s="222"/>
      <c r="H179" s="134"/>
      <c r="I179" s="3"/>
      <c r="J179" s="3"/>
      <c r="K179" s="3"/>
      <c r="L179" s="3"/>
      <c r="M179" s="3"/>
      <c r="N179" s="3"/>
      <c r="O179" s="3"/>
      <c r="P179" s="3"/>
      <c r="Q179" s="3"/>
      <c r="Z179" s="277"/>
      <c r="AA179" s="83"/>
    </row>
    <row r="180" spans="1:27">
      <c r="A180" s="61" t="str">
        <f t="shared" si="18"/>
        <v>Preço Base 3</v>
      </c>
      <c r="B180" s="38">
        <f t="shared" si="18"/>
        <v>209.09</v>
      </c>
      <c r="C180" s="10">
        <f t="shared" si="19"/>
        <v>0</v>
      </c>
      <c r="D180" s="202">
        <f t="shared" si="20"/>
        <v>0</v>
      </c>
      <c r="E180" s="219">
        <f t="shared" si="21"/>
        <v>0</v>
      </c>
      <c r="F180" s="203">
        <f t="shared" si="22"/>
        <v>0</v>
      </c>
      <c r="G180" s="222"/>
      <c r="H180" s="134"/>
      <c r="I180" s="3"/>
      <c r="J180" s="3"/>
      <c r="K180" s="3"/>
      <c r="L180" s="3"/>
      <c r="M180" s="3"/>
      <c r="N180" s="3"/>
      <c r="O180" s="3"/>
      <c r="P180" s="3"/>
      <c r="Q180" s="3"/>
      <c r="Z180" s="277"/>
      <c r="AA180" s="83"/>
    </row>
    <row r="181" spans="1:27">
      <c r="A181" s="61" t="str">
        <f t="shared" si="18"/>
        <v>Preço Base 4</v>
      </c>
      <c r="B181" s="38">
        <f t="shared" si="18"/>
        <v>233.32826086956521</v>
      </c>
      <c r="C181" s="10">
        <f t="shared" si="19"/>
        <v>0</v>
      </c>
      <c r="D181" s="202">
        <f t="shared" si="20"/>
        <v>0</v>
      </c>
      <c r="E181" s="219">
        <f t="shared" si="21"/>
        <v>0</v>
      </c>
      <c r="F181" s="203">
        <f t="shared" si="22"/>
        <v>0</v>
      </c>
      <c r="G181" s="222"/>
      <c r="H181" s="134"/>
      <c r="I181" s="3"/>
      <c r="J181" s="3"/>
      <c r="K181" s="3"/>
      <c r="L181" s="3"/>
      <c r="M181" s="3"/>
      <c r="N181" s="3"/>
      <c r="O181" s="3"/>
      <c r="P181" s="3"/>
      <c r="Q181" s="3"/>
      <c r="Z181" s="277"/>
      <c r="AA181" s="83"/>
    </row>
    <row r="182" spans="1:27">
      <c r="A182" s="61" t="str">
        <f t="shared" si="18"/>
        <v>Preço Base 5</v>
      </c>
      <c r="B182" s="38">
        <f t="shared" si="18"/>
        <v>222.1045833333333</v>
      </c>
      <c r="C182" s="10">
        <f t="shared" si="19"/>
        <v>20</v>
      </c>
      <c r="D182" s="202">
        <f t="shared" si="20"/>
        <v>44770434</v>
      </c>
      <c r="E182" s="219">
        <f t="shared" si="21"/>
        <v>2238521.7000000002</v>
      </c>
      <c r="F182" s="203">
        <f t="shared" si="22"/>
        <v>10078.683052841101</v>
      </c>
      <c r="G182" s="222"/>
      <c r="H182" s="134"/>
      <c r="I182" s="3"/>
      <c r="J182" s="3"/>
      <c r="K182" s="3"/>
      <c r="L182" s="3"/>
      <c r="M182" s="3"/>
      <c r="N182" s="3"/>
      <c r="O182" s="3"/>
      <c r="P182" s="3"/>
      <c r="Q182" s="3"/>
      <c r="Z182" s="277"/>
      <c r="AA182" s="83"/>
    </row>
    <row r="183" spans="1:27">
      <c r="A183" s="61" t="str">
        <f t="shared" si="18"/>
        <v>Preço Base 6</v>
      </c>
      <c r="B183" s="38">
        <f t="shared" si="18"/>
        <v>286.03999999999996</v>
      </c>
      <c r="C183" s="10">
        <f t="shared" si="19"/>
        <v>2</v>
      </c>
      <c r="D183" s="202">
        <f t="shared" si="20"/>
        <v>4532921</v>
      </c>
      <c r="E183" s="219">
        <f t="shared" si="21"/>
        <v>2266460.5</v>
      </c>
      <c r="F183" s="203">
        <f t="shared" si="22"/>
        <v>7923.5788700881003</v>
      </c>
      <c r="G183" s="222"/>
      <c r="H183" s="134"/>
      <c r="I183" s="3"/>
      <c r="J183" s="3"/>
      <c r="K183" s="3"/>
      <c r="L183" s="3"/>
      <c r="M183" s="3"/>
      <c r="N183" s="3"/>
      <c r="O183" s="3"/>
      <c r="P183" s="3"/>
      <c r="Q183" s="3"/>
      <c r="Z183" s="277"/>
      <c r="AA183" s="83"/>
    </row>
    <row r="184" spans="1:27">
      <c r="A184" s="61" t="str">
        <f t="shared" si="18"/>
        <v>Preço Base 7</v>
      </c>
      <c r="B184" s="38">
        <f t="shared" si="18"/>
        <v>245.84</v>
      </c>
      <c r="C184" s="10">
        <f t="shared" si="19"/>
        <v>2</v>
      </c>
      <c r="D184" s="202">
        <f t="shared" si="20"/>
        <v>5284824</v>
      </c>
      <c r="E184" s="219">
        <f t="shared" si="21"/>
        <v>2642412</v>
      </c>
      <c r="F184" s="203">
        <f t="shared" si="22"/>
        <v>10748.503091441587</v>
      </c>
      <c r="G184" s="222"/>
      <c r="H184" s="134"/>
      <c r="I184" s="3"/>
      <c r="J184" s="3"/>
      <c r="K184" s="3"/>
      <c r="L184" s="3"/>
      <c r="M184" s="3"/>
      <c r="N184" s="3"/>
      <c r="O184" s="3"/>
      <c r="P184" s="3"/>
      <c r="Q184" s="3"/>
      <c r="Z184" s="277"/>
      <c r="AA184" s="83"/>
    </row>
    <row r="185" spans="1:27">
      <c r="A185" s="61" t="str">
        <f t="shared" si="18"/>
        <v>Preço Base 8</v>
      </c>
      <c r="B185" s="38">
        <f t="shared" si="18"/>
        <v>221.21500000000003</v>
      </c>
      <c r="C185" s="10">
        <f t="shared" si="19"/>
        <v>1</v>
      </c>
      <c r="D185" s="202">
        <f t="shared" si="20"/>
        <v>2106742</v>
      </c>
      <c r="E185" s="219">
        <f t="shared" si="21"/>
        <v>2106742</v>
      </c>
      <c r="F185" s="203">
        <f t="shared" si="22"/>
        <v>9523.5042831634364</v>
      </c>
      <c r="G185" s="222"/>
      <c r="H185" s="134"/>
      <c r="I185" s="3"/>
      <c r="J185" s="3"/>
      <c r="K185" s="3"/>
      <c r="L185" s="3"/>
      <c r="M185" s="3"/>
      <c r="N185" s="3"/>
      <c r="O185" s="3"/>
      <c r="P185" s="3"/>
      <c r="Q185" s="3"/>
      <c r="Z185" s="277"/>
      <c r="AA185" s="83"/>
    </row>
    <row r="186" spans="1:27">
      <c r="A186" s="61" t="str">
        <f t="shared" si="18"/>
        <v>Preço Base 9</v>
      </c>
      <c r="B186" s="38">
        <f t="shared" si="18"/>
        <v>230.35666666666668</v>
      </c>
      <c r="C186" s="10">
        <f t="shared" si="19"/>
        <v>1</v>
      </c>
      <c r="D186" s="202">
        <f t="shared" si="20"/>
        <v>2134160</v>
      </c>
      <c r="E186" s="219">
        <f t="shared" si="21"/>
        <v>2134160</v>
      </c>
      <c r="F186" s="203">
        <f t="shared" si="22"/>
        <v>9264.5896942422605</v>
      </c>
      <c r="G186" s="222"/>
      <c r="H186" s="134"/>
      <c r="I186" s="3"/>
      <c r="J186" s="3"/>
      <c r="K186" s="3"/>
      <c r="L186" s="3"/>
      <c r="M186" s="3"/>
      <c r="N186" s="3"/>
      <c r="O186" s="3"/>
      <c r="P186" s="3"/>
      <c r="Q186" s="3"/>
      <c r="Z186" s="277"/>
      <c r="AA186" s="83"/>
    </row>
    <row r="187" spans="1:27">
      <c r="A187" s="61" t="str">
        <f t="shared" si="18"/>
        <v>Preço Base 10</v>
      </c>
      <c r="B187" s="38">
        <f t="shared" si="18"/>
        <v>229.10666666666668</v>
      </c>
      <c r="C187" s="10">
        <f t="shared" si="19"/>
        <v>1</v>
      </c>
      <c r="D187" s="202">
        <f t="shared" si="20"/>
        <v>2364572</v>
      </c>
      <c r="E187" s="219">
        <f t="shared" si="21"/>
        <v>2364572</v>
      </c>
      <c r="F187" s="203">
        <f t="shared" si="22"/>
        <v>10320.834545771982</v>
      </c>
      <c r="G187" s="222"/>
      <c r="H187" s="134"/>
      <c r="I187" s="3"/>
      <c r="J187" s="3"/>
      <c r="K187" s="3"/>
      <c r="L187" s="3"/>
      <c r="M187" s="3"/>
      <c r="N187" s="3"/>
      <c r="O187" s="3"/>
      <c r="P187" s="3"/>
      <c r="Q187" s="3"/>
      <c r="Z187" s="277"/>
      <c r="AA187" s="83"/>
    </row>
    <row r="188" spans="1:27">
      <c r="A188" s="61" t="str">
        <f t="shared" si="18"/>
        <v>Preço Base 11</v>
      </c>
      <c r="B188" s="38">
        <f t="shared" si="18"/>
        <v>246.23500000000001</v>
      </c>
      <c r="C188" s="10">
        <f t="shared" si="19"/>
        <v>0</v>
      </c>
      <c r="D188" s="202">
        <f t="shared" si="20"/>
        <v>0</v>
      </c>
      <c r="E188" s="219">
        <f t="shared" si="21"/>
        <v>0</v>
      </c>
      <c r="F188" s="203">
        <f t="shared" si="22"/>
        <v>0</v>
      </c>
      <c r="G188" s="222"/>
      <c r="H188" s="134"/>
      <c r="I188" s="3"/>
      <c r="J188" s="3"/>
      <c r="K188" s="3"/>
      <c r="L188" s="3"/>
      <c r="M188" s="3"/>
      <c r="N188" s="3"/>
      <c r="O188" s="3"/>
      <c r="P188" s="3"/>
      <c r="Q188" s="3"/>
      <c r="Z188" s="277"/>
      <c r="AA188" s="83"/>
    </row>
    <row r="189" spans="1:27">
      <c r="A189" s="61" t="str">
        <f t="shared" si="18"/>
        <v>Preço Base 12</v>
      </c>
      <c r="B189" s="38">
        <f t="shared" si="18"/>
        <v>229.38222222222223</v>
      </c>
      <c r="C189" s="10">
        <f t="shared" si="19"/>
        <v>3</v>
      </c>
      <c r="D189" s="202">
        <f t="shared" si="20"/>
        <v>6858814</v>
      </c>
      <c r="E189" s="219">
        <f t="shared" ref="E189:E190" si="23">IF(C189=0,0,D189/C189)</f>
        <v>2286271.3333333335</v>
      </c>
      <c r="F189" s="203">
        <f t="shared" ref="F189:F190" si="24">E189/B189</f>
        <v>9967.0816298851023</v>
      </c>
      <c r="G189" s="222"/>
      <c r="H189" s="134"/>
      <c r="I189" s="3"/>
      <c r="J189" s="3"/>
      <c r="K189" s="3"/>
      <c r="L189" s="3"/>
      <c r="M189" s="3"/>
      <c r="N189" s="3"/>
      <c r="O189" s="3"/>
      <c r="P189" s="3"/>
      <c r="Q189" s="3"/>
      <c r="Z189" s="277"/>
      <c r="AA189" s="83"/>
    </row>
    <row r="190" spans="1:27">
      <c r="A190" s="61" t="str">
        <f t="shared" si="18"/>
        <v>Preço Base 13</v>
      </c>
      <c r="B190" s="38">
        <f t="shared" si="18"/>
        <v>452.80500000000001</v>
      </c>
      <c r="C190" s="10">
        <f t="shared" si="19"/>
        <v>1</v>
      </c>
      <c r="D190" s="202">
        <f t="shared" si="20"/>
        <v>5424309</v>
      </c>
      <c r="E190" s="219">
        <f t="shared" si="23"/>
        <v>5424309</v>
      </c>
      <c r="F190" s="203">
        <f t="shared" si="24"/>
        <v>11979.3487262729</v>
      </c>
      <c r="G190" s="222"/>
      <c r="H190" s="134"/>
      <c r="I190" s="3"/>
      <c r="J190" s="3"/>
      <c r="K190" s="3"/>
      <c r="L190" s="3"/>
      <c r="M190" s="3"/>
      <c r="N190" s="3"/>
      <c r="O190" s="3"/>
      <c r="P190" s="3"/>
      <c r="Q190" s="3"/>
      <c r="Z190" s="277"/>
      <c r="AA190" s="83"/>
    </row>
    <row r="191" spans="1:27">
      <c r="A191" s="92" t="s">
        <v>13</v>
      </c>
      <c r="B191" s="204"/>
      <c r="C191" s="92">
        <f>SUM(C178:C190)</f>
        <v>31</v>
      </c>
      <c r="D191" s="205">
        <f>SUM(D178:D190)</f>
        <v>73476776</v>
      </c>
      <c r="E191" s="220"/>
      <c r="F191" s="203"/>
      <c r="G191" s="223"/>
      <c r="H191" s="276"/>
      <c r="I191" s="229"/>
      <c r="J191" s="229"/>
      <c r="K191" s="229"/>
      <c r="L191" s="129"/>
      <c r="M191" s="3"/>
      <c r="N191" s="36"/>
      <c r="O191" s="3"/>
      <c r="P191" s="3"/>
      <c r="Q191" s="3"/>
      <c r="Z191" s="277"/>
      <c r="AA191" s="83"/>
    </row>
    <row r="192" spans="1:27">
      <c r="A192" s="3"/>
      <c r="B192" s="3"/>
      <c r="C192" s="3"/>
      <c r="D192" s="3"/>
      <c r="E192" s="3"/>
      <c r="F192" s="3"/>
      <c r="G192" s="3"/>
      <c r="H192" s="269"/>
      <c r="I192" s="134"/>
      <c r="J192" s="134"/>
      <c r="K192" s="134"/>
      <c r="L192" s="3"/>
      <c r="M192" s="3"/>
      <c r="N192" s="36"/>
      <c r="O192" s="3"/>
      <c r="P192" s="3"/>
      <c r="Q192" s="3"/>
      <c r="Z192" s="277"/>
      <c r="AA192" s="83"/>
    </row>
    <row r="193" spans="1:29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Z193" s="277"/>
      <c r="AA193" s="277"/>
      <c r="AB193" s="83"/>
    </row>
    <row r="194" spans="1:29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Z194" s="277"/>
      <c r="AA194" s="277"/>
      <c r="AB194" s="83"/>
    </row>
    <row r="195" spans="1:29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Z195" s="277"/>
      <c r="AA195" s="277"/>
      <c r="AB195" s="83"/>
    </row>
    <row r="196" spans="1:29">
      <c r="A196" s="164" t="s">
        <v>101</v>
      </c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401"/>
      <c r="M196" s="401"/>
      <c r="N196" s="142"/>
      <c r="O196" s="142"/>
      <c r="P196" s="142"/>
      <c r="Q196" s="142"/>
      <c r="Z196" s="277"/>
      <c r="AA196" s="277"/>
      <c r="AB196" s="83"/>
    </row>
    <row r="197" spans="1:29">
      <c r="A197" s="390"/>
      <c r="B197" s="390"/>
      <c r="C197" s="390"/>
      <c r="D197" s="390"/>
      <c r="E197" s="390"/>
      <c r="F197" s="390"/>
      <c r="G197" s="390"/>
      <c r="H197" s="390"/>
      <c r="I197" s="390"/>
      <c r="J197" s="390"/>
      <c r="K197" s="390"/>
      <c r="L197" s="390"/>
      <c r="M197" s="390"/>
      <c r="N197" s="3"/>
      <c r="P197" s="3"/>
      <c r="Q197" s="3"/>
      <c r="Z197" s="277"/>
      <c r="AA197" s="277"/>
      <c r="AB197" s="83"/>
    </row>
    <row r="198" spans="1:29">
      <c r="A198" s="415" t="s">
        <v>102</v>
      </c>
      <c r="B198" s="424" t="s">
        <v>103</v>
      </c>
      <c r="C198" s="424"/>
      <c r="D198" s="428" t="str">
        <f>B41</f>
        <v>Preço Base 1</v>
      </c>
      <c r="E198" s="429"/>
      <c r="F198" s="428" t="str">
        <f>B42</f>
        <v>Preço Base 2</v>
      </c>
      <c r="G198" s="429"/>
      <c r="H198" s="415" t="str">
        <f>B43</f>
        <v>Preço Base 3</v>
      </c>
      <c r="I198" s="415"/>
      <c r="J198" s="428" t="str">
        <f>B44</f>
        <v>Preço Base 4</v>
      </c>
      <c r="K198" s="429"/>
      <c r="L198" s="415" t="str">
        <f>B45</f>
        <v>Preço Base 5</v>
      </c>
      <c r="M198" s="415"/>
      <c r="N198" s="415" t="str">
        <f>B46</f>
        <v>Preço Base 6</v>
      </c>
      <c r="O198" s="415"/>
      <c r="P198" s="415" t="str">
        <f>B47</f>
        <v>Preço Base 7</v>
      </c>
      <c r="Q198" s="415"/>
      <c r="R198" s="415" t="str">
        <f>B48</f>
        <v>Preço Base 8</v>
      </c>
      <c r="S198" s="415"/>
      <c r="T198" s="415" t="str">
        <f>B49</f>
        <v>Preço Base 9</v>
      </c>
      <c r="U198" s="415"/>
      <c r="V198" s="415" t="str">
        <f>B50</f>
        <v>Preço Base 10</v>
      </c>
      <c r="W198" s="415"/>
      <c r="X198" s="415" t="str">
        <f>B51</f>
        <v>Preço Base 11</v>
      </c>
      <c r="Y198" s="415"/>
      <c r="Z198" s="415" t="str">
        <f>B52</f>
        <v>Preço Base 12</v>
      </c>
      <c r="AA198" s="415"/>
      <c r="AB198" s="415" t="str">
        <f>B53</f>
        <v>Preço Base 13</v>
      </c>
      <c r="AC198" s="415"/>
    </row>
    <row r="199" spans="1:29" ht="36" customHeight="1">
      <c r="A199" s="415"/>
      <c r="B199" s="5" t="s">
        <v>104</v>
      </c>
      <c r="C199" s="5" t="s">
        <v>105</v>
      </c>
      <c r="D199" s="402" t="s">
        <v>106</v>
      </c>
      <c r="E199" s="402" t="s">
        <v>107</v>
      </c>
      <c r="F199" s="402" t="s">
        <v>106</v>
      </c>
      <c r="G199" s="402" t="s">
        <v>107</v>
      </c>
      <c r="H199" s="402" t="s">
        <v>106</v>
      </c>
      <c r="I199" s="402" t="s">
        <v>107</v>
      </c>
      <c r="J199" s="402" t="s">
        <v>106</v>
      </c>
      <c r="K199" s="402" t="s">
        <v>107</v>
      </c>
      <c r="L199" s="402" t="s">
        <v>106</v>
      </c>
      <c r="M199" s="402" t="s">
        <v>107</v>
      </c>
      <c r="N199" s="402" t="s">
        <v>106</v>
      </c>
      <c r="O199" s="402" t="s">
        <v>107</v>
      </c>
      <c r="P199" s="402" t="s">
        <v>106</v>
      </c>
      <c r="Q199" s="402" t="s">
        <v>107</v>
      </c>
      <c r="R199" s="402" t="s">
        <v>106</v>
      </c>
      <c r="S199" s="402" t="s">
        <v>107</v>
      </c>
      <c r="T199" s="402" t="s">
        <v>106</v>
      </c>
      <c r="U199" s="402" t="s">
        <v>107</v>
      </c>
      <c r="V199" s="402" t="s">
        <v>106</v>
      </c>
      <c r="W199" s="402" t="s">
        <v>107</v>
      </c>
      <c r="X199" s="402" t="s">
        <v>106</v>
      </c>
      <c r="Y199" s="402" t="s">
        <v>107</v>
      </c>
      <c r="Z199" s="402" t="s">
        <v>106</v>
      </c>
      <c r="AA199" s="402" t="s">
        <v>107</v>
      </c>
      <c r="AB199" s="402" t="s">
        <v>106</v>
      </c>
      <c r="AC199" s="402" t="s">
        <v>107</v>
      </c>
    </row>
    <row r="200" spans="1:29">
      <c r="A200" s="360">
        <v>44228</v>
      </c>
      <c r="B200" s="165"/>
      <c r="C200" s="105">
        <v>1</v>
      </c>
      <c r="D200" s="225"/>
      <c r="E200" s="403">
        <v>6790</v>
      </c>
      <c r="F200" s="404"/>
      <c r="G200" s="403">
        <v>6800</v>
      </c>
      <c r="H200" s="225"/>
      <c r="I200" s="403">
        <v>6940</v>
      </c>
      <c r="J200" s="404"/>
      <c r="K200" s="403">
        <v>6990</v>
      </c>
      <c r="L200" s="225"/>
      <c r="M200" s="403">
        <v>7004</v>
      </c>
      <c r="N200" s="225"/>
      <c r="O200" s="403">
        <v>7024.5</v>
      </c>
      <c r="P200" s="225"/>
      <c r="Q200" s="403">
        <v>7077</v>
      </c>
      <c r="R200" s="225"/>
      <c r="S200" s="403">
        <v>7129.5</v>
      </c>
      <c r="T200" s="225"/>
      <c r="U200" s="403">
        <v>7182</v>
      </c>
      <c r="V200" s="225"/>
      <c r="W200" s="403">
        <v>7234.5</v>
      </c>
      <c r="X200" s="225"/>
      <c r="Y200" s="403">
        <v>7287</v>
      </c>
      <c r="Z200" s="225"/>
      <c r="AA200" s="403">
        <v>7339.5</v>
      </c>
      <c r="AB200" s="225"/>
      <c r="AC200" s="403">
        <v>8000</v>
      </c>
    </row>
    <row r="201" spans="1:29">
      <c r="A201" s="360">
        <f>EDATE(A200,1)</f>
        <v>44256</v>
      </c>
      <c r="B201" s="165"/>
      <c r="C201" s="105">
        <f t="shared" ref="C201:C233" si="25">C200+(B201*C200)</f>
        <v>1</v>
      </c>
      <c r="D201" s="225"/>
      <c r="E201" s="403">
        <f>E200*(1+D201)</f>
        <v>6790</v>
      </c>
      <c r="F201" s="404"/>
      <c r="G201" s="403">
        <f>G200*(1+F201)</f>
        <v>6800</v>
      </c>
      <c r="H201" s="225"/>
      <c r="I201" s="403">
        <f>I200*(1+H201)</f>
        <v>6940</v>
      </c>
      <c r="J201" s="404"/>
      <c r="K201" s="403">
        <f>K200*(1+J201)</f>
        <v>6990</v>
      </c>
      <c r="L201" s="225"/>
      <c r="M201" s="403">
        <f>M200*(1+L201)</f>
        <v>7004</v>
      </c>
      <c r="N201" s="225"/>
      <c r="O201" s="403">
        <f t="shared" ref="O201" si="26">O200*(1+N201)</f>
        <v>7024.5</v>
      </c>
      <c r="P201" s="225"/>
      <c r="Q201" s="403">
        <f t="shared" ref="Q201" si="27">Q200*(1+P201)</f>
        <v>7077</v>
      </c>
      <c r="R201" s="225"/>
      <c r="S201" s="403">
        <f t="shared" ref="S201" si="28">S200*(1+R201)</f>
        <v>7129.5</v>
      </c>
      <c r="T201" s="225"/>
      <c r="U201" s="403">
        <f t="shared" ref="U201" si="29">U200*(1+T201)</f>
        <v>7182</v>
      </c>
      <c r="V201" s="225"/>
      <c r="W201" s="403">
        <f t="shared" ref="W201" si="30">W200*(1+V201)</f>
        <v>7234.5</v>
      </c>
      <c r="X201" s="225"/>
      <c r="Y201" s="403">
        <f t="shared" ref="Y201" si="31">Y200*(1+X201)</f>
        <v>7287</v>
      </c>
      <c r="Z201" s="225"/>
      <c r="AA201" s="403">
        <f>AA200*(1+Z201)</f>
        <v>7339.5</v>
      </c>
      <c r="AB201" s="225"/>
      <c r="AC201" s="403">
        <f>AC200*(1+AB201)</f>
        <v>8000</v>
      </c>
    </row>
    <row r="202" spans="1:29">
      <c r="A202" s="360">
        <f t="shared" ref="A202:A204" si="32">EDATE(A201,1)</f>
        <v>44287</v>
      </c>
      <c r="B202" s="165"/>
      <c r="C202" s="105">
        <f t="shared" si="25"/>
        <v>1</v>
      </c>
      <c r="D202" s="165"/>
      <c r="E202" s="403">
        <f>E201*(1+D202)</f>
        <v>6790</v>
      </c>
      <c r="F202" s="165"/>
      <c r="G202" s="403">
        <f>G201*(1+F202)</f>
        <v>6800</v>
      </c>
      <c r="H202" s="165"/>
      <c r="I202" s="403">
        <f>I201*(1+H202)</f>
        <v>6940</v>
      </c>
      <c r="J202" s="165"/>
      <c r="K202" s="403">
        <f>K201*(1+J202)</f>
        <v>6990</v>
      </c>
      <c r="L202" s="165"/>
      <c r="M202" s="403">
        <f>M201*(1+L202)</f>
        <v>7004</v>
      </c>
      <c r="N202" s="225"/>
      <c r="O202" s="403">
        <f t="shared" ref="O202:O231" si="33">O201*(1+N202)</f>
        <v>7024.5</v>
      </c>
      <c r="P202" s="225"/>
      <c r="Q202" s="403">
        <f t="shared" ref="Q202:Q232" si="34">Q201*(1+P202)</f>
        <v>7077</v>
      </c>
      <c r="R202" s="225"/>
      <c r="S202" s="403">
        <f t="shared" ref="S202:S232" si="35">S201*(1+R202)</f>
        <v>7129.5</v>
      </c>
      <c r="T202" s="225"/>
      <c r="U202" s="403">
        <f t="shared" ref="U202:U232" si="36">U201*(1+T202)</f>
        <v>7182</v>
      </c>
      <c r="V202" s="225"/>
      <c r="W202" s="403">
        <f t="shared" ref="W202:W232" si="37">W201*(1+V202)</f>
        <v>7234.5</v>
      </c>
      <c r="X202" s="225"/>
      <c r="Y202" s="403">
        <f t="shared" ref="Y202:Y232" si="38">Y201*(1+X202)</f>
        <v>7287</v>
      </c>
      <c r="Z202" s="165"/>
      <c r="AA202" s="403">
        <f>AA201*(1+Z202)</f>
        <v>7339.5</v>
      </c>
      <c r="AB202" s="165"/>
      <c r="AC202" s="403">
        <f>AC201*(1+AB202)</f>
        <v>8000</v>
      </c>
    </row>
    <row r="203" spans="1:29">
      <c r="A203" s="360">
        <f t="shared" si="32"/>
        <v>44317</v>
      </c>
      <c r="B203" s="165">
        <v>1.2999999999999999E-2</v>
      </c>
      <c r="C203" s="278">
        <f t="shared" si="25"/>
        <v>1.0129999999999999</v>
      </c>
      <c r="D203" s="165">
        <v>1.2999999999999999E-2</v>
      </c>
      <c r="E203" s="403">
        <f>E202*(1+D203)</f>
        <v>6878.2699999999995</v>
      </c>
      <c r="F203" s="165">
        <v>1.2999999999999999E-2</v>
      </c>
      <c r="G203" s="403">
        <f>G202*(1+F203)</f>
        <v>6888.4</v>
      </c>
      <c r="H203" s="165">
        <v>1.2999999999999999E-2</v>
      </c>
      <c r="I203" s="403">
        <f>I202*(1+H203)</f>
        <v>7030.2199999999993</v>
      </c>
      <c r="J203" s="165">
        <v>1.2999999999999999E-2</v>
      </c>
      <c r="K203" s="403">
        <f>K202*(1+J203)</f>
        <v>7080.869999999999</v>
      </c>
      <c r="L203" s="165">
        <v>1.2999999999999999E-2</v>
      </c>
      <c r="M203" s="403">
        <f>M202*(1+L203)</f>
        <v>7095.0519999999997</v>
      </c>
      <c r="N203" s="225">
        <v>1.2999999999999999E-2</v>
      </c>
      <c r="O203" s="403">
        <f t="shared" si="33"/>
        <v>7115.8184999999994</v>
      </c>
      <c r="P203" s="225">
        <v>1.2999999999999999E-2</v>
      </c>
      <c r="Q203" s="403">
        <f t="shared" si="34"/>
        <v>7169.0009999999993</v>
      </c>
      <c r="R203" s="225">
        <v>1.2999999999999999E-2</v>
      </c>
      <c r="S203" s="403">
        <f t="shared" si="35"/>
        <v>7222.1834999999992</v>
      </c>
      <c r="T203" s="225">
        <v>1.2999999999999999E-2</v>
      </c>
      <c r="U203" s="403">
        <f t="shared" si="36"/>
        <v>7275.3659999999991</v>
      </c>
      <c r="V203" s="225">
        <v>1.2999999999999999E-2</v>
      </c>
      <c r="W203" s="403">
        <f t="shared" si="37"/>
        <v>7328.548499999999</v>
      </c>
      <c r="X203" s="225">
        <v>1.2999999999999999E-2</v>
      </c>
      <c r="Y203" s="403">
        <f t="shared" si="38"/>
        <v>7381.7309999999989</v>
      </c>
      <c r="Z203" s="165">
        <v>1.2999999999999999E-2</v>
      </c>
      <c r="AA203" s="403">
        <f>AA202*(1+Z203)</f>
        <v>7434.9134999999997</v>
      </c>
      <c r="AB203" s="165">
        <v>1.2999999999999999E-2</v>
      </c>
      <c r="AC203" s="403">
        <f>AC202*(1+AB203)</f>
        <v>8103.9999999999991</v>
      </c>
    </row>
    <row r="204" spans="1:29">
      <c r="A204" s="360">
        <f t="shared" si="32"/>
        <v>44348</v>
      </c>
      <c r="B204" s="165">
        <v>0.01</v>
      </c>
      <c r="C204" s="278">
        <f t="shared" si="25"/>
        <v>1.0231299999999999</v>
      </c>
      <c r="D204" s="165">
        <v>0.05</v>
      </c>
      <c r="E204" s="403">
        <f t="shared" ref="E204:E232" si="39">E203*(1+D204)</f>
        <v>7222.1835000000001</v>
      </c>
      <c r="F204" s="165">
        <v>0.05</v>
      </c>
      <c r="G204" s="403">
        <f t="shared" ref="G204:G231" si="40">G203*(1+F204)</f>
        <v>7232.82</v>
      </c>
      <c r="H204" s="165">
        <v>0.05</v>
      </c>
      <c r="I204" s="403">
        <f t="shared" ref="I204:I232" si="41">I203*(1+H204)</f>
        <v>7381.7309999999998</v>
      </c>
      <c r="J204" s="165">
        <v>0.06</v>
      </c>
      <c r="K204" s="403">
        <f t="shared" ref="K204:K232" si="42">K203*(1+J204)</f>
        <v>7505.7221999999992</v>
      </c>
      <c r="L204" s="165">
        <v>0.06</v>
      </c>
      <c r="M204" s="403">
        <f t="shared" ref="M204:M232" si="43">M203*(1+L204)</f>
        <v>7520.7551199999998</v>
      </c>
      <c r="N204" s="225">
        <v>0.04</v>
      </c>
      <c r="O204" s="403">
        <f t="shared" si="33"/>
        <v>7400.4512399999994</v>
      </c>
      <c r="P204" s="225">
        <v>0.04</v>
      </c>
      <c r="Q204" s="403">
        <f t="shared" si="34"/>
        <v>7455.7610399999994</v>
      </c>
      <c r="R204" s="225">
        <v>0.04</v>
      </c>
      <c r="S204" s="403">
        <f t="shared" si="35"/>
        <v>7511.0708399999994</v>
      </c>
      <c r="T204" s="225">
        <v>0.04</v>
      </c>
      <c r="U204" s="403">
        <f t="shared" si="36"/>
        <v>7566.3806399999994</v>
      </c>
      <c r="V204" s="225">
        <v>0.03</v>
      </c>
      <c r="W204" s="403">
        <f t="shared" si="37"/>
        <v>7548.4049549999991</v>
      </c>
      <c r="X204" s="225">
        <v>0.02</v>
      </c>
      <c r="Y204" s="403">
        <f t="shared" si="38"/>
        <v>7529.3656199999987</v>
      </c>
      <c r="Z204" s="165">
        <v>0.02</v>
      </c>
      <c r="AA204" s="403">
        <f t="shared" ref="AA204:AA232" si="44">AA203*(1+Z204)</f>
        <v>7583.6117699999995</v>
      </c>
      <c r="AB204" s="165">
        <v>0.02</v>
      </c>
      <c r="AC204" s="403">
        <f>AC203*(1+AB204)</f>
        <v>8266.08</v>
      </c>
    </row>
    <row r="205" spans="1:29">
      <c r="A205" s="360">
        <v>44378</v>
      </c>
      <c r="B205" s="165">
        <v>2.2200000000000001E-2</v>
      </c>
      <c r="C205" s="278">
        <f t="shared" si="25"/>
        <v>1.0458434859999999</v>
      </c>
      <c r="D205" s="165">
        <v>2.2200000000000001E-2</v>
      </c>
      <c r="E205" s="403">
        <f t="shared" si="39"/>
        <v>7382.5159737000004</v>
      </c>
      <c r="F205" s="165">
        <v>2.2200000000000001E-2</v>
      </c>
      <c r="G205" s="403">
        <f t="shared" si="40"/>
        <v>7393.3886039999998</v>
      </c>
      <c r="H205" s="165">
        <v>2.2200000000000001E-2</v>
      </c>
      <c r="I205" s="403">
        <f t="shared" si="41"/>
        <v>7545.6054281999996</v>
      </c>
      <c r="J205" s="165">
        <v>2.2200000000000001E-2</v>
      </c>
      <c r="K205" s="403">
        <f t="shared" si="42"/>
        <v>7672.3492328399989</v>
      </c>
      <c r="L205" s="165">
        <v>2.2200000000000001E-2</v>
      </c>
      <c r="M205" s="403">
        <f t="shared" si="43"/>
        <v>7687.7158836640001</v>
      </c>
      <c r="N205" s="225">
        <v>2.2200000000000001E-2</v>
      </c>
      <c r="O205" s="403">
        <f t="shared" si="33"/>
        <v>7564.7412575279996</v>
      </c>
      <c r="P205" s="225">
        <v>2.2200000000000001E-2</v>
      </c>
      <c r="Q205" s="403">
        <f t="shared" si="34"/>
        <v>7621.2789350879993</v>
      </c>
      <c r="R205" s="225">
        <v>2.2200000000000001E-2</v>
      </c>
      <c r="S205" s="403">
        <f t="shared" si="35"/>
        <v>7677.8166126479991</v>
      </c>
      <c r="T205" s="225">
        <v>2.2200000000000001E-2</v>
      </c>
      <c r="U205" s="403">
        <f t="shared" si="36"/>
        <v>7734.3542902079989</v>
      </c>
      <c r="V205" s="225">
        <v>2.2200000000000001E-2</v>
      </c>
      <c r="W205" s="403">
        <f t="shared" si="37"/>
        <v>7715.9795450009988</v>
      </c>
      <c r="X205" s="225">
        <v>2.2200000000000001E-2</v>
      </c>
      <c r="Y205" s="403">
        <f t="shared" si="38"/>
        <v>7696.5175367639986</v>
      </c>
      <c r="Z205" s="165">
        <v>2.2200000000000001E-2</v>
      </c>
      <c r="AA205" s="403">
        <f t="shared" si="44"/>
        <v>7751.9679512939992</v>
      </c>
      <c r="AB205" s="165">
        <v>2.2200000000000001E-2</v>
      </c>
      <c r="AC205" s="403">
        <f t="shared" ref="AC205:AC232" si="45">AC204*(1+AB205)</f>
        <v>8449.5869760000005</v>
      </c>
    </row>
    <row r="206" spans="1:29">
      <c r="A206" s="360">
        <v>44409</v>
      </c>
      <c r="B206" s="165">
        <v>2.1600000000000001E-2</v>
      </c>
      <c r="C206" s="278">
        <f t="shared" si="25"/>
        <v>1.0684337052975998</v>
      </c>
      <c r="D206" s="165">
        <v>2.1600000000000001E-2</v>
      </c>
      <c r="E206" s="403">
        <f t="shared" si="39"/>
        <v>7541.9783187319208</v>
      </c>
      <c r="F206" s="165">
        <v>2.1600000000000001E-2</v>
      </c>
      <c r="G206" s="403">
        <f t="shared" si="40"/>
        <v>7553.0857978464001</v>
      </c>
      <c r="H206" s="165">
        <v>2.1600000000000001E-2</v>
      </c>
      <c r="I206" s="403">
        <f t="shared" si="41"/>
        <v>7708.5905054491204</v>
      </c>
      <c r="J206" s="165">
        <v>2.1600000000000001E-2</v>
      </c>
      <c r="K206" s="403">
        <f t="shared" si="42"/>
        <v>7838.0719762693434</v>
      </c>
      <c r="L206" s="165">
        <v>2.1600000000000001E-2</v>
      </c>
      <c r="M206" s="403">
        <f t="shared" si="43"/>
        <v>7853.7705467511432</v>
      </c>
      <c r="N206" s="225">
        <v>2.1600000000000001E-2</v>
      </c>
      <c r="O206" s="403">
        <f t="shared" si="33"/>
        <v>7728.1396686906046</v>
      </c>
      <c r="P206" s="225">
        <v>2.1600000000000001E-2</v>
      </c>
      <c r="Q206" s="403">
        <f t="shared" si="34"/>
        <v>7785.8985600859005</v>
      </c>
      <c r="R206" s="225">
        <v>2.1600000000000001E-2</v>
      </c>
      <c r="S206" s="403">
        <f t="shared" si="35"/>
        <v>7843.6574514811964</v>
      </c>
      <c r="T206" s="225">
        <v>2.1600000000000001E-2</v>
      </c>
      <c r="U206" s="403">
        <f t="shared" si="36"/>
        <v>7901.4163428764923</v>
      </c>
      <c r="V206" s="225">
        <v>2.1600000000000001E-2</v>
      </c>
      <c r="W206" s="403">
        <f t="shared" si="37"/>
        <v>7882.6447031730204</v>
      </c>
      <c r="X206" s="225">
        <v>2.1600000000000001E-2</v>
      </c>
      <c r="Y206" s="403">
        <f t="shared" si="38"/>
        <v>7862.7623155581014</v>
      </c>
      <c r="Z206" s="165">
        <v>2.1600000000000001E-2</v>
      </c>
      <c r="AA206" s="403">
        <f t="shared" si="44"/>
        <v>7919.4104590419502</v>
      </c>
      <c r="AB206" s="165">
        <v>2.1600000000000001E-2</v>
      </c>
      <c r="AC206" s="403">
        <f t="shared" si="45"/>
        <v>8632.0980546816008</v>
      </c>
    </row>
    <row r="207" spans="1:29">
      <c r="A207" s="360">
        <v>44440</v>
      </c>
      <c r="B207" s="165">
        <v>0.01</v>
      </c>
      <c r="C207" s="278">
        <f t="shared" si="25"/>
        <v>1.0791180423505757</v>
      </c>
      <c r="D207" s="165">
        <v>0.01</v>
      </c>
      <c r="E207" s="403">
        <f t="shared" si="39"/>
        <v>7617.3981019192397</v>
      </c>
      <c r="F207" s="165">
        <v>0.01</v>
      </c>
      <c r="G207" s="403">
        <f t="shared" si="40"/>
        <v>7628.6166558248642</v>
      </c>
      <c r="H207" s="165">
        <v>0.01</v>
      </c>
      <c r="I207" s="403">
        <f t="shared" si="41"/>
        <v>7785.6764105036118</v>
      </c>
      <c r="J207" s="165">
        <v>0.01</v>
      </c>
      <c r="K207" s="403">
        <f t="shared" si="42"/>
        <v>7916.4526960320372</v>
      </c>
      <c r="L207" s="165">
        <v>0.01</v>
      </c>
      <c r="M207" s="403">
        <f t="shared" si="43"/>
        <v>7932.3082522186551</v>
      </c>
      <c r="N207" s="225">
        <v>0.01</v>
      </c>
      <c r="O207" s="403">
        <f t="shared" si="33"/>
        <v>7805.4210653775108</v>
      </c>
      <c r="P207" s="225">
        <v>0.01</v>
      </c>
      <c r="Q207" s="403">
        <f t="shared" si="34"/>
        <v>7863.7575456867598</v>
      </c>
      <c r="R207" s="225">
        <v>0.01</v>
      </c>
      <c r="S207" s="403">
        <f t="shared" si="35"/>
        <v>7922.094025996008</v>
      </c>
      <c r="T207" s="225">
        <v>0.01</v>
      </c>
      <c r="U207" s="403">
        <f t="shared" si="36"/>
        <v>7980.430506305257</v>
      </c>
      <c r="V207" s="225">
        <v>0.01</v>
      </c>
      <c r="W207" s="403">
        <f t="shared" si="37"/>
        <v>7961.4711502047503</v>
      </c>
      <c r="X207" s="225">
        <v>0.01</v>
      </c>
      <c r="Y207" s="403">
        <f t="shared" si="38"/>
        <v>7941.3899387136826</v>
      </c>
      <c r="Z207" s="165">
        <v>0.01</v>
      </c>
      <c r="AA207" s="403">
        <f t="shared" si="44"/>
        <v>7998.6045636323697</v>
      </c>
      <c r="AB207" s="165">
        <v>0.01</v>
      </c>
      <c r="AC207" s="403">
        <f>AC206*(1+AB207)</f>
        <v>8718.4190352284168</v>
      </c>
    </row>
    <row r="208" spans="1:29">
      <c r="A208" s="360">
        <v>44470</v>
      </c>
      <c r="B208" s="165">
        <v>4.5999999999999999E-3</v>
      </c>
      <c r="C208" s="278">
        <f t="shared" si="25"/>
        <v>1.0840819853453885</v>
      </c>
      <c r="D208" s="165">
        <v>4.5999999999999999E-3</v>
      </c>
      <c r="E208" s="403">
        <f t="shared" si="39"/>
        <v>7652.4381331880677</v>
      </c>
      <c r="F208" s="165">
        <v>4.5999999999999999E-3</v>
      </c>
      <c r="G208" s="403">
        <f t="shared" si="40"/>
        <v>7663.7082924416582</v>
      </c>
      <c r="H208" s="165">
        <v>4.5999999999999999E-3</v>
      </c>
      <c r="I208" s="403">
        <f t="shared" si="41"/>
        <v>7821.4905219919283</v>
      </c>
      <c r="J208" s="165">
        <v>4.5999999999999999E-3</v>
      </c>
      <c r="K208" s="403">
        <f t="shared" si="42"/>
        <v>7952.8683784337845</v>
      </c>
      <c r="L208" s="165">
        <v>4.5999999999999999E-3</v>
      </c>
      <c r="M208" s="403">
        <f t="shared" si="43"/>
        <v>7968.7968701788604</v>
      </c>
      <c r="N208" s="165">
        <v>4.5999999999999999E-3</v>
      </c>
      <c r="O208" s="403">
        <f t="shared" si="33"/>
        <v>7841.326002278247</v>
      </c>
      <c r="P208" s="165">
        <v>4.5999999999999999E-3</v>
      </c>
      <c r="Q208" s="403">
        <f t="shared" si="34"/>
        <v>7899.9308303969183</v>
      </c>
      <c r="R208" s="165">
        <v>4.5999999999999999E-3</v>
      </c>
      <c r="S208" s="403">
        <f t="shared" si="35"/>
        <v>7958.5356585155887</v>
      </c>
      <c r="T208" s="165">
        <v>4.5999999999999999E-3</v>
      </c>
      <c r="U208" s="403">
        <f t="shared" si="36"/>
        <v>8017.1404866342609</v>
      </c>
      <c r="V208" s="165">
        <v>4.5999999999999999E-3</v>
      </c>
      <c r="W208" s="403">
        <f t="shared" si="37"/>
        <v>7998.093917495692</v>
      </c>
      <c r="X208" s="165">
        <v>4.5999999999999999E-3</v>
      </c>
      <c r="Y208" s="403">
        <f t="shared" si="38"/>
        <v>7977.920332431765</v>
      </c>
      <c r="Z208" s="165">
        <v>4.5999999999999999E-3</v>
      </c>
      <c r="AA208" s="403">
        <f t="shared" si="44"/>
        <v>8035.3981446250782</v>
      </c>
      <c r="AB208" s="165">
        <v>4.5999999999999999E-3</v>
      </c>
      <c r="AC208" s="403">
        <f t="shared" si="45"/>
        <v>8758.5237627904662</v>
      </c>
    </row>
    <row r="209" spans="1:30">
      <c r="A209" s="360">
        <v>44501</v>
      </c>
      <c r="B209" s="165">
        <v>5.1000000000000004E-3</v>
      </c>
      <c r="C209" s="278">
        <f t="shared" si="25"/>
        <v>1.08961080347065</v>
      </c>
      <c r="D209" s="165">
        <v>5.1000000000000004E-3</v>
      </c>
      <c r="E209" s="403">
        <f t="shared" si="39"/>
        <v>7691.4655676673274</v>
      </c>
      <c r="F209" s="165">
        <v>5.1000000000000004E-3</v>
      </c>
      <c r="G209" s="403">
        <f t="shared" si="40"/>
        <v>7702.7932047331115</v>
      </c>
      <c r="H209" s="165">
        <v>5.1000000000000004E-3</v>
      </c>
      <c r="I209" s="403">
        <f t="shared" si="41"/>
        <v>7861.3801236540876</v>
      </c>
      <c r="J209" s="165">
        <v>5.1000000000000004E-3</v>
      </c>
      <c r="K209" s="403">
        <f t="shared" si="42"/>
        <v>7993.4280071637977</v>
      </c>
      <c r="L209" s="165">
        <v>5.1000000000000004E-3</v>
      </c>
      <c r="M209" s="403">
        <f t="shared" si="43"/>
        <v>8009.4377342167736</v>
      </c>
      <c r="N209" s="165">
        <v>5.1000000000000004E-3</v>
      </c>
      <c r="O209" s="403">
        <f t="shared" si="33"/>
        <v>7881.316764889867</v>
      </c>
      <c r="P209" s="165">
        <v>5.1000000000000004E-3</v>
      </c>
      <c r="Q209" s="403">
        <f t="shared" si="34"/>
        <v>7940.2204776319431</v>
      </c>
      <c r="R209" s="165">
        <v>5.1000000000000004E-3</v>
      </c>
      <c r="S209" s="403">
        <f t="shared" si="35"/>
        <v>7999.1241903740192</v>
      </c>
      <c r="T209" s="165">
        <v>5.1000000000000004E-3</v>
      </c>
      <c r="U209" s="403">
        <f t="shared" si="36"/>
        <v>8058.0279031160962</v>
      </c>
      <c r="V209" s="165">
        <v>5.1000000000000004E-3</v>
      </c>
      <c r="W209" s="403">
        <f t="shared" si="37"/>
        <v>8038.8841964749208</v>
      </c>
      <c r="X209" s="165">
        <v>5.1000000000000004E-3</v>
      </c>
      <c r="Y209" s="403">
        <f t="shared" si="38"/>
        <v>8018.6077261271676</v>
      </c>
      <c r="Z209" s="165">
        <v>5.1000000000000004E-3</v>
      </c>
      <c r="AA209" s="403">
        <f t="shared" si="44"/>
        <v>8076.3786751626667</v>
      </c>
      <c r="AB209" s="165">
        <v>5.1000000000000004E-3</v>
      </c>
      <c r="AC209" s="403">
        <f t="shared" si="45"/>
        <v>8803.1922339806988</v>
      </c>
    </row>
    <row r="210" spans="1:30">
      <c r="A210" s="360">
        <v>44531</v>
      </c>
      <c r="B210" s="165">
        <v>7.1000000000000004E-3</v>
      </c>
      <c r="C210" s="278">
        <f t="shared" si="25"/>
        <v>1.0973470401752916</v>
      </c>
      <c r="D210" s="165">
        <v>4.4999999999999998E-2</v>
      </c>
      <c r="E210" s="403">
        <f t="shared" si="39"/>
        <v>8037.581518212357</v>
      </c>
      <c r="F210" s="165">
        <v>4.4999999999999998E-2</v>
      </c>
      <c r="G210" s="403">
        <f t="shared" si="40"/>
        <v>8049.4188989461009</v>
      </c>
      <c r="H210" s="165">
        <v>0.04</v>
      </c>
      <c r="I210" s="403">
        <f t="shared" si="41"/>
        <v>8175.8353286002512</v>
      </c>
      <c r="J210" s="165">
        <v>0.04</v>
      </c>
      <c r="K210" s="403">
        <f t="shared" si="42"/>
        <v>8313.1651274503492</v>
      </c>
      <c r="L210" s="165">
        <v>0.04</v>
      </c>
      <c r="M210" s="403">
        <f t="shared" si="43"/>
        <v>8329.8152435854445</v>
      </c>
      <c r="N210" s="165">
        <v>0.04</v>
      </c>
      <c r="O210" s="403">
        <f t="shared" si="33"/>
        <v>8196.5694354854622</v>
      </c>
      <c r="P210" s="165">
        <v>0.04</v>
      </c>
      <c r="Q210" s="403">
        <f t="shared" si="34"/>
        <v>8257.8292967372217</v>
      </c>
      <c r="R210" s="165">
        <v>0.04</v>
      </c>
      <c r="S210" s="403">
        <f t="shared" si="35"/>
        <v>8319.0891579889794</v>
      </c>
      <c r="T210" s="165">
        <v>0.04</v>
      </c>
      <c r="U210" s="403">
        <f t="shared" si="36"/>
        <v>8380.3490192407407</v>
      </c>
      <c r="V210" s="165">
        <v>0.04</v>
      </c>
      <c r="W210" s="403">
        <f t="shared" si="37"/>
        <v>8360.4395643339176</v>
      </c>
      <c r="X210" s="165">
        <v>0.04</v>
      </c>
      <c r="Y210" s="403">
        <f t="shared" si="38"/>
        <v>8339.3520351722545</v>
      </c>
      <c r="Z210" s="165">
        <v>0.04</v>
      </c>
      <c r="AA210" s="403">
        <f t="shared" si="44"/>
        <v>8399.4338221691742</v>
      </c>
      <c r="AB210" s="165">
        <v>0.04</v>
      </c>
      <c r="AC210" s="403">
        <f t="shared" si="45"/>
        <v>9155.3199233399264</v>
      </c>
      <c r="AD210" s="356"/>
    </row>
    <row r="211" spans="1:30">
      <c r="A211" s="360">
        <v>44562</v>
      </c>
      <c r="B211" s="165">
        <v>6.7000000000000002E-3</v>
      </c>
      <c r="C211" s="278">
        <f t="shared" si="25"/>
        <v>1.1046992653444661</v>
      </c>
      <c r="D211" s="165">
        <v>6.7000000000000002E-3</v>
      </c>
      <c r="E211" s="403">
        <f t="shared" si="39"/>
        <v>8091.4333143843796</v>
      </c>
      <c r="F211" s="165">
        <v>6.7000000000000002E-3</v>
      </c>
      <c r="G211" s="403">
        <f t="shared" si="40"/>
        <v>8103.3500055690392</v>
      </c>
      <c r="H211" s="165">
        <v>6.7000000000000002E-3</v>
      </c>
      <c r="I211" s="403">
        <f t="shared" si="41"/>
        <v>8230.6134253018718</v>
      </c>
      <c r="J211" s="165">
        <v>6.7000000000000002E-3</v>
      </c>
      <c r="K211" s="403">
        <f t="shared" si="42"/>
        <v>8368.8633338042655</v>
      </c>
      <c r="L211" s="165">
        <v>6.7000000000000002E-3</v>
      </c>
      <c r="M211" s="403">
        <f t="shared" si="43"/>
        <v>8385.6250057174657</v>
      </c>
      <c r="N211" s="165">
        <v>6.7000000000000002E-3</v>
      </c>
      <c r="O211" s="403">
        <f t="shared" si="33"/>
        <v>8251.4864507032144</v>
      </c>
      <c r="P211" s="165">
        <v>6.7000000000000002E-3</v>
      </c>
      <c r="Q211" s="403">
        <f t="shared" si="34"/>
        <v>8313.1567530253596</v>
      </c>
      <c r="R211" s="165">
        <v>6.7000000000000002E-3</v>
      </c>
      <c r="S211" s="403">
        <f t="shared" si="35"/>
        <v>8374.8270553475049</v>
      </c>
      <c r="T211" s="165">
        <v>6.7000000000000002E-3</v>
      </c>
      <c r="U211" s="403">
        <f t="shared" si="36"/>
        <v>8436.4973576696539</v>
      </c>
      <c r="V211" s="165">
        <v>6.7000000000000002E-3</v>
      </c>
      <c r="W211" s="403">
        <f t="shared" si="37"/>
        <v>8416.4545094149544</v>
      </c>
      <c r="X211" s="165">
        <v>6.7000000000000002E-3</v>
      </c>
      <c r="Y211" s="403">
        <f t="shared" si="38"/>
        <v>8395.2256938079081</v>
      </c>
      <c r="Z211" s="165">
        <v>6.7000000000000002E-3</v>
      </c>
      <c r="AA211" s="403">
        <f t="shared" si="44"/>
        <v>8455.7100287777066</v>
      </c>
      <c r="AB211" s="165">
        <v>6.7000000000000002E-3</v>
      </c>
      <c r="AC211" s="403">
        <f t="shared" si="45"/>
        <v>9216.6605668263037</v>
      </c>
      <c r="AD211" s="165"/>
    </row>
    <row r="212" spans="1:30">
      <c r="A212" s="360">
        <v>44593</v>
      </c>
      <c r="B212" s="165">
        <v>0.01</v>
      </c>
      <c r="C212" s="278">
        <f t="shared" si="25"/>
        <v>1.1157462579979107</v>
      </c>
      <c r="D212" s="165">
        <v>0.01</v>
      </c>
      <c r="E212" s="403">
        <f t="shared" si="39"/>
        <v>8172.3476475282232</v>
      </c>
      <c r="F212" s="165">
        <v>0.01</v>
      </c>
      <c r="G212" s="403">
        <f t="shared" si="40"/>
        <v>8184.3835056247299</v>
      </c>
      <c r="H212" s="165">
        <v>0.01</v>
      </c>
      <c r="I212" s="403">
        <f t="shared" si="41"/>
        <v>8312.9195595548899</v>
      </c>
      <c r="J212" s="165">
        <v>0.01</v>
      </c>
      <c r="K212" s="403">
        <f t="shared" si="42"/>
        <v>8452.5519671423081</v>
      </c>
      <c r="L212" s="165">
        <v>0.01</v>
      </c>
      <c r="M212" s="403">
        <f t="shared" si="43"/>
        <v>8469.4812557746409</v>
      </c>
      <c r="N212" s="165">
        <v>0.01</v>
      </c>
      <c r="O212" s="403">
        <f t="shared" si="33"/>
        <v>8334.0013152102474</v>
      </c>
      <c r="P212" s="165">
        <v>0.01</v>
      </c>
      <c r="Q212" s="403">
        <f t="shared" si="34"/>
        <v>8396.2883205556136</v>
      </c>
      <c r="R212" s="165">
        <v>0.01</v>
      </c>
      <c r="S212" s="403">
        <f t="shared" si="35"/>
        <v>8458.5753259009798</v>
      </c>
      <c r="T212" s="165">
        <v>0.01</v>
      </c>
      <c r="U212" s="403">
        <f t="shared" si="36"/>
        <v>8520.8623312463496</v>
      </c>
      <c r="V212" s="165">
        <v>0.01</v>
      </c>
      <c r="W212" s="403">
        <f t="shared" si="37"/>
        <v>8500.6190545091049</v>
      </c>
      <c r="X212" s="165">
        <v>0.01</v>
      </c>
      <c r="Y212" s="403">
        <f t="shared" si="38"/>
        <v>8479.1779507459869</v>
      </c>
      <c r="Z212" s="165">
        <v>0.01</v>
      </c>
      <c r="AA212" s="403">
        <f t="shared" si="44"/>
        <v>8540.2671290654835</v>
      </c>
      <c r="AB212" s="165">
        <v>0.01</v>
      </c>
      <c r="AC212" s="403">
        <f t="shared" si="45"/>
        <v>9308.8271724945662</v>
      </c>
    </row>
    <row r="213" spans="1:30">
      <c r="A213" s="360">
        <v>44621</v>
      </c>
      <c r="B213" s="165">
        <v>7.0000000000000001E-3</v>
      </c>
      <c r="C213" s="278">
        <f t="shared" si="25"/>
        <v>1.1235564818038961</v>
      </c>
      <c r="D213" s="165">
        <v>7.0000000000000001E-3</v>
      </c>
      <c r="E213" s="403">
        <f t="shared" si="39"/>
        <v>8229.55408106092</v>
      </c>
      <c r="F213" s="165">
        <v>7.0000000000000001E-3</v>
      </c>
      <c r="G213" s="403">
        <f t="shared" si="40"/>
        <v>8241.6741901641017</v>
      </c>
      <c r="H213" s="165">
        <v>7.0000000000000001E-3</v>
      </c>
      <c r="I213" s="403">
        <f t="shared" si="41"/>
        <v>8371.1099964717741</v>
      </c>
      <c r="J213" s="165">
        <v>7.0000000000000001E-3</v>
      </c>
      <c r="K213" s="403">
        <f t="shared" si="42"/>
        <v>8511.7198309123032</v>
      </c>
      <c r="L213" s="165">
        <v>7.0000000000000001E-3</v>
      </c>
      <c r="M213" s="403">
        <f t="shared" si="43"/>
        <v>8528.7676245650619</v>
      </c>
      <c r="N213" s="165">
        <v>7.0000000000000001E-3</v>
      </c>
      <c r="O213" s="403">
        <f t="shared" si="33"/>
        <v>8392.3393244167182</v>
      </c>
      <c r="P213" s="165">
        <v>7.0000000000000001E-3</v>
      </c>
      <c r="Q213" s="403">
        <f t="shared" si="34"/>
        <v>8455.062338799502</v>
      </c>
      <c r="R213" s="165">
        <v>7.0000000000000001E-3</v>
      </c>
      <c r="S213" s="403">
        <f t="shared" si="35"/>
        <v>8517.7853531822857</v>
      </c>
      <c r="T213" s="165">
        <v>7.0000000000000001E-3</v>
      </c>
      <c r="U213" s="403">
        <f t="shared" si="36"/>
        <v>8580.5083675650731</v>
      </c>
      <c r="V213" s="165">
        <v>7.0000000000000001E-3</v>
      </c>
      <c r="W213" s="403">
        <f t="shared" si="37"/>
        <v>8560.1233878906678</v>
      </c>
      <c r="X213" s="165">
        <v>7.0000000000000001E-3</v>
      </c>
      <c r="Y213" s="403">
        <f t="shared" si="38"/>
        <v>8538.5321964012073</v>
      </c>
      <c r="Z213" s="165">
        <v>7.0000000000000001E-3</v>
      </c>
      <c r="AA213" s="403">
        <f t="shared" si="44"/>
        <v>8600.0489989689413</v>
      </c>
      <c r="AB213" s="165">
        <v>7.0000000000000001E-3</v>
      </c>
      <c r="AC213" s="403">
        <f t="shared" si="45"/>
        <v>9373.9889627020275</v>
      </c>
    </row>
    <row r="214" spans="1:30">
      <c r="A214" s="360">
        <v>44652</v>
      </c>
      <c r="B214" s="165">
        <v>0.02</v>
      </c>
      <c r="C214" s="278">
        <f t="shared" si="25"/>
        <v>1.1460276114399741</v>
      </c>
      <c r="D214" s="165">
        <v>0.02</v>
      </c>
      <c r="E214" s="403">
        <f t="shared" si="39"/>
        <v>8394.1451626821381</v>
      </c>
      <c r="F214" s="165">
        <v>0.02</v>
      </c>
      <c r="G214" s="403">
        <f t="shared" si="40"/>
        <v>8406.5076739673841</v>
      </c>
      <c r="H214" s="165">
        <v>0.02</v>
      </c>
      <c r="I214" s="403">
        <f t="shared" si="41"/>
        <v>8538.5321964012091</v>
      </c>
      <c r="J214" s="165">
        <v>0.02</v>
      </c>
      <c r="K214" s="403">
        <f t="shared" si="42"/>
        <v>8681.9542275305503</v>
      </c>
      <c r="L214" s="165">
        <v>0.02</v>
      </c>
      <c r="M214" s="403">
        <f t="shared" si="43"/>
        <v>8699.3429770563635</v>
      </c>
      <c r="N214" s="165">
        <v>0.02</v>
      </c>
      <c r="O214" s="403">
        <f t="shared" si="33"/>
        <v>8560.1861109050533</v>
      </c>
      <c r="P214" s="165">
        <v>0.02</v>
      </c>
      <c r="Q214" s="403">
        <f t="shared" si="34"/>
        <v>8624.1635855754921</v>
      </c>
      <c r="R214" s="165">
        <v>0.02</v>
      </c>
      <c r="S214" s="403">
        <f t="shared" si="35"/>
        <v>8688.1410602459309</v>
      </c>
      <c r="T214" s="165">
        <v>0.02</v>
      </c>
      <c r="U214" s="403">
        <f t="shared" si="36"/>
        <v>8752.1185349163752</v>
      </c>
      <c r="V214" s="165">
        <v>0.02</v>
      </c>
      <c r="W214" s="403">
        <f t="shared" si="37"/>
        <v>8731.3258556484816</v>
      </c>
      <c r="X214" s="165">
        <v>0.02</v>
      </c>
      <c r="Y214" s="403">
        <f t="shared" si="38"/>
        <v>8709.3028403292319</v>
      </c>
      <c r="Z214" s="165">
        <v>0.02</v>
      </c>
      <c r="AA214" s="403">
        <f t="shared" si="44"/>
        <v>8772.0499789483201</v>
      </c>
      <c r="AB214" s="165">
        <v>0.02</v>
      </c>
      <c r="AC214" s="403">
        <f t="shared" si="45"/>
        <v>9561.4687419560687</v>
      </c>
    </row>
    <row r="215" spans="1:30">
      <c r="A215" s="360">
        <v>44682</v>
      </c>
      <c r="B215" s="165">
        <v>0.02</v>
      </c>
      <c r="C215" s="278">
        <f t="shared" si="25"/>
        <v>1.1689481636687735</v>
      </c>
      <c r="D215" s="165">
        <v>0.02</v>
      </c>
      <c r="E215" s="403">
        <f t="shared" si="39"/>
        <v>8562.0280659357813</v>
      </c>
      <c r="F215" s="165">
        <v>0.02</v>
      </c>
      <c r="G215" s="403">
        <f t="shared" si="40"/>
        <v>8574.6378274467315</v>
      </c>
      <c r="H215" s="165">
        <v>0.02</v>
      </c>
      <c r="I215" s="403">
        <f t="shared" si="41"/>
        <v>8709.3028403292337</v>
      </c>
      <c r="J215" s="165">
        <v>0.02</v>
      </c>
      <c r="K215" s="403">
        <f t="shared" si="42"/>
        <v>8855.5933120811605</v>
      </c>
      <c r="L215" s="165">
        <v>0.02</v>
      </c>
      <c r="M215" s="403">
        <f t="shared" si="43"/>
        <v>8873.3298365974915</v>
      </c>
      <c r="N215" s="165">
        <v>0.02</v>
      </c>
      <c r="O215" s="403">
        <f t="shared" si="33"/>
        <v>8731.3898331231539</v>
      </c>
      <c r="P215" s="165">
        <v>0.02</v>
      </c>
      <c r="Q215" s="403">
        <f t="shared" si="34"/>
        <v>8796.6468572870017</v>
      </c>
      <c r="R215" s="165">
        <v>0.02</v>
      </c>
      <c r="S215" s="403">
        <f t="shared" si="35"/>
        <v>8861.9038814508494</v>
      </c>
      <c r="T215" s="165">
        <v>0.02</v>
      </c>
      <c r="U215" s="403">
        <f t="shared" si="36"/>
        <v>8927.1609056147026</v>
      </c>
      <c r="V215" s="165">
        <v>0.02</v>
      </c>
      <c r="W215" s="403">
        <f t="shared" si="37"/>
        <v>8905.9523727614505</v>
      </c>
      <c r="X215" s="165">
        <v>0.02</v>
      </c>
      <c r="Y215" s="403">
        <f t="shared" si="38"/>
        <v>8883.4888971358159</v>
      </c>
      <c r="Z215" s="165">
        <v>0.02</v>
      </c>
      <c r="AA215" s="403">
        <f t="shared" si="44"/>
        <v>8947.4909785272866</v>
      </c>
      <c r="AB215" s="165">
        <v>0.02</v>
      </c>
      <c r="AC215" s="403">
        <f t="shared" si="45"/>
        <v>9752.6981167951908</v>
      </c>
    </row>
    <row r="216" spans="1:30">
      <c r="A216" s="360">
        <v>44713</v>
      </c>
      <c r="B216" s="165">
        <v>1.4999999999999999E-2</v>
      </c>
      <c r="C216" s="278">
        <f t="shared" si="25"/>
        <v>1.1864823861238052</v>
      </c>
      <c r="D216" s="165">
        <v>1.4999999999999999E-2</v>
      </c>
      <c r="E216" s="403">
        <f t="shared" si="39"/>
        <v>8690.4584869248174</v>
      </c>
      <c r="F216" s="165">
        <v>1.4999999999999999E-2</v>
      </c>
      <c r="G216" s="403">
        <f t="shared" si="40"/>
        <v>8703.2573948584322</v>
      </c>
      <c r="H216" s="165">
        <v>1.4999999999999999E-2</v>
      </c>
      <c r="I216" s="403">
        <f t="shared" si="41"/>
        <v>8839.9423829341722</v>
      </c>
      <c r="J216" s="165">
        <v>1.4999999999999999E-2</v>
      </c>
      <c r="K216" s="403">
        <f t="shared" si="42"/>
        <v>8988.4272117623768</v>
      </c>
      <c r="L216" s="165">
        <v>1.4999999999999999E-2</v>
      </c>
      <c r="M216" s="403">
        <f t="shared" si="43"/>
        <v>9006.4297841464522</v>
      </c>
      <c r="N216" s="165">
        <v>1.4999999999999999E-2</v>
      </c>
      <c r="O216" s="403">
        <f t="shared" si="33"/>
        <v>8862.3606806200005</v>
      </c>
      <c r="P216" s="165">
        <v>1.4999999999999999E-2</v>
      </c>
      <c r="Q216" s="403">
        <f t="shared" si="34"/>
        <v>8928.5965601463067</v>
      </c>
      <c r="R216" s="165">
        <v>1.4999999999999999E-2</v>
      </c>
      <c r="S216" s="403">
        <f t="shared" si="35"/>
        <v>8994.8324396726111</v>
      </c>
      <c r="T216" s="165">
        <v>1.4999999999999999E-2</v>
      </c>
      <c r="U216" s="403">
        <f t="shared" si="36"/>
        <v>9061.0683191989228</v>
      </c>
      <c r="V216" s="165">
        <v>1.4999999999999999E-2</v>
      </c>
      <c r="W216" s="403">
        <f t="shared" si="37"/>
        <v>9039.5416583528713</v>
      </c>
      <c r="X216" s="165">
        <v>1.4999999999999999E-2</v>
      </c>
      <c r="Y216" s="403">
        <f t="shared" si="38"/>
        <v>9016.7412305928519</v>
      </c>
      <c r="Z216" s="165">
        <v>1.4999999999999999E-2</v>
      </c>
      <c r="AA216" s="403">
        <f t="shared" si="44"/>
        <v>9081.7033432051958</v>
      </c>
      <c r="AB216" s="165">
        <v>1.4999999999999999E-2</v>
      </c>
      <c r="AC216" s="403">
        <f t="shared" si="45"/>
        <v>9898.9885885471176</v>
      </c>
      <c r="AD216" s="356"/>
    </row>
    <row r="217" spans="1:30">
      <c r="A217" s="360">
        <v>44743</v>
      </c>
      <c r="B217" s="165">
        <v>2.2800000000000001E-2</v>
      </c>
      <c r="C217" s="278">
        <f t="shared" si="25"/>
        <v>1.2135341845274279</v>
      </c>
      <c r="D217" s="165">
        <v>2.2800000000000001E-2</v>
      </c>
      <c r="E217" s="403">
        <f t="shared" si="39"/>
        <v>8888.6009404267024</v>
      </c>
      <c r="F217" s="165">
        <v>2.2800000000000001E-2</v>
      </c>
      <c r="G217" s="403">
        <f t="shared" si="40"/>
        <v>8901.6916634612044</v>
      </c>
      <c r="H217" s="165">
        <v>2.2800000000000001E-2</v>
      </c>
      <c r="I217" s="403">
        <f t="shared" si="41"/>
        <v>9041.4930692650705</v>
      </c>
      <c r="J217" s="165">
        <v>2.2800000000000001E-2</v>
      </c>
      <c r="K217" s="403">
        <f t="shared" si="42"/>
        <v>9193.3633521905576</v>
      </c>
      <c r="L217" s="165">
        <v>2.2800000000000001E-2</v>
      </c>
      <c r="M217" s="403">
        <f t="shared" si="43"/>
        <v>9211.7763832249912</v>
      </c>
      <c r="N217" s="165">
        <v>2.2800000000000001E-2</v>
      </c>
      <c r="O217" s="403">
        <f t="shared" si="33"/>
        <v>9064.422504138136</v>
      </c>
      <c r="P217" s="165">
        <v>2.2800000000000001E-2</v>
      </c>
      <c r="Q217" s="403">
        <f t="shared" si="34"/>
        <v>9132.1685617176427</v>
      </c>
      <c r="R217" s="165">
        <v>2.2800000000000001E-2</v>
      </c>
      <c r="S217" s="403">
        <f t="shared" si="35"/>
        <v>9199.9146192971457</v>
      </c>
      <c r="T217" s="165">
        <v>2.2800000000000001E-2</v>
      </c>
      <c r="U217" s="403">
        <f t="shared" si="36"/>
        <v>9267.6606768766578</v>
      </c>
      <c r="V217" s="165">
        <v>2.2800000000000001E-2</v>
      </c>
      <c r="W217" s="403">
        <f t="shared" si="37"/>
        <v>9245.6432081633156</v>
      </c>
      <c r="X217" s="165">
        <v>2.2800000000000001E-2</v>
      </c>
      <c r="Y217" s="403">
        <f t="shared" si="38"/>
        <v>9222.322930650369</v>
      </c>
      <c r="Z217" s="165">
        <v>2.2800000000000001E-2</v>
      </c>
      <c r="AA217" s="403">
        <f t="shared" si="44"/>
        <v>9288.766179430273</v>
      </c>
      <c r="AB217" s="165">
        <v>2.2800000000000001E-2</v>
      </c>
      <c r="AC217" s="403">
        <f t="shared" si="45"/>
        <v>10124.685528365992</v>
      </c>
    </row>
    <row r="218" spans="1:30">
      <c r="A218" s="360">
        <v>44774</v>
      </c>
      <c r="B218" s="165">
        <v>2.1399999999999999E-2</v>
      </c>
      <c r="C218" s="278">
        <f t="shared" si="25"/>
        <v>1.2395038160763148</v>
      </c>
      <c r="D218" s="165">
        <v>2.1399999999999999E-2</v>
      </c>
      <c r="E218" s="403">
        <f t="shared" si="39"/>
        <v>9078.817000551835</v>
      </c>
      <c r="F218" s="165">
        <v>2.1399999999999999E-2</v>
      </c>
      <c r="G218" s="403">
        <f t="shared" si="40"/>
        <v>9092.1878650592753</v>
      </c>
      <c r="H218" s="165">
        <v>2.1399999999999999E-2</v>
      </c>
      <c r="I218" s="403">
        <f t="shared" si="41"/>
        <v>9234.9810209473435</v>
      </c>
      <c r="J218" s="165">
        <v>2.1399999999999999E-2</v>
      </c>
      <c r="K218" s="403">
        <f t="shared" si="42"/>
        <v>9390.1013279274357</v>
      </c>
      <c r="L218" s="165">
        <v>2.1399999999999999E-2</v>
      </c>
      <c r="M218" s="403">
        <f t="shared" si="43"/>
        <v>9408.908397826006</v>
      </c>
      <c r="N218" s="165">
        <v>2.1399999999999999E-2</v>
      </c>
      <c r="O218" s="403">
        <f t="shared" si="33"/>
        <v>9258.4011457266934</v>
      </c>
      <c r="P218" s="165">
        <v>2.1399999999999999E-2</v>
      </c>
      <c r="Q218" s="403">
        <f t="shared" si="34"/>
        <v>9327.5969689384001</v>
      </c>
      <c r="R218" s="165">
        <v>2.1399999999999999E-2</v>
      </c>
      <c r="S218" s="403">
        <f t="shared" si="35"/>
        <v>9396.792792150105</v>
      </c>
      <c r="T218" s="165">
        <v>2.1399999999999999E-2</v>
      </c>
      <c r="U218" s="403">
        <f t="shared" si="36"/>
        <v>9465.988615361819</v>
      </c>
      <c r="V218" s="165">
        <v>2.1399999999999999E-2</v>
      </c>
      <c r="W218" s="403">
        <f t="shared" si="37"/>
        <v>9443.4999728180119</v>
      </c>
      <c r="X218" s="165">
        <v>2.1399999999999999E-2</v>
      </c>
      <c r="Y218" s="403">
        <f t="shared" si="38"/>
        <v>9419.6806413662871</v>
      </c>
      <c r="Z218" s="165">
        <v>2.1399999999999999E-2</v>
      </c>
      <c r="AA218" s="403">
        <f t="shared" si="44"/>
        <v>9487.5457756700816</v>
      </c>
      <c r="AB218" s="165">
        <v>2.1399999999999999E-2</v>
      </c>
      <c r="AC218" s="403">
        <f t="shared" si="45"/>
        <v>10341.353798673024</v>
      </c>
      <c r="AD218" s="356"/>
    </row>
    <row r="219" spans="1:30">
      <c r="A219" s="360">
        <v>44805</v>
      </c>
      <c r="B219" s="165">
        <v>8.6E-3</v>
      </c>
      <c r="C219" s="278">
        <f t="shared" si="25"/>
        <v>1.250163548894571</v>
      </c>
      <c r="D219" s="165">
        <v>8.6E-3</v>
      </c>
      <c r="E219" s="403">
        <f t="shared" si="39"/>
        <v>9156.8948267565811</v>
      </c>
      <c r="F219" s="165">
        <v>8.6E-3</v>
      </c>
      <c r="G219" s="403">
        <f t="shared" si="40"/>
        <v>9170.380680698785</v>
      </c>
      <c r="H219" s="165">
        <v>8.6E-3</v>
      </c>
      <c r="I219" s="403">
        <f t="shared" si="41"/>
        <v>9314.401857727491</v>
      </c>
      <c r="J219" s="165">
        <v>8.6E-3</v>
      </c>
      <c r="K219" s="403">
        <f t="shared" si="42"/>
        <v>9470.8561993476105</v>
      </c>
      <c r="L219" s="165">
        <v>8.6E-3</v>
      </c>
      <c r="M219" s="403">
        <f t="shared" si="43"/>
        <v>9489.8250100473088</v>
      </c>
      <c r="N219" s="165">
        <v>8.6E-3</v>
      </c>
      <c r="O219" s="403">
        <f t="shared" si="33"/>
        <v>9338.0233955799431</v>
      </c>
      <c r="P219" s="165">
        <v>8.6E-3</v>
      </c>
      <c r="Q219" s="403">
        <f t="shared" si="34"/>
        <v>9407.8143028712693</v>
      </c>
      <c r="R219" s="165">
        <v>8.6E-3</v>
      </c>
      <c r="S219" s="403">
        <f t="shared" si="35"/>
        <v>9477.6052101625955</v>
      </c>
      <c r="T219" s="165">
        <v>8.6E-3</v>
      </c>
      <c r="U219" s="403">
        <f t="shared" si="36"/>
        <v>9547.3961174539309</v>
      </c>
      <c r="V219" s="165">
        <v>8.6E-3</v>
      </c>
      <c r="W219" s="403">
        <f t="shared" si="37"/>
        <v>9524.7140725842455</v>
      </c>
      <c r="X219" s="165">
        <v>8.6E-3</v>
      </c>
      <c r="Y219" s="403">
        <f t="shared" si="38"/>
        <v>9500.6898948820362</v>
      </c>
      <c r="Z219" s="165">
        <v>8.6E-3</v>
      </c>
      <c r="AA219" s="403">
        <f t="shared" si="44"/>
        <v>9569.138669340844</v>
      </c>
      <c r="AB219" s="165">
        <v>8.6E-3</v>
      </c>
      <c r="AC219" s="403">
        <f t="shared" si="45"/>
        <v>10430.289441341612</v>
      </c>
      <c r="AD219" s="356"/>
    </row>
    <row r="220" spans="1:30">
      <c r="A220" s="360">
        <v>44835</v>
      </c>
      <c r="B220" s="165">
        <v>8.9999999999999998E-4</v>
      </c>
      <c r="C220" s="278">
        <f t="shared" si="25"/>
        <v>1.2512886960885761</v>
      </c>
      <c r="D220" s="165">
        <v>8.9999999999999998E-4</v>
      </c>
      <c r="E220" s="403">
        <f t="shared" si="39"/>
        <v>9165.1360321006614</v>
      </c>
      <c r="F220" s="165">
        <v>8.9999999999999998E-4</v>
      </c>
      <c r="G220" s="403">
        <f t="shared" si="40"/>
        <v>9178.6340233114133</v>
      </c>
      <c r="H220" s="165">
        <v>8.9999999999999998E-4</v>
      </c>
      <c r="I220" s="403">
        <f t="shared" si="41"/>
        <v>9322.784819399445</v>
      </c>
      <c r="J220" s="165">
        <v>8.9999999999999998E-4</v>
      </c>
      <c r="K220" s="403">
        <f t="shared" si="42"/>
        <v>9479.3799699270221</v>
      </c>
      <c r="L220" s="165">
        <v>8.9999999999999998E-4</v>
      </c>
      <c r="M220" s="403">
        <f t="shared" si="43"/>
        <v>9498.3658525563496</v>
      </c>
      <c r="N220" s="165">
        <v>8.9999999999999998E-4</v>
      </c>
      <c r="O220" s="403">
        <f t="shared" si="33"/>
        <v>9346.427616635965</v>
      </c>
      <c r="P220" s="165">
        <v>8.9999999999999998E-4</v>
      </c>
      <c r="Q220" s="403">
        <f t="shared" si="34"/>
        <v>9416.2813357438517</v>
      </c>
      <c r="R220" s="165">
        <v>8.9999999999999998E-4</v>
      </c>
      <c r="S220" s="403">
        <f t="shared" si="35"/>
        <v>9486.1350548517403</v>
      </c>
      <c r="T220" s="165">
        <v>8.9999999999999998E-4</v>
      </c>
      <c r="U220" s="403">
        <f t="shared" si="36"/>
        <v>9555.9887739596379</v>
      </c>
      <c r="V220" s="165">
        <v>8.9999999999999998E-4</v>
      </c>
      <c r="W220" s="403">
        <f t="shared" si="37"/>
        <v>9533.2863152495702</v>
      </c>
      <c r="X220" s="165">
        <v>8.9999999999999998E-4</v>
      </c>
      <c r="Y220" s="403">
        <f t="shared" si="38"/>
        <v>9509.2405157874291</v>
      </c>
      <c r="Z220" s="165">
        <v>8.9999999999999998E-4</v>
      </c>
      <c r="AA220" s="403">
        <f t="shared" si="44"/>
        <v>9577.7508941432498</v>
      </c>
      <c r="AB220" s="165">
        <v>8.9999999999999998E-4</v>
      </c>
      <c r="AC220" s="403">
        <f t="shared" si="45"/>
        <v>10439.676701838818</v>
      </c>
      <c r="AD220" s="356"/>
    </row>
    <row r="221" spans="1:30">
      <c r="A221" s="360">
        <v>44866</v>
      </c>
      <c r="B221" s="165">
        <v>8.9999999999999998E-4</v>
      </c>
      <c r="C221" s="278">
        <f t="shared" si="25"/>
        <v>1.2524148559150559</v>
      </c>
      <c r="D221" s="165">
        <v>8.9999999999999998E-4</v>
      </c>
      <c r="E221" s="403">
        <f t="shared" si="39"/>
        <v>9173.384654529551</v>
      </c>
      <c r="F221" s="165">
        <v>8.9999999999999998E-4</v>
      </c>
      <c r="G221" s="403">
        <f t="shared" si="40"/>
        <v>9186.8947939323934</v>
      </c>
      <c r="H221" s="165">
        <v>8.9999999999999998E-4</v>
      </c>
      <c r="I221" s="403">
        <f t="shared" si="41"/>
        <v>9331.1753257369037</v>
      </c>
      <c r="J221" s="165">
        <v>8.9999999999999998E-4</v>
      </c>
      <c r="K221" s="403">
        <f t="shared" si="42"/>
        <v>9487.9114118999551</v>
      </c>
      <c r="L221" s="165">
        <v>8.9999999999999998E-4</v>
      </c>
      <c r="M221" s="403">
        <f t="shared" si="43"/>
        <v>9506.9143818236498</v>
      </c>
      <c r="N221" s="165">
        <v>8.9999999999999998E-4</v>
      </c>
      <c r="O221" s="403">
        <f t="shared" si="33"/>
        <v>9354.8394014909372</v>
      </c>
      <c r="P221" s="165">
        <v>8.9999999999999998E-4</v>
      </c>
      <c r="Q221" s="403">
        <f t="shared" si="34"/>
        <v>9424.7559889460208</v>
      </c>
      <c r="R221" s="165">
        <v>8.9999999999999998E-4</v>
      </c>
      <c r="S221" s="403">
        <f t="shared" si="35"/>
        <v>9494.6725764011062</v>
      </c>
      <c r="T221" s="165">
        <v>8.9999999999999998E-4</v>
      </c>
      <c r="U221" s="403">
        <f t="shared" si="36"/>
        <v>9564.5891638562007</v>
      </c>
      <c r="V221" s="165">
        <v>8.9999999999999998E-4</v>
      </c>
      <c r="W221" s="403">
        <f t="shared" si="37"/>
        <v>9541.8662729332937</v>
      </c>
      <c r="X221" s="165">
        <v>8.9999999999999998E-4</v>
      </c>
      <c r="Y221" s="403">
        <f t="shared" si="38"/>
        <v>9517.7988322516376</v>
      </c>
      <c r="Z221" s="165">
        <v>8.9999999999999998E-4</v>
      </c>
      <c r="AA221" s="403">
        <f t="shared" si="44"/>
        <v>9586.3708699479776</v>
      </c>
      <c r="AB221" s="165">
        <v>8.9999999999999998E-4</v>
      </c>
      <c r="AC221" s="403">
        <f t="shared" si="45"/>
        <v>10449.072410870473</v>
      </c>
      <c r="AD221" s="356"/>
    </row>
    <row r="222" spans="1:30">
      <c r="A222" s="360">
        <v>44896</v>
      </c>
      <c r="B222" s="165">
        <v>1.1999999999999999E-3</v>
      </c>
      <c r="C222" s="278">
        <f t="shared" si="25"/>
        <v>1.253917753742154</v>
      </c>
      <c r="D222" s="165">
        <v>1.1999999999999999E-3</v>
      </c>
      <c r="E222" s="403">
        <f t="shared" si="39"/>
        <v>9184.3927161149877</v>
      </c>
      <c r="F222" s="165">
        <v>1.1999999999999999E-3</v>
      </c>
      <c r="G222" s="403">
        <f t="shared" si="40"/>
        <v>9197.919067685114</v>
      </c>
      <c r="H222" s="165">
        <v>1.1999999999999999E-3</v>
      </c>
      <c r="I222" s="403">
        <f t="shared" si="41"/>
        <v>9342.3727361277888</v>
      </c>
      <c r="J222" s="165">
        <v>1.1999999999999999E-3</v>
      </c>
      <c r="K222" s="403">
        <f t="shared" si="42"/>
        <v>9499.2969055942358</v>
      </c>
      <c r="L222" s="165">
        <v>1.1999999999999999E-3</v>
      </c>
      <c r="M222" s="403">
        <f t="shared" si="43"/>
        <v>9518.3226790818389</v>
      </c>
      <c r="N222" s="165">
        <v>1.1999999999999999E-3</v>
      </c>
      <c r="O222" s="403">
        <f t="shared" si="33"/>
        <v>9366.0652087727267</v>
      </c>
      <c r="P222" s="165">
        <v>1.1999999999999999E-3</v>
      </c>
      <c r="Q222" s="403">
        <f t="shared" si="34"/>
        <v>9436.0656961327568</v>
      </c>
      <c r="R222" s="165">
        <v>1.1999999999999999E-3</v>
      </c>
      <c r="S222" s="403">
        <f t="shared" si="35"/>
        <v>9506.0661834927887</v>
      </c>
      <c r="T222" s="165">
        <v>1.1999999999999999E-3</v>
      </c>
      <c r="U222" s="403">
        <f t="shared" si="36"/>
        <v>9576.0666708528297</v>
      </c>
      <c r="V222" s="165">
        <v>1.1999999999999999E-3</v>
      </c>
      <c r="W222" s="403">
        <f t="shared" si="37"/>
        <v>9553.3165124608149</v>
      </c>
      <c r="X222" s="165">
        <v>1.1999999999999999E-3</v>
      </c>
      <c r="Y222" s="403">
        <f t="shared" si="38"/>
        <v>9529.2201908503412</v>
      </c>
      <c r="Z222" s="165">
        <v>1.1999999999999999E-3</v>
      </c>
      <c r="AA222" s="403">
        <f t="shared" si="44"/>
        <v>9597.8745149919159</v>
      </c>
      <c r="AB222" s="165">
        <v>1.1999999999999999E-3</v>
      </c>
      <c r="AC222" s="403">
        <f t="shared" si="45"/>
        <v>10461.611297763518</v>
      </c>
      <c r="AD222" s="356"/>
    </row>
    <row r="223" spans="1:30">
      <c r="A223" s="360">
        <v>44927</v>
      </c>
      <c r="B223" s="165">
        <v>1.4999999999999999E-2</v>
      </c>
      <c r="C223" s="278">
        <f t="shared" si="25"/>
        <v>1.2727265200482862</v>
      </c>
      <c r="D223" s="165">
        <v>1.4999999999999999E-2</v>
      </c>
      <c r="E223" s="403">
        <f t="shared" si="39"/>
        <v>9322.1586068567121</v>
      </c>
      <c r="F223" s="165">
        <v>1.4999999999999999E-2</v>
      </c>
      <c r="G223" s="403">
        <f t="shared" si="40"/>
        <v>9335.8878537003893</v>
      </c>
      <c r="H223" s="165">
        <v>1.4999999999999999E-2</v>
      </c>
      <c r="I223" s="403">
        <f t="shared" si="41"/>
        <v>9482.508327169704</v>
      </c>
      <c r="J223" s="165">
        <v>1.4999999999999999E-2</v>
      </c>
      <c r="K223" s="403">
        <f t="shared" si="42"/>
        <v>9641.7863591781479</v>
      </c>
      <c r="L223" s="165">
        <v>1.4999999999999999E-2</v>
      </c>
      <c r="M223" s="403">
        <f t="shared" si="43"/>
        <v>9661.0975192680653</v>
      </c>
      <c r="N223" s="165">
        <v>1.4999999999999999E-2</v>
      </c>
      <c r="O223" s="403">
        <f t="shared" si="33"/>
        <v>9506.5561869043158</v>
      </c>
      <c r="P223" s="165">
        <v>1.4999999999999999E-2</v>
      </c>
      <c r="Q223" s="403">
        <f t="shared" si="34"/>
        <v>9577.6066815747472</v>
      </c>
      <c r="R223" s="165">
        <v>1.4999999999999999E-2</v>
      </c>
      <c r="S223" s="403">
        <f t="shared" si="35"/>
        <v>9648.6571762451804</v>
      </c>
      <c r="T223" s="165">
        <v>1.4999999999999999E-2</v>
      </c>
      <c r="U223" s="403">
        <f t="shared" si="36"/>
        <v>9719.7076709156208</v>
      </c>
      <c r="V223" s="165">
        <v>1.4999999999999999E-2</v>
      </c>
      <c r="W223" s="403">
        <f t="shared" si="37"/>
        <v>9696.6162601477263</v>
      </c>
      <c r="X223" s="165">
        <v>1.4999999999999999E-2</v>
      </c>
      <c r="Y223" s="403">
        <f t="shared" si="38"/>
        <v>9672.1584937130956</v>
      </c>
      <c r="Z223" s="165">
        <v>1.4999999999999999E-2</v>
      </c>
      <c r="AA223" s="403">
        <f t="shared" si="44"/>
        <v>9741.8426327167945</v>
      </c>
      <c r="AB223" s="165">
        <v>1.4999999999999999E-2</v>
      </c>
      <c r="AC223" s="403">
        <f t="shared" si="45"/>
        <v>10618.535467229971</v>
      </c>
      <c r="AD223" s="356"/>
    </row>
    <row r="224" spans="1:30">
      <c r="A224" s="360">
        <v>44958</v>
      </c>
      <c r="B224" s="165">
        <v>5.0000000000000001E-3</v>
      </c>
      <c r="C224" s="278">
        <f t="shared" si="25"/>
        <v>1.2790901526485277</v>
      </c>
      <c r="D224" s="165">
        <v>5.0000000000000001E-3</v>
      </c>
      <c r="E224" s="403">
        <f t="shared" si="39"/>
        <v>9368.7693998909945</v>
      </c>
      <c r="F224" s="165">
        <v>5.0000000000000001E-3</v>
      </c>
      <c r="G224" s="403">
        <f t="shared" si="40"/>
        <v>9382.5672929688899</v>
      </c>
      <c r="H224" s="165">
        <v>5.0000000000000001E-3</v>
      </c>
      <c r="I224" s="403">
        <f t="shared" si="41"/>
        <v>9529.9208688055514</v>
      </c>
      <c r="J224" s="165">
        <v>5.0000000000000001E-3</v>
      </c>
      <c r="K224" s="403">
        <f t="shared" si="42"/>
        <v>9689.9952909740368</v>
      </c>
      <c r="L224" s="165">
        <v>5.0000000000000001E-3</v>
      </c>
      <c r="M224" s="403">
        <f t="shared" si="43"/>
        <v>9709.4030068644042</v>
      </c>
      <c r="N224" s="165">
        <v>5.0000000000000001E-3</v>
      </c>
      <c r="O224" s="403">
        <f t="shared" si="33"/>
        <v>9554.0889678388357</v>
      </c>
      <c r="P224" s="165">
        <v>5.0000000000000001E-3</v>
      </c>
      <c r="Q224" s="403">
        <f t="shared" si="34"/>
        <v>9625.4947149826203</v>
      </c>
      <c r="R224" s="165">
        <v>5.0000000000000001E-3</v>
      </c>
      <c r="S224" s="403">
        <f t="shared" si="35"/>
        <v>9696.9004621264048</v>
      </c>
      <c r="T224" s="165">
        <v>5.0000000000000001E-3</v>
      </c>
      <c r="U224" s="403">
        <f t="shared" si="36"/>
        <v>9768.3062092701985</v>
      </c>
      <c r="V224" s="165">
        <v>5.0000000000000001E-3</v>
      </c>
      <c r="W224" s="403">
        <f t="shared" si="37"/>
        <v>9745.0993414484637</v>
      </c>
      <c r="X224" s="165">
        <v>5.0000000000000001E-3</v>
      </c>
      <c r="Y224" s="403">
        <f t="shared" si="38"/>
        <v>9720.5192861816595</v>
      </c>
      <c r="Z224" s="165">
        <v>5.0000000000000001E-3</v>
      </c>
      <c r="AA224" s="403">
        <f t="shared" si="44"/>
        <v>9790.5518458803781</v>
      </c>
      <c r="AB224" s="165">
        <v>5.0000000000000001E-3</v>
      </c>
      <c r="AC224" s="403">
        <f t="shared" si="45"/>
        <v>10671.628144566119</v>
      </c>
      <c r="AD224" s="356"/>
    </row>
    <row r="225" spans="1:30">
      <c r="A225" s="360">
        <v>44986</v>
      </c>
      <c r="B225" s="165">
        <v>0.01</v>
      </c>
      <c r="C225" s="278">
        <f t="shared" si="25"/>
        <v>1.291881054175013</v>
      </c>
      <c r="D225" s="165">
        <v>0.01</v>
      </c>
      <c r="E225" s="403">
        <f t="shared" si="39"/>
        <v>9462.4570938899051</v>
      </c>
      <c r="F225" s="165">
        <v>0.01</v>
      </c>
      <c r="G225" s="403">
        <f t="shared" si="40"/>
        <v>9476.392965898578</v>
      </c>
      <c r="H225" s="165">
        <v>0.01</v>
      </c>
      <c r="I225" s="403">
        <f t="shared" si="41"/>
        <v>9625.2200774936064</v>
      </c>
      <c r="J225" s="165">
        <v>0.01</v>
      </c>
      <c r="K225" s="403">
        <f t="shared" si="42"/>
        <v>9786.8952438837769</v>
      </c>
      <c r="L225" s="165">
        <v>0.01</v>
      </c>
      <c r="M225" s="403">
        <f t="shared" si="43"/>
        <v>9806.4970369330476</v>
      </c>
      <c r="N225" s="165">
        <v>0.01</v>
      </c>
      <c r="O225" s="403">
        <f t="shared" si="33"/>
        <v>9649.6298575172241</v>
      </c>
      <c r="P225" s="165">
        <v>0.01</v>
      </c>
      <c r="Q225" s="403">
        <f t="shared" si="34"/>
        <v>9721.7496621324462</v>
      </c>
      <c r="R225" s="165">
        <v>0.01</v>
      </c>
      <c r="S225" s="403">
        <f t="shared" si="35"/>
        <v>9793.8694667476684</v>
      </c>
      <c r="T225" s="165">
        <v>0.01</v>
      </c>
      <c r="U225" s="403">
        <f t="shared" si="36"/>
        <v>9865.9892713628997</v>
      </c>
      <c r="V225" s="165">
        <v>0.01</v>
      </c>
      <c r="W225" s="403">
        <f t="shared" si="37"/>
        <v>9842.5503348629481</v>
      </c>
      <c r="X225" s="165">
        <v>0.01</v>
      </c>
      <c r="Y225" s="403">
        <f t="shared" si="38"/>
        <v>9817.7244790434761</v>
      </c>
      <c r="Z225" s="165">
        <v>0.01</v>
      </c>
      <c r="AA225" s="403">
        <f t="shared" si="44"/>
        <v>9888.4573643391814</v>
      </c>
      <c r="AB225" s="165">
        <v>0.01</v>
      </c>
      <c r="AC225" s="403">
        <f t="shared" si="45"/>
        <v>10778.344426011779</v>
      </c>
      <c r="AD225" s="378" t="s">
        <v>108</v>
      </c>
    </row>
    <row r="226" spans="1:30">
      <c r="A226" s="360">
        <v>45017</v>
      </c>
      <c r="B226" s="165">
        <v>0.01</v>
      </c>
      <c r="C226" s="278">
        <f t="shared" si="25"/>
        <v>1.3047998647167631</v>
      </c>
      <c r="D226" s="165">
        <v>0.01</v>
      </c>
      <c r="E226" s="403">
        <f t="shared" si="39"/>
        <v>9557.0816648288037</v>
      </c>
      <c r="F226" s="165">
        <v>0.01</v>
      </c>
      <c r="G226" s="403">
        <f t="shared" si="40"/>
        <v>9571.156895557564</v>
      </c>
      <c r="H226" s="165">
        <v>0.01</v>
      </c>
      <c r="I226" s="403">
        <f t="shared" si="41"/>
        <v>9721.4722782685421</v>
      </c>
      <c r="J226" s="165">
        <v>0.01</v>
      </c>
      <c r="K226" s="403">
        <f t="shared" si="42"/>
        <v>9884.7641963226142</v>
      </c>
      <c r="L226" s="165">
        <v>0.01</v>
      </c>
      <c r="M226" s="403">
        <f t="shared" si="43"/>
        <v>9904.5620073023783</v>
      </c>
      <c r="N226" s="165">
        <v>0.01</v>
      </c>
      <c r="O226" s="403">
        <f t="shared" si="33"/>
        <v>9746.1261560923958</v>
      </c>
      <c r="P226" s="165">
        <v>0.01</v>
      </c>
      <c r="Q226" s="403">
        <f t="shared" si="34"/>
        <v>9818.9671587537705</v>
      </c>
      <c r="R226" s="165">
        <v>0.01</v>
      </c>
      <c r="S226" s="403">
        <f t="shared" si="35"/>
        <v>9891.8081614151452</v>
      </c>
      <c r="T226" s="165">
        <v>0.01</v>
      </c>
      <c r="U226" s="403">
        <f t="shared" si="36"/>
        <v>9964.6491640765289</v>
      </c>
      <c r="V226" s="165">
        <v>0.01</v>
      </c>
      <c r="W226" s="403">
        <f t="shared" si="37"/>
        <v>9940.9758382115779</v>
      </c>
      <c r="X226" s="165">
        <v>0.01</v>
      </c>
      <c r="Y226" s="403">
        <f t="shared" si="38"/>
        <v>9915.9017238339111</v>
      </c>
      <c r="Z226" s="165">
        <v>0.01</v>
      </c>
      <c r="AA226" s="403">
        <f t="shared" si="44"/>
        <v>9987.3419379825737</v>
      </c>
      <c r="AB226" s="165">
        <v>0.01</v>
      </c>
      <c r="AC226" s="403">
        <f t="shared" si="45"/>
        <v>10886.127870271897</v>
      </c>
      <c r="AD226" s="356"/>
    </row>
    <row r="227" spans="1:30">
      <c r="A227" s="360">
        <v>45047</v>
      </c>
      <c r="B227" s="165">
        <v>0.01</v>
      </c>
      <c r="C227" s="278">
        <f t="shared" si="25"/>
        <v>1.3178478633639308</v>
      </c>
      <c r="D227" s="165">
        <v>0.01</v>
      </c>
      <c r="E227" s="403">
        <f t="shared" si="39"/>
        <v>9652.652481477091</v>
      </c>
      <c r="F227" s="165">
        <v>0.01</v>
      </c>
      <c r="G227" s="403">
        <f t="shared" si="40"/>
        <v>9666.8684645131398</v>
      </c>
      <c r="H227" s="165">
        <v>0.01</v>
      </c>
      <c r="I227" s="403">
        <f t="shared" si="41"/>
        <v>9818.6870010512284</v>
      </c>
      <c r="J227" s="165">
        <v>0.01</v>
      </c>
      <c r="K227" s="403">
        <f t="shared" si="42"/>
        <v>9983.6118382858403</v>
      </c>
      <c r="L227" s="165">
        <v>0.01</v>
      </c>
      <c r="M227" s="403">
        <f t="shared" si="43"/>
        <v>10003.607627375402</v>
      </c>
      <c r="N227" s="165">
        <v>0.01</v>
      </c>
      <c r="O227" s="403">
        <f t="shared" si="33"/>
        <v>9843.5874176533198</v>
      </c>
      <c r="P227" s="165">
        <v>0.01</v>
      </c>
      <c r="Q227" s="403">
        <f t="shared" si="34"/>
        <v>9917.1568303413078</v>
      </c>
      <c r="R227" s="165">
        <v>0.01</v>
      </c>
      <c r="S227" s="403">
        <f t="shared" si="35"/>
        <v>9990.7262430292958</v>
      </c>
      <c r="T227" s="165">
        <v>0.01</v>
      </c>
      <c r="U227" s="403">
        <f t="shared" si="36"/>
        <v>10064.295655717295</v>
      </c>
      <c r="V227" s="165">
        <v>0.01</v>
      </c>
      <c r="W227" s="403">
        <f t="shared" si="37"/>
        <v>10040.385596593695</v>
      </c>
      <c r="X227" s="165">
        <v>0.01</v>
      </c>
      <c r="Y227" s="403">
        <f t="shared" si="38"/>
        <v>10015.06074107225</v>
      </c>
      <c r="Z227" s="165">
        <v>0.01</v>
      </c>
      <c r="AA227" s="403">
        <f t="shared" si="44"/>
        <v>10087.2153573624</v>
      </c>
      <c r="AB227" s="165">
        <v>0.01</v>
      </c>
      <c r="AC227" s="403">
        <f t="shared" si="45"/>
        <v>10994.989148974617</v>
      </c>
      <c r="AD227" s="356"/>
    </row>
    <row r="228" spans="1:30">
      <c r="A228" s="360"/>
      <c r="B228" s="388">
        <v>5.8999999999999999E-3</v>
      </c>
      <c r="C228" s="278">
        <f t="shared" si="25"/>
        <v>1.3256231657577779</v>
      </c>
      <c r="D228" s="165">
        <v>5.8999999999999999E-3</v>
      </c>
      <c r="E228" s="403">
        <f t="shared" si="39"/>
        <v>9709.6031311178067</v>
      </c>
      <c r="F228" s="165">
        <v>5.8999999999999999E-3</v>
      </c>
      <c r="G228" s="403">
        <f t="shared" si="40"/>
        <v>9723.9029884537667</v>
      </c>
      <c r="H228" s="165">
        <v>5.8999999999999999E-3</v>
      </c>
      <c r="I228" s="403">
        <f t="shared" si="41"/>
        <v>9876.6172543574303</v>
      </c>
      <c r="J228" s="165">
        <v>5.8999999999999999E-3</v>
      </c>
      <c r="K228" s="403">
        <f t="shared" si="42"/>
        <v>10042.515148131726</v>
      </c>
      <c r="L228" s="165">
        <v>5.8999999999999999E-3</v>
      </c>
      <c r="M228" s="403">
        <f t="shared" si="43"/>
        <v>10062.628912376918</v>
      </c>
      <c r="N228" s="165">
        <v>5.8999999999999999E-3</v>
      </c>
      <c r="O228" s="403">
        <f t="shared" si="33"/>
        <v>9901.6645834174742</v>
      </c>
      <c r="P228" s="165">
        <v>5.8999999999999999E-3</v>
      </c>
      <c r="Q228" s="403">
        <f t="shared" si="34"/>
        <v>9975.6680556403226</v>
      </c>
      <c r="R228" s="165">
        <v>5.8999999999999999E-3</v>
      </c>
      <c r="S228" s="403">
        <f t="shared" si="35"/>
        <v>10049.671527863169</v>
      </c>
      <c r="T228" s="165">
        <v>5.8999999999999999E-3</v>
      </c>
      <c r="U228" s="403">
        <f t="shared" si="36"/>
        <v>10123.675000086027</v>
      </c>
      <c r="V228" s="165">
        <v>5.8999999999999999E-3</v>
      </c>
      <c r="W228" s="403">
        <f t="shared" si="37"/>
        <v>10099.623871613598</v>
      </c>
      <c r="X228" s="165">
        <v>5.8999999999999999E-3</v>
      </c>
      <c r="Y228" s="403">
        <f t="shared" si="38"/>
        <v>10074.149599444576</v>
      </c>
      <c r="Z228" s="165">
        <v>5.8999999999999999E-3</v>
      </c>
      <c r="AA228" s="403">
        <f t="shared" si="44"/>
        <v>10146.729927970839</v>
      </c>
      <c r="AB228" s="165">
        <v>5.8999999999999999E-3</v>
      </c>
      <c r="AC228" s="403">
        <f t="shared" si="45"/>
        <v>11059.859584953567</v>
      </c>
      <c r="AD228" s="356"/>
    </row>
    <row r="229" spans="1:30">
      <c r="A229" s="360"/>
      <c r="B229" s="165">
        <v>5.0000000000000001E-3</v>
      </c>
      <c r="C229" s="278">
        <f t="shared" si="25"/>
        <v>1.3322512815865668</v>
      </c>
      <c r="D229" s="165">
        <v>5.0000000000000001E-3</v>
      </c>
      <c r="E229" s="403">
        <f t="shared" si="39"/>
        <v>9758.1511467733944</v>
      </c>
      <c r="F229" s="165">
        <v>5.0000000000000001E-3</v>
      </c>
      <c r="G229" s="403">
        <f t="shared" si="40"/>
        <v>9772.5225033960342</v>
      </c>
      <c r="H229" s="165">
        <v>5.0000000000000001E-3</v>
      </c>
      <c r="I229" s="403">
        <f t="shared" si="41"/>
        <v>9926.0003406292162</v>
      </c>
      <c r="J229" s="165">
        <v>5.0000000000000001E-3</v>
      </c>
      <c r="K229" s="403">
        <f t="shared" si="42"/>
        <v>10092.727723872384</v>
      </c>
      <c r="L229" s="165">
        <v>5.0000000000000001E-3</v>
      </c>
      <c r="M229" s="403">
        <f t="shared" si="43"/>
        <v>10112.942056938802</v>
      </c>
      <c r="N229" s="165">
        <v>5.0000000000000001E-3</v>
      </c>
      <c r="O229" s="403">
        <f t="shared" si="33"/>
        <v>9951.172906334561</v>
      </c>
      <c r="P229" s="165">
        <v>5.0000000000000001E-3</v>
      </c>
      <c r="Q229" s="403">
        <f t="shared" si="34"/>
        <v>10025.546395918524</v>
      </c>
      <c r="R229" s="165">
        <v>5.0000000000000001E-3</v>
      </c>
      <c r="S229" s="403">
        <f t="shared" si="35"/>
        <v>10099.919885502484</v>
      </c>
      <c r="T229" s="165">
        <v>5.0000000000000001E-3</v>
      </c>
      <c r="U229" s="403">
        <f t="shared" si="36"/>
        <v>10174.293375086456</v>
      </c>
      <c r="V229" s="165">
        <v>5.0000000000000001E-3</v>
      </c>
      <c r="W229" s="403">
        <f t="shared" si="37"/>
        <v>10150.121990971664</v>
      </c>
      <c r="X229" s="165">
        <v>5.0000000000000001E-3</v>
      </c>
      <c r="Y229" s="403">
        <f t="shared" si="38"/>
        <v>10124.520347441798</v>
      </c>
      <c r="Z229" s="165">
        <v>5.0000000000000001E-3</v>
      </c>
      <c r="AA229" s="403">
        <f t="shared" si="44"/>
        <v>10197.463577610692</v>
      </c>
      <c r="AB229" s="165">
        <v>5.0000000000000001E-3</v>
      </c>
      <c r="AC229" s="403">
        <f t="shared" si="45"/>
        <v>11115.158882878333</v>
      </c>
      <c r="AD229" s="356"/>
    </row>
    <row r="230" spans="1:30">
      <c r="A230" s="360"/>
      <c r="B230" s="165"/>
      <c r="C230" s="278">
        <f t="shared" si="25"/>
        <v>1.3322512815865668</v>
      </c>
      <c r="D230" s="165"/>
      <c r="E230" s="403">
        <f t="shared" si="39"/>
        <v>9758.1511467733944</v>
      </c>
      <c r="F230" s="165"/>
      <c r="G230" s="403">
        <f t="shared" si="40"/>
        <v>9772.5225033960342</v>
      </c>
      <c r="H230" s="165"/>
      <c r="I230" s="403">
        <f t="shared" si="41"/>
        <v>9926.0003406292162</v>
      </c>
      <c r="J230" s="165"/>
      <c r="K230" s="403">
        <f t="shared" si="42"/>
        <v>10092.727723872384</v>
      </c>
      <c r="L230" s="165"/>
      <c r="M230" s="403">
        <f t="shared" si="43"/>
        <v>10112.942056938802</v>
      </c>
      <c r="N230" s="165"/>
      <c r="O230" s="403">
        <f t="shared" si="33"/>
        <v>9951.172906334561</v>
      </c>
      <c r="P230" s="165"/>
      <c r="Q230" s="403">
        <f t="shared" si="34"/>
        <v>10025.546395918524</v>
      </c>
      <c r="R230" s="165"/>
      <c r="S230" s="403">
        <f t="shared" si="35"/>
        <v>10099.919885502484</v>
      </c>
      <c r="T230" s="165"/>
      <c r="U230" s="403">
        <f t="shared" si="36"/>
        <v>10174.293375086456</v>
      </c>
      <c r="V230" s="165"/>
      <c r="W230" s="403">
        <f t="shared" si="37"/>
        <v>10150.121990971664</v>
      </c>
      <c r="X230" s="165"/>
      <c r="Y230" s="403">
        <f t="shared" si="38"/>
        <v>10124.520347441798</v>
      </c>
      <c r="Z230" s="165"/>
      <c r="AA230" s="403">
        <f t="shared" si="44"/>
        <v>10197.463577610692</v>
      </c>
      <c r="AB230" s="165"/>
      <c r="AC230" s="403">
        <f t="shared" si="45"/>
        <v>11115.158882878333</v>
      </c>
      <c r="AD230" s="356"/>
    </row>
    <row r="231" spans="1:30">
      <c r="A231" s="360"/>
      <c r="B231" s="165"/>
      <c r="C231" s="278">
        <f t="shared" si="25"/>
        <v>1.3322512815865668</v>
      </c>
      <c r="D231" s="165"/>
      <c r="E231" s="403">
        <f t="shared" si="39"/>
        <v>9758.1511467733944</v>
      </c>
      <c r="F231" s="165"/>
      <c r="G231" s="403">
        <f t="shared" si="40"/>
        <v>9772.5225033960342</v>
      </c>
      <c r="H231" s="165"/>
      <c r="I231" s="403">
        <f t="shared" si="41"/>
        <v>9926.0003406292162</v>
      </c>
      <c r="J231" s="165"/>
      <c r="K231" s="403">
        <f t="shared" si="42"/>
        <v>10092.727723872384</v>
      </c>
      <c r="L231" s="165"/>
      <c r="M231" s="403">
        <f t="shared" si="43"/>
        <v>10112.942056938802</v>
      </c>
      <c r="N231" s="165"/>
      <c r="O231" s="403">
        <f t="shared" si="33"/>
        <v>9951.172906334561</v>
      </c>
      <c r="P231" s="165"/>
      <c r="Q231" s="403">
        <f t="shared" si="34"/>
        <v>10025.546395918524</v>
      </c>
      <c r="R231" s="165"/>
      <c r="S231" s="403">
        <f t="shared" si="35"/>
        <v>10099.919885502484</v>
      </c>
      <c r="T231" s="165"/>
      <c r="U231" s="403">
        <f t="shared" si="36"/>
        <v>10174.293375086456</v>
      </c>
      <c r="V231" s="165"/>
      <c r="W231" s="403">
        <f t="shared" si="37"/>
        <v>10150.121990971664</v>
      </c>
      <c r="X231" s="165"/>
      <c r="Y231" s="403">
        <f t="shared" si="38"/>
        <v>10124.520347441798</v>
      </c>
      <c r="Z231" s="165"/>
      <c r="AA231" s="403">
        <f t="shared" si="44"/>
        <v>10197.463577610692</v>
      </c>
      <c r="AB231" s="165"/>
      <c r="AC231" s="403">
        <f t="shared" si="45"/>
        <v>11115.158882878333</v>
      </c>
      <c r="AD231" s="356"/>
    </row>
    <row r="232" spans="1:30">
      <c r="A232" s="167" t="s">
        <v>109</v>
      </c>
      <c r="B232" s="166"/>
      <c r="C232" s="278">
        <f t="shared" si="25"/>
        <v>1.3322512815865668</v>
      </c>
      <c r="D232" s="165"/>
      <c r="E232" s="403">
        <f t="shared" si="39"/>
        <v>9758.1511467733944</v>
      </c>
      <c r="F232" s="165"/>
      <c r="G232" s="403">
        <f>G224*(1+F232)</f>
        <v>9382.5672929688899</v>
      </c>
      <c r="H232" s="165"/>
      <c r="I232" s="403">
        <f t="shared" si="41"/>
        <v>9926.0003406292162</v>
      </c>
      <c r="J232" s="165"/>
      <c r="K232" s="403">
        <f t="shared" si="42"/>
        <v>10092.727723872384</v>
      </c>
      <c r="L232" s="165"/>
      <c r="M232" s="403">
        <f t="shared" si="43"/>
        <v>10112.942056938802</v>
      </c>
      <c r="N232" s="225"/>
      <c r="O232" s="403">
        <f>O224*(1+N232)</f>
        <v>9554.0889678388357</v>
      </c>
      <c r="P232" s="225"/>
      <c r="Q232" s="403">
        <f t="shared" si="34"/>
        <v>10025.546395918524</v>
      </c>
      <c r="R232" s="225"/>
      <c r="S232" s="403">
        <f t="shared" si="35"/>
        <v>10099.919885502484</v>
      </c>
      <c r="T232" s="225"/>
      <c r="U232" s="403">
        <f t="shared" si="36"/>
        <v>10174.293375086456</v>
      </c>
      <c r="V232" s="225"/>
      <c r="W232" s="403">
        <f t="shared" si="37"/>
        <v>10150.121990971664</v>
      </c>
      <c r="X232" s="225"/>
      <c r="Y232" s="403">
        <f t="shared" si="38"/>
        <v>10124.520347441798</v>
      </c>
      <c r="Z232" s="165"/>
      <c r="AA232" s="403">
        <f t="shared" si="44"/>
        <v>10197.463577610692</v>
      </c>
      <c r="AB232" s="165"/>
      <c r="AC232" s="403">
        <f t="shared" si="45"/>
        <v>11115.158882878333</v>
      </c>
    </row>
    <row r="233" spans="1:30">
      <c r="A233" s="168" t="s">
        <v>13</v>
      </c>
      <c r="B233" s="169"/>
      <c r="C233" s="278">
        <f t="shared" si="25"/>
        <v>1.3322512815865668</v>
      </c>
      <c r="D233" s="170">
        <f>SUM(D200:D232)</f>
        <v>0.3669</v>
      </c>
      <c r="E233" s="170"/>
      <c r="F233" s="170">
        <f t="shared" ref="F233" si="46">SUM(F200:F232)</f>
        <v>0.3669</v>
      </c>
      <c r="G233" s="170"/>
      <c r="H233" s="170">
        <f t="shared" ref="H233" si="47">SUM(H200:H232)</f>
        <v>0.36190000000000005</v>
      </c>
      <c r="I233" s="170"/>
      <c r="J233" s="170">
        <f t="shared" ref="J233" si="48">SUM(J200:J232)</f>
        <v>0.37190000000000001</v>
      </c>
      <c r="K233" s="170"/>
      <c r="L233" s="170">
        <f t="shared" ref="L233" si="49">SUM(L200:L232)</f>
        <v>0.37190000000000001</v>
      </c>
      <c r="M233" s="170"/>
      <c r="N233" s="170">
        <f t="shared" ref="N233" si="50">SUM(N200:N232)</f>
        <v>0.35190000000000005</v>
      </c>
      <c r="O233" s="170"/>
      <c r="P233" s="170">
        <f t="shared" ref="P233" si="51">SUM(P200:P232)</f>
        <v>0.35190000000000005</v>
      </c>
      <c r="Q233" s="170"/>
      <c r="R233" s="170">
        <f t="shared" ref="R233" si="52">SUM(R200:R232)</f>
        <v>0.35190000000000005</v>
      </c>
      <c r="S233" s="170"/>
      <c r="T233" s="170">
        <f t="shared" ref="T233" si="53">SUM(T200:T232)</f>
        <v>0.35190000000000005</v>
      </c>
      <c r="U233" s="170"/>
      <c r="V233" s="170">
        <f>SUM(V200:V232)</f>
        <v>0.34190000000000004</v>
      </c>
      <c r="W233" s="170"/>
      <c r="X233" s="170">
        <f>SUM(X200:X232)</f>
        <v>0.33190000000000003</v>
      </c>
      <c r="Y233" s="170"/>
      <c r="Z233" s="170">
        <f>SUM(Z200:Z232)</f>
        <v>0.33190000000000003</v>
      </c>
      <c r="AA233" s="170"/>
      <c r="AB233" s="170">
        <f t="shared" ref="AB233" si="54">SUM(AB200:AB232)</f>
        <v>0.33190000000000003</v>
      </c>
      <c r="AC233" s="170"/>
    </row>
    <row r="234" spans="1:30">
      <c r="Z234" s="277"/>
      <c r="AA234" s="277"/>
      <c r="AB234" s="83"/>
    </row>
    <row r="235" spans="1:30" ht="15.95">
      <c r="M235" s="280"/>
      <c r="Z235" s="277"/>
      <c r="AA235" s="277"/>
      <c r="AB235" s="83"/>
    </row>
    <row r="236" spans="1:30">
      <c r="M236" s="196"/>
      <c r="N236" s="196"/>
      <c r="Z236" s="277"/>
      <c r="AA236" s="277"/>
      <c r="AB236" s="83"/>
    </row>
    <row r="237" spans="1:30">
      <c r="Z237" s="277"/>
      <c r="AA237" s="277"/>
      <c r="AB237" s="83"/>
    </row>
    <row r="238" spans="1:30">
      <c r="N238" s="279"/>
      <c r="Z238" s="277"/>
      <c r="AA238" s="277"/>
      <c r="AB238" s="83"/>
    </row>
    <row r="239" spans="1:30">
      <c r="Z239" s="277"/>
      <c r="AA239" s="277"/>
      <c r="AB239" s="83"/>
    </row>
    <row r="240" spans="1:30">
      <c r="Z240" s="277"/>
      <c r="AA240" s="277"/>
      <c r="AB240" s="83"/>
    </row>
    <row r="241" spans="26:28">
      <c r="Z241" s="277"/>
      <c r="AA241" s="277"/>
      <c r="AB241" s="83"/>
    </row>
    <row r="242" spans="26:28">
      <c r="Z242" s="277"/>
      <c r="AA242" s="277"/>
      <c r="AB242" s="83"/>
    </row>
    <row r="243" spans="26:28">
      <c r="Z243" s="277"/>
      <c r="AA243" s="277"/>
      <c r="AB243" s="83"/>
    </row>
    <row r="244" spans="26:28">
      <c r="Z244" s="277"/>
      <c r="AA244" s="277"/>
      <c r="AB244" s="83"/>
    </row>
    <row r="245" spans="26:28">
      <c r="Z245" s="277"/>
      <c r="AA245" s="277"/>
      <c r="AB245" s="83"/>
    </row>
    <row r="246" spans="26:28">
      <c r="Z246" s="277"/>
      <c r="AA246" s="277"/>
      <c r="AB246" s="83"/>
    </row>
    <row r="247" spans="26:28">
      <c r="Z247" s="277"/>
      <c r="AA247" s="277"/>
      <c r="AB247" s="83"/>
    </row>
    <row r="248" spans="26:28">
      <c r="Z248" s="277"/>
      <c r="AA248" s="277"/>
      <c r="AB248" s="83"/>
    </row>
    <row r="249" spans="26:28">
      <c r="Z249" s="277"/>
      <c r="AA249" s="277"/>
      <c r="AB249" s="83"/>
    </row>
    <row r="250" spans="26:28">
      <c r="Z250" s="277"/>
      <c r="AA250" s="277"/>
      <c r="AB250" s="83"/>
    </row>
    <row r="251" spans="26:28">
      <c r="Z251" s="277"/>
      <c r="AA251" s="277"/>
      <c r="AB251" s="83"/>
    </row>
    <row r="252" spans="26:28">
      <c r="Z252" s="277"/>
      <c r="AA252" s="277"/>
      <c r="AB252" s="83"/>
    </row>
    <row r="253" spans="26:28">
      <c r="Z253" s="277"/>
      <c r="AA253" s="277"/>
      <c r="AB253" s="83"/>
    </row>
    <row r="254" spans="26:28">
      <c r="Z254" s="277"/>
      <c r="AA254" s="277"/>
      <c r="AB254" s="83"/>
    </row>
    <row r="255" spans="26:28">
      <c r="Z255" s="277"/>
      <c r="AA255" s="277"/>
      <c r="AB255" s="83"/>
    </row>
    <row r="256" spans="26:28">
      <c r="Z256" s="277"/>
      <c r="AA256" s="277"/>
      <c r="AB256" s="83"/>
    </row>
    <row r="257" spans="26:28">
      <c r="Z257" s="277"/>
      <c r="AA257" s="277"/>
      <c r="AB257" s="83"/>
    </row>
    <row r="258" spans="26:28">
      <c r="Z258" s="277"/>
      <c r="AA258" s="277"/>
      <c r="AB258" s="83"/>
    </row>
    <row r="259" spans="26:28">
      <c r="Z259" s="277"/>
      <c r="AA259" s="277"/>
      <c r="AB259" s="83"/>
    </row>
    <row r="260" spans="26:28">
      <c r="Z260" s="277"/>
      <c r="AA260" s="277"/>
      <c r="AB260" s="83"/>
    </row>
    <row r="261" spans="26:28">
      <c r="Z261" s="277"/>
      <c r="AA261" s="277"/>
      <c r="AB261" s="83"/>
    </row>
    <row r="262" spans="26:28">
      <c r="Z262" s="277"/>
      <c r="AA262" s="277"/>
      <c r="AB262" s="83"/>
    </row>
    <row r="263" spans="26:28">
      <c r="Z263" s="277"/>
      <c r="AA263" s="277"/>
      <c r="AB263" s="83"/>
    </row>
    <row r="264" spans="26:28">
      <c r="Z264" s="277"/>
      <c r="AA264" s="277"/>
      <c r="AB264" s="83"/>
    </row>
    <row r="265" spans="26:28">
      <c r="Z265" s="277"/>
      <c r="AA265" s="277"/>
      <c r="AB265" s="83"/>
    </row>
    <row r="266" spans="26:28">
      <c r="Z266" s="277"/>
      <c r="AA266" s="277"/>
      <c r="AB266" s="83"/>
    </row>
    <row r="267" spans="26:28">
      <c r="Z267" s="277"/>
      <c r="AA267" s="277"/>
      <c r="AB267" s="83"/>
    </row>
    <row r="268" spans="26:28">
      <c r="Z268" s="277"/>
      <c r="AA268" s="277"/>
      <c r="AB268" s="83"/>
    </row>
    <row r="269" spans="26:28">
      <c r="Z269" s="277"/>
      <c r="AA269" s="277"/>
      <c r="AB269" s="83"/>
    </row>
    <row r="270" spans="26:28">
      <c r="Z270" s="277"/>
      <c r="AA270" s="277"/>
      <c r="AB270" s="83"/>
    </row>
    <row r="271" spans="26:28">
      <c r="Z271" s="277"/>
      <c r="AA271" s="277"/>
      <c r="AB271" s="83"/>
    </row>
    <row r="272" spans="26:28">
      <c r="Z272" s="277"/>
      <c r="AA272" s="277"/>
      <c r="AB272" s="83"/>
    </row>
    <row r="273" spans="26:28">
      <c r="Z273" s="277"/>
      <c r="AA273" s="277"/>
      <c r="AB273" s="83"/>
    </row>
    <row r="274" spans="26:28">
      <c r="Z274" s="277"/>
      <c r="AA274" s="277"/>
      <c r="AB274" s="83"/>
    </row>
    <row r="275" spans="26:28">
      <c r="Z275" s="277"/>
      <c r="AA275" s="277"/>
      <c r="AB275" s="83"/>
    </row>
    <row r="276" spans="26:28">
      <c r="Z276" s="277"/>
      <c r="AA276" s="277"/>
      <c r="AB276" s="83"/>
    </row>
    <row r="277" spans="26:28">
      <c r="Z277" s="277"/>
      <c r="AA277" s="277"/>
      <c r="AB277" s="83"/>
    </row>
    <row r="278" spans="26:28">
      <c r="Z278" s="277"/>
      <c r="AA278" s="277"/>
      <c r="AB278" s="83"/>
    </row>
    <row r="279" spans="26:28">
      <c r="Z279" s="277"/>
      <c r="AA279" s="277"/>
      <c r="AB279" s="83"/>
    </row>
    <row r="280" spans="26:28">
      <c r="Z280" s="277"/>
      <c r="AA280" s="277"/>
      <c r="AB280" s="83"/>
    </row>
    <row r="281" spans="26:28">
      <c r="Z281" s="277"/>
      <c r="AA281" s="277"/>
      <c r="AB281" s="83"/>
    </row>
    <row r="282" spans="26:28">
      <c r="Z282" s="277"/>
      <c r="AA282" s="277"/>
      <c r="AB282" s="83"/>
    </row>
    <row r="283" spans="26:28">
      <c r="Z283" s="277"/>
      <c r="AA283" s="277"/>
      <c r="AB283" s="83"/>
    </row>
    <row r="284" spans="26:28">
      <c r="Z284" s="277"/>
      <c r="AA284" s="277"/>
      <c r="AB284" s="83"/>
    </row>
    <row r="285" spans="26:28">
      <c r="Z285" s="277"/>
      <c r="AA285" s="277"/>
      <c r="AB285" s="83"/>
    </row>
    <row r="286" spans="26:28">
      <c r="Z286" s="277"/>
      <c r="AA286" s="277"/>
      <c r="AB286" s="83"/>
    </row>
    <row r="287" spans="26:28">
      <c r="Z287" s="277"/>
      <c r="AA287" s="277"/>
      <c r="AB287" s="83"/>
    </row>
    <row r="288" spans="26:28">
      <c r="Z288" s="277"/>
      <c r="AA288" s="277"/>
      <c r="AB288" s="83"/>
    </row>
    <row r="289" spans="26:28">
      <c r="Z289" s="277"/>
      <c r="AA289" s="277"/>
      <c r="AB289" s="83"/>
    </row>
    <row r="290" spans="26:28">
      <c r="Z290" s="277"/>
      <c r="AA290" s="277"/>
      <c r="AB290" s="83"/>
    </row>
    <row r="291" spans="26:28">
      <c r="Z291" s="277"/>
      <c r="AA291" s="277"/>
      <c r="AB291" s="83"/>
    </row>
    <row r="292" spans="26:28">
      <c r="Z292" s="277"/>
      <c r="AA292" s="277"/>
      <c r="AB292" s="83"/>
    </row>
    <row r="293" spans="26:28">
      <c r="Z293" s="277"/>
      <c r="AA293" s="277"/>
      <c r="AB293" s="83"/>
    </row>
    <row r="294" spans="26:28">
      <c r="Z294" s="277"/>
      <c r="AA294" s="277"/>
      <c r="AB294" s="83"/>
    </row>
    <row r="295" spans="26:28">
      <c r="Z295" s="277"/>
      <c r="AA295" s="277"/>
      <c r="AB295" s="83"/>
    </row>
    <row r="296" spans="26:28">
      <c r="Z296" s="277"/>
      <c r="AA296" s="277"/>
      <c r="AB296" s="83"/>
    </row>
    <row r="297" spans="26:28">
      <c r="Z297" s="277"/>
      <c r="AA297" s="277"/>
      <c r="AB297" s="83"/>
    </row>
    <row r="298" spans="26:28">
      <c r="Z298" s="277"/>
      <c r="AA298" s="277"/>
      <c r="AB298" s="83"/>
    </row>
    <row r="299" spans="26:28">
      <c r="Z299" s="277"/>
      <c r="AA299" s="277"/>
      <c r="AB299" s="83"/>
    </row>
    <row r="300" spans="26:28">
      <c r="Z300" s="277"/>
      <c r="AA300" s="277"/>
      <c r="AB300" s="83"/>
    </row>
    <row r="301" spans="26:28">
      <c r="Z301" s="277"/>
      <c r="AA301" s="277"/>
      <c r="AB301" s="83"/>
    </row>
    <row r="302" spans="26:28">
      <c r="Z302" s="277"/>
      <c r="AA302" s="277"/>
      <c r="AB302" s="83"/>
    </row>
    <row r="303" spans="26:28">
      <c r="Z303" s="277"/>
      <c r="AA303" s="277"/>
      <c r="AB303" s="83"/>
    </row>
    <row r="304" spans="26:28">
      <c r="Z304" s="277"/>
      <c r="AA304" s="277"/>
      <c r="AB304" s="83"/>
    </row>
    <row r="305" spans="26:28">
      <c r="Z305" s="277"/>
      <c r="AA305" s="277"/>
      <c r="AB305" s="83"/>
    </row>
    <row r="306" spans="26:28">
      <c r="Z306" s="277"/>
      <c r="AA306" s="277"/>
      <c r="AB306" s="83"/>
    </row>
    <row r="307" spans="26:28">
      <c r="Z307" s="277"/>
      <c r="AA307" s="277"/>
      <c r="AB307" s="83"/>
    </row>
    <row r="308" spans="26:28">
      <c r="Z308" s="277"/>
      <c r="AA308" s="277"/>
      <c r="AB308" s="83"/>
    </row>
    <row r="309" spans="26:28">
      <c r="Z309" s="277"/>
      <c r="AA309" s="277"/>
      <c r="AB309" s="83"/>
    </row>
    <row r="310" spans="26:28">
      <c r="Z310" s="277"/>
      <c r="AA310" s="277"/>
      <c r="AB310" s="83"/>
    </row>
    <row r="311" spans="26:28">
      <c r="Z311" s="277"/>
      <c r="AA311" s="277"/>
      <c r="AB311" s="83"/>
    </row>
    <row r="312" spans="26:28">
      <c r="Z312" s="277"/>
      <c r="AA312" s="277"/>
      <c r="AB312" s="83"/>
    </row>
    <row r="313" spans="26:28">
      <c r="Z313" s="277"/>
      <c r="AA313" s="277"/>
      <c r="AB313" s="83"/>
    </row>
    <row r="314" spans="26:28">
      <c r="Z314" s="277"/>
      <c r="AA314" s="277"/>
      <c r="AB314" s="83"/>
    </row>
    <row r="315" spans="26:28">
      <c r="Z315" s="277"/>
      <c r="AA315" s="277"/>
      <c r="AB315" s="83"/>
    </row>
    <row r="316" spans="26:28">
      <c r="Z316" s="277"/>
      <c r="AA316" s="277"/>
      <c r="AB316" s="83"/>
    </row>
    <row r="317" spans="26:28">
      <c r="Z317" s="277"/>
      <c r="AA317" s="277"/>
      <c r="AB317" s="83"/>
    </row>
    <row r="318" spans="26:28">
      <c r="Z318" s="277"/>
      <c r="AA318" s="277"/>
      <c r="AB318" s="83"/>
    </row>
    <row r="319" spans="26:28">
      <c r="Z319" s="277"/>
      <c r="AA319" s="277"/>
      <c r="AB319" s="83"/>
    </row>
    <row r="320" spans="26:28">
      <c r="Z320" s="277"/>
      <c r="AA320" s="277"/>
      <c r="AB320" s="83"/>
    </row>
    <row r="321" spans="26:28">
      <c r="Z321" s="277"/>
      <c r="AA321" s="277"/>
      <c r="AB321" s="83"/>
    </row>
    <row r="322" spans="26:28">
      <c r="Z322" s="277"/>
      <c r="AA322" s="277"/>
      <c r="AB322" s="83"/>
    </row>
    <row r="323" spans="26:28">
      <c r="Z323" s="277"/>
      <c r="AA323" s="277"/>
      <c r="AB323" s="83"/>
    </row>
    <row r="324" spans="26:28">
      <c r="Z324" s="277"/>
      <c r="AA324" s="277"/>
      <c r="AB324" s="83"/>
    </row>
    <row r="325" spans="26:28">
      <c r="Z325" s="277"/>
      <c r="AA325" s="277"/>
      <c r="AB325" s="83"/>
    </row>
    <row r="326" spans="26:28">
      <c r="Z326" s="277"/>
      <c r="AA326" s="277"/>
      <c r="AB326" s="83"/>
    </row>
    <row r="327" spans="26:28">
      <c r="Z327" s="277"/>
      <c r="AA327" s="277"/>
      <c r="AB327" s="83"/>
    </row>
    <row r="328" spans="26:28">
      <c r="Z328" s="277"/>
      <c r="AA328" s="277"/>
      <c r="AB328" s="83"/>
    </row>
    <row r="329" spans="26:28">
      <c r="Z329" s="277"/>
      <c r="AA329" s="277"/>
      <c r="AB329" s="83"/>
    </row>
    <row r="330" spans="26:28">
      <c r="Z330" s="277"/>
      <c r="AA330" s="277"/>
      <c r="AB330" s="83"/>
    </row>
    <row r="331" spans="26:28">
      <c r="Z331" s="277"/>
      <c r="AA331" s="277"/>
      <c r="AB331" s="83"/>
    </row>
    <row r="332" spans="26:28">
      <c r="Z332" s="277"/>
      <c r="AA332" s="277"/>
      <c r="AB332" s="83"/>
    </row>
    <row r="333" spans="26:28">
      <c r="Z333" s="277"/>
      <c r="AA333" s="277"/>
      <c r="AB333" s="83"/>
    </row>
    <row r="334" spans="26:28">
      <c r="Z334" s="277"/>
      <c r="AA334" s="277"/>
      <c r="AB334" s="83"/>
    </row>
    <row r="335" spans="26:28">
      <c r="Z335" s="277"/>
      <c r="AA335" s="277"/>
      <c r="AB335" s="83"/>
    </row>
    <row r="336" spans="26:28">
      <c r="Z336" s="277"/>
      <c r="AA336" s="277"/>
      <c r="AB336" s="83"/>
    </row>
    <row r="337" spans="26:28">
      <c r="Z337" s="277"/>
      <c r="AA337" s="277"/>
      <c r="AB337" s="83"/>
    </row>
    <row r="338" spans="26:28">
      <c r="Z338" s="277"/>
      <c r="AA338" s="277"/>
      <c r="AB338" s="83"/>
    </row>
    <row r="339" spans="26:28">
      <c r="Z339" s="277"/>
      <c r="AA339" s="277"/>
      <c r="AB339" s="83"/>
    </row>
    <row r="340" spans="26:28">
      <c r="Z340" s="277"/>
      <c r="AA340" s="277"/>
      <c r="AB340" s="83"/>
    </row>
    <row r="341" spans="26:28">
      <c r="Z341" s="277"/>
      <c r="AA341" s="277"/>
      <c r="AB341" s="83"/>
    </row>
    <row r="342" spans="26:28">
      <c r="Z342" s="277"/>
      <c r="AA342" s="277"/>
      <c r="AB342" s="83"/>
    </row>
    <row r="343" spans="26:28">
      <c r="Z343" s="277"/>
      <c r="AA343" s="277"/>
      <c r="AB343" s="83"/>
    </row>
    <row r="344" spans="26:28">
      <c r="Z344" s="277"/>
      <c r="AA344" s="277"/>
      <c r="AB344" s="83"/>
    </row>
    <row r="345" spans="26:28">
      <c r="Z345" s="277"/>
      <c r="AA345" s="277"/>
      <c r="AB345" s="83"/>
    </row>
    <row r="346" spans="26:28">
      <c r="Z346" s="277"/>
      <c r="AA346" s="277"/>
      <c r="AB346" s="83"/>
    </row>
    <row r="347" spans="26:28">
      <c r="Z347" s="277"/>
      <c r="AA347" s="277"/>
      <c r="AB347" s="83"/>
    </row>
    <row r="348" spans="26:28">
      <c r="Z348" s="277"/>
      <c r="AA348" s="277"/>
      <c r="AB348" s="83"/>
    </row>
    <row r="349" spans="26:28">
      <c r="Z349" s="277"/>
      <c r="AA349" s="277"/>
      <c r="AB349" s="83"/>
    </row>
    <row r="350" spans="26:28">
      <c r="Z350" s="277"/>
      <c r="AA350" s="277"/>
      <c r="AB350" s="83"/>
    </row>
    <row r="351" spans="26:28">
      <c r="Z351" s="277"/>
      <c r="AA351" s="277"/>
      <c r="AB351" s="83"/>
    </row>
    <row r="352" spans="26:28">
      <c r="Z352" s="277"/>
      <c r="AA352" s="277"/>
      <c r="AB352" s="83"/>
    </row>
    <row r="353" spans="26:28">
      <c r="Z353" s="277"/>
      <c r="AA353" s="277"/>
      <c r="AB353" s="83"/>
    </row>
    <row r="354" spans="26:28">
      <c r="Z354" s="277"/>
      <c r="AA354" s="277"/>
      <c r="AB354" s="83"/>
    </row>
    <row r="355" spans="26:28">
      <c r="Z355" s="277"/>
      <c r="AA355" s="277"/>
      <c r="AB355" s="83"/>
    </row>
    <row r="356" spans="26:28">
      <c r="Z356" s="277"/>
      <c r="AA356" s="277"/>
      <c r="AB356" s="83"/>
    </row>
    <row r="357" spans="26:28">
      <c r="Z357" s="277"/>
      <c r="AA357" s="277"/>
      <c r="AB357" s="83"/>
    </row>
    <row r="358" spans="26:28">
      <c r="Z358" s="277"/>
      <c r="AA358" s="277"/>
      <c r="AB358" s="83"/>
    </row>
    <row r="359" spans="26:28">
      <c r="Z359" s="277"/>
      <c r="AA359" s="277"/>
      <c r="AB359" s="83"/>
    </row>
    <row r="360" spans="26:28">
      <c r="Z360" s="277"/>
      <c r="AA360" s="277"/>
      <c r="AB360" s="83"/>
    </row>
    <row r="361" spans="26:28">
      <c r="Z361" s="277"/>
      <c r="AA361" s="277"/>
      <c r="AB361" s="83"/>
    </row>
    <row r="362" spans="26:28">
      <c r="Z362" s="277"/>
      <c r="AA362" s="277"/>
      <c r="AB362" s="83"/>
    </row>
    <row r="363" spans="26:28">
      <c r="Z363" s="277"/>
      <c r="AA363" s="277"/>
      <c r="AB363" s="83"/>
    </row>
    <row r="364" spans="26:28">
      <c r="Z364" s="277"/>
      <c r="AA364" s="277"/>
      <c r="AB364" s="83"/>
    </row>
    <row r="365" spans="26:28">
      <c r="Z365" s="277"/>
      <c r="AA365" s="277"/>
      <c r="AB365" s="83"/>
    </row>
    <row r="366" spans="26:28">
      <c r="Z366" s="277"/>
      <c r="AA366" s="277"/>
      <c r="AB366" s="83"/>
    </row>
    <row r="367" spans="26:28">
      <c r="Z367" s="277"/>
      <c r="AA367" s="277"/>
      <c r="AB367" s="83"/>
    </row>
    <row r="368" spans="26:28">
      <c r="Z368" s="277"/>
      <c r="AA368" s="277"/>
      <c r="AB368" s="83"/>
    </row>
    <row r="369" spans="26:28">
      <c r="Z369" s="277"/>
      <c r="AA369" s="277"/>
      <c r="AB369" s="83"/>
    </row>
    <row r="370" spans="26:28">
      <c r="Z370" s="277"/>
      <c r="AA370" s="277"/>
      <c r="AB370" s="83"/>
    </row>
    <row r="371" spans="26:28">
      <c r="Z371" s="277"/>
      <c r="AA371" s="277"/>
      <c r="AB371" s="83"/>
    </row>
    <row r="372" spans="26:28">
      <c r="Z372" s="277"/>
      <c r="AA372" s="277"/>
      <c r="AB372" s="83"/>
    </row>
    <row r="373" spans="26:28">
      <c r="Z373" s="277"/>
      <c r="AA373" s="277"/>
      <c r="AB373" s="83"/>
    </row>
    <row r="374" spans="26:28">
      <c r="Z374" s="277"/>
      <c r="AA374" s="277"/>
      <c r="AB374" s="83"/>
    </row>
    <row r="375" spans="26:28">
      <c r="Z375" s="277"/>
      <c r="AA375" s="277"/>
      <c r="AB375" s="83"/>
    </row>
    <row r="376" spans="26:28">
      <c r="Z376" s="277"/>
      <c r="AA376" s="277"/>
      <c r="AB376" s="83"/>
    </row>
    <row r="377" spans="26:28">
      <c r="Z377" s="277"/>
      <c r="AA377" s="277"/>
      <c r="AB377" s="83"/>
    </row>
    <row r="378" spans="26:28">
      <c r="Z378" s="277"/>
      <c r="AA378" s="277"/>
      <c r="AB378" s="83"/>
    </row>
    <row r="379" spans="26:28">
      <c r="Z379" s="277"/>
      <c r="AA379" s="277"/>
      <c r="AB379" s="83"/>
    </row>
    <row r="380" spans="26:28">
      <c r="Z380" s="277"/>
      <c r="AA380" s="277"/>
      <c r="AB380" s="83"/>
    </row>
    <row r="381" spans="26:28">
      <c r="Z381" s="277"/>
      <c r="AA381" s="277"/>
      <c r="AB381" s="83"/>
    </row>
    <row r="382" spans="26:28">
      <c r="Z382" s="277"/>
      <c r="AA382" s="277"/>
      <c r="AB382" s="83"/>
    </row>
    <row r="383" spans="26:28">
      <c r="Z383" s="277"/>
      <c r="AA383" s="277"/>
      <c r="AB383" s="83"/>
    </row>
    <row r="384" spans="26:28">
      <c r="Z384" s="277"/>
      <c r="AA384" s="277"/>
      <c r="AB384" s="83"/>
    </row>
    <row r="385" spans="26:28">
      <c r="Z385" s="277"/>
      <c r="AA385" s="277"/>
      <c r="AB385" s="83"/>
    </row>
    <row r="386" spans="26:28">
      <c r="Z386" s="277"/>
      <c r="AA386" s="277"/>
      <c r="AB386" s="83"/>
    </row>
    <row r="387" spans="26:28">
      <c r="Z387" s="277"/>
      <c r="AA387" s="277"/>
      <c r="AB387" s="83"/>
    </row>
    <row r="388" spans="26:28">
      <c r="Z388" s="277"/>
      <c r="AA388" s="277"/>
      <c r="AB388" s="83"/>
    </row>
    <row r="389" spans="26:28">
      <c r="Z389" s="277"/>
      <c r="AA389" s="277"/>
      <c r="AB389" s="83"/>
    </row>
    <row r="390" spans="26:28">
      <c r="Z390" s="277"/>
      <c r="AA390" s="277"/>
      <c r="AB390" s="83"/>
    </row>
    <row r="391" spans="26:28">
      <c r="Z391" s="277"/>
      <c r="AA391" s="277"/>
      <c r="AB391" s="83"/>
    </row>
    <row r="392" spans="26:28">
      <c r="Z392" s="277"/>
      <c r="AA392" s="277"/>
      <c r="AB392" s="83"/>
    </row>
    <row r="393" spans="26:28">
      <c r="Z393" s="277"/>
      <c r="AA393" s="277"/>
      <c r="AB393" s="83"/>
    </row>
    <row r="394" spans="26:28">
      <c r="Z394" s="277"/>
      <c r="AA394" s="277"/>
      <c r="AB394" s="83"/>
    </row>
    <row r="395" spans="26:28">
      <c r="Z395" s="277"/>
      <c r="AA395" s="277"/>
      <c r="AB395" s="83"/>
    </row>
    <row r="396" spans="26:28">
      <c r="Z396" s="277"/>
      <c r="AA396" s="277"/>
      <c r="AB396" s="83"/>
    </row>
    <row r="397" spans="26:28">
      <c r="Z397" s="277"/>
      <c r="AA397" s="277"/>
      <c r="AB397" s="83"/>
    </row>
    <row r="398" spans="26:28">
      <c r="Z398" s="277"/>
      <c r="AA398" s="277"/>
      <c r="AB398" s="83"/>
    </row>
    <row r="399" spans="26:28">
      <c r="Z399" s="277"/>
      <c r="AA399" s="277"/>
      <c r="AB399" s="83"/>
    </row>
    <row r="400" spans="26:28">
      <c r="Z400" s="277"/>
      <c r="AA400" s="277"/>
      <c r="AB400" s="83"/>
    </row>
    <row r="401" spans="26:28">
      <c r="Z401" s="277"/>
      <c r="AA401" s="277"/>
      <c r="AB401" s="83"/>
    </row>
    <row r="402" spans="26:28">
      <c r="Z402" s="277"/>
      <c r="AA402" s="277"/>
      <c r="AB402" s="83"/>
    </row>
    <row r="403" spans="26:28">
      <c r="Z403" s="277"/>
      <c r="AA403" s="277"/>
      <c r="AB403" s="83"/>
    </row>
    <row r="404" spans="26:28">
      <c r="Z404" s="277"/>
      <c r="AA404" s="277"/>
      <c r="AB404" s="83"/>
    </row>
    <row r="405" spans="26:28">
      <c r="Z405" s="277"/>
      <c r="AA405" s="277"/>
      <c r="AB405" s="83"/>
    </row>
    <row r="406" spans="26:28">
      <c r="Z406" s="277"/>
      <c r="AA406" s="277"/>
      <c r="AB406" s="83"/>
    </row>
    <row r="407" spans="26:28">
      <c r="Z407" s="277"/>
      <c r="AA407" s="277"/>
      <c r="AB407" s="83"/>
    </row>
    <row r="408" spans="26:28">
      <c r="Z408" s="277"/>
      <c r="AA408" s="277"/>
      <c r="AB408" s="83"/>
    </row>
    <row r="409" spans="26:28">
      <c r="Z409" s="277"/>
      <c r="AA409" s="277"/>
      <c r="AB409" s="83"/>
    </row>
    <row r="410" spans="26:28">
      <c r="Z410" s="277"/>
      <c r="AA410" s="277"/>
      <c r="AB410" s="83"/>
    </row>
    <row r="411" spans="26:28">
      <c r="Z411" s="277"/>
      <c r="AA411" s="277"/>
      <c r="AB411" s="83"/>
    </row>
    <row r="412" spans="26:28">
      <c r="Z412" s="277"/>
      <c r="AA412" s="277"/>
      <c r="AB412" s="83"/>
    </row>
    <row r="413" spans="26:28">
      <c r="Z413" s="277"/>
      <c r="AA413" s="277"/>
      <c r="AB413" s="83"/>
    </row>
    <row r="414" spans="26:28">
      <c r="Z414" s="277"/>
      <c r="AA414" s="277"/>
      <c r="AB414" s="83"/>
    </row>
    <row r="415" spans="26:28">
      <c r="Z415" s="277"/>
      <c r="AA415" s="277"/>
      <c r="AB415" s="83"/>
    </row>
    <row r="416" spans="26:28">
      <c r="Z416" s="277"/>
      <c r="AA416" s="277"/>
      <c r="AB416" s="83"/>
    </row>
    <row r="417" spans="26:28">
      <c r="Z417" s="277"/>
      <c r="AA417" s="277"/>
      <c r="AB417" s="83"/>
    </row>
    <row r="418" spans="26:28">
      <c r="Z418" s="277"/>
      <c r="AA418" s="277"/>
      <c r="AB418" s="83"/>
    </row>
    <row r="419" spans="26:28">
      <c r="Z419" s="277"/>
      <c r="AA419" s="277"/>
      <c r="AB419" s="83"/>
    </row>
    <row r="420" spans="26:28">
      <c r="Z420" s="277"/>
      <c r="AA420" s="277"/>
      <c r="AB420" s="83"/>
    </row>
    <row r="421" spans="26:28">
      <c r="Z421" s="277"/>
      <c r="AA421" s="277"/>
      <c r="AB421" s="83"/>
    </row>
    <row r="422" spans="26:28">
      <c r="Z422" s="277"/>
      <c r="AA422" s="277"/>
      <c r="AB422" s="83"/>
    </row>
    <row r="423" spans="26:28">
      <c r="Z423" s="277"/>
      <c r="AA423" s="277"/>
      <c r="AB423" s="83"/>
    </row>
    <row r="424" spans="26:28">
      <c r="Z424" s="277"/>
      <c r="AA424" s="277"/>
      <c r="AB424" s="83"/>
    </row>
    <row r="425" spans="26:28">
      <c r="Z425" s="277"/>
      <c r="AA425" s="277"/>
      <c r="AB425" s="83"/>
    </row>
    <row r="426" spans="26:28">
      <c r="Z426" s="277"/>
      <c r="AA426" s="277"/>
      <c r="AB426" s="83"/>
    </row>
    <row r="427" spans="26:28">
      <c r="Z427" s="277"/>
      <c r="AA427" s="277"/>
      <c r="AB427" s="83"/>
    </row>
    <row r="428" spans="26:28">
      <c r="Z428" s="277"/>
      <c r="AA428" s="277"/>
      <c r="AB428" s="83"/>
    </row>
    <row r="429" spans="26:28">
      <c r="Z429" s="277"/>
      <c r="AA429" s="277"/>
      <c r="AB429" s="83"/>
    </row>
    <row r="430" spans="26:28">
      <c r="Z430" s="277"/>
      <c r="AA430" s="277"/>
      <c r="AB430" s="83"/>
    </row>
    <row r="431" spans="26:28">
      <c r="Z431" s="277"/>
      <c r="AA431" s="277"/>
      <c r="AB431" s="83"/>
    </row>
    <row r="432" spans="26:28">
      <c r="Z432" s="277"/>
      <c r="AA432" s="277"/>
      <c r="AB432" s="83"/>
    </row>
    <row r="433" spans="26:28">
      <c r="Z433" s="277"/>
      <c r="AA433" s="277"/>
      <c r="AB433" s="83"/>
    </row>
    <row r="434" spans="26:28">
      <c r="Z434" s="277"/>
      <c r="AA434" s="277"/>
      <c r="AB434" s="83"/>
    </row>
    <row r="435" spans="26:28">
      <c r="Z435" s="277"/>
      <c r="AA435" s="277"/>
      <c r="AB435" s="83"/>
    </row>
    <row r="436" spans="26:28">
      <c r="Z436" s="277"/>
      <c r="AA436" s="277"/>
      <c r="AB436" s="83"/>
    </row>
    <row r="437" spans="26:28">
      <c r="Z437" s="277"/>
      <c r="AA437" s="277"/>
      <c r="AB437" s="83"/>
    </row>
    <row r="438" spans="26:28">
      <c r="Z438" s="277"/>
      <c r="AA438" s="277"/>
      <c r="AB438" s="83"/>
    </row>
    <row r="439" spans="26:28">
      <c r="Z439" s="277"/>
      <c r="AA439" s="277"/>
      <c r="AB439" s="83"/>
    </row>
    <row r="440" spans="26:28">
      <c r="Z440" s="277"/>
      <c r="AA440" s="277"/>
      <c r="AB440" s="83"/>
    </row>
    <row r="441" spans="26:28">
      <c r="Z441" s="277"/>
      <c r="AA441" s="277"/>
      <c r="AB441" s="83"/>
    </row>
    <row r="442" spans="26:28">
      <c r="Z442" s="277"/>
      <c r="AA442" s="277"/>
      <c r="AB442" s="83"/>
    </row>
    <row r="443" spans="26:28">
      <c r="Z443" s="277"/>
      <c r="AA443" s="277"/>
      <c r="AB443" s="83"/>
    </row>
    <row r="444" spans="26:28">
      <c r="Z444" s="277"/>
      <c r="AA444" s="277"/>
      <c r="AB444" s="83"/>
    </row>
    <row r="445" spans="26:28">
      <c r="Z445" s="277"/>
      <c r="AA445" s="277"/>
      <c r="AB445" s="83"/>
    </row>
    <row r="446" spans="26:28">
      <c r="Z446" s="277"/>
      <c r="AA446" s="277"/>
      <c r="AB446" s="83"/>
    </row>
    <row r="447" spans="26:28">
      <c r="Z447" s="277"/>
      <c r="AA447" s="277"/>
      <c r="AB447" s="83"/>
    </row>
    <row r="448" spans="26:28">
      <c r="Z448" s="277"/>
      <c r="AA448" s="277"/>
      <c r="AB448" s="83"/>
    </row>
    <row r="449" spans="26:28">
      <c r="Z449" s="277"/>
      <c r="AA449" s="277"/>
      <c r="AB449" s="83"/>
    </row>
    <row r="450" spans="26:28">
      <c r="Z450" s="277"/>
      <c r="AA450" s="277"/>
      <c r="AB450" s="83"/>
    </row>
    <row r="451" spans="26:28">
      <c r="Z451" s="277"/>
      <c r="AA451" s="277"/>
      <c r="AB451" s="83"/>
    </row>
    <row r="452" spans="26:28">
      <c r="Z452" s="277"/>
      <c r="AA452" s="277"/>
      <c r="AB452" s="83"/>
    </row>
    <row r="453" spans="26:28">
      <c r="Z453" s="277"/>
      <c r="AA453" s="277"/>
      <c r="AB453" s="83"/>
    </row>
    <row r="454" spans="26:28">
      <c r="Z454" s="277"/>
      <c r="AA454" s="277"/>
      <c r="AB454" s="83"/>
    </row>
    <row r="455" spans="26:28">
      <c r="Z455" s="277"/>
      <c r="AA455" s="277"/>
      <c r="AB455" s="83"/>
    </row>
    <row r="456" spans="26:28">
      <c r="Z456" s="277"/>
      <c r="AA456" s="277"/>
      <c r="AB456" s="83"/>
    </row>
    <row r="457" spans="26:28">
      <c r="Z457" s="277"/>
      <c r="AA457" s="277"/>
      <c r="AB457" s="83"/>
    </row>
    <row r="458" spans="26:28">
      <c r="Z458" s="277"/>
      <c r="AA458" s="277"/>
      <c r="AB458" s="83"/>
    </row>
    <row r="459" spans="26:28">
      <c r="Z459" s="277"/>
      <c r="AA459" s="277"/>
      <c r="AB459" s="83"/>
    </row>
    <row r="460" spans="26:28">
      <c r="Z460" s="277"/>
      <c r="AA460" s="277"/>
      <c r="AB460" s="83"/>
    </row>
    <row r="461" spans="26:28">
      <c r="Z461" s="277"/>
      <c r="AA461" s="277"/>
      <c r="AB461" s="83"/>
    </row>
    <row r="462" spans="26:28">
      <c r="Z462" s="277"/>
      <c r="AA462" s="277"/>
      <c r="AB462" s="83"/>
    </row>
    <row r="463" spans="26:28">
      <c r="Z463" s="277"/>
      <c r="AA463" s="277"/>
      <c r="AB463" s="83"/>
    </row>
    <row r="464" spans="26:28">
      <c r="Z464" s="277"/>
      <c r="AA464" s="277"/>
      <c r="AB464" s="83"/>
    </row>
    <row r="465" spans="26:28">
      <c r="Z465" s="277"/>
      <c r="AA465" s="277"/>
      <c r="AB465" s="83"/>
    </row>
    <row r="466" spans="26:28">
      <c r="Z466" s="277"/>
      <c r="AA466" s="277"/>
      <c r="AB466" s="83"/>
    </row>
    <row r="467" spans="26:28">
      <c r="Z467" s="277"/>
      <c r="AA467" s="277"/>
      <c r="AB467" s="83"/>
    </row>
    <row r="468" spans="26:28">
      <c r="Z468" s="277"/>
      <c r="AA468" s="277"/>
      <c r="AB468" s="83"/>
    </row>
    <row r="469" spans="26:28">
      <c r="Z469" s="277"/>
      <c r="AA469" s="277"/>
      <c r="AB469" s="83"/>
    </row>
    <row r="470" spans="26:28">
      <c r="Z470" s="277"/>
      <c r="AA470" s="277"/>
      <c r="AB470" s="83"/>
    </row>
    <row r="471" spans="26:28">
      <c r="Z471" s="277"/>
      <c r="AA471" s="277"/>
      <c r="AB471" s="83"/>
    </row>
    <row r="472" spans="26:28">
      <c r="Z472" s="277"/>
      <c r="AA472" s="277"/>
      <c r="AB472" s="83"/>
    </row>
    <row r="473" spans="26:28">
      <c r="Z473" s="277"/>
      <c r="AA473" s="277"/>
      <c r="AB473" s="83"/>
    </row>
    <row r="474" spans="26:28">
      <c r="Z474" s="277"/>
      <c r="AA474" s="277"/>
      <c r="AB474" s="83"/>
    </row>
    <row r="475" spans="26:28">
      <c r="Z475" s="277"/>
      <c r="AA475" s="277"/>
      <c r="AB475" s="83"/>
    </row>
    <row r="476" spans="26:28">
      <c r="Z476" s="277"/>
      <c r="AA476" s="277"/>
      <c r="AB476" s="83"/>
    </row>
    <row r="477" spans="26:28">
      <c r="Z477" s="277"/>
      <c r="AA477" s="277"/>
      <c r="AB477" s="83"/>
    </row>
    <row r="478" spans="26:28">
      <c r="Z478" s="277"/>
      <c r="AA478" s="277"/>
      <c r="AB478" s="83"/>
    </row>
    <row r="479" spans="26:28">
      <c r="Z479" s="277"/>
      <c r="AA479" s="277"/>
      <c r="AB479" s="83"/>
    </row>
    <row r="480" spans="26:28">
      <c r="Z480" s="277"/>
      <c r="AA480" s="277"/>
      <c r="AB480" s="83"/>
    </row>
    <row r="481" spans="26:28">
      <c r="Z481" s="277"/>
      <c r="AA481" s="277"/>
      <c r="AB481" s="83"/>
    </row>
    <row r="482" spans="26:28">
      <c r="Z482" s="277"/>
      <c r="AA482" s="277"/>
      <c r="AB482" s="83"/>
    </row>
    <row r="483" spans="26:28">
      <c r="Z483" s="277"/>
      <c r="AA483" s="277"/>
      <c r="AB483" s="83"/>
    </row>
    <row r="484" spans="26:28">
      <c r="Z484" s="277"/>
      <c r="AA484" s="277"/>
      <c r="AB484" s="83"/>
    </row>
    <row r="485" spans="26:28">
      <c r="Z485" s="277"/>
      <c r="AA485" s="277"/>
      <c r="AB485" s="83"/>
    </row>
    <row r="486" spans="26:28">
      <c r="Z486" s="277"/>
      <c r="AA486" s="277"/>
      <c r="AB486" s="83"/>
    </row>
    <row r="487" spans="26:28">
      <c r="Z487" s="277"/>
      <c r="AA487" s="277"/>
      <c r="AB487" s="83"/>
    </row>
    <row r="488" spans="26:28">
      <c r="Z488" s="277"/>
      <c r="AA488" s="277"/>
      <c r="AB488" s="83"/>
    </row>
    <row r="489" spans="26:28">
      <c r="Z489" s="277"/>
      <c r="AA489" s="277"/>
      <c r="AB489" s="83"/>
    </row>
    <row r="490" spans="26:28">
      <c r="Z490" s="277"/>
      <c r="AA490" s="277"/>
      <c r="AB490" s="83"/>
    </row>
    <row r="491" spans="26:28">
      <c r="Z491" s="277"/>
      <c r="AA491" s="277"/>
      <c r="AB491" s="83"/>
    </row>
    <row r="492" spans="26:28">
      <c r="Z492" s="277"/>
      <c r="AA492" s="277"/>
      <c r="AB492" s="83"/>
    </row>
    <row r="493" spans="26:28">
      <c r="Z493" s="277"/>
      <c r="AA493" s="277"/>
      <c r="AB493" s="83"/>
    </row>
    <row r="494" spans="26:28">
      <c r="Z494" s="277"/>
      <c r="AA494" s="277"/>
      <c r="AB494" s="83"/>
    </row>
    <row r="495" spans="26:28">
      <c r="Z495" s="277"/>
      <c r="AA495" s="277"/>
      <c r="AB495" s="83"/>
    </row>
    <row r="496" spans="26:28">
      <c r="Z496" s="277"/>
      <c r="AA496" s="277"/>
      <c r="AB496" s="83"/>
    </row>
    <row r="497" spans="26:28">
      <c r="Z497" s="277"/>
      <c r="AA497" s="277"/>
      <c r="AB497" s="83"/>
    </row>
    <row r="498" spans="26:28">
      <c r="Z498" s="277"/>
      <c r="AA498" s="277"/>
      <c r="AB498" s="83"/>
    </row>
    <row r="499" spans="26:28">
      <c r="Z499" s="277"/>
      <c r="AA499" s="277"/>
      <c r="AB499" s="83"/>
    </row>
    <row r="500" spans="26:28">
      <c r="Z500" s="277"/>
      <c r="AA500" s="277"/>
      <c r="AB500" s="83"/>
    </row>
    <row r="501" spans="26:28">
      <c r="Z501" s="277"/>
      <c r="AA501" s="277"/>
      <c r="AB501" s="83"/>
    </row>
    <row r="502" spans="26:28">
      <c r="Z502" s="277"/>
      <c r="AA502" s="277"/>
      <c r="AB502" s="83"/>
    </row>
    <row r="503" spans="26:28">
      <c r="Z503" s="277"/>
      <c r="AA503" s="277"/>
      <c r="AB503" s="83"/>
    </row>
    <row r="504" spans="26:28">
      <c r="Z504" s="277"/>
      <c r="AA504" s="277"/>
      <c r="AB504" s="83"/>
    </row>
    <row r="505" spans="26:28">
      <c r="Z505" s="277"/>
      <c r="AA505" s="277"/>
      <c r="AB505" s="83"/>
    </row>
    <row r="506" spans="26:28">
      <c r="Z506" s="277"/>
      <c r="AA506" s="277"/>
      <c r="AB506" s="83"/>
    </row>
    <row r="507" spans="26:28">
      <c r="Z507" s="277"/>
      <c r="AA507" s="277"/>
      <c r="AB507" s="83"/>
    </row>
    <row r="508" spans="26:28">
      <c r="Z508" s="277"/>
      <c r="AA508" s="277"/>
      <c r="AB508" s="83"/>
    </row>
    <row r="509" spans="26:28">
      <c r="Z509" s="277"/>
      <c r="AA509" s="277"/>
      <c r="AB509" s="83"/>
    </row>
    <row r="510" spans="26:28">
      <c r="Z510" s="277"/>
      <c r="AA510" s="277"/>
      <c r="AB510" s="83"/>
    </row>
    <row r="511" spans="26:28">
      <c r="Z511" s="277"/>
      <c r="AA511" s="277"/>
      <c r="AB511" s="83"/>
    </row>
    <row r="512" spans="26:28">
      <c r="Z512" s="277"/>
      <c r="AA512" s="277"/>
      <c r="AB512" s="83"/>
    </row>
    <row r="513" spans="26:28">
      <c r="Z513" s="277"/>
      <c r="AA513" s="277"/>
      <c r="AB513" s="83"/>
    </row>
    <row r="514" spans="26:28">
      <c r="Z514" s="277"/>
      <c r="AA514" s="277"/>
      <c r="AB514" s="83"/>
    </row>
    <row r="515" spans="26:28">
      <c r="Z515" s="277"/>
      <c r="AA515" s="277"/>
      <c r="AB515" s="83"/>
    </row>
    <row r="516" spans="26:28">
      <c r="Z516" s="277"/>
      <c r="AA516" s="277"/>
      <c r="AB516" s="83"/>
    </row>
    <row r="517" spans="26:28">
      <c r="Z517" s="277"/>
      <c r="AA517" s="277"/>
      <c r="AB517" s="83"/>
    </row>
    <row r="518" spans="26:28">
      <c r="Z518" s="277"/>
      <c r="AA518" s="277"/>
      <c r="AB518" s="83"/>
    </row>
    <row r="519" spans="26:28">
      <c r="Z519" s="277"/>
      <c r="AA519" s="277"/>
      <c r="AB519" s="83"/>
    </row>
    <row r="520" spans="26:28">
      <c r="Z520" s="277"/>
      <c r="AA520" s="277"/>
      <c r="AB520" s="83"/>
    </row>
    <row r="521" spans="26:28">
      <c r="Z521" s="277"/>
      <c r="AA521" s="277"/>
      <c r="AB521" s="83"/>
    </row>
    <row r="522" spans="26:28">
      <c r="Z522" s="277"/>
      <c r="AA522" s="277"/>
      <c r="AB522" s="83"/>
    </row>
    <row r="523" spans="26:28">
      <c r="Z523" s="277"/>
      <c r="AA523" s="277"/>
      <c r="AB523" s="83"/>
    </row>
    <row r="524" spans="26:28">
      <c r="Z524" s="277"/>
      <c r="AA524" s="277"/>
      <c r="AB524" s="83"/>
    </row>
    <row r="525" spans="26:28">
      <c r="Z525" s="277"/>
      <c r="AA525" s="277"/>
      <c r="AB525" s="83"/>
    </row>
    <row r="526" spans="26:28">
      <c r="Z526" s="277"/>
      <c r="AA526" s="277"/>
      <c r="AB526" s="83"/>
    </row>
    <row r="527" spans="26:28">
      <c r="Z527" s="277"/>
      <c r="AA527" s="277"/>
      <c r="AB527" s="83"/>
    </row>
    <row r="528" spans="26:28">
      <c r="Z528" s="277"/>
      <c r="AA528" s="277"/>
      <c r="AB528" s="83"/>
    </row>
    <row r="529" spans="26:28">
      <c r="Z529" s="277"/>
      <c r="AA529" s="277"/>
      <c r="AB529" s="83"/>
    </row>
    <row r="530" spans="26:28">
      <c r="Z530" s="277"/>
      <c r="AA530" s="277"/>
      <c r="AB530" s="83"/>
    </row>
    <row r="531" spans="26:28">
      <c r="Z531" s="277"/>
      <c r="AA531" s="277"/>
      <c r="AB531" s="83"/>
    </row>
    <row r="532" spans="26:28">
      <c r="Z532" s="277"/>
      <c r="AA532" s="277"/>
      <c r="AB532" s="83"/>
    </row>
    <row r="533" spans="26:28">
      <c r="Z533" s="277"/>
      <c r="AA533" s="277"/>
      <c r="AB533" s="83"/>
    </row>
    <row r="534" spans="26:28">
      <c r="Z534" s="277"/>
      <c r="AA534" s="277"/>
      <c r="AB534" s="83"/>
    </row>
    <row r="535" spans="26:28">
      <c r="Z535" s="277"/>
      <c r="AA535" s="277"/>
      <c r="AB535" s="83"/>
    </row>
    <row r="536" spans="26:28">
      <c r="Z536" s="277"/>
      <c r="AA536" s="277"/>
      <c r="AB536" s="83"/>
    </row>
    <row r="537" spans="26:28">
      <c r="Z537" s="277"/>
      <c r="AA537" s="277"/>
      <c r="AB537" s="83"/>
    </row>
    <row r="538" spans="26:28">
      <c r="Z538" s="277"/>
      <c r="AA538" s="277"/>
      <c r="AB538" s="83"/>
    </row>
    <row r="539" spans="26:28">
      <c r="Z539" s="277"/>
      <c r="AA539" s="277"/>
      <c r="AB539" s="83"/>
    </row>
    <row r="540" spans="26:28">
      <c r="Z540" s="277"/>
      <c r="AA540" s="277"/>
      <c r="AB540" s="83"/>
    </row>
    <row r="541" spans="26:28">
      <c r="Z541" s="277"/>
      <c r="AA541" s="277"/>
      <c r="AB541" s="83"/>
    </row>
    <row r="542" spans="26:28">
      <c r="Z542" s="277"/>
      <c r="AA542" s="277"/>
      <c r="AB542" s="83"/>
    </row>
    <row r="543" spans="26:28">
      <c r="Z543" s="277"/>
      <c r="AA543" s="277"/>
      <c r="AB543" s="83"/>
    </row>
    <row r="544" spans="26:28">
      <c r="Z544" s="277"/>
      <c r="AA544" s="277"/>
      <c r="AB544" s="83"/>
    </row>
    <row r="545" spans="26:28">
      <c r="Z545" s="277"/>
      <c r="AA545" s="277"/>
      <c r="AB545" s="83"/>
    </row>
    <row r="546" spans="26:28">
      <c r="Z546" s="277"/>
      <c r="AA546" s="277"/>
      <c r="AB546" s="83"/>
    </row>
    <row r="547" spans="26:28">
      <c r="Z547" s="277"/>
      <c r="AA547" s="277"/>
      <c r="AB547" s="83"/>
    </row>
    <row r="548" spans="26:28">
      <c r="Z548" s="277"/>
      <c r="AA548" s="277"/>
      <c r="AB548" s="83"/>
    </row>
    <row r="549" spans="26:28">
      <c r="Z549" s="277"/>
      <c r="AA549" s="277"/>
      <c r="AB549" s="83"/>
    </row>
    <row r="550" spans="26:28">
      <c r="Z550" s="277"/>
      <c r="AA550" s="277"/>
      <c r="AB550" s="83"/>
    </row>
    <row r="551" spans="26:28">
      <c r="Z551" s="277"/>
      <c r="AA551" s="277"/>
      <c r="AB551" s="83"/>
    </row>
    <row r="552" spans="26:28">
      <c r="Z552" s="277"/>
      <c r="AA552" s="277"/>
      <c r="AB552" s="83"/>
    </row>
    <row r="553" spans="26:28">
      <c r="Z553" s="277"/>
      <c r="AA553" s="277"/>
      <c r="AB553" s="83"/>
    </row>
    <row r="554" spans="26:28">
      <c r="Z554" s="277"/>
      <c r="AA554" s="277"/>
      <c r="AB554" s="83"/>
    </row>
    <row r="555" spans="26:28">
      <c r="Z555" s="277"/>
      <c r="AA555" s="277"/>
      <c r="AB555" s="83"/>
    </row>
    <row r="556" spans="26:28">
      <c r="Z556" s="277"/>
      <c r="AA556" s="277"/>
      <c r="AB556" s="83"/>
    </row>
    <row r="557" spans="26:28">
      <c r="Z557" s="277"/>
      <c r="AA557" s="277"/>
      <c r="AB557" s="83"/>
    </row>
    <row r="558" spans="26:28">
      <c r="Z558" s="277"/>
      <c r="AA558" s="277"/>
      <c r="AB558" s="83"/>
    </row>
    <row r="559" spans="26:28">
      <c r="Z559" s="277"/>
      <c r="AA559" s="277"/>
      <c r="AB559" s="83"/>
    </row>
    <row r="560" spans="26:28">
      <c r="Z560" s="277"/>
      <c r="AA560" s="277"/>
      <c r="AB560" s="83"/>
    </row>
    <row r="561" spans="26:28">
      <c r="Z561" s="277"/>
      <c r="AA561" s="277"/>
      <c r="AB561" s="83"/>
    </row>
    <row r="562" spans="26:28">
      <c r="Z562" s="277"/>
      <c r="AA562" s="277"/>
      <c r="AB562" s="83"/>
    </row>
    <row r="563" spans="26:28">
      <c r="Z563" s="277"/>
      <c r="AA563" s="277"/>
      <c r="AB563" s="83"/>
    </row>
    <row r="564" spans="26:28">
      <c r="Z564" s="277"/>
      <c r="AA564" s="277"/>
      <c r="AB564" s="83"/>
    </row>
    <row r="565" spans="26:28">
      <c r="Z565" s="277"/>
      <c r="AA565" s="277"/>
      <c r="AB565" s="83"/>
    </row>
    <row r="566" spans="26:28">
      <c r="Z566" s="277"/>
      <c r="AA566" s="277"/>
      <c r="AB566" s="83"/>
    </row>
    <row r="567" spans="26:28">
      <c r="Z567" s="277"/>
      <c r="AA567" s="277"/>
      <c r="AB567" s="83"/>
    </row>
    <row r="568" spans="26:28">
      <c r="Z568" s="277"/>
      <c r="AA568" s="277"/>
      <c r="AB568" s="83"/>
    </row>
    <row r="569" spans="26:28">
      <c r="Z569" s="277"/>
      <c r="AA569" s="277"/>
      <c r="AB569" s="83"/>
    </row>
    <row r="570" spans="26:28">
      <c r="Z570" s="277"/>
      <c r="AA570" s="277"/>
      <c r="AB570" s="83"/>
    </row>
    <row r="571" spans="26:28">
      <c r="Z571" s="277"/>
      <c r="AA571" s="277"/>
      <c r="AB571" s="83"/>
    </row>
    <row r="572" spans="26:28">
      <c r="Z572" s="277"/>
      <c r="AA572" s="277"/>
      <c r="AB572" s="83"/>
    </row>
    <row r="573" spans="26:28">
      <c r="Z573" s="277"/>
      <c r="AA573" s="277"/>
      <c r="AB573" s="83"/>
    </row>
    <row r="574" spans="26:28">
      <c r="Z574" s="277"/>
      <c r="AA574" s="277"/>
      <c r="AB574" s="83"/>
    </row>
    <row r="575" spans="26:28">
      <c r="Z575" s="277"/>
      <c r="AA575" s="277"/>
      <c r="AB575" s="83"/>
    </row>
    <row r="576" spans="26:28">
      <c r="Z576" s="277"/>
      <c r="AA576" s="277"/>
      <c r="AB576" s="83"/>
    </row>
    <row r="577" spans="26:28">
      <c r="Z577" s="277"/>
      <c r="AA577" s="277"/>
      <c r="AB577" s="83"/>
    </row>
    <row r="578" spans="26:28">
      <c r="Z578" s="277"/>
      <c r="AA578" s="277"/>
      <c r="AB578" s="83"/>
    </row>
    <row r="579" spans="26:28">
      <c r="Z579" s="277"/>
      <c r="AA579" s="277"/>
      <c r="AB579" s="83"/>
    </row>
    <row r="580" spans="26:28">
      <c r="Z580" s="277"/>
      <c r="AA580" s="277"/>
      <c r="AB580" s="83"/>
    </row>
    <row r="581" spans="26:28">
      <c r="Z581" s="277"/>
      <c r="AA581" s="277"/>
      <c r="AB581" s="83"/>
    </row>
    <row r="582" spans="26:28">
      <c r="Z582" s="277"/>
      <c r="AA582" s="277"/>
      <c r="AB582" s="83"/>
    </row>
    <row r="583" spans="26:28">
      <c r="Z583" s="277"/>
      <c r="AA583" s="277"/>
      <c r="AB583" s="83"/>
    </row>
    <row r="584" spans="26:28">
      <c r="Z584" s="277"/>
      <c r="AA584" s="277"/>
      <c r="AB584" s="83"/>
    </row>
    <row r="585" spans="26:28">
      <c r="Z585" s="277"/>
      <c r="AA585" s="277"/>
      <c r="AB585" s="83"/>
    </row>
    <row r="586" spans="26:28">
      <c r="Z586" s="277"/>
      <c r="AA586" s="277"/>
      <c r="AB586" s="83"/>
    </row>
    <row r="587" spans="26:28">
      <c r="Z587" s="277"/>
      <c r="AA587" s="277"/>
      <c r="AB587" s="83"/>
    </row>
    <row r="588" spans="26:28">
      <c r="Z588" s="277"/>
      <c r="AA588" s="277"/>
      <c r="AB588" s="83"/>
    </row>
    <row r="589" spans="26:28">
      <c r="Z589" s="277"/>
      <c r="AA589" s="277"/>
      <c r="AB589" s="83"/>
    </row>
    <row r="590" spans="26:28">
      <c r="Z590" s="277"/>
      <c r="AA590" s="277"/>
      <c r="AB590" s="83"/>
    </row>
    <row r="591" spans="26:28">
      <c r="Z591" s="277"/>
      <c r="AA591" s="277"/>
      <c r="AB591" s="83"/>
    </row>
    <row r="592" spans="26:28">
      <c r="Z592" s="277"/>
      <c r="AA592" s="277"/>
      <c r="AB592" s="83"/>
    </row>
    <row r="593" spans="26:28">
      <c r="Z593" s="277"/>
      <c r="AA593" s="277"/>
      <c r="AB593" s="83"/>
    </row>
    <row r="594" spans="26:28">
      <c r="Z594" s="277"/>
      <c r="AA594" s="277"/>
      <c r="AB594" s="83"/>
    </row>
    <row r="595" spans="26:28">
      <c r="Z595" s="277"/>
      <c r="AA595" s="277"/>
      <c r="AB595" s="83"/>
    </row>
    <row r="596" spans="26:28">
      <c r="Z596" s="277"/>
      <c r="AA596" s="277"/>
      <c r="AB596" s="83"/>
    </row>
    <row r="597" spans="26:28">
      <c r="Z597" s="277"/>
      <c r="AA597" s="277"/>
      <c r="AB597" s="83"/>
    </row>
    <row r="598" spans="26:28">
      <c r="Z598" s="277"/>
      <c r="AA598" s="277"/>
      <c r="AB598" s="83"/>
    </row>
    <row r="599" spans="26:28">
      <c r="Z599" s="277"/>
      <c r="AA599" s="277"/>
      <c r="AB599" s="83"/>
    </row>
    <row r="600" spans="26:28">
      <c r="Z600" s="277"/>
      <c r="AA600" s="277"/>
      <c r="AB600" s="83"/>
    </row>
    <row r="601" spans="26:28">
      <c r="Z601" s="277"/>
      <c r="AA601" s="277"/>
      <c r="AB601" s="83"/>
    </row>
    <row r="602" spans="26:28">
      <c r="Z602" s="277"/>
      <c r="AA602" s="277"/>
      <c r="AB602" s="83"/>
    </row>
    <row r="603" spans="26:28">
      <c r="Z603" s="277"/>
      <c r="AA603" s="277"/>
      <c r="AB603" s="83"/>
    </row>
    <row r="604" spans="26:28">
      <c r="Z604" s="277"/>
      <c r="AA604" s="277"/>
      <c r="AB604" s="83"/>
    </row>
    <row r="605" spans="26:28">
      <c r="Z605" s="277"/>
      <c r="AA605" s="277"/>
      <c r="AB605" s="83"/>
    </row>
    <row r="606" spans="26:28">
      <c r="Z606" s="277"/>
      <c r="AA606" s="277"/>
      <c r="AB606" s="83"/>
    </row>
    <row r="607" spans="26:28">
      <c r="Z607" s="277"/>
      <c r="AA607" s="277"/>
      <c r="AB607" s="83"/>
    </row>
    <row r="608" spans="26:28">
      <c r="Z608" s="277"/>
      <c r="AA608" s="277"/>
      <c r="AB608" s="83"/>
    </row>
    <row r="609" spans="26:28">
      <c r="Z609" s="277"/>
      <c r="AA609" s="277"/>
      <c r="AB609" s="83"/>
    </row>
    <row r="610" spans="26:28">
      <c r="Z610" s="277"/>
      <c r="AA610" s="277"/>
      <c r="AB610" s="83"/>
    </row>
    <row r="611" spans="26:28">
      <c r="Z611" s="277"/>
      <c r="AA611" s="277"/>
      <c r="AB611" s="83"/>
    </row>
    <row r="612" spans="26:28">
      <c r="Z612" s="277"/>
      <c r="AA612" s="277"/>
      <c r="AB612" s="83"/>
    </row>
    <row r="613" spans="26:28">
      <c r="Z613" s="277"/>
      <c r="AA613" s="277"/>
      <c r="AB613" s="83"/>
    </row>
    <row r="614" spans="26:28">
      <c r="Z614" s="277"/>
      <c r="AA614" s="277"/>
      <c r="AB614" s="83"/>
    </row>
    <row r="615" spans="26:28">
      <c r="Z615" s="277"/>
      <c r="AA615" s="277"/>
      <c r="AB615" s="83"/>
    </row>
    <row r="616" spans="26:28">
      <c r="Z616" s="277"/>
      <c r="AA616" s="277"/>
      <c r="AB616" s="83"/>
    </row>
    <row r="617" spans="26:28">
      <c r="Z617" s="277"/>
      <c r="AA617" s="277"/>
      <c r="AB617" s="83"/>
    </row>
    <row r="618" spans="26:28">
      <c r="Z618" s="277"/>
      <c r="AA618" s="277"/>
      <c r="AB618" s="83"/>
    </row>
    <row r="619" spans="26:28">
      <c r="Z619" s="277"/>
      <c r="AA619" s="277"/>
      <c r="AB619" s="83"/>
    </row>
    <row r="620" spans="26:28">
      <c r="Z620" s="277"/>
      <c r="AA620" s="277"/>
      <c r="AB620" s="83"/>
    </row>
    <row r="621" spans="26:28">
      <c r="Z621" s="277"/>
      <c r="AA621" s="277"/>
      <c r="AB621" s="83"/>
    </row>
    <row r="622" spans="26:28">
      <c r="Z622" s="277"/>
      <c r="AA622" s="277"/>
      <c r="AB622" s="83"/>
    </row>
    <row r="623" spans="26:28">
      <c r="Z623" s="277"/>
      <c r="AA623" s="277"/>
      <c r="AB623" s="83"/>
    </row>
    <row r="624" spans="26:28">
      <c r="Z624" s="277"/>
      <c r="AA624" s="277"/>
      <c r="AB624" s="83"/>
    </row>
    <row r="625" spans="26:28">
      <c r="Z625" s="277"/>
      <c r="AA625" s="277"/>
      <c r="AB625" s="83"/>
    </row>
    <row r="626" spans="26:28">
      <c r="Z626" s="277"/>
      <c r="AA626" s="277"/>
      <c r="AB626" s="83"/>
    </row>
    <row r="627" spans="26:28">
      <c r="Z627" s="277"/>
      <c r="AA627" s="277"/>
      <c r="AB627" s="83"/>
    </row>
    <row r="628" spans="26:28">
      <c r="Z628" s="277"/>
      <c r="AA628" s="277"/>
      <c r="AB628" s="83"/>
    </row>
    <row r="629" spans="26:28">
      <c r="Z629" s="277"/>
      <c r="AA629" s="277"/>
      <c r="AB629" s="83"/>
    </row>
    <row r="630" spans="26:28">
      <c r="Z630" s="277"/>
      <c r="AA630" s="277"/>
      <c r="AB630" s="83"/>
    </row>
    <row r="631" spans="26:28">
      <c r="Z631" s="277"/>
      <c r="AA631" s="277"/>
      <c r="AB631" s="83"/>
    </row>
    <row r="632" spans="26:28">
      <c r="Z632" s="277"/>
      <c r="AA632" s="277"/>
      <c r="AB632" s="83"/>
    </row>
    <row r="633" spans="26:28">
      <c r="Z633" s="277"/>
      <c r="AA633" s="277"/>
      <c r="AB633" s="83"/>
    </row>
    <row r="634" spans="26:28">
      <c r="Z634" s="277"/>
      <c r="AA634" s="277"/>
      <c r="AB634" s="83"/>
    </row>
    <row r="635" spans="26:28">
      <c r="Z635" s="277"/>
      <c r="AA635" s="277"/>
      <c r="AB635" s="83"/>
    </row>
    <row r="636" spans="26:28">
      <c r="Z636" s="277"/>
      <c r="AA636" s="277"/>
      <c r="AB636" s="83"/>
    </row>
    <row r="637" spans="26:28">
      <c r="Z637" s="277"/>
      <c r="AA637" s="277"/>
      <c r="AB637" s="83"/>
    </row>
    <row r="638" spans="26:28">
      <c r="Z638" s="277"/>
      <c r="AA638" s="277"/>
      <c r="AB638" s="83"/>
    </row>
    <row r="639" spans="26:28">
      <c r="Z639" s="277"/>
      <c r="AA639" s="277"/>
      <c r="AB639" s="83"/>
    </row>
    <row r="640" spans="26:28">
      <c r="Z640" s="277"/>
      <c r="AA640" s="277"/>
      <c r="AB640" s="83"/>
    </row>
    <row r="641" spans="26:28">
      <c r="Z641" s="277"/>
      <c r="AA641" s="277"/>
      <c r="AB641" s="83"/>
    </row>
    <row r="642" spans="26:28">
      <c r="Z642" s="277"/>
      <c r="AA642" s="277"/>
      <c r="AB642" s="83"/>
    </row>
    <row r="643" spans="26:28">
      <c r="Z643" s="277"/>
      <c r="AA643" s="277"/>
      <c r="AB643" s="83"/>
    </row>
    <row r="644" spans="26:28">
      <c r="Z644" s="277"/>
      <c r="AA644" s="277"/>
      <c r="AB644" s="83"/>
    </row>
    <row r="645" spans="26:28">
      <c r="Z645" s="277"/>
      <c r="AA645" s="277"/>
      <c r="AB645" s="83"/>
    </row>
    <row r="646" spans="26:28">
      <c r="Z646" s="277"/>
      <c r="AA646" s="277"/>
      <c r="AB646" s="83"/>
    </row>
    <row r="647" spans="26:28">
      <c r="Z647" s="277"/>
      <c r="AA647" s="277"/>
      <c r="AB647" s="83"/>
    </row>
    <row r="648" spans="26:28">
      <c r="Z648" s="277"/>
      <c r="AA648" s="277"/>
      <c r="AB648" s="83"/>
    </row>
    <row r="649" spans="26:28">
      <c r="Z649" s="277"/>
      <c r="AA649" s="277"/>
      <c r="AB649" s="83"/>
    </row>
    <row r="650" spans="26:28">
      <c r="Z650" s="277"/>
      <c r="AA650" s="277"/>
      <c r="AB650" s="83"/>
    </row>
    <row r="651" spans="26:28">
      <c r="Z651" s="277"/>
      <c r="AA651" s="277"/>
      <c r="AB651" s="83"/>
    </row>
    <row r="652" spans="26:28">
      <c r="Z652" s="277"/>
      <c r="AA652" s="277"/>
      <c r="AB652" s="83"/>
    </row>
    <row r="653" spans="26:28">
      <c r="Z653" s="277"/>
      <c r="AA653" s="277"/>
      <c r="AB653" s="83"/>
    </row>
    <row r="654" spans="26:28">
      <c r="Z654" s="277"/>
      <c r="AA654" s="277"/>
      <c r="AB654" s="83"/>
    </row>
    <row r="655" spans="26:28">
      <c r="Z655" s="277"/>
      <c r="AA655" s="277"/>
      <c r="AB655" s="83"/>
    </row>
    <row r="656" spans="26:28">
      <c r="Z656" s="277"/>
      <c r="AA656" s="277"/>
      <c r="AB656" s="83"/>
    </row>
    <row r="657" spans="26:28">
      <c r="Z657" s="277"/>
      <c r="AA657" s="277"/>
      <c r="AB657" s="83"/>
    </row>
    <row r="658" spans="26:28">
      <c r="Z658" s="277"/>
      <c r="AA658" s="277"/>
      <c r="AB658" s="83"/>
    </row>
    <row r="659" spans="26:28">
      <c r="Z659" s="277"/>
      <c r="AA659" s="277"/>
      <c r="AB659" s="83"/>
    </row>
    <row r="660" spans="26:28">
      <c r="Z660" s="277"/>
      <c r="AA660" s="277"/>
      <c r="AB660" s="83"/>
    </row>
    <row r="661" spans="26:28">
      <c r="Z661" s="277"/>
      <c r="AA661" s="277"/>
      <c r="AB661" s="83"/>
    </row>
    <row r="662" spans="26:28">
      <c r="Z662" s="277"/>
      <c r="AA662" s="277"/>
      <c r="AB662" s="83"/>
    </row>
    <row r="663" spans="26:28">
      <c r="Z663" s="277"/>
      <c r="AA663" s="277"/>
      <c r="AB663" s="83"/>
    </row>
    <row r="664" spans="26:28">
      <c r="Z664" s="277"/>
      <c r="AA664" s="277"/>
      <c r="AB664" s="83"/>
    </row>
    <row r="665" spans="26:28">
      <c r="Z665" s="277"/>
      <c r="AA665" s="277"/>
      <c r="AB665" s="83"/>
    </row>
    <row r="666" spans="26:28">
      <c r="Z666" s="277"/>
      <c r="AA666" s="277"/>
      <c r="AB666" s="83"/>
    </row>
    <row r="667" spans="26:28">
      <c r="Z667" s="277"/>
      <c r="AA667" s="277"/>
      <c r="AB667" s="83"/>
    </row>
    <row r="668" spans="26:28">
      <c r="AA668" s="277"/>
      <c r="AB668" s="83"/>
    </row>
    <row r="669" spans="26:28">
      <c r="AA669" s="277"/>
      <c r="AB669" s="83"/>
    </row>
    <row r="670" spans="26:28">
      <c r="AA670" s="277"/>
      <c r="AB670" s="83"/>
    </row>
    <row r="671" spans="26:28">
      <c r="AA671" s="277"/>
      <c r="AB671" s="83"/>
    </row>
    <row r="672" spans="26:28">
      <c r="AA672" s="277"/>
      <c r="AB672" s="83"/>
    </row>
    <row r="673" spans="27:28">
      <c r="AA673" s="277"/>
      <c r="AB673" s="83"/>
    </row>
    <row r="674" spans="27:28">
      <c r="AA674" s="277"/>
      <c r="AB674" s="83"/>
    </row>
    <row r="675" spans="27:28">
      <c r="AA675" s="277"/>
      <c r="AB675" s="83"/>
    </row>
    <row r="676" spans="27:28">
      <c r="AA676" s="277"/>
      <c r="AB676" s="83"/>
    </row>
    <row r="677" spans="27:28">
      <c r="AA677" s="277"/>
      <c r="AB677" s="83"/>
    </row>
    <row r="678" spans="27:28">
      <c r="AA678" s="277"/>
      <c r="AB678" s="83"/>
    </row>
    <row r="679" spans="27:28">
      <c r="AA679" s="277"/>
      <c r="AB679" s="83"/>
    </row>
    <row r="680" spans="27:28">
      <c r="AA680" s="277"/>
      <c r="AB680" s="83"/>
    </row>
    <row r="681" spans="27:28">
      <c r="AA681" s="277"/>
      <c r="AB681" s="83"/>
    </row>
    <row r="682" spans="27:28">
      <c r="AA682" s="277"/>
      <c r="AB682" s="83"/>
    </row>
    <row r="683" spans="27:28">
      <c r="AA683" s="277"/>
      <c r="AB683" s="83"/>
    </row>
    <row r="684" spans="27:28">
      <c r="AA684" s="277"/>
      <c r="AB684" s="83"/>
    </row>
    <row r="685" spans="27:28">
      <c r="AA685" s="277"/>
      <c r="AB685" s="83"/>
    </row>
    <row r="686" spans="27:28">
      <c r="AA686" s="277"/>
      <c r="AB686" s="83"/>
    </row>
    <row r="687" spans="27:28">
      <c r="AA687" s="277"/>
      <c r="AB687" s="83"/>
    </row>
    <row r="688" spans="27:28">
      <c r="AA688" s="277"/>
      <c r="AB688" s="83"/>
    </row>
    <row r="689" spans="27:28">
      <c r="AA689" s="277"/>
      <c r="AB689" s="83"/>
    </row>
    <row r="690" spans="27:28">
      <c r="AA690" s="277"/>
      <c r="AB690" s="83"/>
    </row>
    <row r="691" spans="27:28">
      <c r="AA691" s="277"/>
      <c r="AB691" s="83"/>
    </row>
  </sheetData>
  <sheetProtection selectLockedCells="1" selectUnlockedCells="1"/>
  <dataConsolidate/>
  <mergeCells count="27">
    <mergeCell ref="T25:U25"/>
    <mergeCell ref="H198:I198"/>
    <mergeCell ref="AB198:AC198"/>
    <mergeCell ref="R25:S25"/>
    <mergeCell ref="B198:C198"/>
    <mergeCell ref="B58:C58"/>
    <mergeCell ref="B39:E39"/>
    <mergeCell ref="L198:M198"/>
    <mergeCell ref="F198:G198"/>
    <mergeCell ref="J198:K198"/>
    <mergeCell ref="E58:F59"/>
    <mergeCell ref="Z198:AA198"/>
    <mergeCell ref="D198:E198"/>
    <mergeCell ref="A176:F176"/>
    <mergeCell ref="A198:A199"/>
    <mergeCell ref="B16:F16"/>
    <mergeCell ref="G3:G5"/>
    <mergeCell ref="F3:F5"/>
    <mergeCell ref="B3:C3"/>
    <mergeCell ref="N71:Q71"/>
    <mergeCell ref="M59:N59"/>
    <mergeCell ref="X198:Y198"/>
    <mergeCell ref="N198:O198"/>
    <mergeCell ref="P198:Q198"/>
    <mergeCell ref="R198:S198"/>
    <mergeCell ref="T198:U198"/>
    <mergeCell ref="V198:W198"/>
  </mergeCells>
  <phoneticPr fontId="7" type="noConversion"/>
  <conditionalFormatting sqref="E74:E170 E171:G172">
    <cfRule type="expression" dxfId="10" priority="5" stopIfTrue="1">
      <formula>E74="Disponivel"</formula>
    </cfRule>
  </conditionalFormatting>
  <dataValidations count="4">
    <dataValidation type="list" allowBlank="1" showInputMessage="1" showErrorMessage="1" sqref="E171:G172 E74:E170" xr:uid="{00000000-0002-0000-0000-000000000000}">
      <formula1>"Contrato,Disponivel"</formula1>
    </dataValidation>
    <dataValidation type="list" allowBlank="1" showInputMessage="1" showErrorMessage="1" sqref="E60:E65" xr:uid="{00000000-0002-0000-0000-000001000000}">
      <formula1>"Pós Venda,Pós Entrega"</formula1>
    </dataValidation>
    <dataValidation type="list" allowBlank="1" showInputMessage="1" showErrorMessage="1" sqref="C20" xr:uid="{00000000-0002-0000-0000-000002000000}">
      <formula1>"Viabilidade,Cliente"</formula1>
    </dataValidation>
    <dataValidation type="list" allowBlank="1" showInputMessage="1" showErrorMessage="1" sqref="D74:D172" xr:uid="{00000000-0002-0000-0000-000003000000}">
      <formula1>$B$41:$B$53</formula1>
    </dataValidation>
  </dataValidations>
  <pageMargins left="0.78740157499999996" right="0.78740157499999996" top="1.534251969" bottom="0.984251969" header="0.49212598499999999" footer="0.49212598499999999"/>
  <pageSetup paperSize="9" scale="95" orientation="portrait" horizontalDpi="4294967294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XEX115"/>
  <sheetViews>
    <sheetView showGridLines="0" topLeftCell="A14" zoomScale="90" zoomScaleNormal="90" workbookViewId="0">
      <selection activeCell="A2" sqref="A2:T114"/>
    </sheetView>
  </sheetViews>
  <sheetFormatPr defaultColWidth="8.85546875" defaultRowHeight="23.1"/>
  <cols>
    <col min="1" max="1" width="21" style="258" customWidth="1"/>
    <col min="2" max="2" width="19.85546875" style="258" customWidth="1"/>
    <col min="3" max="3" width="15.28515625" style="258" customWidth="1"/>
    <col min="4" max="4" width="16.42578125" style="258" customWidth="1"/>
    <col min="5" max="5" width="47.28515625" style="258" bestFit="1" customWidth="1"/>
    <col min="6" max="6" width="23.42578125" style="258" customWidth="1"/>
    <col min="7" max="7" width="10.7109375" style="258" customWidth="1"/>
    <col min="8" max="8" width="11.42578125" style="258" customWidth="1"/>
    <col min="9" max="9" width="13.42578125" style="258" customWidth="1"/>
    <col min="10" max="10" width="15.85546875" style="258" hidden="1" customWidth="1"/>
    <col min="11" max="11" width="19.85546875" style="258" customWidth="1"/>
    <col min="12" max="12" width="22.42578125" style="258" customWidth="1"/>
    <col min="13" max="13" width="26.140625" style="258" customWidth="1"/>
    <col min="14" max="14" width="22.7109375" style="258" customWidth="1"/>
    <col min="15" max="15" width="23.28515625" style="258" customWidth="1"/>
    <col min="16" max="16" width="20.7109375" style="258" customWidth="1"/>
    <col min="17" max="17" width="23.85546875" style="258" customWidth="1"/>
    <col min="18" max="18" width="2.140625" style="258" customWidth="1"/>
    <col min="19" max="19" width="23.85546875" style="258" customWidth="1"/>
    <col min="20" max="20" width="7.28515625" style="259" hidden="1" customWidth="1"/>
    <col min="21" max="21" width="21.7109375" style="258" hidden="1" customWidth="1"/>
    <col min="22" max="22" width="25.7109375" style="258" hidden="1" customWidth="1"/>
    <col min="23" max="23" width="20.85546875" style="258" hidden="1" customWidth="1"/>
    <col min="24" max="24" width="28.42578125" style="258" hidden="1" customWidth="1"/>
    <col min="25" max="25" width="10" style="247" customWidth="1"/>
    <col min="26" max="26" width="15.42578125" customWidth="1"/>
    <col min="29" max="29" width="19.42578125" bestFit="1" customWidth="1"/>
    <col min="30" max="30" width="9.42578125" bestFit="1" customWidth="1"/>
    <col min="31" max="31" width="19.42578125" bestFit="1" customWidth="1"/>
  </cols>
  <sheetData>
    <row r="1" spans="1:26" ht="10.5" customHeight="1" thickBot="1">
      <c r="A1" s="244"/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5"/>
      <c r="U1" s="244"/>
      <c r="V1" s="244"/>
      <c r="W1" s="244"/>
      <c r="X1" s="244"/>
      <c r="Y1" s="244"/>
      <c r="Z1" s="243"/>
    </row>
    <row r="2" spans="1:26" ht="24.95">
      <c r="A2" s="322"/>
      <c r="B2" s="323"/>
      <c r="C2" s="323"/>
      <c r="D2" s="324"/>
      <c r="E2" s="324"/>
      <c r="F2" s="325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6"/>
      <c r="T2" s="326"/>
      <c r="U2" s="339"/>
      <c r="V2" s="339"/>
      <c r="W2" s="339"/>
      <c r="X2" s="339"/>
      <c r="Y2" s="339"/>
      <c r="Z2" s="339"/>
    </row>
    <row r="3" spans="1:26" ht="24.95">
      <c r="A3" s="327"/>
      <c r="B3" s="328"/>
      <c r="C3" s="328"/>
      <c r="D3" s="329"/>
      <c r="E3" s="329"/>
      <c r="F3" s="330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31"/>
      <c r="T3" s="331"/>
      <c r="U3" s="339"/>
      <c r="V3" s="339"/>
      <c r="W3" s="339"/>
      <c r="X3" s="339"/>
      <c r="Y3" s="339"/>
      <c r="Z3" s="339"/>
    </row>
    <row r="4" spans="1:26" ht="24.95">
      <c r="A4" s="327"/>
      <c r="B4" s="328"/>
      <c r="C4" s="328"/>
      <c r="D4" s="329"/>
      <c r="E4" s="329"/>
      <c r="F4" s="330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31"/>
      <c r="T4" s="331"/>
      <c r="U4" s="339"/>
      <c r="V4" s="339"/>
      <c r="W4" s="339"/>
      <c r="X4" s="339"/>
      <c r="Y4" s="339"/>
      <c r="Z4" s="339"/>
    </row>
    <row r="5" spans="1:26" ht="24.95">
      <c r="A5" s="327"/>
      <c r="B5" s="328"/>
      <c r="C5" s="328"/>
      <c r="D5" s="329"/>
      <c r="E5" s="329"/>
      <c r="F5" s="330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 t="s">
        <v>110</v>
      </c>
      <c r="S5" s="331"/>
      <c r="T5" s="331"/>
      <c r="U5" s="339"/>
      <c r="V5" s="339"/>
      <c r="W5" s="339"/>
      <c r="X5" s="339"/>
      <c r="Y5" s="339"/>
      <c r="Z5" s="339"/>
    </row>
    <row r="6" spans="1:26" ht="24.95">
      <c r="A6" s="327"/>
      <c r="B6" s="328"/>
      <c r="C6" s="328"/>
      <c r="D6" s="329"/>
      <c r="E6" s="329"/>
      <c r="F6" s="330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31"/>
      <c r="T6" s="331"/>
      <c r="U6" s="339"/>
      <c r="V6" s="339"/>
      <c r="W6" s="339"/>
      <c r="X6" s="339"/>
      <c r="Y6" s="339"/>
      <c r="Z6" s="339"/>
    </row>
    <row r="7" spans="1:26" ht="24.95">
      <c r="A7" s="327"/>
      <c r="B7" s="328"/>
      <c r="C7" s="328"/>
      <c r="D7" s="329"/>
      <c r="E7" s="329"/>
      <c r="F7" s="330"/>
      <c r="G7" s="329"/>
      <c r="H7" s="329"/>
      <c r="I7" s="329"/>
      <c r="J7" s="329"/>
      <c r="K7" s="329"/>
      <c r="L7" s="329"/>
      <c r="M7" s="329"/>
      <c r="N7" s="329"/>
      <c r="O7"/>
      <c r="P7" s="329"/>
      <c r="Q7" s="329"/>
      <c r="R7" s="329"/>
      <c r="S7" s="331"/>
      <c r="T7" s="331"/>
      <c r="U7" s="339"/>
      <c r="V7" s="339"/>
      <c r="W7" s="339"/>
      <c r="X7" s="339"/>
      <c r="Y7" s="339"/>
      <c r="Z7" s="339"/>
    </row>
    <row r="8" spans="1:26" ht="24.95">
      <c r="A8" s="327"/>
      <c r="B8" s="328"/>
      <c r="C8" s="328"/>
      <c r="D8" s="329"/>
      <c r="E8" s="329"/>
      <c r="F8" s="330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31"/>
      <c r="T8" s="331"/>
      <c r="U8" s="339"/>
      <c r="V8" s="339"/>
      <c r="W8" s="339"/>
      <c r="X8" s="339"/>
      <c r="Y8" s="339"/>
      <c r="Z8" s="339"/>
    </row>
    <row r="9" spans="1:26" ht="24.95">
      <c r="A9" s="327"/>
      <c r="B9" s="328"/>
      <c r="C9" s="328"/>
      <c r="D9" s="329"/>
      <c r="E9" s="329"/>
      <c r="F9" s="330"/>
      <c r="G9" s="329"/>
      <c r="H9" s="329"/>
      <c r="I9" s="329"/>
      <c r="J9" s="329"/>
      <c r="K9" s="329"/>
      <c r="L9" s="329"/>
      <c r="M9" s="329"/>
      <c r="N9" s="329"/>
      <c r="O9" s="329"/>
      <c r="P9" s="329"/>
      <c r="Q9" s="329"/>
      <c r="R9" s="329"/>
      <c r="S9" s="331"/>
      <c r="T9" s="331"/>
      <c r="U9" s="339"/>
      <c r="V9" s="339"/>
      <c r="W9" s="339"/>
      <c r="X9" s="339"/>
      <c r="Y9" s="339"/>
      <c r="Z9" s="339"/>
    </row>
    <row r="10" spans="1:26" ht="26.1" thickBot="1">
      <c r="A10" s="332"/>
      <c r="B10" s="333"/>
      <c r="C10" s="333"/>
      <c r="D10" s="334"/>
      <c r="E10" s="334"/>
      <c r="F10" s="335"/>
      <c r="G10" s="334"/>
      <c r="H10" s="334"/>
      <c r="I10" s="334"/>
      <c r="J10" s="334"/>
      <c r="K10" s="334"/>
      <c r="L10" s="334"/>
      <c r="M10" s="334"/>
      <c r="N10" s="334"/>
      <c r="O10" s="334"/>
      <c r="P10" s="334"/>
      <c r="Q10" s="334"/>
      <c r="R10" s="334"/>
      <c r="S10" s="336"/>
      <c r="T10" s="336"/>
      <c r="U10" s="339"/>
      <c r="V10" s="339"/>
      <c r="W10" s="339"/>
      <c r="X10" s="339"/>
      <c r="Y10" s="339"/>
      <c r="Z10" s="339"/>
    </row>
    <row r="11" spans="1:26" ht="26.1" thickBot="1">
      <c r="A11" s="436" t="s">
        <v>111</v>
      </c>
      <c r="B11" s="437"/>
      <c r="C11" s="437"/>
      <c r="D11" s="437"/>
      <c r="E11" s="437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9"/>
      <c r="U11" s="339"/>
      <c r="V11" s="339"/>
      <c r="W11" s="339"/>
      <c r="X11" s="339"/>
      <c r="Y11" s="339"/>
      <c r="Z11" s="339"/>
    </row>
    <row r="12" spans="1:26" ht="26.1" thickBot="1">
      <c r="A12" s="440" t="s">
        <v>112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441"/>
      <c r="O12" s="441"/>
      <c r="P12" s="441"/>
      <c r="Q12" s="441"/>
      <c r="R12" s="441"/>
      <c r="S12" s="441"/>
      <c r="T12" s="442"/>
      <c r="U12" s="339"/>
      <c r="V12" s="339"/>
      <c r="W12" s="339"/>
      <c r="X12" s="339"/>
      <c r="Y12" s="339"/>
      <c r="Z12" s="339"/>
    </row>
    <row r="13" spans="1:26" ht="26.1" thickBot="1">
      <c r="A13" s="339"/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39"/>
      <c r="R13" s="339"/>
      <c r="S13" s="339"/>
      <c r="T13" s="339"/>
      <c r="U13" s="339"/>
      <c r="V13" s="339"/>
      <c r="W13" s="339"/>
      <c r="X13" s="339"/>
      <c r="Y13" s="339"/>
      <c r="Z13" s="339"/>
    </row>
    <row r="14" spans="1:26" ht="46.5" customHeight="1">
      <c r="A14" s="433" t="s">
        <v>113</v>
      </c>
      <c r="B14" s="433" t="s">
        <v>114</v>
      </c>
      <c r="C14" s="433" t="s">
        <v>115</v>
      </c>
      <c r="D14" s="433" t="s">
        <v>116</v>
      </c>
      <c r="E14" s="433" t="s">
        <v>117</v>
      </c>
      <c r="F14" s="433" t="s">
        <v>118</v>
      </c>
      <c r="G14" s="433" t="s">
        <v>119</v>
      </c>
      <c r="H14" s="433" t="s">
        <v>120</v>
      </c>
      <c r="I14" s="433" t="s">
        <v>121</v>
      </c>
      <c r="J14" s="433" t="s">
        <v>122</v>
      </c>
      <c r="K14" s="443" t="s">
        <v>123</v>
      </c>
      <c r="L14" s="340" t="s">
        <v>124</v>
      </c>
      <c r="M14" s="340" t="s">
        <v>124</v>
      </c>
      <c r="N14" s="342" t="str">
        <f>Piloto!G62</f>
        <v>MENSAIS</v>
      </c>
      <c r="O14" s="350" t="str">
        <f>Piloto!G63</f>
        <v>SEMESTRAIS</v>
      </c>
      <c r="P14" s="350" t="str">
        <f>Piloto!G64</f>
        <v>ÚNICA</v>
      </c>
      <c r="Q14" s="446" t="s">
        <v>125</v>
      </c>
      <c r="R14" s="316"/>
      <c r="S14" s="449" t="s">
        <v>126</v>
      </c>
      <c r="T14" s="50"/>
      <c r="U14" s="51" t="s">
        <v>127</v>
      </c>
      <c r="V14" s="242" t="str">
        <f>Piloto!G64</f>
        <v>ÚNICA</v>
      </c>
      <c r="W14" s="132" t="s">
        <v>127</v>
      </c>
      <c r="X14" s="242" t="str">
        <f>Piloto!G65</f>
        <v>FINANC. BANCÁRIO</v>
      </c>
      <c r="Y14" s="50"/>
      <c r="Z14" s="52"/>
    </row>
    <row r="15" spans="1:26" ht="48">
      <c r="A15" s="434"/>
      <c r="B15" s="434"/>
      <c r="C15" s="434"/>
      <c r="D15" s="434"/>
      <c r="E15" s="434"/>
      <c r="F15" s="434"/>
      <c r="G15" s="434"/>
      <c r="H15" s="434"/>
      <c r="I15" s="434"/>
      <c r="J15" s="434"/>
      <c r="K15" s="444"/>
      <c r="L15" s="341">
        <f>Piloto!A60</f>
        <v>1</v>
      </c>
      <c r="M15" s="343">
        <f>Piloto!A61</f>
        <v>3</v>
      </c>
      <c r="N15" s="344">
        <f>Piloto!A62</f>
        <v>11</v>
      </c>
      <c r="O15" s="341">
        <f>Piloto!A63</f>
        <v>2</v>
      </c>
      <c r="P15" s="341">
        <f>Piloto!A64</f>
        <v>1</v>
      </c>
      <c r="Q15" s="447"/>
      <c r="R15" s="317"/>
      <c r="S15" s="450"/>
      <c r="T15" s="53"/>
      <c r="U15" s="54" t="str">
        <f>V14</f>
        <v>ÚNICA</v>
      </c>
      <c r="V15" s="130">
        <f>Piloto!A64</f>
        <v>1</v>
      </c>
      <c r="W15" s="50" t="str">
        <f>X14</f>
        <v>FINANC. BANCÁRIO</v>
      </c>
      <c r="X15" s="130">
        <f>Piloto!A65</f>
        <v>1</v>
      </c>
      <c r="Y15" s="53"/>
      <c r="Z15" s="52"/>
    </row>
    <row r="16" spans="1:26" ht="26.1" thickBot="1">
      <c r="A16" s="434"/>
      <c r="B16" s="434"/>
      <c r="C16" s="434"/>
      <c r="D16" s="434"/>
      <c r="E16" s="434"/>
      <c r="F16" s="434"/>
      <c r="G16" s="434"/>
      <c r="H16" s="434"/>
      <c r="I16" s="434"/>
      <c r="J16" s="434"/>
      <c r="K16" s="445"/>
      <c r="L16" s="351" t="s">
        <v>69</v>
      </c>
      <c r="M16" s="345" t="s">
        <v>128</v>
      </c>
      <c r="N16" s="346"/>
      <c r="O16" s="347"/>
      <c r="P16" s="346"/>
      <c r="Q16" s="448"/>
      <c r="R16" s="317"/>
      <c r="S16" s="451"/>
      <c r="T16" s="53"/>
      <c r="U16" s="54"/>
      <c r="V16" s="130"/>
      <c r="W16" s="50"/>
      <c r="X16" s="130"/>
      <c r="Y16" s="53"/>
      <c r="Z16" s="52"/>
    </row>
    <row r="17" spans="1:32" ht="26.1" thickBot="1">
      <c r="A17" s="435"/>
      <c r="B17" s="435"/>
      <c r="C17" s="435"/>
      <c r="D17" s="435"/>
      <c r="E17" s="435"/>
      <c r="F17" s="435"/>
      <c r="G17" s="435"/>
      <c r="H17" s="435"/>
      <c r="I17" s="435"/>
      <c r="J17" s="435"/>
      <c r="K17" s="338"/>
      <c r="L17" s="318">
        <f>Piloto!H60</f>
        <v>45108</v>
      </c>
      <c r="M17" s="318">
        <f>Piloto!H61</f>
        <v>45139</v>
      </c>
      <c r="N17" s="318">
        <f>Piloto!H62</f>
        <v>45231</v>
      </c>
      <c r="O17" s="318">
        <f>Piloto!H63</f>
        <v>45292</v>
      </c>
      <c r="P17" s="318">
        <f>Piloto!H64</f>
        <v>45413</v>
      </c>
      <c r="Q17" s="319"/>
      <c r="R17" s="319"/>
      <c r="S17" s="318">
        <f>Piloto!H65</f>
        <v>45597</v>
      </c>
      <c r="T17" s="55"/>
      <c r="U17" s="56"/>
      <c r="V17" s="57">
        <f>Piloto!H64+4</f>
        <v>45417</v>
      </c>
      <c r="W17" s="133"/>
      <c r="X17" s="57">
        <f>Piloto!H65+9</f>
        <v>45606</v>
      </c>
      <c r="Y17" s="246"/>
      <c r="Z17" s="369" t="s">
        <v>79</v>
      </c>
    </row>
    <row r="18" spans="1:32" hidden="1">
      <c r="A18" s="248"/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50">
        <f>Piloto!C60</f>
        <v>0.04</v>
      </c>
      <c r="M18" s="250">
        <f>Piloto!C61</f>
        <v>0.02</v>
      </c>
      <c r="N18" s="250">
        <f>Piloto!C62</f>
        <v>9.9550000000000003E-3</v>
      </c>
      <c r="O18" s="250">
        <f>Piloto!C63</f>
        <v>0.05</v>
      </c>
      <c r="P18" s="250">
        <f>Piloto!C64</f>
        <v>6.0499999999999998E-2</v>
      </c>
      <c r="Q18" s="251"/>
      <c r="R18" s="251"/>
      <c r="S18" s="250">
        <f>Piloto!C65</f>
        <v>0.63</v>
      </c>
      <c r="T18" s="252"/>
      <c r="U18" s="250"/>
      <c r="V18" s="250">
        <f>Piloto!C64</f>
        <v>6.0499999999999998E-2</v>
      </c>
      <c r="W18" s="250"/>
      <c r="X18" s="250">
        <f>Piloto!C65</f>
        <v>0.63</v>
      </c>
      <c r="Y18" s="246"/>
      <c r="Z18" s="49" t="s">
        <v>129</v>
      </c>
    </row>
    <row r="19" spans="1:32" s="359" customFormat="1" ht="24">
      <c r="A19" s="257">
        <f>Piloto!B74</f>
        <v>401</v>
      </c>
      <c r="B19" s="357">
        <f>C19+D19+I19</f>
        <v>280.78999999999996</v>
      </c>
      <c r="C19" s="358">
        <v>223.81</v>
      </c>
      <c r="D19" s="358">
        <v>46.84</v>
      </c>
      <c r="E19" s="380" t="s">
        <v>130</v>
      </c>
      <c r="F19" s="380" t="s">
        <v>131</v>
      </c>
      <c r="G19" s="380">
        <v>32</v>
      </c>
      <c r="H19" s="381" t="s">
        <v>132</v>
      </c>
      <c r="I19" s="381">
        <v>10.14</v>
      </c>
      <c r="J19" s="348">
        <f t="shared" ref="J19:J50" si="0">K19/B19</f>
        <v>8522.8498165889105</v>
      </c>
      <c r="K19" s="380">
        <f>VLOOKUP(A19,Piloto!$B$74:$G$170,5,FALSE)</f>
        <v>2393131</v>
      </c>
      <c r="L19" s="366">
        <f t="shared" ref="L19:L31" si="1">K19*$L$18</f>
        <v>95725.24</v>
      </c>
      <c r="M19" s="366">
        <f t="shared" ref="M19:M31" si="2">K19*$M$18</f>
        <v>47862.62</v>
      </c>
      <c r="N19" s="366">
        <f t="shared" ref="N19:N31" si="3">K19*$N$18</f>
        <v>23823.619105000002</v>
      </c>
      <c r="O19" s="366">
        <f t="shared" ref="O19:O31" si="4">K19*$O$18</f>
        <v>119656.55</v>
      </c>
      <c r="P19" s="366">
        <f t="shared" ref="P19:P31" si="5">K19*$P$18</f>
        <v>144784.42549999998</v>
      </c>
      <c r="Q19" s="366">
        <f t="shared" ref="Q19:Q31" si="6">L19*$L$15+M19*$M$15+N19*$N$15+O19*$O$15+P19*$P$15</f>
        <v>885470.43565500004</v>
      </c>
      <c r="R19" s="365"/>
      <c r="S19" s="365">
        <f t="shared" ref="S19:S31" si="7">K19*$S$18</f>
        <v>1507672.53</v>
      </c>
      <c r="T19" s="49"/>
      <c r="U19" t="e">
        <f>ROUND(#REF!*V$18,0)*$V$15</f>
        <v>#REF!</v>
      </c>
      <c r="V19" t="e">
        <f>PMT((1+Piloto!#REF!)^(IF($V$14="Semestrais",6,IF($V$14="Anuais",12,1)))-1,$V$15,-U19)</f>
        <v>#REF!</v>
      </c>
      <c r="W19" s="368" t="e">
        <f>ROUND(#REF!*X$18,0)*$X$15</f>
        <v>#REF!</v>
      </c>
      <c r="X19" s="368" t="e">
        <f>PMT((1+Piloto!#REF!)^(IF($X$14="Semestrais",6,IF($X$14="Anuais",12,1)))-1,$X$15,-W19)</f>
        <v>#REF!</v>
      </c>
      <c r="Y19" s="368"/>
      <c r="Z19" s="279" t="str">
        <f>VLOOKUP(A19,Piloto!B74:H170,4,FALSE)</f>
        <v>Disponivel</v>
      </c>
      <c r="AA19"/>
    </row>
    <row r="20" spans="1:32" ht="24" hidden="1">
      <c r="A20" s="257">
        <f>Piloto!B75</f>
        <v>402</v>
      </c>
      <c r="B20" s="352">
        <f>Piloto!G75</f>
        <v>321.3</v>
      </c>
      <c r="C20" s="255">
        <v>224.61</v>
      </c>
      <c r="D20" s="255">
        <v>87.23</v>
      </c>
      <c r="E20" s="348" t="s">
        <v>133</v>
      </c>
      <c r="F20" s="348" t="s">
        <v>131</v>
      </c>
      <c r="G20" s="348">
        <v>43</v>
      </c>
      <c r="H20" s="361" t="s">
        <v>131</v>
      </c>
      <c r="I20" s="361">
        <v>9.4600000000000009</v>
      </c>
      <c r="J20" s="348">
        <f t="shared" si="0"/>
        <v>8155.9726112667286</v>
      </c>
      <c r="K20" s="348">
        <f>VLOOKUP(A20,Piloto!$B$74:$G$170,5,FALSE)</f>
        <v>2620514</v>
      </c>
      <c r="L20" s="254">
        <f t="shared" si="1"/>
        <v>104820.56</v>
      </c>
      <c r="M20" s="254">
        <f t="shared" si="2"/>
        <v>52410.28</v>
      </c>
      <c r="N20" s="254">
        <f t="shared" si="3"/>
        <v>26087.21687</v>
      </c>
      <c r="O20" s="254">
        <f t="shared" si="4"/>
        <v>131025.70000000001</v>
      </c>
      <c r="P20" s="254">
        <f t="shared" si="5"/>
        <v>158541.09700000001</v>
      </c>
      <c r="Q20" s="254">
        <f t="shared" si="6"/>
        <v>969603.28257000004</v>
      </c>
      <c r="R20" s="254"/>
      <c r="S20" s="256">
        <f t="shared" si="7"/>
        <v>1650923.82</v>
      </c>
      <c r="T20" s="265"/>
      <c r="U20" s="254" t="e">
        <f>ROUND(#REF!*V$18,0)*$V$15</f>
        <v>#REF!</v>
      </c>
      <c r="V20" s="254" t="e">
        <f>PMT((1+Piloto!#REF!)^(IF($V$14="Semestrais",6,IF($V$14="Anuais",12,1)))-1,$V$15,-U20)</f>
        <v>#REF!</v>
      </c>
      <c r="W20" s="254" t="e">
        <f>ROUND(#REF!*X$18,0)*$X$15</f>
        <v>#REF!</v>
      </c>
      <c r="X20" s="254" t="e">
        <f>PMT((1+Piloto!#REF!)^(IF($X$14="Semestrais",6,IF($X$14="Anuais",12,1)))-1,$X$15,-W20)</f>
        <v>#REF!</v>
      </c>
      <c r="Y20" s="253"/>
      <c r="Z20" s="49" t="str">
        <f>VLOOKUP(A20,Piloto!B75:I171,4,FALSE)</f>
        <v>Contrato</v>
      </c>
      <c r="AC20" s="353"/>
      <c r="AD20" s="353"/>
      <c r="AE20" s="353"/>
      <c r="AF20" s="279"/>
    </row>
    <row r="21" spans="1:32" ht="24">
      <c r="A21" s="257">
        <f>Piloto!B76</f>
        <v>403</v>
      </c>
      <c r="B21" s="352">
        <f>Piloto!G76</f>
        <v>259.28999999999996</v>
      </c>
      <c r="C21" s="255">
        <v>187.26</v>
      </c>
      <c r="D21" s="255">
        <v>64.459999999999994</v>
      </c>
      <c r="E21" s="380" t="s">
        <v>134</v>
      </c>
      <c r="F21" s="380" t="s">
        <v>135</v>
      </c>
      <c r="G21" s="380">
        <v>44</v>
      </c>
      <c r="H21" s="381" t="s">
        <v>135</v>
      </c>
      <c r="I21" s="381">
        <v>8.5299999999999994</v>
      </c>
      <c r="J21" s="348">
        <f t="shared" si="0"/>
        <v>8252.4972039029672</v>
      </c>
      <c r="K21" s="380">
        <f>VLOOKUP(A21,Piloto!$B$74:$G$170,5,FALSE)</f>
        <v>2139790</v>
      </c>
      <c r="L21" s="254">
        <f t="shared" si="1"/>
        <v>85591.6</v>
      </c>
      <c r="M21" s="254">
        <f t="shared" si="2"/>
        <v>42795.8</v>
      </c>
      <c r="N21" s="254">
        <f t="shared" si="3"/>
        <v>21301.60945</v>
      </c>
      <c r="O21" s="254">
        <f t="shared" si="4"/>
        <v>106989.5</v>
      </c>
      <c r="P21" s="254">
        <f t="shared" si="5"/>
        <v>129457.295</v>
      </c>
      <c r="Q21" s="254">
        <f t="shared" si="6"/>
        <v>791732.99895000004</v>
      </c>
      <c r="R21" s="254"/>
      <c r="S21" s="256">
        <f t="shared" si="7"/>
        <v>1348067.7</v>
      </c>
      <c r="T21" s="265"/>
      <c r="U21" s="254" t="e">
        <f>ROUND(#REF!*V$18,0)*$V$15</f>
        <v>#REF!</v>
      </c>
      <c r="V21" s="254" t="e">
        <f>PMT((1+Piloto!#REF!)^(IF($V$14="Semestrais",6,IF($V$14="Anuais",12,1)))-1,$V$15,-U21)</f>
        <v>#REF!</v>
      </c>
      <c r="W21" s="254" t="e">
        <f>ROUND(#REF!*X$18,0)*$X$15</f>
        <v>#REF!</v>
      </c>
      <c r="X21" s="254" t="e">
        <f>PMT((1+Piloto!#REF!)^(IF($X$14="Semestrais",6,IF($X$14="Anuais",12,1)))-1,$X$15,-W21)</f>
        <v>#REF!</v>
      </c>
      <c r="Y21" s="253"/>
      <c r="Z21" s="49" t="str">
        <f>VLOOKUP(A21,Piloto!B76:I172,4,FALSE)</f>
        <v>Disponivel</v>
      </c>
      <c r="AC21" s="353"/>
      <c r="AD21" s="353"/>
      <c r="AE21" s="353"/>
      <c r="AF21" s="279"/>
    </row>
    <row r="22" spans="1:32" ht="24" hidden="1">
      <c r="A22" s="257">
        <f>Piloto!B77</f>
        <v>501</v>
      </c>
      <c r="B22" s="352">
        <f>Piloto!G77</f>
        <v>261.07</v>
      </c>
      <c r="C22" s="255">
        <v>220.43</v>
      </c>
      <c r="D22" s="255">
        <v>27.61</v>
      </c>
      <c r="E22" s="348" t="s">
        <v>136</v>
      </c>
      <c r="F22" s="348" t="s">
        <v>137</v>
      </c>
      <c r="G22" s="348">
        <v>30</v>
      </c>
      <c r="H22" s="361" t="s">
        <v>137</v>
      </c>
      <c r="I22" s="361">
        <v>13.03</v>
      </c>
      <c r="J22" s="348">
        <f t="shared" si="0"/>
        <v>10025.544873022562</v>
      </c>
      <c r="K22" s="348">
        <f>VLOOKUP(A22,Piloto!$B$74:$G$170,5,FALSE)</f>
        <v>2617369</v>
      </c>
      <c r="L22" s="254">
        <f t="shared" si="1"/>
        <v>104694.76000000001</v>
      </c>
      <c r="M22" s="254">
        <f t="shared" si="2"/>
        <v>52347.380000000005</v>
      </c>
      <c r="N22" s="254">
        <f t="shared" si="3"/>
        <v>26055.908395000002</v>
      </c>
      <c r="O22" s="254">
        <f t="shared" si="4"/>
        <v>130868.45000000001</v>
      </c>
      <c r="P22" s="254">
        <f t="shared" si="5"/>
        <v>158350.82449999999</v>
      </c>
      <c r="Q22" s="254">
        <f t="shared" si="6"/>
        <v>968439.61684500007</v>
      </c>
      <c r="R22" s="254"/>
      <c r="S22" s="256">
        <f t="shared" si="7"/>
        <v>1648942.47</v>
      </c>
      <c r="T22" s="265"/>
      <c r="U22" s="254" t="e">
        <f>ROUND(#REF!*V$18,0)*$V$15</f>
        <v>#REF!</v>
      </c>
      <c r="V22" s="254" t="e">
        <f>PMT((1+Piloto!#REF!)^(IF($V$14="Semestrais",6,IF($V$14="Anuais",12,1)))-1,$V$15,-U22)</f>
        <v>#REF!</v>
      </c>
      <c r="W22" s="254" t="e">
        <f>ROUND(#REF!*X$18,0)*$X$15</f>
        <v>#REF!</v>
      </c>
      <c r="X22" s="254" t="e">
        <f>PMT((1+Piloto!#REF!)^(IF($X$14="Semestrais",6,IF($X$14="Anuais",12,1)))-1,$X$15,-W22)</f>
        <v>#REF!</v>
      </c>
      <c r="Y22" s="253"/>
      <c r="Z22" s="49" t="str">
        <f>VLOOKUP(A22,Piloto!B77:I173,4,FALSE)</f>
        <v>Contrato</v>
      </c>
      <c r="AC22" s="353"/>
      <c r="AD22" s="353"/>
      <c r="AE22" s="353"/>
      <c r="AF22" s="279"/>
    </row>
    <row r="23" spans="1:32" ht="24">
      <c r="A23" s="257">
        <f>Piloto!B78</f>
        <v>502</v>
      </c>
      <c r="B23" s="352">
        <f>Piloto!G78</f>
        <v>251.18</v>
      </c>
      <c r="C23" s="255">
        <v>207.32</v>
      </c>
      <c r="D23" s="255">
        <v>33.18</v>
      </c>
      <c r="E23" s="380" t="s">
        <v>138</v>
      </c>
      <c r="F23" s="380" t="s">
        <v>139</v>
      </c>
      <c r="G23" s="380">
        <v>4</v>
      </c>
      <c r="H23" s="381" t="s">
        <v>139</v>
      </c>
      <c r="I23" s="381">
        <v>12.29</v>
      </c>
      <c r="J23" s="348">
        <f t="shared" si="0"/>
        <v>10025.547416195557</v>
      </c>
      <c r="K23" s="380">
        <f>VLOOKUP(A23,Piloto!$B$74:$G$170,5,FALSE)</f>
        <v>2518217</v>
      </c>
      <c r="L23" s="254">
        <f t="shared" si="1"/>
        <v>100728.68000000001</v>
      </c>
      <c r="M23" s="254">
        <f t="shared" si="2"/>
        <v>50364.340000000004</v>
      </c>
      <c r="N23" s="254">
        <f t="shared" si="3"/>
        <v>25068.850235000002</v>
      </c>
      <c r="O23" s="254">
        <f t="shared" si="4"/>
        <v>125910.85</v>
      </c>
      <c r="P23" s="254">
        <f t="shared" si="5"/>
        <v>152352.12849999999</v>
      </c>
      <c r="Q23" s="254">
        <f t="shared" si="6"/>
        <v>931752.88108500012</v>
      </c>
      <c r="R23" s="254"/>
      <c r="S23" s="256">
        <f t="shared" si="7"/>
        <v>1586476.71</v>
      </c>
      <c r="T23" s="265"/>
      <c r="U23" s="254" t="e">
        <f>ROUND(#REF!*V$18,0)*$V$15</f>
        <v>#REF!</v>
      </c>
      <c r="V23" s="254" t="e">
        <f>PMT((1+Piloto!#REF!)^(IF($V$14="Semestrais",6,IF($V$14="Anuais",12,1)))-1,$V$15,-U23)</f>
        <v>#REF!</v>
      </c>
      <c r="W23" s="254" t="e">
        <f>ROUND(#REF!*X$18,0)*$X$15</f>
        <v>#REF!</v>
      </c>
      <c r="X23" s="254" t="e">
        <f>PMT((1+Piloto!#REF!)^(IF($X$14="Semestrais",6,IF($X$14="Anuais",12,1)))-1,$X$15,-W23)</f>
        <v>#REF!</v>
      </c>
      <c r="Y23" s="253"/>
      <c r="Z23" s="49" t="str">
        <f>VLOOKUP(A23,Piloto!B78:I174,4,FALSE)</f>
        <v>Disponivel</v>
      </c>
      <c r="AC23" s="353"/>
      <c r="AD23" s="353"/>
      <c r="AE23" s="353"/>
      <c r="AF23" s="279"/>
    </row>
    <row r="24" spans="1:32" ht="24">
      <c r="A24" s="257">
        <f>Piloto!B79</f>
        <v>503</v>
      </c>
      <c r="B24" s="352">
        <f>Piloto!G79</f>
        <v>225.27000000000004</v>
      </c>
      <c r="C24" s="255">
        <v>190.3</v>
      </c>
      <c r="D24" s="255">
        <v>23.11</v>
      </c>
      <c r="E24" s="380" t="s">
        <v>140</v>
      </c>
      <c r="F24" s="380" t="s">
        <v>135</v>
      </c>
      <c r="G24" s="380">
        <v>67</v>
      </c>
      <c r="H24" s="381" t="s">
        <v>135</v>
      </c>
      <c r="I24" s="381">
        <v>11.86</v>
      </c>
      <c r="J24" s="348">
        <f t="shared" si="0"/>
        <v>12281.2935588405</v>
      </c>
      <c r="K24" s="380">
        <f>VLOOKUP(A24,Piloto!$B$74:$G$170,5,FALSE)</f>
        <v>2766607</v>
      </c>
      <c r="L24" s="254">
        <f t="shared" si="1"/>
        <v>110664.28</v>
      </c>
      <c r="M24" s="254">
        <f t="shared" si="2"/>
        <v>55332.14</v>
      </c>
      <c r="N24" s="254">
        <f t="shared" si="3"/>
        <v>27541.572684999999</v>
      </c>
      <c r="O24" s="254">
        <f t="shared" si="4"/>
        <v>138330.35</v>
      </c>
      <c r="P24" s="254">
        <f t="shared" si="5"/>
        <v>167379.72349999999</v>
      </c>
      <c r="Q24" s="254">
        <f t="shared" si="6"/>
        <v>1023658.4230349999</v>
      </c>
      <c r="R24" s="254"/>
      <c r="S24" s="256">
        <f t="shared" si="7"/>
        <v>1742962.41</v>
      </c>
      <c r="T24" s="265"/>
      <c r="U24" s="254" t="e">
        <f>ROUND(#REF!*V$18,0)*$V$15</f>
        <v>#REF!</v>
      </c>
      <c r="V24" s="254" t="e">
        <f>PMT((1+Piloto!#REF!)^(IF($V$14="Semestrais",6,IF($V$14="Anuais",12,1)))-1,$V$15,-U24)</f>
        <v>#REF!</v>
      </c>
      <c r="W24" s="254" t="e">
        <f>ROUND(#REF!*X$18,0)*$X$15</f>
        <v>#REF!</v>
      </c>
      <c r="X24" s="254" t="e">
        <f>PMT((1+Piloto!#REF!)^(IF($X$14="Semestrais",6,IF($X$14="Anuais",12,1)))-1,$X$15,-W24)</f>
        <v>#REF!</v>
      </c>
      <c r="Y24" s="253"/>
      <c r="Z24" s="49" t="str">
        <f>VLOOKUP(A24,Piloto!B79:I175,4,FALSE)</f>
        <v>Disponivel</v>
      </c>
      <c r="AC24" s="353"/>
      <c r="AD24" s="353"/>
      <c r="AE24" s="353"/>
      <c r="AF24" s="279"/>
    </row>
    <row r="25" spans="1:32" ht="24" hidden="1">
      <c r="A25" s="257">
        <f>Piloto!B80</f>
        <v>601</v>
      </c>
      <c r="B25" s="352">
        <f>Piloto!G80</f>
        <v>255.68</v>
      </c>
      <c r="C25" s="255">
        <v>220.43</v>
      </c>
      <c r="D25" s="255">
        <v>26.68</v>
      </c>
      <c r="E25" s="348" t="s">
        <v>141</v>
      </c>
      <c r="F25" s="348" t="s">
        <v>132</v>
      </c>
      <c r="G25" s="348">
        <v>89</v>
      </c>
      <c r="H25" s="361" t="s">
        <v>132</v>
      </c>
      <c r="I25" s="361">
        <v>8.57</v>
      </c>
      <c r="J25" s="348">
        <f t="shared" si="0"/>
        <v>9758.1508135168951</v>
      </c>
      <c r="K25" s="348">
        <f>VLOOKUP(A25,Piloto!$B$74:$G$170,5,FALSE)</f>
        <v>2494964</v>
      </c>
      <c r="L25" s="254">
        <f t="shared" si="1"/>
        <v>99798.56</v>
      </c>
      <c r="M25" s="254">
        <f t="shared" si="2"/>
        <v>49899.28</v>
      </c>
      <c r="N25" s="254">
        <f t="shared" si="3"/>
        <v>24837.366620000001</v>
      </c>
      <c r="O25" s="254">
        <f t="shared" si="4"/>
        <v>124748.20000000001</v>
      </c>
      <c r="P25" s="254">
        <f t="shared" si="5"/>
        <v>150945.32199999999</v>
      </c>
      <c r="Q25" s="254">
        <f t="shared" si="6"/>
        <v>923149.15482000005</v>
      </c>
      <c r="R25" s="254"/>
      <c r="S25" s="256">
        <f t="shared" si="7"/>
        <v>1571827.32</v>
      </c>
      <c r="T25" s="265"/>
      <c r="U25" s="254" t="e">
        <f>ROUND(#REF!*V$18,0)*$V$15</f>
        <v>#REF!</v>
      </c>
      <c r="V25" s="254" t="e">
        <f>PMT((1+Piloto!#REF!)^(IF($V$14="Semestrais",6,IF($V$14="Anuais",12,1)))-1,$V$15,-U25)</f>
        <v>#REF!</v>
      </c>
      <c r="W25" s="254" t="e">
        <f>ROUND(#REF!*X$18,0)*$X$15</f>
        <v>#REF!</v>
      </c>
      <c r="X25" s="254" t="e">
        <f>PMT((1+Piloto!#REF!)^(IF($X$14="Semestrais",6,IF($X$14="Anuais",12,1)))-1,$X$15,-W25)</f>
        <v>#REF!</v>
      </c>
      <c r="Y25" s="253"/>
      <c r="Z25" s="49" t="str">
        <f>VLOOKUP(A25,Piloto!B80:I176,4,FALSE)</f>
        <v>Contrato</v>
      </c>
      <c r="AC25" s="353"/>
      <c r="AD25" s="353"/>
      <c r="AE25" s="353"/>
      <c r="AF25" s="279"/>
    </row>
    <row r="26" spans="1:32" ht="24" hidden="1">
      <c r="A26" s="257">
        <f>Piloto!B81</f>
        <v>602</v>
      </c>
      <c r="B26" s="352">
        <f>Piloto!G81</f>
        <v>233.84</v>
      </c>
      <c r="C26" s="255">
        <v>207.32</v>
      </c>
      <c r="D26" s="255">
        <v>20.7</v>
      </c>
      <c r="E26" s="348" t="s">
        <v>142</v>
      </c>
      <c r="F26" s="348" t="s">
        <v>137</v>
      </c>
      <c r="G26" s="348">
        <v>46</v>
      </c>
      <c r="H26" s="361" t="s">
        <v>135</v>
      </c>
      <c r="I26" s="361">
        <v>5.82</v>
      </c>
      <c r="J26" s="348">
        <f t="shared" si="0"/>
        <v>10099.918747861786</v>
      </c>
      <c r="K26" s="348">
        <f>VLOOKUP(A26,Piloto!$B$74:$G$170,5,FALSE)</f>
        <v>2361765</v>
      </c>
      <c r="L26" s="254">
        <f t="shared" si="1"/>
        <v>94470.6</v>
      </c>
      <c r="M26" s="254">
        <f t="shared" si="2"/>
        <v>47235.3</v>
      </c>
      <c r="N26" s="254">
        <f t="shared" si="3"/>
        <v>23511.370575000001</v>
      </c>
      <c r="O26" s="254">
        <f t="shared" si="4"/>
        <v>118088.25</v>
      </c>
      <c r="P26" s="254">
        <f t="shared" si="5"/>
        <v>142886.7825</v>
      </c>
      <c r="Q26" s="254">
        <f t="shared" si="6"/>
        <v>873864.858825</v>
      </c>
      <c r="R26" s="254"/>
      <c r="S26" s="256">
        <f t="shared" si="7"/>
        <v>1487911.95</v>
      </c>
      <c r="T26" s="265"/>
      <c r="U26" s="254" t="e">
        <f>ROUND(#REF!*V$18,0)*$V$15</f>
        <v>#REF!</v>
      </c>
      <c r="V26" s="254" t="e">
        <f>PMT((1+Piloto!#REF!)^(IF($V$14="Semestrais",6,IF($V$14="Anuais",12,1)))-1,$V$15,-U26)</f>
        <v>#REF!</v>
      </c>
      <c r="W26" s="254" t="e">
        <f>ROUND(#REF!*X$18,0)*$X$15</f>
        <v>#REF!</v>
      </c>
      <c r="X26" s="254" t="e">
        <f>PMT((1+Piloto!#REF!)^(IF($X$14="Semestrais",6,IF($X$14="Anuais",12,1)))-1,$X$15,-W26)</f>
        <v>#REF!</v>
      </c>
      <c r="Y26" s="253"/>
      <c r="Z26" s="49" t="str">
        <f>VLOOKUP(A26,Piloto!B81:I177,4,FALSE)</f>
        <v>Contrato</v>
      </c>
      <c r="AC26" s="353"/>
      <c r="AD26" s="353"/>
      <c r="AE26" s="353"/>
      <c r="AF26" s="279"/>
    </row>
    <row r="27" spans="1:32" ht="24">
      <c r="A27" s="257">
        <f>Piloto!B82</f>
        <v>603</v>
      </c>
      <c r="B27" s="352">
        <f>Piloto!G82</f>
        <v>208.59000000000003</v>
      </c>
      <c r="C27" s="255">
        <v>190.3</v>
      </c>
      <c r="D27" s="255">
        <v>11.21</v>
      </c>
      <c r="E27" s="380" t="s">
        <v>143</v>
      </c>
      <c r="F27" s="380" t="s">
        <v>144</v>
      </c>
      <c r="G27" s="380">
        <v>21</v>
      </c>
      <c r="H27" s="381" t="s">
        <v>137</v>
      </c>
      <c r="I27" s="381">
        <v>7.08</v>
      </c>
      <c r="J27" s="348">
        <f t="shared" si="0"/>
        <v>10099.918500407497</v>
      </c>
      <c r="K27" s="380">
        <f>VLOOKUP(A27,Piloto!$B$74:$G$170,5,FALSE)</f>
        <v>2106742</v>
      </c>
      <c r="L27" s="254">
        <f t="shared" si="1"/>
        <v>84269.680000000008</v>
      </c>
      <c r="M27" s="254">
        <f t="shared" si="2"/>
        <v>42134.840000000004</v>
      </c>
      <c r="N27" s="254">
        <f t="shared" si="3"/>
        <v>20972.616610000001</v>
      </c>
      <c r="O27" s="254">
        <f t="shared" si="4"/>
        <v>105337.1</v>
      </c>
      <c r="P27" s="254">
        <f t="shared" si="5"/>
        <v>127457.891</v>
      </c>
      <c r="Q27" s="254">
        <f t="shared" si="6"/>
        <v>779505.07371000014</v>
      </c>
      <c r="R27" s="254"/>
      <c r="S27" s="256">
        <f t="shared" si="7"/>
        <v>1327247.46</v>
      </c>
      <c r="T27" s="265"/>
      <c r="U27" s="254" t="e">
        <f>ROUND(#REF!*V$18,0)*$V$15</f>
        <v>#REF!</v>
      </c>
      <c r="V27" s="254" t="e">
        <f>PMT((1+Piloto!#REF!)^(IF($V$14="Semestrais",6,IF($V$14="Anuais",12,1)))-1,$V$15,-U27)</f>
        <v>#REF!</v>
      </c>
      <c r="W27" s="254" t="e">
        <f>ROUND(#REF!*X$18,0)*$X$15</f>
        <v>#REF!</v>
      </c>
      <c r="X27" s="254" t="e">
        <f>PMT((1+Piloto!#REF!)^(IF($X$14="Semestrais",6,IF($X$14="Anuais",12,1)))-1,$X$15,-W27)</f>
        <v>#REF!</v>
      </c>
      <c r="Y27" s="253"/>
      <c r="Z27" s="49" t="str">
        <f>VLOOKUP(A27,Piloto!B82:I178,4,FALSE)</f>
        <v>Disponivel</v>
      </c>
      <c r="AC27" s="353"/>
      <c r="AD27" s="353"/>
      <c r="AE27" s="353"/>
      <c r="AF27" s="279"/>
    </row>
    <row r="28" spans="1:32" ht="24" hidden="1">
      <c r="A28" s="257">
        <f>Piloto!B83</f>
        <v>701</v>
      </c>
      <c r="B28" s="352">
        <f>Piloto!G83</f>
        <v>249.47</v>
      </c>
      <c r="C28" s="255">
        <v>220.43</v>
      </c>
      <c r="D28" s="255">
        <v>21.34</v>
      </c>
      <c r="E28" s="348" t="s">
        <v>145</v>
      </c>
      <c r="F28" s="348" t="s">
        <v>137</v>
      </c>
      <c r="G28" s="348">
        <v>29</v>
      </c>
      <c r="H28" s="361" t="s">
        <v>137</v>
      </c>
      <c r="I28" s="361">
        <v>7.7</v>
      </c>
      <c r="J28" s="348">
        <f t="shared" si="0"/>
        <v>10174.293502224717</v>
      </c>
      <c r="K28" s="348">
        <f>VLOOKUP(A28,Piloto!$B$74:$G$170,5,FALSE)</f>
        <v>2538181</v>
      </c>
      <c r="L28" s="254">
        <f t="shared" si="1"/>
        <v>101527.24</v>
      </c>
      <c r="M28" s="254">
        <f t="shared" si="2"/>
        <v>50763.62</v>
      </c>
      <c r="N28" s="254">
        <f t="shared" si="3"/>
        <v>25267.591855000002</v>
      </c>
      <c r="O28" s="254">
        <f t="shared" si="4"/>
        <v>126909.05</v>
      </c>
      <c r="P28" s="254">
        <f t="shared" si="5"/>
        <v>153559.95050000001</v>
      </c>
      <c r="Q28" s="254">
        <f t="shared" si="6"/>
        <v>939139.66090500006</v>
      </c>
      <c r="R28" s="254"/>
      <c r="S28" s="256">
        <f t="shared" si="7"/>
        <v>1599054.03</v>
      </c>
      <c r="T28" s="265"/>
      <c r="U28" s="254" t="e">
        <f>ROUND(#REF!*V$18,0)*$V$15</f>
        <v>#REF!</v>
      </c>
      <c r="V28" s="254" t="e">
        <f>PMT((1+Piloto!#REF!)^(IF($V$14="Semestrais",6,IF($V$14="Anuais",12,1)))-1,$V$15,-U28)</f>
        <v>#REF!</v>
      </c>
      <c r="W28" s="254" t="e">
        <f>ROUND(#REF!*X$18,0)*$X$15</f>
        <v>#REF!</v>
      </c>
      <c r="X28" s="254" t="e">
        <f>PMT((1+Piloto!#REF!)^(IF($X$14="Semestrais",6,IF($X$14="Anuais",12,1)))-1,$X$15,-W28)</f>
        <v>#REF!</v>
      </c>
      <c r="Y28" s="253"/>
      <c r="Z28" s="49" t="str">
        <f>VLOOKUP(A28,Piloto!B83:I179,4,FALSE)</f>
        <v>Contrato</v>
      </c>
      <c r="AC28" s="353"/>
      <c r="AD28" s="353"/>
      <c r="AE28" s="353"/>
      <c r="AF28" s="279"/>
    </row>
    <row r="29" spans="1:32" ht="24" hidden="1">
      <c r="A29" s="257">
        <f>Piloto!B84</f>
        <v>702</v>
      </c>
      <c r="B29" s="352">
        <f>Piloto!G84</f>
        <v>231.84</v>
      </c>
      <c r="C29" s="255">
        <v>207.32</v>
      </c>
      <c r="D29" s="255">
        <v>18.059999999999999</v>
      </c>
      <c r="E29" s="348" t="s">
        <v>146</v>
      </c>
      <c r="F29" s="348" t="s">
        <v>137</v>
      </c>
      <c r="G29" s="348">
        <v>76</v>
      </c>
      <c r="H29" s="361" t="s">
        <v>132</v>
      </c>
      <c r="I29" s="361">
        <v>6.46</v>
      </c>
      <c r="J29" s="348">
        <f t="shared" si="0"/>
        <v>10174.292615596964</v>
      </c>
      <c r="K29" s="348">
        <f>VLOOKUP(A29,Piloto!$B$74:$G$170,5,FALSE)</f>
        <v>2358808</v>
      </c>
      <c r="L29" s="254">
        <f t="shared" si="1"/>
        <v>94352.320000000007</v>
      </c>
      <c r="M29" s="254">
        <f t="shared" si="2"/>
        <v>47176.160000000003</v>
      </c>
      <c r="N29" s="254">
        <f t="shared" si="3"/>
        <v>23481.933639999999</v>
      </c>
      <c r="O29" s="254">
        <f t="shared" si="4"/>
        <v>117940.40000000001</v>
      </c>
      <c r="P29" s="254">
        <f t="shared" si="5"/>
        <v>142707.88399999999</v>
      </c>
      <c r="Q29" s="254">
        <f t="shared" si="6"/>
        <v>872770.75404000003</v>
      </c>
      <c r="R29" s="254"/>
      <c r="S29" s="256">
        <f t="shared" si="7"/>
        <v>1486049.04</v>
      </c>
      <c r="T29" s="265"/>
      <c r="U29" s="254" t="e">
        <f>ROUND(#REF!*V$18,0)*$V$15</f>
        <v>#REF!</v>
      </c>
      <c r="V29" s="254" t="e">
        <f>PMT((1+Piloto!#REF!)^(IF($V$14="Semestrais",6,IF($V$14="Anuais",12,1)))-1,$V$15,-U29)</f>
        <v>#REF!</v>
      </c>
      <c r="W29" s="254" t="e">
        <f>ROUND(#REF!*X$18,0)*$X$15</f>
        <v>#REF!</v>
      </c>
      <c r="X29" s="254" t="e">
        <f>PMT((1+Piloto!#REF!)^(IF($X$14="Semestrais",6,IF($X$14="Anuais",12,1)))-1,$X$15,-W29)</f>
        <v>#REF!</v>
      </c>
      <c r="Y29" s="253"/>
      <c r="Z29" s="49" t="str">
        <f>VLOOKUP(A29,Piloto!B84:I180,4,FALSE)</f>
        <v>Contrato</v>
      </c>
      <c r="AC29" s="353"/>
      <c r="AD29" s="353"/>
      <c r="AE29" s="353"/>
      <c r="AF29" s="279"/>
    </row>
    <row r="30" spans="1:32" ht="24">
      <c r="A30" s="257">
        <f>Piloto!B85</f>
        <v>703</v>
      </c>
      <c r="B30" s="352">
        <f>Piloto!G85</f>
        <v>209.76000000000002</v>
      </c>
      <c r="C30" s="255">
        <v>190.3</v>
      </c>
      <c r="D30" s="255">
        <v>12.37</v>
      </c>
      <c r="E30" s="380" t="s">
        <v>147</v>
      </c>
      <c r="F30" s="380" t="s">
        <v>139</v>
      </c>
      <c r="G30" s="380">
        <v>7</v>
      </c>
      <c r="H30" s="381" t="s">
        <v>139</v>
      </c>
      <c r="I30" s="381">
        <v>7.09</v>
      </c>
      <c r="J30" s="348">
        <f t="shared" si="0"/>
        <v>10174.294431731501</v>
      </c>
      <c r="K30" s="380">
        <f>VLOOKUP(A30,Piloto!$B$74:$G$170,5,FALSE)</f>
        <v>2134160</v>
      </c>
      <c r="L30" s="254">
        <f t="shared" si="1"/>
        <v>85366.400000000009</v>
      </c>
      <c r="M30" s="254">
        <f t="shared" si="2"/>
        <v>42683.200000000004</v>
      </c>
      <c r="N30" s="254">
        <f t="shared" si="3"/>
        <v>21245.5628</v>
      </c>
      <c r="O30" s="254">
        <f t="shared" si="4"/>
        <v>106708</v>
      </c>
      <c r="P30" s="254">
        <f t="shared" si="5"/>
        <v>129116.68</v>
      </c>
      <c r="Q30" s="254">
        <f t="shared" si="6"/>
        <v>789649.87079999992</v>
      </c>
      <c r="R30" s="254"/>
      <c r="S30" s="256">
        <f t="shared" si="7"/>
        <v>1344520.8</v>
      </c>
      <c r="T30" s="265"/>
      <c r="U30" s="254" t="e">
        <f>ROUND(#REF!*V$18,0)*$V$15</f>
        <v>#REF!</v>
      </c>
      <c r="V30" s="254" t="e">
        <f>PMT((1+Piloto!#REF!)^(IF($V$14="Semestrais",6,IF($V$14="Anuais",12,1)))-1,$V$15,-U30)</f>
        <v>#REF!</v>
      </c>
      <c r="W30" s="254" t="e">
        <f>ROUND(#REF!*X$18,0)*$X$15</f>
        <v>#REF!</v>
      </c>
      <c r="X30" s="254" t="e">
        <f>PMT((1+Piloto!#REF!)^(IF($X$14="Semestrais",6,IF($X$14="Anuais",12,1)))-1,$X$15,-W30)</f>
        <v>#REF!</v>
      </c>
      <c r="Y30" s="253"/>
      <c r="Z30" s="49" t="str">
        <f>VLOOKUP(A30,Piloto!B85:I181,4,FALSE)</f>
        <v>Disponivel</v>
      </c>
      <c r="AC30" s="353"/>
      <c r="AD30" s="353"/>
      <c r="AE30" s="353"/>
      <c r="AF30" s="279"/>
    </row>
    <row r="31" spans="1:32" ht="24" hidden="1">
      <c r="A31" s="257">
        <f>Piloto!B86</f>
        <v>801</v>
      </c>
      <c r="B31" s="352">
        <f>Piloto!G86</f>
        <v>247.62000000000003</v>
      </c>
      <c r="C31" s="255">
        <v>220.43</v>
      </c>
      <c r="D31" s="255">
        <v>18.86</v>
      </c>
      <c r="E31" s="348" t="s">
        <v>148</v>
      </c>
      <c r="F31" s="348" t="s">
        <v>137</v>
      </c>
      <c r="G31" s="348">
        <v>28</v>
      </c>
      <c r="H31" s="361" t="s">
        <v>137</v>
      </c>
      <c r="I31" s="361">
        <v>8.33</v>
      </c>
      <c r="J31" s="348">
        <f t="shared" si="0"/>
        <v>10150.121153380178</v>
      </c>
      <c r="K31" s="348">
        <f>VLOOKUP(A31,Piloto!$B$74:$G$170,5,FALSE)</f>
        <v>2513373</v>
      </c>
      <c r="L31" s="254">
        <f t="shared" si="1"/>
        <v>100534.92</v>
      </c>
      <c r="M31" s="254">
        <f t="shared" si="2"/>
        <v>50267.46</v>
      </c>
      <c r="N31" s="254">
        <f t="shared" si="3"/>
        <v>25020.628215000001</v>
      </c>
      <c r="O31" s="254">
        <f t="shared" si="4"/>
        <v>125668.65000000001</v>
      </c>
      <c r="P31" s="254">
        <f t="shared" si="5"/>
        <v>152059.06649999999</v>
      </c>
      <c r="Q31" s="254">
        <f t="shared" si="6"/>
        <v>929960.57686499995</v>
      </c>
      <c r="R31" s="254"/>
      <c r="S31" s="256">
        <f t="shared" si="7"/>
        <v>1583424.99</v>
      </c>
      <c r="T31" s="265"/>
      <c r="U31" s="254" t="e">
        <f>ROUND(#REF!*V$18,0)*$V$15</f>
        <v>#REF!</v>
      </c>
      <c r="V31" s="254" t="e">
        <f>PMT((1+Piloto!#REF!)^(IF($V$14="Semestrais",6,IF($V$14="Anuais",12,1)))-1,$V$15,-U31)</f>
        <v>#REF!</v>
      </c>
      <c r="W31" s="254" t="e">
        <f>ROUND(#REF!*X$18,0)*$X$15</f>
        <v>#REF!</v>
      </c>
      <c r="X31" s="254" t="e">
        <f>PMT((1+Piloto!#REF!)^(IF($X$14="Semestrais",6,IF($X$14="Anuais",12,1)))-1,$X$15,-W31)</f>
        <v>#REF!</v>
      </c>
      <c r="Y31" s="253"/>
      <c r="Z31" s="49" t="str">
        <f>VLOOKUP(A31,Piloto!B86:I182,4,FALSE)</f>
        <v>Contrato</v>
      </c>
      <c r="AC31" s="353"/>
      <c r="AD31" s="353"/>
      <c r="AE31" s="353"/>
      <c r="AF31" s="279"/>
    </row>
    <row r="32" spans="1:32" ht="24">
      <c r="A32" s="257">
        <f>Piloto!B87</f>
        <v>802</v>
      </c>
      <c r="B32" s="352">
        <f>Piloto!G87</f>
        <v>232.95999999999998</v>
      </c>
      <c r="C32" s="255">
        <v>207.32</v>
      </c>
      <c r="D32" s="255">
        <v>20.7</v>
      </c>
      <c r="E32" s="380" t="s">
        <v>149</v>
      </c>
      <c r="F32" s="380" t="s">
        <v>139</v>
      </c>
      <c r="G32" s="380">
        <v>2</v>
      </c>
      <c r="H32" s="381" t="s">
        <v>139</v>
      </c>
      <c r="I32" s="381">
        <v>4.9400000000000004</v>
      </c>
      <c r="J32" s="348">
        <f t="shared" si="0"/>
        <v>10150.120192307693</v>
      </c>
      <c r="K32" s="380">
        <f>VLOOKUP(A32,Piloto!$B$74:$G$170,5,FALSE)</f>
        <v>2364572</v>
      </c>
      <c r="L32" s="254">
        <f t="shared" ref="L32:L95" si="8">K32*$L$18</f>
        <v>94582.88</v>
      </c>
      <c r="M32" s="254">
        <f t="shared" ref="M32:M95" si="9">K32*$M$18</f>
        <v>47291.44</v>
      </c>
      <c r="N32" s="254">
        <f t="shared" ref="N32:N95" si="10">K32*$N$18</f>
        <v>23539.314259999999</v>
      </c>
      <c r="O32" s="254">
        <f t="shared" ref="O32:O95" si="11">K32*$O$18</f>
        <v>118228.6</v>
      </c>
      <c r="P32" s="254">
        <f t="shared" ref="P32:P95" si="12">K32*$P$18</f>
        <v>143056.606</v>
      </c>
      <c r="Q32" s="254">
        <f t="shared" ref="Q32:Q95" si="13">L32*$L$15+M32*$M$15+N32*$N$15+O32*$O$15+P32*$P$15</f>
        <v>874903.46285999997</v>
      </c>
      <c r="R32" s="254"/>
      <c r="S32" s="256">
        <f t="shared" ref="S32:S95" si="14">K32*$S$18</f>
        <v>1489680.36</v>
      </c>
      <c r="T32" s="265"/>
      <c r="U32" s="254" t="e">
        <f>ROUND(#REF!*V$18,0)*$V$15</f>
        <v>#REF!</v>
      </c>
      <c r="V32" s="254" t="e">
        <f>PMT((1+Piloto!#REF!)^(IF($V$14="Semestrais",6,IF($V$14="Anuais",12,1)))-1,$V$15,-U32)</f>
        <v>#REF!</v>
      </c>
      <c r="W32" s="254" t="e">
        <f>ROUND(#REF!*X$18,0)*$X$15</f>
        <v>#REF!</v>
      </c>
      <c r="X32" s="254" t="e">
        <f>PMT((1+Piloto!#REF!)^(IF($X$14="Semestrais",6,IF($X$14="Anuais",12,1)))-1,$X$15,-W32)</f>
        <v>#REF!</v>
      </c>
      <c r="Y32" s="253"/>
      <c r="Z32" s="49" t="str">
        <f>VLOOKUP(A32,Piloto!B87:I183,4,FALSE)</f>
        <v>Disponivel</v>
      </c>
      <c r="AC32" s="353"/>
      <c r="AD32" s="353"/>
      <c r="AE32" s="353"/>
      <c r="AF32" s="279"/>
    </row>
    <row r="33" spans="1:32" ht="24" hidden="1">
      <c r="A33" s="257">
        <f>Piloto!B88</f>
        <v>803</v>
      </c>
      <c r="B33" s="352">
        <f>Piloto!G88</f>
        <v>206.74</v>
      </c>
      <c r="C33" s="255">
        <v>190.3</v>
      </c>
      <c r="D33" s="255">
        <v>11.21</v>
      </c>
      <c r="E33" s="348" t="s">
        <v>150</v>
      </c>
      <c r="F33" s="348" t="s">
        <v>139</v>
      </c>
      <c r="G33" s="348">
        <v>75</v>
      </c>
      <c r="H33" s="361" t="s">
        <v>132</v>
      </c>
      <c r="I33" s="361">
        <v>5.23</v>
      </c>
      <c r="J33" s="348">
        <f t="shared" si="0"/>
        <v>10150.120924833123</v>
      </c>
      <c r="K33" s="348">
        <f>VLOOKUP(A33,Piloto!$B$74:$G$170,5,FALSE)</f>
        <v>2098436</v>
      </c>
      <c r="L33" s="254">
        <f t="shared" si="8"/>
        <v>83937.44</v>
      </c>
      <c r="M33" s="254">
        <f t="shared" si="9"/>
        <v>41968.72</v>
      </c>
      <c r="N33" s="254">
        <f t="shared" si="10"/>
        <v>20889.930380000002</v>
      </c>
      <c r="O33" s="254">
        <f t="shared" si="11"/>
        <v>104921.8</v>
      </c>
      <c r="P33" s="254">
        <f t="shared" si="12"/>
        <v>126955.378</v>
      </c>
      <c r="Q33" s="254">
        <f t="shared" si="13"/>
        <v>776431.81218000001</v>
      </c>
      <c r="R33" s="254"/>
      <c r="S33" s="256">
        <f t="shared" si="14"/>
        <v>1322014.68</v>
      </c>
      <c r="T33" s="265"/>
      <c r="U33" s="254" t="e">
        <f>ROUND(#REF!*V$18,0)*$V$15</f>
        <v>#REF!</v>
      </c>
      <c r="V33" s="254" t="e">
        <f>PMT((1+Piloto!#REF!)^(IF($V$14="Semestrais",6,IF($V$14="Anuais",12,1)))-1,$V$15,-U33)</f>
        <v>#REF!</v>
      </c>
      <c r="W33" s="254" t="e">
        <f>ROUND(#REF!*X$18,0)*$X$15</f>
        <v>#REF!</v>
      </c>
      <c r="X33" s="254" t="e">
        <f>PMT((1+Piloto!#REF!)^(IF($X$14="Semestrais",6,IF($X$14="Anuais",12,1)))-1,$X$15,-W33)</f>
        <v>#REF!</v>
      </c>
      <c r="Y33" s="253"/>
      <c r="Z33" s="49" t="str">
        <f>VLOOKUP(A33,Piloto!B88:I184,4,FALSE)</f>
        <v>Contrato</v>
      </c>
      <c r="AC33" s="353"/>
      <c r="AD33" s="353"/>
      <c r="AE33" s="353"/>
      <c r="AF33" s="279"/>
    </row>
    <row r="34" spans="1:32" ht="24" hidden="1">
      <c r="A34" s="257">
        <f>Piloto!B89</f>
        <v>901</v>
      </c>
      <c r="B34" s="357">
        <f>Piloto!G89</f>
        <v>249.04000000000002</v>
      </c>
      <c r="C34" s="358">
        <v>220.43</v>
      </c>
      <c r="D34" s="358">
        <v>21.34</v>
      </c>
      <c r="E34" s="348" t="s">
        <v>151</v>
      </c>
      <c r="F34" s="348" t="s">
        <v>132</v>
      </c>
      <c r="G34" s="348">
        <v>88</v>
      </c>
      <c r="H34" s="361" t="s">
        <v>132</v>
      </c>
      <c r="I34" s="361">
        <v>7.27</v>
      </c>
      <c r="J34" s="348">
        <f t="shared" si="0"/>
        <v>10124.522165114036</v>
      </c>
      <c r="K34" s="365">
        <f>VLOOKUP(A34,Piloto!$B$74:$G$170,5,FALSE)</f>
        <v>2521411</v>
      </c>
      <c r="L34" s="366">
        <f t="shared" si="8"/>
        <v>100856.44</v>
      </c>
      <c r="M34" s="366">
        <f t="shared" si="9"/>
        <v>50428.22</v>
      </c>
      <c r="N34" s="366">
        <f t="shared" si="10"/>
        <v>25100.646505000001</v>
      </c>
      <c r="O34" s="366">
        <f t="shared" si="11"/>
        <v>126070.55</v>
      </c>
      <c r="P34" s="366">
        <f t="shared" si="12"/>
        <v>152545.36549999999</v>
      </c>
      <c r="Q34" s="366">
        <f t="shared" si="13"/>
        <v>932934.67705499998</v>
      </c>
      <c r="R34" s="365"/>
      <c r="S34" s="367">
        <f t="shared" si="14"/>
        <v>1588488.93</v>
      </c>
      <c r="T34" s="49"/>
      <c r="U34" t="e">
        <f>ROUND(#REF!*V$18,0)*$V$15</f>
        <v>#REF!</v>
      </c>
      <c r="V34" t="e">
        <f>PMT((1+Piloto!#REF!)^(IF($V$14="Semestrais",6,IF($V$14="Anuais",12,1)))-1,$V$15,-U34)</f>
        <v>#REF!</v>
      </c>
      <c r="W34" s="368" t="e">
        <f>ROUND(#REF!*X$18,0)*$X$15</f>
        <v>#REF!</v>
      </c>
      <c r="X34" s="368" t="e">
        <f>PMT((1+Piloto!#REF!)^(IF($X$14="Semestrais",6,IF($X$14="Anuais",12,1)))-1,$X$15,-W34)</f>
        <v>#REF!</v>
      </c>
      <c r="Y34" s="368"/>
      <c r="Z34" s="279" t="str">
        <f>VLOOKUP(A34,Piloto!B89:I185,4,FALSE)</f>
        <v>Contrato</v>
      </c>
    </row>
    <row r="35" spans="1:32" ht="24" hidden="1">
      <c r="A35" s="257">
        <f>Piloto!B90</f>
        <v>902</v>
      </c>
      <c r="B35" s="352">
        <f>Piloto!G90</f>
        <v>243.42999999999998</v>
      </c>
      <c r="C35" s="255">
        <v>207.32</v>
      </c>
      <c r="D35" s="255">
        <v>25.88</v>
      </c>
      <c r="E35" s="348" t="s">
        <v>152</v>
      </c>
      <c r="F35" s="348" t="s">
        <v>139</v>
      </c>
      <c r="G35" s="348">
        <v>3</v>
      </c>
      <c r="H35" s="361" t="s">
        <v>139</v>
      </c>
      <c r="I35" s="361">
        <v>12.18</v>
      </c>
      <c r="J35" s="348">
        <f t="shared" si="0"/>
        <v>10124.520396007067</v>
      </c>
      <c r="K35" s="348">
        <f>VLOOKUP(A35,Piloto!$B$74:$G$170,5,FALSE)</f>
        <v>2464612</v>
      </c>
      <c r="L35" s="254">
        <f t="shared" si="8"/>
        <v>98584.48</v>
      </c>
      <c r="M35" s="254">
        <f t="shared" si="9"/>
        <v>49292.24</v>
      </c>
      <c r="N35" s="254">
        <f t="shared" si="10"/>
        <v>24535.212460000002</v>
      </c>
      <c r="O35" s="254">
        <f t="shared" si="11"/>
        <v>123230.6</v>
      </c>
      <c r="P35" s="254">
        <f t="shared" si="12"/>
        <v>149109.02599999998</v>
      </c>
      <c r="Q35" s="254">
        <f t="shared" si="13"/>
        <v>911918.76306000003</v>
      </c>
      <c r="R35" s="254"/>
      <c r="S35" s="256">
        <f t="shared" si="14"/>
        <v>1552705.56</v>
      </c>
      <c r="T35" s="265"/>
      <c r="U35" s="254" t="e">
        <f>ROUND(#REF!*V$18,0)*$V$15</f>
        <v>#REF!</v>
      </c>
      <c r="V35" s="254" t="e">
        <f>PMT((1+Piloto!#REF!)^(IF($V$14="Semestrais",6,IF($V$14="Anuais",12,1)))-1,$V$15,-U35)</f>
        <v>#REF!</v>
      </c>
      <c r="W35" s="254" t="e">
        <f>ROUND(#REF!*X$18,0)*$X$15</f>
        <v>#REF!</v>
      </c>
      <c r="X35" s="254" t="e">
        <f>PMT((1+Piloto!#REF!)^(IF($X$14="Semestrais",6,IF($X$14="Anuais",12,1)))-1,$X$15,-W35)</f>
        <v>#REF!</v>
      </c>
      <c r="Y35" s="253"/>
      <c r="Z35" s="49" t="str">
        <f>VLOOKUP(A35,Piloto!B90:I186,4,FALSE)</f>
        <v>Contrato</v>
      </c>
      <c r="AC35" s="353"/>
      <c r="AD35" s="353"/>
      <c r="AE35" s="353"/>
      <c r="AF35" s="279"/>
    </row>
    <row r="36" spans="1:32" ht="24" hidden="1">
      <c r="A36" s="257">
        <f>Piloto!B91</f>
        <v>903</v>
      </c>
      <c r="B36" s="352">
        <f>Piloto!G91</f>
        <v>209.09</v>
      </c>
      <c r="C36" s="255">
        <v>190.3</v>
      </c>
      <c r="D36" s="255">
        <v>12.37</v>
      </c>
      <c r="E36" s="348" t="s">
        <v>153</v>
      </c>
      <c r="F36" s="348" t="s">
        <v>135</v>
      </c>
      <c r="G36" s="348">
        <v>64</v>
      </c>
      <c r="H36" s="361" t="s">
        <v>135</v>
      </c>
      <c r="I36" s="361">
        <v>6.42</v>
      </c>
      <c r="J36" s="348">
        <f t="shared" si="0"/>
        <v>9925.9983739059735</v>
      </c>
      <c r="K36" s="348">
        <f>VLOOKUP(A36,Piloto!$B$74:$G$170,5,FALSE)</f>
        <v>2075427</v>
      </c>
      <c r="L36" s="254">
        <f t="shared" si="8"/>
        <v>83017.08</v>
      </c>
      <c r="M36" s="254">
        <f t="shared" si="9"/>
        <v>41508.54</v>
      </c>
      <c r="N36" s="254">
        <f t="shared" si="10"/>
        <v>20660.875785</v>
      </c>
      <c r="O36" s="254">
        <f t="shared" si="11"/>
        <v>103771.35</v>
      </c>
      <c r="P36" s="254">
        <f t="shared" si="12"/>
        <v>125563.33349999999</v>
      </c>
      <c r="Q36" s="254">
        <f t="shared" si="13"/>
        <v>767918.36713499995</v>
      </c>
      <c r="R36" s="254"/>
      <c r="S36" s="256">
        <f t="shared" si="14"/>
        <v>1307519.01</v>
      </c>
      <c r="T36" s="265"/>
      <c r="U36" s="254" t="e">
        <f>ROUND(#REF!*V$18,0)*$V$15</f>
        <v>#REF!</v>
      </c>
      <c r="V36" s="254" t="e">
        <f>PMT((1+Piloto!#REF!)^(IF($V$14="Semestrais",6,IF($V$14="Anuais",12,1)))-1,$V$15,-U36)</f>
        <v>#REF!</v>
      </c>
      <c r="W36" s="254" t="e">
        <f>ROUND(#REF!*X$18,0)*$X$15</f>
        <v>#REF!</v>
      </c>
      <c r="X36" s="254" t="e">
        <f>PMT((1+Piloto!#REF!)^(IF($X$14="Semestrais",6,IF($X$14="Anuais",12,1)))-1,$X$15,-W36)</f>
        <v>#REF!</v>
      </c>
      <c r="Y36" s="253"/>
      <c r="Z36" s="49" t="str">
        <f>VLOOKUP(A36,Piloto!B91:I187,4,FALSE)</f>
        <v>Contrato</v>
      </c>
      <c r="AC36" s="353"/>
      <c r="AD36" s="353"/>
      <c r="AE36" s="353"/>
      <c r="AF36" s="279"/>
    </row>
    <row r="37" spans="1:32" ht="24" hidden="1">
      <c r="A37" s="257">
        <f>Piloto!B92</f>
        <v>1001</v>
      </c>
      <c r="B37" s="352">
        <f>Piloto!G92</f>
        <v>251.01999999999998</v>
      </c>
      <c r="C37" s="255">
        <v>220.43</v>
      </c>
      <c r="D37" s="255">
        <v>23.89</v>
      </c>
      <c r="E37" s="348" t="s">
        <v>154</v>
      </c>
      <c r="F37" s="348" t="s">
        <v>155</v>
      </c>
      <c r="G37" s="348">
        <v>92</v>
      </c>
      <c r="H37" s="361" t="s">
        <v>132</v>
      </c>
      <c r="I37" s="361">
        <v>6.7</v>
      </c>
      <c r="J37" s="348">
        <f t="shared" si="0"/>
        <v>10335.837781850052</v>
      </c>
      <c r="K37" s="348">
        <f>VLOOKUP(A37,Piloto!$B$74:$G$170,5,FALSE)</f>
        <v>2594502</v>
      </c>
      <c r="L37" s="254">
        <f t="shared" si="8"/>
        <v>103780.08</v>
      </c>
      <c r="M37" s="254">
        <f t="shared" si="9"/>
        <v>51890.04</v>
      </c>
      <c r="N37" s="254">
        <f t="shared" si="10"/>
        <v>25828.26741</v>
      </c>
      <c r="O37" s="254">
        <f t="shared" si="11"/>
        <v>129725.1</v>
      </c>
      <c r="P37" s="254">
        <f t="shared" si="12"/>
        <v>156967.37099999998</v>
      </c>
      <c r="Q37" s="254">
        <f t="shared" si="13"/>
        <v>959978.71250999998</v>
      </c>
      <c r="R37" s="254"/>
      <c r="S37" s="256">
        <f t="shared" si="14"/>
        <v>1634536.26</v>
      </c>
      <c r="T37" s="265"/>
      <c r="U37" s="254" t="e">
        <f>ROUND(#REF!*V$18,0)*$V$15</f>
        <v>#REF!</v>
      </c>
      <c r="V37" s="254" t="e">
        <f>PMT((1+Piloto!#REF!)^(IF($V$14="Semestrais",6,IF($V$14="Anuais",12,1)))-1,$V$15,-U37)</f>
        <v>#REF!</v>
      </c>
      <c r="W37" s="254" t="e">
        <f>ROUND(#REF!*X$18,0)*$X$15</f>
        <v>#REF!</v>
      </c>
      <c r="X37" s="254" t="e">
        <f>PMT((1+Piloto!#REF!)^(IF($X$14="Semestrais",6,IF($X$14="Anuais",12,1)))-1,$X$15,-W37)</f>
        <v>#REF!</v>
      </c>
      <c r="Y37" s="253"/>
      <c r="Z37" s="49" t="str">
        <f>VLOOKUP(A37,Piloto!B92:I188,4,FALSE)</f>
        <v>Contrato</v>
      </c>
      <c r="AC37" s="353"/>
      <c r="AD37" s="353"/>
      <c r="AE37" s="353"/>
      <c r="AF37" s="279"/>
    </row>
    <row r="38" spans="1:32" ht="24" hidden="1">
      <c r="A38" s="257">
        <f>Piloto!B93</f>
        <v>1002</v>
      </c>
      <c r="B38" s="352">
        <f>Piloto!G93</f>
        <v>233.7</v>
      </c>
      <c r="C38" s="255">
        <v>207.32</v>
      </c>
      <c r="D38" s="255">
        <v>20.7</v>
      </c>
      <c r="E38" s="348" t="s">
        <v>156</v>
      </c>
      <c r="F38" s="348" t="s">
        <v>157</v>
      </c>
      <c r="G38" s="348">
        <v>84</v>
      </c>
      <c r="H38" s="361" t="s">
        <v>132</v>
      </c>
      <c r="I38" s="361">
        <v>5.68</v>
      </c>
      <c r="J38" s="348">
        <f t="shared" si="0"/>
        <v>10197.462558836116</v>
      </c>
      <c r="K38" s="348">
        <f>VLOOKUP(A38,Piloto!$B$74:$G$170,5,FALSE)</f>
        <v>2383147</v>
      </c>
      <c r="L38" s="254">
        <f t="shared" si="8"/>
        <v>95325.88</v>
      </c>
      <c r="M38" s="254">
        <f t="shared" si="9"/>
        <v>47662.94</v>
      </c>
      <c r="N38" s="254">
        <f t="shared" si="10"/>
        <v>23724.228385000002</v>
      </c>
      <c r="O38" s="254">
        <f t="shared" si="11"/>
        <v>119157.35</v>
      </c>
      <c r="P38" s="254">
        <f t="shared" si="12"/>
        <v>144180.39350000001</v>
      </c>
      <c r="Q38" s="254">
        <f t="shared" si="13"/>
        <v>881776.30573500006</v>
      </c>
      <c r="R38" s="254"/>
      <c r="S38" s="256">
        <f t="shared" si="14"/>
        <v>1501382.61</v>
      </c>
      <c r="T38" s="265"/>
      <c r="U38" s="254" t="e">
        <f>ROUND(#REF!*V$18,0)*$V$15</f>
        <v>#REF!</v>
      </c>
      <c r="V38" s="254" t="e">
        <f>PMT((1+Piloto!#REF!)^(IF($V$14="Semestrais",6,IF($V$14="Anuais",12,1)))-1,$V$15,-U38)</f>
        <v>#REF!</v>
      </c>
      <c r="W38" s="254" t="e">
        <f>ROUND(#REF!*X$18,0)*$X$15</f>
        <v>#REF!</v>
      </c>
      <c r="X38" s="254" t="e">
        <f>PMT((1+Piloto!#REF!)^(IF($X$14="Semestrais",6,IF($X$14="Anuais",12,1)))-1,$X$15,-W38)</f>
        <v>#REF!</v>
      </c>
      <c r="Y38" s="253"/>
      <c r="Z38" s="49" t="str">
        <f>VLOOKUP(A38,Piloto!B93:I189,4,FALSE)</f>
        <v>Contrato</v>
      </c>
      <c r="AC38" s="353"/>
      <c r="AD38" s="353"/>
      <c r="AE38" s="353"/>
      <c r="AF38" s="279"/>
    </row>
    <row r="39" spans="1:32" ht="24" hidden="1">
      <c r="A39" s="257">
        <f>Piloto!B94</f>
        <v>1003</v>
      </c>
      <c r="B39" s="352">
        <f>Piloto!G94</f>
        <v>208.13000000000002</v>
      </c>
      <c r="C39" s="255">
        <v>190.3</v>
      </c>
      <c r="D39" s="255">
        <v>11.21</v>
      </c>
      <c r="E39" s="348" t="s">
        <v>158</v>
      </c>
      <c r="F39" s="348" t="s">
        <v>139</v>
      </c>
      <c r="G39" s="348">
        <v>77</v>
      </c>
      <c r="H39" s="361" t="s">
        <v>132</v>
      </c>
      <c r="I39" s="361">
        <v>6.62</v>
      </c>
      <c r="J39" s="348">
        <f t="shared" si="0"/>
        <v>10197.463124009031</v>
      </c>
      <c r="K39" s="348">
        <f>VLOOKUP(A39,Piloto!$B$74:$G$170,5,FALSE)</f>
        <v>2122398</v>
      </c>
      <c r="L39" s="254">
        <f t="shared" si="8"/>
        <v>84895.92</v>
      </c>
      <c r="M39" s="254">
        <f t="shared" si="9"/>
        <v>42447.96</v>
      </c>
      <c r="N39" s="254">
        <f t="shared" si="10"/>
        <v>21128.472089999999</v>
      </c>
      <c r="O39" s="254">
        <f t="shared" si="11"/>
        <v>106119.90000000001</v>
      </c>
      <c r="P39" s="254">
        <f t="shared" si="12"/>
        <v>128405.079</v>
      </c>
      <c r="Q39" s="254">
        <f t="shared" si="13"/>
        <v>785297.87199000001</v>
      </c>
      <c r="R39" s="254"/>
      <c r="S39" s="256">
        <f t="shared" si="14"/>
        <v>1337110.74</v>
      </c>
      <c r="T39" s="265"/>
      <c r="U39" s="254" t="e">
        <f>ROUND(#REF!*V$18,0)*$V$15</f>
        <v>#REF!</v>
      </c>
      <c r="V39" s="254" t="e">
        <f>PMT((1+Piloto!#REF!)^(IF($V$14="Semestrais",6,IF($V$14="Anuais",12,1)))-1,$V$15,-U39)</f>
        <v>#REF!</v>
      </c>
      <c r="W39" s="254" t="e">
        <f>ROUND(#REF!*X$18,0)*$X$15</f>
        <v>#REF!</v>
      </c>
      <c r="X39" s="254" t="e">
        <f>PMT((1+Piloto!#REF!)^(IF($X$14="Semestrais",6,IF($X$14="Anuais",12,1)))-1,$X$15,-W39)</f>
        <v>#REF!</v>
      </c>
      <c r="Y39" s="253"/>
      <c r="Z39" s="49" t="str">
        <f>VLOOKUP(A39,Piloto!B94:I190,4,FALSE)</f>
        <v>Contrato</v>
      </c>
      <c r="AC39" s="353"/>
      <c r="AD39" s="353"/>
      <c r="AE39" s="353"/>
      <c r="AF39" s="279"/>
    </row>
    <row r="40" spans="1:32" ht="24" hidden="1">
      <c r="A40" s="257">
        <f>Piloto!B95</f>
        <v>1101</v>
      </c>
      <c r="B40" s="352">
        <f>Piloto!G95</f>
        <v>248.76000000000002</v>
      </c>
      <c r="C40" s="255">
        <v>220.43</v>
      </c>
      <c r="D40" s="255">
        <v>21.34</v>
      </c>
      <c r="E40" s="348" t="s">
        <v>159</v>
      </c>
      <c r="F40" s="348" t="s">
        <v>155</v>
      </c>
      <c r="G40" s="348">
        <v>79</v>
      </c>
      <c r="H40" s="361" t="s">
        <v>132</v>
      </c>
      <c r="I40" s="361">
        <v>6.99</v>
      </c>
      <c r="J40" s="348">
        <f t="shared" si="0"/>
        <v>10337.095996140857</v>
      </c>
      <c r="K40" s="348">
        <f>VLOOKUP(A40,Piloto!$B$74:$G$170,5,FALSE)</f>
        <v>2571456</v>
      </c>
      <c r="L40" s="254">
        <f t="shared" si="8"/>
        <v>102858.24000000001</v>
      </c>
      <c r="M40" s="254">
        <f t="shared" si="9"/>
        <v>51429.120000000003</v>
      </c>
      <c r="N40" s="254">
        <f t="shared" si="10"/>
        <v>25598.84448</v>
      </c>
      <c r="O40" s="254">
        <f t="shared" si="11"/>
        <v>128572.8</v>
      </c>
      <c r="P40" s="254">
        <f t="shared" si="12"/>
        <v>155573.08799999999</v>
      </c>
      <c r="Q40" s="254">
        <f t="shared" si="13"/>
        <v>951451.57727999997</v>
      </c>
      <c r="R40" s="254"/>
      <c r="S40" s="256">
        <f t="shared" si="14"/>
        <v>1620017.28</v>
      </c>
      <c r="T40" s="265"/>
      <c r="U40" s="254" t="e">
        <f>ROUND(#REF!*V$18,0)*$V$15</f>
        <v>#REF!</v>
      </c>
      <c r="V40" s="254" t="e">
        <f>PMT((1+Piloto!#REF!)^(IF($V$14="Semestrais",6,IF($V$14="Anuais",12,1)))-1,$V$15,-U40)</f>
        <v>#REF!</v>
      </c>
      <c r="W40" s="254" t="e">
        <f>ROUND(#REF!*X$18,0)*$X$15</f>
        <v>#REF!</v>
      </c>
      <c r="X40" s="254" t="e">
        <f>PMT((1+Piloto!#REF!)^(IF($X$14="Semestrais",6,IF($X$14="Anuais",12,1)))-1,$X$15,-W40)</f>
        <v>#REF!</v>
      </c>
      <c r="Y40" s="253"/>
      <c r="Z40" s="49" t="str">
        <f>VLOOKUP(A40,Piloto!B95:I190,4,FALSE)</f>
        <v>Contrato</v>
      </c>
      <c r="AC40" s="353"/>
      <c r="AD40" s="353"/>
      <c r="AE40" s="353"/>
      <c r="AF40" s="279"/>
    </row>
    <row r="41" spans="1:32" ht="24" hidden="1">
      <c r="A41" s="257">
        <f>Piloto!B96</f>
        <v>1102</v>
      </c>
      <c r="B41" s="352">
        <f>Piloto!G96</f>
        <v>230.42</v>
      </c>
      <c r="C41" s="255">
        <v>207.32</v>
      </c>
      <c r="D41" s="255">
        <v>18.059999999999999</v>
      </c>
      <c r="E41" s="348" t="s">
        <v>160</v>
      </c>
      <c r="F41" s="348" t="s">
        <v>139</v>
      </c>
      <c r="G41" s="348">
        <v>50</v>
      </c>
      <c r="H41" s="361" t="s">
        <v>135</v>
      </c>
      <c r="I41" s="361">
        <v>5.04</v>
      </c>
      <c r="J41" s="348">
        <f t="shared" si="0"/>
        <v>10197.46549778665</v>
      </c>
      <c r="K41" s="348">
        <f>VLOOKUP(A41,Piloto!$B$74:$G$170,5,FALSE)</f>
        <v>2349700</v>
      </c>
      <c r="L41" s="254">
        <f t="shared" si="8"/>
        <v>93988</v>
      </c>
      <c r="M41" s="254">
        <f t="shared" si="9"/>
        <v>46994</v>
      </c>
      <c r="N41" s="254">
        <f t="shared" si="10"/>
        <v>23391.263500000001</v>
      </c>
      <c r="O41" s="254">
        <f t="shared" si="11"/>
        <v>117485</v>
      </c>
      <c r="P41" s="254">
        <f t="shared" si="12"/>
        <v>142156.85</v>
      </c>
      <c r="Q41" s="254">
        <f t="shared" si="13"/>
        <v>869400.74849999999</v>
      </c>
      <c r="R41" s="254"/>
      <c r="S41" s="256">
        <f t="shared" si="14"/>
        <v>1480311</v>
      </c>
      <c r="T41" s="265"/>
      <c r="U41" s="254" t="e">
        <f>ROUND(#REF!*V$18,0)*$V$15</f>
        <v>#REF!</v>
      </c>
      <c r="V41" s="254" t="e">
        <f>PMT((1+Piloto!#REF!)^(IF($V$14="Semestrais",6,IF($V$14="Anuais",12,1)))-1,$V$15,-U41)</f>
        <v>#REF!</v>
      </c>
      <c r="W41" s="254" t="e">
        <f>ROUND(#REF!*X$18,0)*$X$15</f>
        <v>#REF!</v>
      </c>
      <c r="X41" s="254" t="e">
        <f>PMT((1+Piloto!#REF!)^(IF($X$14="Semestrais",6,IF($X$14="Anuais",12,1)))-1,$X$15,-W41)</f>
        <v>#REF!</v>
      </c>
      <c r="Y41" s="253"/>
      <c r="Z41" s="49" t="str">
        <f>VLOOKUP(A41,Piloto!B96:I190,4,FALSE)</f>
        <v>Contrato</v>
      </c>
      <c r="AC41" s="353"/>
      <c r="AD41" s="353"/>
      <c r="AE41" s="353"/>
      <c r="AF41" s="279"/>
    </row>
    <row r="42" spans="1:32" ht="24" hidden="1">
      <c r="A42" s="257">
        <f>Piloto!B97</f>
        <v>1103</v>
      </c>
      <c r="B42" s="352">
        <f>Piloto!G97</f>
        <v>209.09</v>
      </c>
      <c r="C42" s="255">
        <v>190.3</v>
      </c>
      <c r="D42" s="255">
        <v>12.37</v>
      </c>
      <c r="E42" s="348" t="s">
        <v>161</v>
      </c>
      <c r="F42" s="348" t="s">
        <v>131</v>
      </c>
      <c r="G42" s="348">
        <v>41</v>
      </c>
      <c r="H42" s="361" t="s">
        <v>131</v>
      </c>
      <c r="I42" s="361">
        <v>6.42</v>
      </c>
      <c r="J42" s="348">
        <f t="shared" si="0"/>
        <v>10092.725620546176</v>
      </c>
      <c r="K42" s="348">
        <f>VLOOKUP(A42,Piloto!$B$74:$G$170,5,FALSE)</f>
        <v>2110288</v>
      </c>
      <c r="L42" s="254">
        <f t="shared" si="8"/>
        <v>84411.520000000004</v>
      </c>
      <c r="M42" s="254">
        <f t="shared" si="9"/>
        <v>42205.760000000002</v>
      </c>
      <c r="N42" s="254">
        <f t="shared" si="10"/>
        <v>21007.91704</v>
      </c>
      <c r="O42" s="254">
        <f t="shared" si="11"/>
        <v>105514.40000000001</v>
      </c>
      <c r="P42" s="254">
        <f t="shared" si="12"/>
        <v>127672.424</v>
      </c>
      <c r="Q42" s="254">
        <f t="shared" si="13"/>
        <v>780817.11144000001</v>
      </c>
      <c r="R42" s="254"/>
      <c r="S42" s="256">
        <f t="shared" si="14"/>
        <v>1329481.44</v>
      </c>
      <c r="T42" s="265"/>
      <c r="U42" s="254" t="e">
        <f>ROUND(#REF!*V$18,0)*$V$15</f>
        <v>#REF!</v>
      </c>
      <c r="V42" s="254" t="e">
        <f>PMT((1+Piloto!#REF!)^(IF($V$14="Semestrais",6,IF($V$14="Anuais",12,1)))-1,$V$15,-U42)</f>
        <v>#REF!</v>
      </c>
      <c r="W42" s="254" t="e">
        <f>ROUND(#REF!*X$18,0)*$X$15</f>
        <v>#REF!</v>
      </c>
      <c r="X42" s="254" t="e">
        <f>PMT((1+Piloto!#REF!)^(IF($X$14="Semestrais",6,IF($X$14="Anuais",12,1)))-1,$X$15,-W42)</f>
        <v>#REF!</v>
      </c>
      <c r="Y42" s="253"/>
      <c r="Z42" s="49" t="str">
        <f>VLOOKUP(A42,Piloto!B97:I190,4,FALSE)</f>
        <v>Contrato</v>
      </c>
      <c r="AC42" s="353"/>
      <c r="AD42" s="353"/>
      <c r="AE42" s="353"/>
      <c r="AF42" s="279"/>
    </row>
    <row r="43" spans="1:32" ht="24" hidden="1">
      <c r="A43" s="257">
        <f>Piloto!B98</f>
        <v>1201</v>
      </c>
      <c r="B43" s="352">
        <f>Piloto!G98</f>
        <v>244.28000000000003</v>
      </c>
      <c r="C43" s="255">
        <v>220.43</v>
      </c>
      <c r="D43" s="255">
        <v>18.86</v>
      </c>
      <c r="E43" s="348" t="s">
        <v>162</v>
      </c>
      <c r="F43" s="348" t="s">
        <v>132</v>
      </c>
      <c r="G43" s="348">
        <v>80</v>
      </c>
      <c r="H43" s="361" t="s">
        <v>132</v>
      </c>
      <c r="I43" s="361">
        <v>4.99</v>
      </c>
      <c r="J43" s="348">
        <f t="shared" si="0"/>
        <v>10092.72965449484</v>
      </c>
      <c r="K43" s="348">
        <f>VLOOKUP(A43,Piloto!$B$74:$G$170,5,FALSE)</f>
        <v>2465452</v>
      </c>
      <c r="L43" s="254">
        <f t="shared" si="8"/>
        <v>98618.08</v>
      </c>
      <c r="M43" s="254">
        <f t="shared" si="9"/>
        <v>49309.04</v>
      </c>
      <c r="N43" s="254">
        <f t="shared" si="10"/>
        <v>24543.574660000002</v>
      </c>
      <c r="O43" s="254">
        <f t="shared" si="11"/>
        <v>123272.6</v>
      </c>
      <c r="P43" s="254">
        <f t="shared" si="12"/>
        <v>149159.84599999999</v>
      </c>
      <c r="Q43" s="254">
        <f t="shared" si="13"/>
        <v>912229.56726000004</v>
      </c>
      <c r="R43" s="254"/>
      <c r="S43" s="256">
        <f t="shared" si="14"/>
        <v>1553234.76</v>
      </c>
      <c r="T43" s="265"/>
      <c r="U43" s="254" t="e">
        <f>ROUND(#REF!*V$18,0)*$V$15</f>
        <v>#REF!</v>
      </c>
      <c r="V43" s="254" t="e">
        <f>PMT((1+Piloto!#REF!)^(IF($V$14="Semestrais",6,IF($V$14="Anuais",12,1)))-1,$V$15,-U43)</f>
        <v>#REF!</v>
      </c>
      <c r="W43" s="254" t="e">
        <f>ROUND(#REF!*X$18,0)*$X$15</f>
        <v>#REF!</v>
      </c>
      <c r="X43" s="254" t="e">
        <f>PMT((1+Piloto!#REF!)^(IF($X$14="Semestrais",6,IF($X$14="Anuais",12,1)))-1,$X$15,-W43)</f>
        <v>#REF!</v>
      </c>
      <c r="Y43" s="253"/>
      <c r="Z43" s="49" t="str">
        <f>VLOOKUP(A43,Piloto!B98:I190,4,FALSE)</f>
        <v>Contrato</v>
      </c>
      <c r="AC43" s="353"/>
      <c r="AD43" s="353"/>
      <c r="AE43" s="353"/>
      <c r="AF43" s="279"/>
    </row>
    <row r="44" spans="1:32" ht="24" hidden="1">
      <c r="A44" s="257">
        <f>Piloto!B99</f>
        <v>1202</v>
      </c>
      <c r="B44" s="352">
        <f>Piloto!G99</f>
        <v>233.07</v>
      </c>
      <c r="C44" s="255">
        <v>207.32</v>
      </c>
      <c r="D44" s="255">
        <v>20.7</v>
      </c>
      <c r="E44" s="348" t="s">
        <v>163</v>
      </c>
      <c r="F44" s="348" t="s">
        <v>137</v>
      </c>
      <c r="G44" s="348">
        <v>49</v>
      </c>
      <c r="H44" s="361" t="s">
        <v>135</v>
      </c>
      <c r="I44" s="361">
        <v>5.05</v>
      </c>
      <c r="J44" s="348">
        <f t="shared" si="0"/>
        <v>10197.464281117262</v>
      </c>
      <c r="K44" s="348">
        <f>VLOOKUP(A44,Piloto!$B$74:$G$170,5,FALSE)</f>
        <v>2376723</v>
      </c>
      <c r="L44" s="254">
        <f t="shared" si="8"/>
        <v>95068.92</v>
      </c>
      <c r="M44" s="254">
        <f t="shared" si="9"/>
        <v>47534.46</v>
      </c>
      <c r="N44" s="254">
        <f t="shared" si="10"/>
        <v>23660.277464999999</v>
      </c>
      <c r="O44" s="254">
        <f t="shared" si="11"/>
        <v>118836.15000000001</v>
      </c>
      <c r="P44" s="254">
        <f t="shared" si="12"/>
        <v>143791.7415</v>
      </c>
      <c r="Q44" s="254">
        <f t="shared" si="13"/>
        <v>879399.39361500007</v>
      </c>
      <c r="R44" s="254"/>
      <c r="S44" s="256">
        <f t="shared" si="14"/>
        <v>1497335.49</v>
      </c>
      <c r="T44" s="265"/>
      <c r="U44" s="254" t="e">
        <f>ROUND(#REF!*V$18,0)*$V$15</f>
        <v>#REF!</v>
      </c>
      <c r="V44" s="254" t="e">
        <f>PMT((1+Piloto!#REF!)^(IF($V$14="Semestrais",6,IF($V$14="Anuais",12,1)))-1,$V$15,-U44)</f>
        <v>#REF!</v>
      </c>
      <c r="W44" s="254" t="e">
        <f>ROUND(#REF!*X$18,0)*$X$15</f>
        <v>#REF!</v>
      </c>
      <c r="X44" s="254" t="e">
        <f>PMT((1+Piloto!#REF!)^(IF($X$14="Semestrais",6,IF($X$14="Anuais",12,1)))-1,$X$15,-W44)</f>
        <v>#REF!</v>
      </c>
      <c r="Y44" s="253"/>
      <c r="Z44" s="49" t="str">
        <f>VLOOKUP(A44,Piloto!B99:I190,4,FALSE)</f>
        <v>Contrato</v>
      </c>
      <c r="AC44" s="353"/>
      <c r="AD44" s="353"/>
      <c r="AE44" s="353"/>
      <c r="AF44" s="279"/>
    </row>
    <row r="45" spans="1:32" ht="24">
      <c r="A45" s="257">
        <f>Piloto!B100</f>
        <v>1203</v>
      </c>
      <c r="B45" s="352">
        <f>Piloto!G100</f>
        <v>211.73000000000002</v>
      </c>
      <c r="C45" s="255">
        <v>190.3</v>
      </c>
      <c r="D45" s="255">
        <v>11.21</v>
      </c>
      <c r="E45" s="380" t="s">
        <v>164</v>
      </c>
      <c r="F45" s="380" t="s">
        <v>139</v>
      </c>
      <c r="G45" s="380">
        <v>90</v>
      </c>
      <c r="H45" s="381" t="s">
        <v>132</v>
      </c>
      <c r="I45" s="381">
        <v>10.220000000000001</v>
      </c>
      <c r="J45" s="348">
        <f t="shared" si="0"/>
        <v>10197.463751003635</v>
      </c>
      <c r="K45" s="380">
        <f>VLOOKUP(A45,Piloto!$B$74:$G$170,5,FALSE)</f>
        <v>2159109</v>
      </c>
      <c r="L45" s="254">
        <f t="shared" si="8"/>
        <v>86364.36</v>
      </c>
      <c r="M45" s="254">
        <f t="shared" si="9"/>
        <v>43182.18</v>
      </c>
      <c r="N45" s="254">
        <f t="shared" si="10"/>
        <v>21493.930095</v>
      </c>
      <c r="O45" s="254">
        <f t="shared" si="11"/>
        <v>107955.45000000001</v>
      </c>
      <c r="P45" s="254">
        <f t="shared" si="12"/>
        <v>130626.09449999999</v>
      </c>
      <c r="Q45" s="254">
        <f t="shared" si="13"/>
        <v>798881.12554500008</v>
      </c>
      <c r="R45" s="254"/>
      <c r="S45" s="256">
        <f t="shared" si="14"/>
        <v>1360238.67</v>
      </c>
      <c r="T45" s="265"/>
      <c r="U45" s="254" t="e">
        <f>ROUND(#REF!*V$18,0)*$V$15</f>
        <v>#REF!</v>
      </c>
      <c r="V45" s="254" t="e">
        <f>PMT((1+Piloto!#REF!)^(IF($V$14="Semestrais",6,IF($V$14="Anuais",12,1)))-1,$V$15,-U45)</f>
        <v>#REF!</v>
      </c>
      <c r="W45" s="254" t="e">
        <f>ROUND(#REF!*X$18,0)*$X$15</f>
        <v>#REF!</v>
      </c>
      <c r="X45" s="254" t="e">
        <f>PMT((1+Piloto!#REF!)^(IF($X$14="Semestrais",6,IF($X$14="Anuais",12,1)))-1,$X$15,-W45)</f>
        <v>#REF!</v>
      </c>
      <c r="Y45" s="253"/>
      <c r="Z45" s="49" t="str">
        <f>VLOOKUP(A45,Piloto!B100:I190,4,FALSE)</f>
        <v>Disponivel</v>
      </c>
      <c r="AC45" s="353"/>
      <c r="AD45" s="353"/>
      <c r="AE45" s="353"/>
      <c r="AF45" s="279"/>
    </row>
    <row r="46" spans="1:32" ht="24" hidden="1">
      <c r="A46" s="257">
        <f>Piloto!B101</f>
        <v>1301</v>
      </c>
      <c r="B46" s="352">
        <f>Piloto!G101</f>
        <v>248.58</v>
      </c>
      <c r="C46" s="255">
        <v>220.43</v>
      </c>
      <c r="D46" s="255">
        <v>21.34</v>
      </c>
      <c r="E46" s="348" t="s">
        <v>165</v>
      </c>
      <c r="F46" s="348" t="s">
        <v>166</v>
      </c>
      <c r="G46" s="348">
        <v>52</v>
      </c>
      <c r="H46" s="361" t="s">
        <v>135</v>
      </c>
      <c r="I46" s="361">
        <v>6.81</v>
      </c>
      <c r="J46" s="348">
        <f t="shared" si="0"/>
        <v>10197.461581784535</v>
      </c>
      <c r="K46" s="348">
        <f>VLOOKUP(A46,Piloto!$B$74:$G$170,5,FALSE)</f>
        <v>2534885</v>
      </c>
      <c r="L46" s="254">
        <f t="shared" si="8"/>
        <v>101395.40000000001</v>
      </c>
      <c r="M46" s="254">
        <f t="shared" si="9"/>
        <v>50697.700000000004</v>
      </c>
      <c r="N46" s="254">
        <f t="shared" si="10"/>
        <v>25234.780175</v>
      </c>
      <c r="O46" s="254">
        <f t="shared" si="11"/>
        <v>126744.25</v>
      </c>
      <c r="P46" s="254">
        <f t="shared" si="12"/>
        <v>153360.54249999998</v>
      </c>
      <c r="Q46" s="254">
        <f t="shared" si="13"/>
        <v>937920.12442500005</v>
      </c>
      <c r="R46" s="254"/>
      <c r="S46" s="256">
        <f t="shared" si="14"/>
        <v>1596977.55</v>
      </c>
      <c r="T46" s="265"/>
      <c r="U46" s="254" t="e">
        <f>ROUND(#REF!*V$18,0)*$V$15</f>
        <v>#REF!</v>
      </c>
      <c r="V46" s="254" t="e">
        <f>PMT((1+Piloto!#REF!)^(IF($V$14="Semestrais",6,IF($V$14="Anuais",12,1)))-1,$V$15,-U46)</f>
        <v>#REF!</v>
      </c>
      <c r="W46" s="254" t="e">
        <f>ROUND(#REF!*X$18,0)*$X$15</f>
        <v>#REF!</v>
      </c>
      <c r="X46" s="254" t="e">
        <f>PMT((1+Piloto!#REF!)^(IF($X$14="Semestrais",6,IF($X$14="Anuais",12,1)))-1,$X$15,-W46)</f>
        <v>#REF!</v>
      </c>
      <c r="Y46" s="253"/>
      <c r="Z46" s="49" t="str">
        <f>VLOOKUP(A46,Piloto!B101:I190,4,FALSE)</f>
        <v>Contrato</v>
      </c>
      <c r="AC46" s="353"/>
      <c r="AD46" s="353"/>
      <c r="AE46" s="353"/>
      <c r="AF46" s="279"/>
    </row>
    <row r="47" spans="1:32" ht="24" hidden="1">
      <c r="A47" s="257">
        <f>Piloto!B102</f>
        <v>1302</v>
      </c>
      <c r="B47" s="352">
        <f>Piloto!G102</f>
        <v>237.98999999999998</v>
      </c>
      <c r="C47" s="255">
        <v>207.32</v>
      </c>
      <c r="D47" s="255">
        <v>25.88</v>
      </c>
      <c r="E47" s="348" t="s">
        <v>167</v>
      </c>
      <c r="F47" s="348" t="s">
        <v>137</v>
      </c>
      <c r="G47" s="348">
        <v>27</v>
      </c>
      <c r="H47" s="361" t="s">
        <v>137</v>
      </c>
      <c r="I47" s="361">
        <v>4.79</v>
      </c>
      <c r="J47" s="348">
        <f t="shared" si="0"/>
        <v>10092.726585150638</v>
      </c>
      <c r="K47" s="348">
        <f>VLOOKUP(A47,Piloto!$B$74:$G$170,5,FALSE)</f>
        <v>2401968</v>
      </c>
      <c r="L47" s="254">
        <f t="shared" si="8"/>
        <v>96078.720000000001</v>
      </c>
      <c r="M47" s="254">
        <f t="shared" si="9"/>
        <v>48039.360000000001</v>
      </c>
      <c r="N47" s="254">
        <f t="shared" si="10"/>
        <v>23911.59144</v>
      </c>
      <c r="O47" s="254">
        <f t="shared" si="11"/>
        <v>120098.40000000001</v>
      </c>
      <c r="P47" s="254">
        <f t="shared" si="12"/>
        <v>145319.06399999998</v>
      </c>
      <c r="Q47" s="254">
        <f t="shared" si="13"/>
        <v>888740.1698400001</v>
      </c>
      <c r="R47" s="254"/>
      <c r="S47" s="256">
        <f t="shared" si="14"/>
        <v>1513239.84</v>
      </c>
      <c r="T47" s="265"/>
      <c r="U47" s="254" t="e">
        <f>ROUND(#REF!*V$18,0)*$V$15</f>
        <v>#REF!</v>
      </c>
      <c r="V47" s="254" t="e">
        <f>PMT((1+Piloto!#REF!)^(IF($V$14="Semestrais",6,IF($V$14="Anuais",12,1)))-1,$V$15,-U47)</f>
        <v>#REF!</v>
      </c>
      <c r="W47" s="254" t="e">
        <f>ROUND(#REF!*X$18,0)*$X$15</f>
        <v>#REF!</v>
      </c>
      <c r="X47" s="254" t="e">
        <f>PMT((1+Piloto!#REF!)^(IF($X$14="Semestrais",6,IF($X$14="Anuais",12,1)))-1,$X$15,-W47)</f>
        <v>#REF!</v>
      </c>
      <c r="Y47" s="253"/>
      <c r="Z47" s="49" t="str">
        <f>VLOOKUP(A47,Piloto!B102:I190,4,FALSE)</f>
        <v>Contrato</v>
      </c>
      <c r="AC47" s="353"/>
      <c r="AD47" s="353"/>
      <c r="AE47" s="353"/>
      <c r="AF47" s="279"/>
    </row>
    <row r="48" spans="1:32" ht="24">
      <c r="A48" s="257">
        <f>Piloto!B103</f>
        <v>1303</v>
      </c>
      <c r="B48" s="352">
        <f>Piloto!G103</f>
        <v>214.59</v>
      </c>
      <c r="C48" s="255">
        <v>190.3</v>
      </c>
      <c r="D48" s="255">
        <v>12.37</v>
      </c>
      <c r="E48" s="348" t="s">
        <v>168</v>
      </c>
      <c r="F48" s="348" t="s">
        <v>137</v>
      </c>
      <c r="G48" s="348">
        <v>20</v>
      </c>
      <c r="H48" s="361" t="s">
        <v>137</v>
      </c>
      <c r="I48" s="361">
        <v>11.92</v>
      </c>
      <c r="J48" s="348">
        <f t="shared" si="0"/>
        <v>10197.464933128291</v>
      </c>
      <c r="K48" s="348">
        <f>VLOOKUP(A48,Piloto!$B$74:$G$170,5,FALSE)</f>
        <v>2188274</v>
      </c>
      <c r="L48" s="254">
        <f t="shared" si="8"/>
        <v>87530.96</v>
      </c>
      <c r="M48" s="254">
        <f t="shared" si="9"/>
        <v>43765.48</v>
      </c>
      <c r="N48" s="254">
        <f t="shared" si="10"/>
        <v>21784.267670000001</v>
      </c>
      <c r="O48" s="254">
        <f t="shared" si="11"/>
        <v>109413.70000000001</v>
      </c>
      <c r="P48" s="254">
        <f t="shared" si="12"/>
        <v>132390.57699999999</v>
      </c>
      <c r="Q48" s="254">
        <f t="shared" si="13"/>
        <v>809672.32137000002</v>
      </c>
      <c r="R48" s="254"/>
      <c r="S48" s="256">
        <f t="shared" si="14"/>
        <v>1378612.62</v>
      </c>
      <c r="T48" s="265"/>
      <c r="U48" s="254" t="e">
        <f>ROUND(#REF!*V$18,0)*$V$15</f>
        <v>#REF!</v>
      </c>
      <c r="V48" s="254" t="e">
        <f>PMT((1+Piloto!#REF!)^(IF($V$14="Semestrais",6,IF($V$14="Anuais",12,1)))-1,$V$15,-U48)</f>
        <v>#REF!</v>
      </c>
      <c r="W48" s="254" t="e">
        <f>ROUND(#REF!*X$18,0)*$X$15</f>
        <v>#REF!</v>
      </c>
      <c r="X48" s="254" t="e">
        <f>PMT((1+Piloto!#REF!)^(IF($X$14="Semestrais",6,IF($X$14="Anuais",12,1)))-1,$X$15,-W48)</f>
        <v>#REF!</v>
      </c>
      <c r="Y48" s="253"/>
      <c r="Z48" s="49" t="str">
        <f>VLOOKUP(A48,Piloto!B103:I190,4,FALSE)</f>
        <v>Disponivel</v>
      </c>
      <c r="AC48" s="353"/>
      <c r="AD48" s="353"/>
      <c r="AE48" s="353"/>
      <c r="AF48" s="279"/>
    </row>
    <row r="49" spans="1:32" ht="24">
      <c r="A49" s="257">
        <f>Piloto!B104</f>
        <v>1401</v>
      </c>
      <c r="B49" s="352">
        <f>Piloto!G104</f>
        <v>246.28000000000003</v>
      </c>
      <c r="C49" s="255">
        <v>220.43</v>
      </c>
      <c r="D49" s="255">
        <v>18.86</v>
      </c>
      <c r="E49" s="348" t="s">
        <v>169</v>
      </c>
      <c r="F49" s="348" t="s">
        <v>170</v>
      </c>
      <c r="G49" s="348">
        <v>53</v>
      </c>
      <c r="H49" s="361" t="s">
        <v>135</v>
      </c>
      <c r="I49" s="361">
        <v>6.99</v>
      </c>
      <c r="J49" s="348">
        <f t="shared" si="0"/>
        <v>10197.462238102971</v>
      </c>
      <c r="K49" s="348">
        <f>VLOOKUP(A49,Piloto!$B$74:$G$170,5,FALSE)</f>
        <v>2511431</v>
      </c>
      <c r="L49" s="254">
        <f t="shared" si="8"/>
        <v>100457.24</v>
      </c>
      <c r="M49" s="254">
        <f t="shared" si="9"/>
        <v>50228.62</v>
      </c>
      <c r="N49" s="254">
        <f t="shared" si="10"/>
        <v>25001.295604999999</v>
      </c>
      <c r="O49" s="254">
        <f t="shared" si="11"/>
        <v>125571.55</v>
      </c>
      <c r="P49" s="254">
        <f t="shared" si="12"/>
        <v>151941.57550000001</v>
      </c>
      <c r="Q49" s="254">
        <f t="shared" si="13"/>
        <v>929242.02715500002</v>
      </c>
      <c r="R49" s="254"/>
      <c r="S49" s="256">
        <f t="shared" si="14"/>
        <v>1582201.53</v>
      </c>
      <c r="T49" s="265"/>
      <c r="U49" s="254" t="e">
        <f>ROUND(#REF!*V$18,0)*$V$15</f>
        <v>#REF!</v>
      </c>
      <c r="V49" s="254" t="e">
        <f>PMT((1+Piloto!#REF!)^(IF($V$14="Semestrais",6,IF($V$14="Anuais",12,1)))-1,$V$15,-U49)</f>
        <v>#REF!</v>
      </c>
      <c r="W49" s="254" t="e">
        <f>ROUND(#REF!*X$18,0)*$X$15</f>
        <v>#REF!</v>
      </c>
      <c r="X49" s="254" t="e">
        <f>PMT((1+Piloto!#REF!)^(IF($X$14="Semestrais",6,IF($X$14="Anuais",12,1)))-1,$X$15,-W49)</f>
        <v>#REF!</v>
      </c>
      <c r="Y49" s="253"/>
      <c r="Z49" s="49" t="str">
        <f>VLOOKUP(A49,Piloto!B104:I190,4,FALSE)</f>
        <v>Disponivel</v>
      </c>
      <c r="AC49" s="353"/>
      <c r="AD49" s="353"/>
      <c r="AE49" s="353"/>
      <c r="AF49" s="279"/>
    </row>
    <row r="50" spans="1:32" ht="24" hidden="1">
      <c r="A50" s="257">
        <f>Piloto!B105</f>
        <v>1402</v>
      </c>
      <c r="B50" s="352">
        <f>Piloto!G105</f>
        <v>234.17</v>
      </c>
      <c r="C50" s="255">
        <v>207.32</v>
      </c>
      <c r="D50" s="255">
        <v>20.7</v>
      </c>
      <c r="E50" s="348" t="s">
        <v>171</v>
      </c>
      <c r="F50" s="348" t="s">
        <v>172</v>
      </c>
      <c r="G50" s="348">
        <v>96</v>
      </c>
      <c r="H50" s="361" t="s">
        <v>132</v>
      </c>
      <c r="I50" s="361">
        <v>6.15</v>
      </c>
      <c r="J50" s="348">
        <f t="shared" si="0"/>
        <v>10197.463381304182</v>
      </c>
      <c r="K50" s="348">
        <f>VLOOKUP(A50,Piloto!$B$74:$G$170,5,FALSE)</f>
        <v>2387940</v>
      </c>
      <c r="L50" s="254">
        <f t="shared" si="8"/>
        <v>95517.6</v>
      </c>
      <c r="M50" s="254">
        <f t="shared" si="9"/>
        <v>47758.8</v>
      </c>
      <c r="N50" s="254">
        <f t="shared" si="10"/>
        <v>23771.9427</v>
      </c>
      <c r="O50" s="254">
        <f t="shared" si="11"/>
        <v>119397</v>
      </c>
      <c r="P50" s="254">
        <f t="shared" si="12"/>
        <v>144470.37</v>
      </c>
      <c r="Q50" s="254">
        <f t="shared" si="13"/>
        <v>883549.73970000003</v>
      </c>
      <c r="R50" s="254"/>
      <c r="S50" s="256">
        <f t="shared" si="14"/>
        <v>1504402.2</v>
      </c>
      <c r="T50" s="265"/>
      <c r="U50" s="254" t="e">
        <f>ROUND(#REF!*V$18,0)*$V$15</f>
        <v>#REF!</v>
      </c>
      <c r="V50" s="254" t="e">
        <f>PMT((1+Piloto!#REF!)^(IF($V$14="Semestrais",6,IF($V$14="Anuais",12,1)))-1,$V$15,-U50)</f>
        <v>#REF!</v>
      </c>
      <c r="W50" s="254" t="e">
        <f>ROUND(#REF!*X$18,0)*$X$15</f>
        <v>#REF!</v>
      </c>
      <c r="X50" s="254" t="e">
        <f>PMT((1+Piloto!#REF!)^(IF($X$14="Semestrais",6,IF($X$14="Anuais",12,1)))-1,$X$15,-W50)</f>
        <v>#REF!</v>
      </c>
      <c r="Y50" s="253"/>
      <c r="Z50" s="49" t="str">
        <f>VLOOKUP(A50,Piloto!B105:I190,4,FALSE)</f>
        <v>Contrato</v>
      </c>
      <c r="AC50" s="353"/>
      <c r="AD50" s="353"/>
      <c r="AE50" s="353"/>
      <c r="AF50" s="279"/>
    </row>
    <row r="51" spans="1:32" ht="24" hidden="1">
      <c r="A51" s="257">
        <f>Piloto!B106</f>
        <v>1403</v>
      </c>
      <c r="B51" s="352">
        <f>Piloto!G106</f>
        <v>207.19000000000003</v>
      </c>
      <c r="C51" s="255">
        <v>190.3</v>
      </c>
      <c r="D51" s="255">
        <v>11.21</v>
      </c>
      <c r="E51" s="348" t="s">
        <v>173</v>
      </c>
      <c r="F51" s="348" t="s">
        <v>139</v>
      </c>
      <c r="G51" s="348">
        <v>68</v>
      </c>
      <c r="H51" s="361" t="s">
        <v>135</v>
      </c>
      <c r="I51" s="361">
        <v>5.68</v>
      </c>
      <c r="J51" s="348">
        <f t="shared" ref="J51:J82" si="15">K51/B51</f>
        <v>10092.726482938364</v>
      </c>
      <c r="K51" s="348">
        <f>VLOOKUP(A51,Piloto!$B$74:$G$170,5,FALSE)</f>
        <v>2091112</v>
      </c>
      <c r="L51" s="254">
        <f t="shared" si="8"/>
        <v>83644.479999999996</v>
      </c>
      <c r="M51" s="254">
        <f t="shared" si="9"/>
        <v>41822.239999999998</v>
      </c>
      <c r="N51" s="254">
        <f t="shared" si="10"/>
        <v>20817.019960000001</v>
      </c>
      <c r="O51" s="254">
        <f t="shared" si="11"/>
        <v>104555.6</v>
      </c>
      <c r="P51" s="254">
        <f t="shared" si="12"/>
        <v>126512.276</v>
      </c>
      <c r="Q51" s="254">
        <f t="shared" si="13"/>
        <v>773721.89555999998</v>
      </c>
      <c r="R51" s="254"/>
      <c r="S51" s="256">
        <f t="shared" si="14"/>
        <v>1317400.56</v>
      </c>
      <c r="T51" s="265"/>
      <c r="U51" s="254" t="e">
        <f>ROUND(#REF!*V$18,0)*$V$15</f>
        <v>#REF!</v>
      </c>
      <c r="V51" s="254" t="e">
        <f>PMT((1+Piloto!#REF!)^(IF($V$14="Semestrais",6,IF($V$14="Anuais",12,1)))-1,$V$15,-U51)</f>
        <v>#REF!</v>
      </c>
      <c r="W51" s="254" t="e">
        <f>ROUND(#REF!*X$18,0)*$X$15</f>
        <v>#REF!</v>
      </c>
      <c r="X51" s="254" t="e">
        <f>PMT((1+Piloto!#REF!)^(IF($X$14="Semestrais",6,IF($X$14="Anuais",12,1)))-1,$X$15,-W51)</f>
        <v>#REF!</v>
      </c>
      <c r="Y51" s="253"/>
      <c r="Z51" s="49" t="str">
        <f>VLOOKUP(A51,Piloto!B106:I190,4,FALSE)</f>
        <v>Contrato</v>
      </c>
      <c r="AC51" s="353"/>
      <c r="AD51" s="353"/>
      <c r="AE51" s="353"/>
      <c r="AF51" s="279"/>
    </row>
    <row r="52" spans="1:32" ht="24" hidden="1">
      <c r="A52" s="257">
        <f>Piloto!B107</f>
        <v>1501</v>
      </c>
      <c r="B52" s="352">
        <f>Piloto!G107</f>
        <v>248.23000000000002</v>
      </c>
      <c r="C52" s="255">
        <v>220.43</v>
      </c>
      <c r="D52" s="255">
        <v>21.34</v>
      </c>
      <c r="E52" s="348" t="s">
        <v>174</v>
      </c>
      <c r="F52" s="348" t="s">
        <v>131</v>
      </c>
      <c r="G52" s="348">
        <v>48</v>
      </c>
      <c r="H52" s="361" t="s">
        <v>135</v>
      </c>
      <c r="I52" s="361">
        <v>6.46</v>
      </c>
      <c r="J52" s="348">
        <f t="shared" si="15"/>
        <v>10197.462031180759</v>
      </c>
      <c r="K52" s="348">
        <f>VLOOKUP(A52,Piloto!$B$74:$G$170,5,FALSE)</f>
        <v>2531316</v>
      </c>
      <c r="L52" s="254">
        <f t="shared" si="8"/>
        <v>101252.64</v>
      </c>
      <c r="M52" s="254">
        <f t="shared" si="9"/>
        <v>50626.32</v>
      </c>
      <c r="N52" s="254">
        <f t="shared" si="10"/>
        <v>25199.250780000002</v>
      </c>
      <c r="O52" s="254">
        <f t="shared" si="11"/>
        <v>126565.8</v>
      </c>
      <c r="P52" s="254">
        <f t="shared" si="12"/>
        <v>153144.61799999999</v>
      </c>
      <c r="Q52" s="254">
        <f t="shared" si="13"/>
        <v>936599.57657999999</v>
      </c>
      <c r="R52" s="254"/>
      <c r="S52" s="256">
        <f t="shared" si="14"/>
        <v>1594729.08</v>
      </c>
      <c r="T52" s="265"/>
      <c r="U52" s="254" t="e">
        <f>ROUND(#REF!*V$18,0)*$V$15</f>
        <v>#REF!</v>
      </c>
      <c r="V52" s="254" t="e">
        <f>PMT((1+Piloto!#REF!)^(IF($V$14="Semestrais",6,IF($V$14="Anuais",12,1)))-1,$V$15,-U52)</f>
        <v>#REF!</v>
      </c>
      <c r="W52" s="254" t="e">
        <f>ROUND(#REF!*X$18,0)*$X$15</f>
        <v>#REF!</v>
      </c>
      <c r="X52" s="254" t="e">
        <f>PMT((1+Piloto!#REF!)^(IF($X$14="Semestrais",6,IF($X$14="Anuais",12,1)))-1,$X$15,-W52)</f>
        <v>#REF!</v>
      </c>
      <c r="Y52" s="253"/>
      <c r="Z52" s="49" t="str">
        <f>VLOOKUP(A52,Piloto!B107:I190,4,FALSE)</f>
        <v>Contrato</v>
      </c>
      <c r="AC52" s="353"/>
      <c r="AD52" s="353"/>
      <c r="AE52" s="353"/>
      <c r="AF52" s="279"/>
    </row>
    <row r="53" spans="1:32" ht="24" hidden="1">
      <c r="A53" s="257">
        <f>Piloto!B108</f>
        <v>1502</v>
      </c>
      <c r="B53" s="352">
        <f>Piloto!G108</f>
        <v>230.57999999999998</v>
      </c>
      <c r="C53" s="255">
        <v>207.32</v>
      </c>
      <c r="D53" s="255">
        <v>18.059999999999999</v>
      </c>
      <c r="E53" s="348" t="s">
        <v>175</v>
      </c>
      <c r="F53" s="348" t="s">
        <v>139</v>
      </c>
      <c r="G53" s="348">
        <v>15</v>
      </c>
      <c r="H53" s="361" t="s">
        <v>139</v>
      </c>
      <c r="I53" s="361">
        <v>5.2</v>
      </c>
      <c r="J53" s="348">
        <f t="shared" si="15"/>
        <v>10092.727036169659</v>
      </c>
      <c r="K53" s="348">
        <f>VLOOKUP(A53,Piloto!$B$74:$G$170,5,FALSE)</f>
        <v>2327181</v>
      </c>
      <c r="L53" s="254">
        <f t="shared" si="8"/>
        <v>93087.24</v>
      </c>
      <c r="M53" s="254">
        <f t="shared" si="9"/>
        <v>46543.62</v>
      </c>
      <c r="N53" s="254">
        <f t="shared" si="10"/>
        <v>23167.086855000001</v>
      </c>
      <c r="O53" s="254">
        <f t="shared" si="11"/>
        <v>116359.05</v>
      </c>
      <c r="P53" s="254">
        <f t="shared" si="12"/>
        <v>140794.45050000001</v>
      </c>
      <c r="Q53" s="254">
        <f t="shared" si="13"/>
        <v>861068.60590500012</v>
      </c>
      <c r="R53" s="254"/>
      <c r="S53" s="256">
        <f t="shared" si="14"/>
        <v>1466124.03</v>
      </c>
      <c r="T53" s="265"/>
      <c r="U53" s="254" t="e">
        <f>ROUND(#REF!*V$18,0)*$V$15</f>
        <v>#REF!</v>
      </c>
      <c r="V53" s="254" t="e">
        <f>PMT((1+Piloto!#REF!)^(IF($V$14="Semestrais",6,IF($V$14="Anuais",12,1)))-1,$V$15,-U53)</f>
        <v>#REF!</v>
      </c>
      <c r="W53" s="254" t="e">
        <f>ROUND(#REF!*X$18,0)*$X$15</f>
        <v>#REF!</v>
      </c>
      <c r="X53" s="254" t="e">
        <f>PMT((1+Piloto!#REF!)^(IF($X$14="Semestrais",6,IF($X$14="Anuais",12,1)))-1,$X$15,-W53)</f>
        <v>#REF!</v>
      </c>
      <c r="Y53" s="253"/>
      <c r="Z53" s="49" t="str">
        <f>VLOOKUP(A53,Piloto!B108:I190,4,FALSE)</f>
        <v>Contrato</v>
      </c>
      <c r="AC53" s="353"/>
      <c r="AD53" s="353"/>
      <c r="AE53" s="353"/>
      <c r="AF53" s="279"/>
    </row>
    <row r="54" spans="1:32" ht="24" hidden="1">
      <c r="A54" s="257">
        <f>Piloto!B109</f>
        <v>1503</v>
      </c>
      <c r="B54" s="352">
        <f>Piloto!G109</f>
        <v>207.41000000000003</v>
      </c>
      <c r="C54" s="255">
        <v>190.3</v>
      </c>
      <c r="D54" s="255">
        <v>12.37</v>
      </c>
      <c r="E54" s="348" t="s">
        <v>176</v>
      </c>
      <c r="F54" s="348" t="s">
        <v>135</v>
      </c>
      <c r="G54" s="348">
        <v>55</v>
      </c>
      <c r="H54" s="361" t="s">
        <v>135</v>
      </c>
      <c r="I54" s="361">
        <v>4.74</v>
      </c>
      <c r="J54" s="348">
        <f t="shared" si="15"/>
        <v>10197.463960271923</v>
      </c>
      <c r="K54" s="348">
        <f>VLOOKUP(A54,Piloto!$B$74:$G$170,5,FALSE)</f>
        <v>2115056</v>
      </c>
      <c r="L54" s="254">
        <f t="shared" si="8"/>
        <v>84602.240000000005</v>
      </c>
      <c r="M54" s="254">
        <f t="shared" si="9"/>
        <v>42301.120000000003</v>
      </c>
      <c r="N54" s="254">
        <f t="shared" si="10"/>
        <v>21055.38248</v>
      </c>
      <c r="O54" s="254">
        <f t="shared" si="11"/>
        <v>105752.8</v>
      </c>
      <c r="P54" s="254">
        <f t="shared" si="12"/>
        <v>127960.88799999999</v>
      </c>
      <c r="Q54" s="254">
        <f t="shared" si="13"/>
        <v>782581.29528000008</v>
      </c>
      <c r="R54" s="254"/>
      <c r="S54" s="256">
        <f t="shared" si="14"/>
        <v>1332485.28</v>
      </c>
      <c r="T54" s="265"/>
      <c r="U54" s="254" t="e">
        <f>ROUND(#REF!*V$18,0)*$V$15</f>
        <v>#REF!</v>
      </c>
      <c r="V54" s="254" t="e">
        <f>PMT((1+Piloto!#REF!)^(IF($V$14="Semestrais",6,IF($V$14="Anuais",12,1)))-1,$V$15,-U54)</f>
        <v>#REF!</v>
      </c>
      <c r="W54" s="254" t="e">
        <f>ROUND(#REF!*X$18,0)*$X$15</f>
        <v>#REF!</v>
      </c>
      <c r="X54" s="254" t="e">
        <f>PMT((1+Piloto!#REF!)^(IF($X$14="Semestrais",6,IF($X$14="Anuais",12,1)))-1,$X$15,-W54)</f>
        <v>#REF!</v>
      </c>
      <c r="Y54" s="253"/>
      <c r="Z54" s="49" t="str">
        <f>VLOOKUP(A54,Piloto!B109:I190,4,FALSE)</f>
        <v>Contrato</v>
      </c>
      <c r="AC54" s="353"/>
      <c r="AD54" s="353"/>
      <c r="AE54" s="353"/>
      <c r="AF54" s="279"/>
    </row>
    <row r="55" spans="1:32" ht="24" hidden="1">
      <c r="A55" s="257">
        <f>Piloto!B110</f>
        <v>1601</v>
      </c>
      <c r="B55" s="352">
        <f>Piloto!G110</f>
        <v>251.88000000000002</v>
      </c>
      <c r="C55" s="255">
        <v>220.43</v>
      </c>
      <c r="D55" s="255">
        <v>26.68</v>
      </c>
      <c r="E55" s="348" t="s">
        <v>177</v>
      </c>
      <c r="F55" s="348" t="s">
        <v>137</v>
      </c>
      <c r="G55" s="348">
        <v>26</v>
      </c>
      <c r="H55" s="361" t="s">
        <v>137</v>
      </c>
      <c r="I55" s="361">
        <v>4.7699999999999996</v>
      </c>
      <c r="J55" s="348">
        <f t="shared" si="15"/>
        <v>10092.726695251706</v>
      </c>
      <c r="K55" s="348">
        <f>VLOOKUP(A55,Piloto!$B$74:$G$170,5,FALSE)</f>
        <v>2542156</v>
      </c>
      <c r="L55" s="254">
        <f t="shared" si="8"/>
        <v>101686.24</v>
      </c>
      <c r="M55" s="254">
        <f t="shared" si="9"/>
        <v>50843.12</v>
      </c>
      <c r="N55" s="254">
        <f t="shared" si="10"/>
        <v>25307.162980000001</v>
      </c>
      <c r="O55" s="254">
        <f t="shared" si="11"/>
        <v>127107.8</v>
      </c>
      <c r="P55" s="254">
        <f t="shared" si="12"/>
        <v>153800.43799999999</v>
      </c>
      <c r="Q55" s="254">
        <f t="shared" si="13"/>
        <v>940610.43078000005</v>
      </c>
      <c r="R55" s="254"/>
      <c r="S55" s="256">
        <f t="shared" si="14"/>
        <v>1601558.28</v>
      </c>
      <c r="T55" s="265"/>
      <c r="U55" s="254" t="e">
        <f>ROUND(#REF!*V$18,0)*$V$15</f>
        <v>#REF!</v>
      </c>
      <c r="V55" s="254" t="e">
        <f>PMT((1+Piloto!#REF!)^(IF($V$14="Semestrais",6,IF($V$14="Anuais",12,1)))-1,$V$15,-U55)</f>
        <v>#REF!</v>
      </c>
      <c r="W55" s="254" t="e">
        <f>ROUND(#REF!*X$18,0)*$X$15</f>
        <v>#REF!</v>
      </c>
      <c r="X55" s="254" t="e">
        <f>PMT((1+Piloto!#REF!)^(IF($X$14="Semestrais",6,IF($X$14="Anuais",12,1)))-1,$X$15,-W55)</f>
        <v>#REF!</v>
      </c>
      <c r="Y55" s="253"/>
      <c r="Z55" s="49" t="str">
        <f>VLOOKUP(A55,Piloto!B110:I191,4,FALSE)</f>
        <v>Contrato</v>
      </c>
      <c r="AC55" s="353"/>
      <c r="AD55" s="353"/>
      <c r="AE55" s="353"/>
      <c r="AF55" s="279"/>
    </row>
    <row r="56" spans="1:32" ht="24" hidden="1">
      <c r="A56" s="257">
        <f>Piloto!B111</f>
        <v>1602</v>
      </c>
      <c r="B56" s="352">
        <f>Piloto!G111</f>
        <v>236.39999999999998</v>
      </c>
      <c r="C56" s="255">
        <v>207.32</v>
      </c>
      <c r="D56" s="255">
        <v>20.7</v>
      </c>
      <c r="E56" s="348" t="s">
        <v>178</v>
      </c>
      <c r="F56" s="348" t="s">
        <v>139</v>
      </c>
      <c r="G56" s="348">
        <v>23</v>
      </c>
      <c r="H56" s="361" t="s">
        <v>137</v>
      </c>
      <c r="I56" s="361">
        <v>8.3800000000000008</v>
      </c>
      <c r="J56" s="348">
        <f t="shared" si="15"/>
        <v>10197.461928934012</v>
      </c>
      <c r="K56" s="348">
        <f>VLOOKUP(A56,Piloto!$B$74:$G$170,5,FALSE)</f>
        <v>2410680</v>
      </c>
      <c r="L56" s="254">
        <f t="shared" si="8"/>
        <v>96427.199999999997</v>
      </c>
      <c r="M56" s="254">
        <f t="shared" si="9"/>
        <v>48213.599999999999</v>
      </c>
      <c r="N56" s="254">
        <f t="shared" si="10"/>
        <v>23998.3194</v>
      </c>
      <c r="O56" s="254">
        <f t="shared" si="11"/>
        <v>120534</v>
      </c>
      <c r="P56" s="254">
        <f t="shared" si="12"/>
        <v>145846.13999999998</v>
      </c>
      <c r="Q56" s="254">
        <f t="shared" si="13"/>
        <v>891963.65340000007</v>
      </c>
      <c r="R56" s="254"/>
      <c r="S56" s="256">
        <f t="shared" si="14"/>
        <v>1518728.4</v>
      </c>
      <c r="T56" s="265"/>
      <c r="U56" s="254" t="e">
        <f>ROUND(#REF!*V$18,0)*$V$15</f>
        <v>#REF!</v>
      </c>
      <c r="V56" s="254" t="e">
        <f>PMT((1+Piloto!#REF!)^(IF($V$14="Semestrais",6,IF($V$14="Anuais",12,1)))-1,$V$15,-U56)</f>
        <v>#REF!</v>
      </c>
      <c r="W56" s="254" t="e">
        <f>ROUND(#REF!*X$18,0)*$X$15</f>
        <v>#REF!</v>
      </c>
      <c r="X56" s="254" t="e">
        <f>PMT((1+Piloto!#REF!)^(IF($X$14="Semestrais",6,IF($X$14="Anuais",12,1)))-1,$X$15,-W56)</f>
        <v>#REF!</v>
      </c>
      <c r="Y56" s="253"/>
      <c r="Z56" s="49" t="str">
        <f>VLOOKUP(A56,Piloto!B111:I192,4,FALSE)</f>
        <v>Contrato</v>
      </c>
      <c r="AC56" s="353"/>
      <c r="AD56" s="353"/>
      <c r="AE56" s="353"/>
      <c r="AF56" s="279"/>
    </row>
    <row r="57" spans="1:32" ht="24" hidden="1">
      <c r="A57" s="257">
        <f>Piloto!B112</f>
        <v>1603</v>
      </c>
      <c r="B57" s="352">
        <f>Piloto!G112</f>
        <v>206.99</v>
      </c>
      <c r="C57" s="255">
        <v>190.3</v>
      </c>
      <c r="D57" s="255">
        <v>11.21</v>
      </c>
      <c r="E57" s="348" t="s">
        <v>179</v>
      </c>
      <c r="F57" s="348" t="s">
        <v>172</v>
      </c>
      <c r="G57" s="348">
        <v>94</v>
      </c>
      <c r="H57" s="361" t="s">
        <v>132</v>
      </c>
      <c r="I57" s="361">
        <v>5.48</v>
      </c>
      <c r="J57" s="348">
        <f t="shared" si="15"/>
        <v>10092.729117348663</v>
      </c>
      <c r="K57" s="348">
        <f>VLOOKUP(A57,Piloto!$B$74:$G$170,5,FALSE)</f>
        <v>2089094</v>
      </c>
      <c r="L57" s="254">
        <f t="shared" si="8"/>
        <v>83563.759999999995</v>
      </c>
      <c r="M57" s="254">
        <f t="shared" si="9"/>
        <v>41781.879999999997</v>
      </c>
      <c r="N57" s="254">
        <f t="shared" si="10"/>
        <v>20796.930769999999</v>
      </c>
      <c r="O57" s="254">
        <f t="shared" si="11"/>
        <v>104454.70000000001</v>
      </c>
      <c r="P57" s="254">
        <f t="shared" si="12"/>
        <v>126390.18699999999</v>
      </c>
      <c r="Q57" s="254">
        <f t="shared" si="13"/>
        <v>772975.22547000006</v>
      </c>
      <c r="R57" s="254"/>
      <c r="S57" s="256">
        <f t="shared" si="14"/>
        <v>1316129.22</v>
      </c>
      <c r="T57" s="265"/>
      <c r="U57" s="254" t="e">
        <f>ROUND(#REF!*V$18,0)*$V$15</f>
        <v>#REF!</v>
      </c>
      <c r="V57" s="254" t="e">
        <f>PMT((1+Piloto!#REF!)^(IF($V$14="Semestrais",6,IF($V$14="Anuais",12,1)))-1,$V$15,-U57)</f>
        <v>#REF!</v>
      </c>
      <c r="W57" s="254" t="e">
        <f>ROUND(#REF!*X$18,0)*$X$15</f>
        <v>#REF!</v>
      </c>
      <c r="X57" s="254" t="e">
        <f>PMT((1+Piloto!#REF!)^(IF($X$14="Semestrais",6,IF($X$14="Anuais",12,1)))-1,$X$15,-W57)</f>
        <v>#REF!</v>
      </c>
      <c r="Y57" s="253"/>
      <c r="Z57" s="49" t="str">
        <f>VLOOKUP(A57,Piloto!B112:I193,4,FALSE)</f>
        <v>Contrato</v>
      </c>
      <c r="AC57" s="353"/>
      <c r="AD57" s="353"/>
      <c r="AE57" s="353"/>
      <c r="AF57" s="279"/>
    </row>
    <row r="58" spans="1:32" ht="24" hidden="1">
      <c r="A58" s="257">
        <f>Piloto!B113</f>
        <v>1701</v>
      </c>
      <c r="B58" s="352">
        <f>Piloto!G113</f>
        <v>248</v>
      </c>
      <c r="C58" s="255">
        <v>220.43</v>
      </c>
      <c r="D58" s="255">
        <v>21.34</v>
      </c>
      <c r="E58" s="348" t="s">
        <v>180</v>
      </c>
      <c r="F58" s="348" t="s">
        <v>131</v>
      </c>
      <c r="G58" s="348">
        <v>40</v>
      </c>
      <c r="H58" s="361" t="s">
        <v>131</v>
      </c>
      <c r="I58" s="361">
        <v>6.23</v>
      </c>
      <c r="J58" s="348">
        <f t="shared" si="15"/>
        <v>10197.463709677419</v>
      </c>
      <c r="K58" s="348">
        <f>VLOOKUP(A58,Piloto!$B$74:$G$170,5,FALSE)</f>
        <v>2528971</v>
      </c>
      <c r="L58" s="254">
        <f t="shared" si="8"/>
        <v>101158.84</v>
      </c>
      <c r="M58" s="254">
        <f t="shared" si="9"/>
        <v>50579.42</v>
      </c>
      <c r="N58" s="254">
        <f t="shared" si="10"/>
        <v>25175.906305</v>
      </c>
      <c r="O58" s="254">
        <f t="shared" si="11"/>
        <v>126448.55</v>
      </c>
      <c r="P58" s="254">
        <f t="shared" si="12"/>
        <v>153002.74549999999</v>
      </c>
      <c r="Q58" s="254">
        <f t="shared" si="13"/>
        <v>935731.91485499998</v>
      </c>
      <c r="R58" s="254"/>
      <c r="S58" s="256">
        <f t="shared" si="14"/>
        <v>1593251.73</v>
      </c>
      <c r="T58" s="265"/>
      <c r="U58" s="254" t="e">
        <f>ROUND(#REF!*V$18,0)*$V$15</f>
        <v>#REF!</v>
      </c>
      <c r="V58" s="254" t="e">
        <f>PMT((1+Piloto!#REF!)^(IF($V$14="Semestrais",6,IF($V$14="Anuais",12,1)))-1,$V$15,-U58)</f>
        <v>#REF!</v>
      </c>
      <c r="W58" s="254" t="e">
        <f>ROUND(#REF!*X$18,0)*$X$15</f>
        <v>#REF!</v>
      </c>
      <c r="X58" s="254" t="e">
        <f>PMT((1+Piloto!#REF!)^(IF($X$14="Semestrais",6,IF($X$14="Anuais",12,1)))-1,$X$15,-W58)</f>
        <v>#REF!</v>
      </c>
      <c r="Y58" s="253"/>
      <c r="Z58" s="49" t="str">
        <f>VLOOKUP(A58,Piloto!B113:I194,4,FALSE)</f>
        <v>Contrato</v>
      </c>
      <c r="AC58" s="353"/>
      <c r="AD58" s="353"/>
      <c r="AE58" s="353"/>
      <c r="AF58" s="279"/>
    </row>
    <row r="59" spans="1:32" ht="24" hidden="1">
      <c r="A59" s="257">
        <f>Piloto!B114</f>
        <v>1702</v>
      </c>
      <c r="B59" s="352">
        <f>Piloto!G114</f>
        <v>236.13</v>
      </c>
      <c r="C59" s="255">
        <v>207.32</v>
      </c>
      <c r="D59" s="379">
        <v>22.79</v>
      </c>
      <c r="E59" s="348" t="s">
        <v>181</v>
      </c>
      <c r="F59" s="348" t="s">
        <v>135</v>
      </c>
      <c r="G59" s="348">
        <v>61</v>
      </c>
      <c r="H59" s="361" t="s">
        <v>135</v>
      </c>
      <c r="I59" s="361">
        <v>6.07</v>
      </c>
      <c r="J59" s="348">
        <f t="shared" si="15"/>
        <v>10092.728581713463</v>
      </c>
      <c r="K59" s="348">
        <f>VLOOKUP(A59,Piloto!$B$74:$G$170,5,FALSE)</f>
        <v>2383196</v>
      </c>
      <c r="L59" s="254">
        <f t="shared" si="8"/>
        <v>95327.84</v>
      </c>
      <c r="M59" s="254">
        <f t="shared" si="9"/>
        <v>47663.92</v>
      </c>
      <c r="N59" s="254">
        <f t="shared" si="10"/>
        <v>23724.716179999999</v>
      </c>
      <c r="O59" s="254">
        <f t="shared" si="11"/>
        <v>119159.8</v>
      </c>
      <c r="P59" s="254">
        <f t="shared" si="12"/>
        <v>144183.35800000001</v>
      </c>
      <c r="Q59" s="254">
        <f t="shared" si="13"/>
        <v>881794.43597999995</v>
      </c>
      <c r="R59" s="254"/>
      <c r="S59" s="256">
        <f t="shared" si="14"/>
        <v>1501413.48</v>
      </c>
      <c r="T59" s="265"/>
      <c r="U59" s="254" t="e">
        <f>ROUND(#REF!*V$18,0)*$V$15</f>
        <v>#REF!</v>
      </c>
      <c r="V59" s="254" t="e">
        <f>PMT((1+Piloto!#REF!)^(IF($V$14="Semestrais",6,IF($V$14="Anuais",12,1)))-1,$V$15,-U59)</f>
        <v>#REF!</v>
      </c>
      <c r="W59" s="254" t="e">
        <f>ROUND(#REF!*X$18,0)*$X$15</f>
        <v>#REF!</v>
      </c>
      <c r="X59" s="254" t="e">
        <f>PMT((1+Piloto!#REF!)^(IF($X$14="Semestrais",6,IF($X$14="Anuais",12,1)))-1,$X$15,-W59)</f>
        <v>#REF!</v>
      </c>
      <c r="Y59" s="253"/>
      <c r="Z59" s="49" t="str">
        <f>VLOOKUP(A59,Piloto!B114:I195,4,FALSE)</f>
        <v>Contrato</v>
      </c>
      <c r="AC59" s="353"/>
      <c r="AD59" s="353"/>
      <c r="AE59" s="353"/>
      <c r="AF59" s="279"/>
    </row>
    <row r="60" spans="1:32" ht="24" hidden="1">
      <c r="A60" s="257">
        <f>Piloto!B115</f>
        <v>1703</v>
      </c>
      <c r="B60" s="352">
        <f>Piloto!G115</f>
        <v>208.25000000000003</v>
      </c>
      <c r="C60" s="255">
        <v>190.3</v>
      </c>
      <c r="D60" s="255">
        <v>12.37</v>
      </c>
      <c r="E60" s="348" t="s">
        <v>182</v>
      </c>
      <c r="F60" s="348" t="s">
        <v>183</v>
      </c>
      <c r="G60" s="348">
        <v>97</v>
      </c>
      <c r="H60" s="361" t="s">
        <v>132</v>
      </c>
      <c r="I60" s="361">
        <v>5.58</v>
      </c>
      <c r="J60" s="348">
        <f t="shared" si="15"/>
        <v>10197.464585834332</v>
      </c>
      <c r="K60" s="348">
        <f>VLOOKUP(A60,Piloto!$B$74:$G$170,5,FALSE)</f>
        <v>2123622</v>
      </c>
      <c r="L60" s="254">
        <f t="shared" si="8"/>
        <v>84944.88</v>
      </c>
      <c r="M60" s="254">
        <f t="shared" si="9"/>
        <v>42472.44</v>
      </c>
      <c r="N60" s="254">
        <f t="shared" si="10"/>
        <v>21140.657009999999</v>
      </c>
      <c r="O60" s="254">
        <f t="shared" si="11"/>
        <v>106181.1</v>
      </c>
      <c r="P60" s="254">
        <f t="shared" si="12"/>
        <v>128479.13099999999</v>
      </c>
      <c r="Q60" s="254">
        <f t="shared" si="13"/>
        <v>785750.75811000005</v>
      </c>
      <c r="R60" s="254"/>
      <c r="S60" s="256">
        <f t="shared" si="14"/>
        <v>1337881.8600000001</v>
      </c>
      <c r="T60" s="265"/>
      <c r="U60" s="254" t="e">
        <f>ROUND(#REF!*V$18,0)*$V$15</f>
        <v>#REF!</v>
      </c>
      <c r="V60" s="254" t="e">
        <f>PMT((1+Piloto!#REF!)^(IF($V$14="Semestrais",6,IF($V$14="Anuais",12,1)))-1,$V$15,-U60)</f>
        <v>#REF!</v>
      </c>
      <c r="W60" s="254" t="e">
        <f>ROUND(#REF!*X$18,0)*$X$15</f>
        <v>#REF!</v>
      </c>
      <c r="X60" s="254" t="e">
        <f>PMT((1+Piloto!#REF!)^(IF($X$14="Semestrais",6,IF($X$14="Anuais",12,1)))-1,$X$15,-W60)</f>
        <v>#REF!</v>
      </c>
      <c r="Y60" s="253"/>
      <c r="Z60" s="49" t="str">
        <f>VLOOKUP(A60,Piloto!B115:I196,4,FALSE)</f>
        <v>Contrato</v>
      </c>
      <c r="AC60" s="353"/>
      <c r="AD60" s="353"/>
      <c r="AE60" s="353"/>
      <c r="AF60" s="279"/>
    </row>
    <row r="61" spans="1:32" ht="24" hidden="1">
      <c r="A61" s="257">
        <f>Piloto!B116</f>
        <v>1801</v>
      </c>
      <c r="B61" s="352">
        <f>Piloto!G116</f>
        <v>245.20999999999998</v>
      </c>
      <c r="C61" s="255">
        <v>220.43</v>
      </c>
      <c r="D61" s="255">
        <v>18.86</v>
      </c>
      <c r="E61" s="348" t="s">
        <v>184</v>
      </c>
      <c r="F61" s="348" t="s">
        <v>131</v>
      </c>
      <c r="G61" s="348">
        <v>35</v>
      </c>
      <c r="H61" s="361" t="s">
        <v>131</v>
      </c>
      <c r="I61" s="361">
        <v>5.92</v>
      </c>
      <c r="J61" s="348">
        <f t="shared" si="15"/>
        <v>10092.728681538274</v>
      </c>
      <c r="K61" s="348">
        <f>VLOOKUP(A61,Piloto!$B$74:$G$170,5,FALSE)</f>
        <v>2474838</v>
      </c>
      <c r="L61" s="254">
        <f t="shared" si="8"/>
        <v>98993.52</v>
      </c>
      <c r="M61" s="254">
        <f t="shared" si="9"/>
        <v>49496.76</v>
      </c>
      <c r="N61" s="254">
        <f t="shared" si="10"/>
        <v>24637.012290000002</v>
      </c>
      <c r="O61" s="254">
        <f t="shared" si="11"/>
        <v>123741.90000000001</v>
      </c>
      <c r="P61" s="254">
        <f t="shared" si="12"/>
        <v>149727.69899999999</v>
      </c>
      <c r="Q61" s="254">
        <f t="shared" si="13"/>
        <v>915702.43419000006</v>
      </c>
      <c r="R61" s="254"/>
      <c r="S61" s="256">
        <f t="shared" si="14"/>
        <v>1559147.94</v>
      </c>
      <c r="T61" s="265"/>
      <c r="U61" s="254" t="e">
        <f>ROUND(#REF!*V$18,0)*$V$15</f>
        <v>#REF!</v>
      </c>
      <c r="V61" s="254" t="e">
        <f>PMT((1+Piloto!#REF!)^(IF($V$14="Semestrais",6,IF($V$14="Anuais",12,1)))-1,$V$15,-U61)</f>
        <v>#REF!</v>
      </c>
      <c r="W61" s="254" t="e">
        <f>ROUND(#REF!*X$18,0)*$X$15</f>
        <v>#REF!</v>
      </c>
      <c r="X61" s="254" t="e">
        <f>PMT((1+Piloto!#REF!)^(IF($X$14="Semestrais",6,IF($X$14="Anuais",12,1)))-1,$X$15,-W61)</f>
        <v>#REF!</v>
      </c>
      <c r="Y61" s="253"/>
      <c r="Z61" s="49" t="str">
        <f>VLOOKUP(A61,Piloto!B116:I197,4,FALSE)</f>
        <v>Contrato</v>
      </c>
      <c r="AC61" s="353"/>
      <c r="AD61" s="353"/>
      <c r="AE61" s="353"/>
      <c r="AF61" s="279"/>
    </row>
    <row r="62" spans="1:32" ht="24" hidden="1">
      <c r="A62" s="257">
        <f>Piloto!B117</f>
        <v>1802</v>
      </c>
      <c r="B62" s="352">
        <f>Piloto!G117</f>
        <v>233.05999999999997</v>
      </c>
      <c r="C62" s="255">
        <v>207.32</v>
      </c>
      <c r="D62" s="255">
        <v>20.7</v>
      </c>
      <c r="E62" s="348" t="s">
        <v>185</v>
      </c>
      <c r="F62" s="348" t="s">
        <v>137</v>
      </c>
      <c r="G62" s="348">
        <v>18</v>
      </c>
      <c r="H62" s="361" t="s">
        <v>137</v>
      </c>
      <c r="I62" s="361">
        <v>5.04</v>
      </c>
      <c r="J62" s="348">
        <f t="shared" si="15"/>
        <v>10197.464172316142</v>
      </c>
      <c r="K62" s="348">
        <f>VLOOKUP(A62,Piloto!$B$74:$G$170,5,FALSE)</f>
        <v>2376621</v>
      </c>
      <c r="L62" s="254">
        <f t="shared" si="8"/>
        <v>95064.84</v>
      </c>
      <c r="M62" s="254">
        <f t="shared" si="9"/>
        <v>47532.42</v>
      </c>
      <c r="N62" s="254">
        <f t="shared" si="10"/>
        <v>23659.262054999999</v>
      </c>
      <c r="O62" s="254">
        <f t="shared" si="11"/>
        <v>118831.05</v>
      </c>
      <c r="P62" s="254">
        <f t="shared" si="12"/>
        <v>143785.5705</v>
      </c>
      <c r="Q62" s="254">
        <f t="shared" si="13"/>
        <v>879361.65310500003</v>
      </c>
      <c r="R62" s="254"/>
      <c r="S62" s="256">
        <f t="shared" si="14"/>
        <v>1497271.23</v>
      </c>
      <c r="T62" s="265"/>
      <c r="U62" s="254" t="e">
        <f>ROUND(#REF!*V$18,0)*$V$15</f>
        <v>#REF!</v>
      </c>
      <c r="V62" s="254" t="e">
        <f>PMT((1+Piloto!#REF!)^(IF($V$14="Semestrais",6,IF($V$14="Anuais",12,1)))-1,$V$15,-U62)</f>
        <v>#REF!</v>
      </c>
      <c r="W62" s="254" t="e">
        <f>ROUND(#REF!*X$18,0)*$X$15</f>
        <v>#REF!</v>
      </c>
      <c r="X62" s="254" t="e">
        <f>PMT((1+Piloto!#REF!)^(IF($X$14="Semestrais",6,IF($X$14="Anuais",12,1)))-1,$X$15,-W62)</f>
        <v>#REF!</v>
      </c>
      <c r="Y62" s="253"/>
      <c r="Z62" s="49" t="str">
        <f>VLOOKUP(A62,Piloto!B117:I198,4,FALSE)</f>
        <v>Contrato</v>
      </c>
      <c r="AC62" s="353"/>
      <c r="AD62" s="353"/>
      <c r="AE62" s="353"/>
      <c r="AF62" s="279"/>
    </row>
    <row r="63" spans="1:32" ht="24" hidden="1">
      <c r="A63" s="257">
        <f>Piloto!B118</f>
        <v>1803</v>
      </c>
      <c r="B63" s="352">
        <f>Piloto!G118</f>
        <v>207.10000000000002</v>
      </c>
      <c r="C63" s="255">
        <v>190.3</v>
      </c>
      <c r="D63" s="255">
        <v>11.21</v>
      </c>
      <c r="E63" s="348" t="s">
        <v>186</v>
      </c>
      <c r="F63" s="348" t="s">
        <v>172</v>
      </c>
      <c r="G63" s="348">
        <v>98</v>
      </c>
      <c r="H63" s="361" t="s">
        <v>132</v>
      </c>
      <c r="I63" s="361">
        <v>5.59</v>
      </c>
      <c r="J63" s="348">
        <f t="shared" si="15"/>
        <v>10197.464992757121</v>
      </c>
      <c r="K63" s="348">
        <f>VLOOKUP(A63,Piloto!$B$74:$G$170,5,FALSE)</f>
        <v>2111895</v>
      </c>
      <c r="L63" s="254">
        <f t="shared" si="8"/>
        <v>84475.8</v>
      </c>
      <c r="M63" s="254">
        <f t="shared" si="9"/>
        <v>42237.9</v>
      </c>
      <c r="N63" s="254">
        <f t="shared" si="10"/>
        <v>21023.914725000002</v>
      </c>
      <c r="O63" s="254">
        <f t="shared" si="11"/>
        <v>105594.75</v>
      </c>
      <c r="P63" s="254">
        <f t="shared" si="12"/>
        <v>127769.64749999999</v>
      </c>
      <c r="Q63" s="254">
        <f t="shared" si="13"/>
        <v>781411.70947499992</v>
      </c>
      <c r="R63" s="254"/>
      <c r="S63" s="256">
        <f t="shared" si="14"/>
        <v>1330493.8500000001</v>
      </c>
      <c r="T63" s="265"/>
      <c r="U63" s="254" t="e">
        <f>ROUND(#REF!*V$18,0)*$V$15</f>
        <v>#REF!</v>
      </c>
      <c r="V63" s="254" t="e">
        <f>PMT((1+Piloto!#REF!)^(IF($V$14="Semestrais",6,IF($V$14="Anuais",12,1)))-1,$V$15,-U63)</f>
        <v>#REF!</v>
      </c>
      <c r="W63" s="254" t="e">
        <f>ROUND(#REF!*X$18,0)*$X$15</f>
        <v>#REF!</v>
      </c>
      <c r="X63" s="254" t="e">
        <f>PMT((1+Piloto!#REF!)^(IF($X$14="Semestrais",6,IF($X$14="Anuais",12,1)))-1,$X$15,-W63)</f>
        <v>#REF!</v>
      </c>
      <c r="Y63" s="253"/>
      <c r="Z63" s="49" t="str">
        <f>VLOOKUP(A63,Piloto!B118:I199,4,FALSE)</f>
        <v>Contrato</v>
      </c>
      <c r="AC63" s="353"/>
      <c r="AD63" s="353"/>
      <c r="AE63" s="353"/>
      <c r="AF63" s="279"/>
    </row>
    <row r="64" spans="1:32" ht="24" hidden="1">
      <c r="A64" s="257">
        <f>Piloto!B119</f>
        <v>1901</v>
      </c>
      <c r="B64" s="352">
        <f>Piloto!G119</f>
        <v>247.75</v>
      </c>
      <c r="C64" s="255">
        <v>220.43</v>
      </c>
      <c r="D64" s="255">
        <v>21.34</v>
      </c>
      <c r="E64" s="348" t="s">
        <v>187</v>
      </c>
      <c r="F64" s="348" t="s">
        <v>131</v>
      </c>
      <c r="G64" s="348">
        <v>38</v>
      </c>
      <c r="H64" s="361" t="s">
        <v>131</v>
      </c>
      <c r="I64" s="361">
        <v>5.98</v>
      </c>
      <c r="J64" s="348">
        <f t="shared" si="15"/>
        <v>10092.726538849647</v>
      </c>
      <c r="K64" s="348">
        <f>VLOOKUP(A64,Piloto!$B$74:$G$170,5,FALSE)</f>
        <v>2500473</v>
      </c>
      <c r="L64" s="254">
        <f t="shared" si="8"/>
        <v>100018.92</v>
      </c>
      <c r="M64" s="254">
        <f t="shared" si="9"/>
        <v>50009.46</v>
      </c>
      <c r="N64" s="254">
        <f t="shared" si="10"/>
        <v>24892.208715000001</v>
      </c>
      <c r="O64" s="254">
        <f t="shared" si="11"/>
        <v>125023.65000000001</v>
      </c>
      <c r="P64" s="254">
        <f t="shared" si="12"/>
        <v>151278.6165</v>
      </c>
      <c r="Q64" s="254">
        <f t="shared" si="13"/>
        <v>925187.51236499997</v>
      </c>
      <c r="R64" s="254"/>
      <c r="S64" s="256">
        <f t="shared" si="14"/>
        <v>1575297.99</v>
      </c>
      <c r="T64" s="265"/>
      <c r="U64" s="254" t="e">
        <f>ROUND(#REF!*V$18,0)*$V$15</f>
        <v>#REF!</v>
      </c>
      <c r="V64" s="254" t="e">
        <f>PMT((1+Piloto!#REF!)^(IF($V$14="Semestrais",6,IF($V$14="Anuais",12,1)))-1,$V$15,-U64)</f>
        <v>#REF!</v>
      </c>
      <c r="W64" s="254" t="e">
        <f>ROUND(#REF!*X$18,0)*$X$15</f>
        <v>#REF!</v>
      </c>
      <c r="X64" s="254" t="e">
        <f>PMT((1+Piloto!#REF!)^(IF($X$14="Semestrais",6,IF($X$14="Anuais",12,1)))-1,$X$15,-W64)</f>
        <v>#REF!</v>
      </c>
      <c r="Y64" s="253"/>
      <c r="Z64" s="49" t="str">
        <f>VLOOKUP(A64,Piloto!B119:I200,4,FALSE)</f>
        <v>Contrato</v>
      </c>
      <c r="AC64" s="353"/>
      <c r="AD64" s="353"/>
      <c r="AE64" s="353"/>
      <c r="AF64" s="279"/>
    </row>
    <row r="65" spans="1:32" ht="24" hidden="1">
      <c r="A65" s="257">
        <f>Piloto!B120</f>
        <v>1902</v>
      </c>
      <c r="B65" s="352">
        <f>Piloto!G120</f>
        <v>231.01</v>
      </c>
      <c r="C65" s="255">
        <v>207.32</v>
      </c>
      <c r="D65" s="255">
        <v>18.059999999999999</v>
      </c>
      <c r="E65" s="348" t="s">
        <v>188</v>
      </c>
      <c r="F65" s="348" t="s">
        <v>139</v>
      </c>
      <c r="G65" s="348">
        <v>9</v>
      </c>
      <c r="H65" s="361" t="s">
        <v>139</v>
      </c>
      <c r="I65" s="361">
        <v>5.63</v>
      </c>
      <c r="J65" s="348">
        <f t="shared" si="15"/>
        <v>10092.727587550324</v>
      </c>
      <c r="K65" s="348">
        <f>VLOOKUP(A65,Piloto!$B$74:$G$170,5,FALSE)</f>
        <v>2331521</v>
      </c>
      <c r="L65" s="254">
        <f t="shared" si="8"/>
        <v>93260.84</v>
      </c>
      <c r="M65" s="254">
        <f t="shared" si="9"/>
        <v>46630.42</v>
      </c>
      <c r="N65" s="254">
        <f t="shared" si="10"/>
        <v>23210.291555</v>
      </c>
      <c r="O65" s="254">
        <f t="shared" si="11"/>
        <v>116576.05</v>
      </c>
      <c r="P65" s="254">
        <f t="shared" si="12"/>
        <v>141057.02049999998</v>
      </c>
      <c r="Q65" s="254">
        <f t="shared" si="13"/>
        <v>862674.42760499998</v>
      </c>
      <c r="R65" s="254"/>
      <c r="S65" s="256">
        <f t="shared" si="14"/>
        <v>1468858.23</v>
      </c>
      <c r="T65" s="265"/>
      <c r="U65" s="254" t="e">
        <f>ROUND(#REF!*V$18,0)*$V$15</f>
        <v>#REF!</v>
      </c>
      <c r="V65" s="254" t="e">
        <f>PMT((1+Piloto!#REF!)^(IF($V$14="Semestrais",6,IF($V$14="Anuais",12,1)))-1,$V$15,-U65)</f>
        <v>#REF!</v>
      </c>
      <c r="W65" s="254" t="e">
        <f>ROUND(#REF!*X$18,0)*$X$15</f>
        <v>#REF!</v>
      </c>
      <c r="X65" s="254" t="e">
        <f>PMT((1+Piloto!#REF!)^(IF($X$14="Semestrais",6,IF($X$14="Anuais",12,1)))-1,$X$15,-W65)</f>
        <v>#REF!</v>
      </c>
      <c r="Y65" s="253"/>
      <c r="Z65" s="49" t="str">
        <f>VLOOKUP(A65,Piloto!B120:I201,4,FALSE)</f>
        <v>Contrato</v>
      </c>
      <c r="AC65" s="353"/>
      <c r="AD65" s="353"/>
      <c r="AE65" s="353"/>
      <c r="AF65" s="279"/>
    </row>
    <row r="66" spans="1:32" ht="24" hidden="1">
      <c r="A66" s="257">
        <f>Piloto!B121</f>
        <v>1903</v>
      </c>
      <c r="B66" s="352">
        <f>Piloto!G121</f>
        <v>208.61</v>
      </c>
      <c r="C66" s="255">
        <v>190.3</v>
      </c>
      <c r="D66" s="255">
        <v>12.37</v>
      </c>
      <c r="E66" s="348" t="s">
        <v>189</v>
      </c>
      <c r="F66" s="348" t="s">
        <v>190</v>
      </c>
      <c r="G66" s="348">
        <v>39</v>
      </c>
      <c r="H66" s="361" t="s">
        <v>131</v>
      </c>
      <c r="I66" s="361">
        <v>5.94</v>
      </c>
      <c r="J66" s="348">
        <f t="shared" si="15"/>
        <v>10197.464167585445</v>
      </c>
      <c r="K66" s="348">
        <f>VLOOKUP(A66,Piloto!$B$74:$G$170,5,FALSE)</f>
        <v>2127293</v>
      </c>
      <c r="L66" s="254">
        <f t="shared" si="8"/>
        <v>85091.72</v>
      </c>
      <c r="M66" s="254">
        <f t="shared" si="9"/>
        <v>42545.86</v>
      </c>
      <c r="N66" s="254">
        <f t="shared" si="10"/>
        <v>21177.201815</v>
      </c>
      <c r="O66" s="254">
        <f t="shared" si="11"/>
        <v>106364.65000000001</v>
      </c>
      <c r="P66" s="254">
        <f t="shared" si="12"/>
        <v>128701.22649999999</v>
      </c>
      <c r="Q66" s="254">
        <f t="shared" si="13"/>
        <v>787109.04646500002</v>
      </c>
      <c r="R66" s="254"/>
      <c r="S66" s="256">
        <f t="shared" si="14"/>
        <v>1340194.5900000001</v>
      </c>
      <c r="T66" s="265"/>
      <c r="U66" s="254" t="e">
        <f>ROUND(#REF!*V$18,0)*$V$15</f>
        <v>#REF!</v>
      </c>
      <c r="V66" s="254" t="e">
        <f>PMT((1+Piloto!#REF!)^(IF($V$14="Semestrais",6,IF($V$14="Anuais",12,1)))-1,$V$15,-U66)</f>
        <v>#REF!</v>
      </c>
      <c r="W66" s="254" t="e">
        <f>ROUND(#REF!*X$18,0)*$X$15</f>
        <v>#REF!</v>
      </c>
      <c r="X66" s="254" t="e">
        <f>PMT((1+Piloto!#REF!)^(IF($X$14="Semestrais",6,IF($X$14="Anuais",12,1)))-1,$X$15,-W66)</f>
        <v>#REF!</v>
      </c>
      <c r="Y66" s="253"/>
      <c r="Z66" s="49" t="str">
        <f>VLOOKUP(A66,Piloto!B121:I202,4,FALSE)</f>
        <v>Contrato</v>
      </c>
      <c r="AC66" s="353"/>
      <c r="AD66" s="353"/>
      <c r="AE66" s="353"/>
      <c r="AF66" s="279"/>
    </row>
    <row r="67" spans="1:32" ht="24" hidden="1">
      <c r="A67" s="257">
        <f>Piloto!B122</f>
        <v>2001</v>
      </c>
      <c r="B67" s="352">
        <f>Piloto!G122</f>
        <v>250</v>
      </c>
      <c r="C67" s="255">
        <v>220.43</v>
      </c>
      <c r="D67" s="255">
        <v>23.89</v>
      </c>
      <c r="E67" s="348" t="s">
        <v>191</v>
      </c>
      <c r="F67" s="348" t="s">
        <v>166</v>
      </c>
      <c r="G67" s="348">
        <v>69</v>
      </c>
      <c r="H67" s="361" t="s">
        <v>192</v>
      </c>
      <c r="I67" s="361">
        <v>5.68</v>
      </c>
      <c r="J67" s="348">
        <f t="shared" si="15"/>
        <v>10092.727999999999</v>
      </c>
      <c r="K67" s="348">
        <f>VLOOKUP(A67,Piloto!$B$74:$G$170,5,FALSE)</f>
        <v>2523182</v>
      </c>
      <c r="L67" s="254">
        <f t="shared" si="8"/>
        <v>100927.28</v>
      </c>
      <c r="M67" s="254">
        <f t="shared" si="9"/>
        <v>50463.64</v>
      </c>
      <c r="N67" s="254">
        <f t="shared" si="10"/>
        <v>25118.276809999999</v>
      </c>
      <c r="O67" s="254">
        <f t="shared" si="11"/>
        <v>126159.1</v>
      </c>
      <c r="P67" s="254">
        <f t="shared" si="12"/>
        <v>152652.511</v>
      </c>
      <c r="Q67" s="254">
        <f t="shared" si="13"/>
        <v>933589.95591000002</v>
      </c>
      <c r="R67" s="254"/>
      <c r="S67" s="256">
        <f t="shared" si="14"/>
        <v>1589604.66</v>
      </c>
      <c r="T67" s="265"/>
      <c r="U67" s="254" t="e">
        <f>ROUND(#REF!*V$18,0)*$V$15</f>
        <v>#REF!</v>
      </c>
      <c r="V67" s="254" t="e">
        <f>PMT((1+Piloto!#REF!)^(IF($V$14="Semestrais",6,IF($V$14="Anuais",12,1)))-1,$V$15,-U67)</f>
        <v>#REF!</v>
      </c>
      <c r="W67" s="254" t="e">
        <f>ROUND(#REF!*X$18,0)*$X$15</f>
        <v>#REF!</v>
      </c>
      <c r="X67" s="254" t="e">
        <f>PMT((1+Piloto!#REF!)^(IF($X$14="Semestrais",6,IF($X$14="Anuais",12,1)))-1,$X$15,-W67)</f>
        <v>#REF!</v>
      </c>
      <c r="Y67" s="253"/>
      <c r="Z67" s="49" t="str">
        <f>VLOOKUP(A67,Piloto!B122:I203,4,FALSE)</f>
        <v>Contrato</v>
      </c>
      <c r="AC67" s="353"/>
      <c r="AD67" s="353"/>
      <c r="AE67" s="353"/>
      <c r="AF67" s="279"/>
    </row>
    <row r="68" spans="1:32" ht="24" hidden="1">
      <c r="A68" s="257">
        <f>Piloto!B123</f>
        <v>2002</v>
      </c>
      <c r="B68" s="352">
        <f>Piloto!G123</f>
        <v>232.79999999999998</v>
      </c>
      <c r="C68" s="255">
        <v>207.32</v>
      </c>
      <c r="D68" s="255">
        <v>20.7</v>
      </c>
      <c r="E68" s="348" t="s">
        <v>193</v>
      </c>
      <c r="F68" s="348" t="s">
        <v>139</v>
      </c>
      <c r="G68" s="348">
        <v>10</v>
      </c>
      <c r="H68" s="361" t="s">
        <v>139</v>
      </c>
      <c r="I68" s="361">
        <v>4.78</v>
      </c>
      <c r="J68" s="348">
        <f t="shared" si="15"/>
        <v>10197.465635738832</v>
      </c>
      <c r="K68" s="348">
        <f>VLOOKUP(A68,Piloto!$B$74:$G$170,5,FALSE)</f>
        <v>2373970</v>
      </c>
      <c r="L68" s="254">
        <f t="shared" si="8"/>
        <v>94958.8</v>
      </c>
      <c r="M68" s="254">
        <f t="shared" si="9"/>
        <v>47479.4</v>
      </c>
      <c r="N68" s="254">
        <f t="shared" si="10"/>
        <v>23632.871350000001</v>
      </c>
      <c r="O68" s="254">
        <f t="shared" si="11"/>
        <v>118698.5</v>
      </c>
      <c r="P68" s="254">
        <f t="shared" si="12"/>
        <v>143625.185</v>
      </c>
      <c r="Q68" s="254">
        <f t="shared" si="13"/>
        <v>878380.76985000004</v>
      </c>
      <c r="R68" s="254"/>
      <c r="S68" s="256">
        <f t="shared" si="14"/>
        <v>1495601.1</v>
      </c>
      <c r="T68" s="265"/>
      <c r="U68" s="254" t="e">
        <f>ROUND(#REF!*V$18,0)*$V$15</f>
        <v>#REF!</v>
      </c>
      <c r="V68" s="254" t="e">
        <f>PMT((1+Piloto!#REF!)^(IF($V$14="Semestrais",6,IF($V$14="Anuais",12,1)))-1,$V$15,-U68)</f>
        <v>#REF!</v>
      </c>
      <c r="W68" s="254" t="e">
        <f>ROUND(#REF!*X$18,0)*$X$15</f>
        <v>#REF!</v>
      </c>
      <c r="X68" s="254" t="e">
        <f>PMT((1+Piloto!#REF!)^(IF($X$14="Semestrais",6,IF($X$14="Anuais",12,1)))-1,$X$15,-W68)</f>
        <v>#REF!</v>
      </c>
      <c r="Y68" s="253"/>
      <c r="Z68" s="49" t="str">
        <f>VLOOKUP(A68,Piloto!B123:I204,4,FALSE)</f>
        <v>Contrato</v>
      </c>
      <c r="AC68" s="353"/>
      <c r="AD68" s="353"/>
      <c r="AE68" s="353"/>
      <c r="AF68" s="279"/>
    </row>
    <row r="69" spans="1:32" ht="24" hidden="1">
      <c r="A69" s="257">
        <f>Piloto!B124</f>
        <v>2003</v>
      </c>
      <c r="B69" s="352">
        <f>Piloto!G124</f>
        <v>210.96</v>
      </c>
      <c r="C69" s="255">
        <v>190.3</v>
      </c>
      <c r="D69" s="255">
        <v>11.21</v>
      </c>
      <c r="E69" s="348" t="s">
        <v>194</v>
      </c>
      <c r="F69" s="348" t="s">
        <v>135</v>
      </c>
      <c r="G69" s="348">
        <v>66</v>
      </c>
      <c r="H69" s="361" t="s">
        <v>135</v>
      </c>
      <c r="I69" s="361">
        <v>9.4499999999999993</v>
      </c>
      <c r="J69" s="348">
        <f t="shared" si="15"/>
        <v>10197.46397421312</v>
      </c>
      <c r="K69" s="348">
        <f>VLOOKUP(A69,Piloto!$B$74:$G$170,5,FALSE)</f>
        <v>2151257</v>
      </c>
      <c r="L69" s="254">
        <f t="shared" si="8"/>
        <v>86050.28</v>
      </c>
      <c r="M69" s="254">
        <f t="shared" si="9"/>
        <v>43025.14</v>
      </c>
      <c r="N69" s="254">
        <f t="shared" si="10"/>
        <v>21415.763435000001</v>
      </c>
      <c r="O69" s="254">
        <f t="shared" si="11"/>
        <v>107562.85</v>
      </c>
      <c r="P69" s="254">
        <f t="shared" si="12"/>
        <v>130151.04849999999</v>
      </c>
      <c r="Q69" s="254">
        <f t="shared" si="13"/>
        <v>795975.84628499998</v>
      </c>
      <c r="R69" s="254"/>
      <c r="S69" s="256">
        <f t="shared" si="14"/>
        <v>1355291.91</v>
      </c>
      <c r="T69" s="265"/>
      <c r="U69" s="254" t="e">
        <f>ROUND(#REF!*V$18,0)*$V$15</f>
        <v>#REF!</v>
      </c>
      <c r="V69" s="254" t="e">
        <f>PMT((1+Piloto!#REF!)^(IF($V$14="Semestrais",6,IF($V$14="Anuais",12,1)))-1,$V$15,-U69)</f>
        <v>#REF!</v>
      </c>
      <c r="W69" s="254" t="e">
        <f>ROUND(#REF!*X$18,0)*$X$15</f>
        <v>#REF!</v>
      </c>
      <c r="X69" s="254" t="e">
        <f>PMT((1+Piloto!#REF!)^(IF($X$14="Semestrais",6,IF($X$14="Anuais",12,1)))-1,$X$15,-W69)</f>
        <v>#REF!</v>
      </c>
      <c r="Y69" s="253"/>
      <c r="Z69" s="49" t="str">
        <f>VLOOKUP(A69,Piloto!B124:I232,4,FALSE)</f>
        <v>Contrato</v>
      </c>
      <c r="AC69" s="353"/>
      <c r="AD69" s="353"/>
      <c r="AE69" s="353"/>
      <c r="AF69" s="279"/>
    </row>
    <row r="70" spans="1:32" ht="24" hidden="1">
      <c r="A70" s="257">
        <f>Piloto!B125</f>
        <v>2101</v>
      </c>
      <c r="B70" s="352">
        <f>Piloto!G125</f>
        <v>247.69</v>
      </c>
      <c r="C70" s="255">
        <v>220.43</v>
      </c>
      <c r="D70" s="255">
        <v>21.34</v>
      </c>
      <c r="E70" s="348" t="s">
        <v>195</v>
      </c>
      <c r="F70" s="348" t="s">
        <v>131</v>
      </c>
      <c r="G70" s="348">
        <v>37</v>
      </c>
      <c r="H70" s="361" t="s">
        <v>131</v>
      </c>
      <c r="I70" s="361">
        <v>5.92</v>
      </c>
      <c r="J70" s="348">
        <f t="shared" si="15"/>
        <v>10092.728814243612</v>
      </c>
      <c r="K70" s="348">
        <f>VLOOKUP(A70,Piloto!$B$74:$G$170,5,FALSE)</f>
        <v>2499868</v>
      </c>
      <c r="L70" s="254">
        <f t="shared" si="8"/>
        <v>99994.72</v>
      </c>
      <c r="M70" s="254">
        <f t="shared" si="9"/>
        <v>49997.36</v>
      </c>
      <c r="N70" s="254">
        <f t="shared" si="10"/>
        <v>24886.185939999999</v>
      </c>
      <c r="O70" s="254">
        <f t="shared" si="11"/>
        <v>124993.40000000001</v>
      </c>
      <c r="P70" s="254">
        <f t="shared" si="12"/>
        <v>151242.014</v>
      </c>
      <c r="Q70" s="254">
        <f t="shared" si="13"/>
        <v>924963.65934000001</v>
      </c>
      <c r="R70" s="254"/>
      <c r="S70" s="256">
        <f t="shared" si="14"/>
        <v>1574916.84</v>
      </c>
      <c r="T70" s="265"/>
      <c r="U70" s="254" t="e">
        <f>ROUND(#REF!*V$18,0)*$V$15</f>
        <v>#REF!</v>
      </c>
      <c r="V70" s="254" t="e">
        <f>PMT((1+Piloto!#REF!)^(IF($V$14="Semestrais",6,IF($V$14="Anuais",12,1)))-1,$V$15,-U70)</f>
        <v>#REF!</v>
      </c>
      <c r="W70" s="254" t="e">
        <f>ROUND(#REF!*X$18,0)*$X$15</f>
        <v>#REF!</v>
      </c>
      <c r="X70" s="254" t="e">
        <f>PMT((1+Piloto!#REF!)^(IF($X$14="Semestrais",6,IF($X$14="Anuais",12,1)))-1,$X$15,-W70)</f>
        <v>#REF!</v>
      </c>
      <c r="Y70" s="253"/>
      <c r="Z70" s="49" t="str">
        <f>VLOOKUP(A70,Piloto!B125:I233,4,FALSE)</f>
        <v>Contrato</v>
      </c>
      <c r="AC70" s="353"/>
      <c r="AD70" s="353"/>
      <c r="AE70" s="353"/>
      <c r="AF70" s="279"/>
    </row>
    <row r="71" spans="1:32" ht="24" hidden="1">
      <c r="A71" s="257">
        <f>Piloto!B126</f>
        <v>2102</v>
      </c>
      <c r="B71" s="352">
        <f>Piloto!G126</f>
        <v>239.23</v>
      </c>
      <c r="C71" s="255">
        <v>207.32</v>
      </c>
      <c r="D71" s="255">
        <v>25.88</v>
      </c>
      <c r="E71" s="348" t="s">
        <v>196</v>
      </c>
      <c r="F71" s="348" t="s">
        <v>135</v>
      </c>
      <c r="G71" s="348">
        <v>60</v>
      </c>
      <c r="H71" s="361" t="s">
        <v>135</v>
      </c>
      <c r="I71" s="361">
        <v>6.03</v>
      </c>
      <c r="J71" s="348">
        <f t="shared" si="15"/>
        <v>10092.726664715965</v>
      </c>
      <c r="K71" s="348">
        <f>VLOOKUP(A71,Piloto!$B$74:$G$170,5,FALSE)</f>
        <v>2414483</v>
      </c>
      <c r="L71" s="254">
        <f t="shared" si="8"/>
        <v>96579.32</v>
      </c>
      <c r="M71" s="254">
        <f t="shared" si="9"/>
        <v>48289.66</v>
      </c>
      <c r="N71" s="254">
        <f t="shared" si="10"/>
        <v>24036.178265000002</v>
      </c>
      <c r="O71" s="254">
        <f t="shared" si="11"/>
        <v>120724.15000000001</v>
      </c>
      <c r="P71" s="254">
        <f t="shared" si="12"/>
        <v>146076.22149999999</v>
      </c>
      <c r="Q71" s="254">
        <f t="shared" si="13"/>
        <v>893370.78241500002</v>
      </c>
      <c r="R71" s="254"/>
      <c r="S71" s="256">
        <f t="shared" si="14"/>
        <v>1521124.29</v>
      </c>
      <c r="T71" s="265"/>
      <c r="U71" s="254" t="e">
        <f>ROUND(#REF!*V$18,0)*$V$15</f>
        <v>#REF!</v>
      </c>
      <c r="V71" s="254" t="e">
        <f>PMT((1+Piloto!#REF!)^(IF($V$14="Semestrais",6,IF($V$14="Anuais",12,1)))-1,$V$15,-U71)</f>
        <v>#REF!</v>
      </c>
      <c r="W71" s="254" t="e">
        <f>ROUND(#REF!*X$18,0)*$X$15</f>
        <v>#REF!</v>
      </c>
      <c r="X71" s="254" t="e">
        <f>PMT((1+Piloto!#REF!)^(IF($X$14="Semestrais",6,IF($X$14="Anuais",12,1)))-1,$X$15,-W71)</f>
        <v>#REF!</v>
      </c>
      <c r="Y71" s="253"/>
      <c r="Z71" s="49" t="str">
        <f>VLOOKUP(A71,Piloto!B126:I234,4,FALSE)</f>
        <v>Contrato</v>
      </c>
      <c r="AC71" s="353"/>
      <c r="AD71" s="353"/>
      <c r="AE71" s="353"/>
      <c r="AF71" s="279"/>
    </row>
    <row r="72" spans="1:32" ht="24" hidden="1">
      <c r="A72" s="257">
        <f>Piloto!B127</f>
        <v>2103</v>
      </c>
      <c r="B72" s="352">
        <f>Piloto!G127</f>
        <v>208.26000000000002</v>
      </c>
      <c r="C72" s="255">
        <v>190.3</v>
      </c>
      <c r="D72" s="255">
        <v>12.37</v>
      </c>
      <c r="E72" s="348" t="s">
        <v>197</v>
      </c>
      <c r="F72" s="348" t="s">
        <v>198</v>
      </c>
      <c r="G72" s="348">
        <v>42</v>
      </c>
      <c r="H72" s="361" t="s">
        <v>131</v>
      </c>
      <c r="I72" s="361">
        <v>5.59</v>
      </c>
      <c r="J72" s="348">
        <f t="shared" si="15"/>
        <v>10092.725439354652</v>
      </c>
      <c r="K72" s="348">
        <f>VLOOKUP(A72,Piloto!$B$74:$G$170,5,FALSE)</f>
        <v>2101911</v>
      </c>
      <c r="L72" s="254">
        <f t="shared" si="8"/>
        <v>84076.44</v>
      </c>
      <c r="M72" s="254">
        <f t="shared" si="9"/>
        <v>42038.22</v>
      </c>
      <c r="N72" s="254">
        <f t="shared" si="10"/>
        <v>20924.524004999999</v>
      </c>
      <c r="O72" s="254">
        <f t="shared" si="11"/>
        <v>105095.55</v>
      </c>
      <c r="P72" s="254">
        <f t="shared" si="12"/>
        <v>127165.6155</v>
      </c>
      <c r="Q72" s="254">
        <f t="shared" si="13"/>
        <v>777717.57955499995</v>
      </c>
      <c r="R72" s="254"/>
      <c r="S72" s="256">
        <f t="shared" si="14"/>
        <v>1324203.93</v>
      </c>
      <c r="T72" s="265"/>
      <c r="U72" s="254" t="e">
        <f>ROUND(#REF!*V$18,0)*$V$15</f>
        <v>#REF!</v>
      </c>
      <c r="V72" s="254" t="e">
        <f>PMT((1+Piloto!#REF!)^(IF($V$14="Semestrais",6,IF($V$14="Anuais",12,1)))-1,$V$15,-U72)</f>
        <v>#REF!</v>
      </c>
      <c r="W72" s="254" t="e">
        <f>ROUND(#REF!*X$18,0)*$X$15</f>
        <v>#REF!</v>
      </c>
      <c r="X72" s="254" t="e">
        <f>PMT((1+Piloto!#REF!)^(IF($X$14="Semestrais",6,IF($X$14="Anuais",12,1)))-1,$X$15,-W72)</f>
        <v>#REF!</v>
      </c>
      <c r="Y72" s="253"/>
      <c r="Z72" s="49" t="str">
        <f>VLOOKUP(A72,Piloto!B127:I235,4,FALSE)</f>
        <v>Contrato</v>
      </c>
      <c r="AC72" s="353"/>
      <c r="AD72" s="353"/>
      <c r="AE72" s="353"/>
      <c r="AF72" s="279"/>
    </row>
    <row r="73" spans="1:32" ht="24" hidden="1">
      <c r="A73" s="257">
        <f>Piloto!B128</f>
        <v>2201</v>
      </c>
      <c r="B73" s="352">
        <f>Piloto!G128</f>
        <v>247.61</v>
      </c>
      <c r="C73" s="255">
        <v>220.43</v>
      </c>
      <c r="D73" s="255">
        <v>18.86</v>
      </c>
      <c r="E73" s="348" t="s">
        <v>199</v>
      </c>
      <c r="F73" s="348" t="s">
        <v>132</v>
      </c>
      <c r="G73" s="348">
        <v>83</v>
      </c>
      <c r="H73" s="361" t="s">
        <v>132</v>
      </c>
      <c r="I73" s="361">
        <v>8.32</v>
      </c>
      <c r="J73" s="348">
        <f t="shared" si="15"/>
        <v>10092.726465005451</v>
      </c>
      <c r="K73" s="348">
        <f>VLOOKUP(A73,Piloto!$B$74:$G$170,5,FALSE)</f>
        <v>2499060</v>
      </c>
      <c r="L73" s="254">
        <f t="shared" si="8"/>
        <v>99962.400000000009</v>
      </c>
      <c r="M73" s="254">
        <f t="shared" si="9"/>
        <v>49981.200000000004</v>
      </c>
      <c r="N73" s="254">
        <f t="shared" si="10"/>
        <v>24878.1423</v>
      </c>
      <c r="O73" s="254">
        <f t="shared" si="11"/>
        <v>124953</v>
      </c>
      <c r="P73" s="254">
        <f t="shared" si="12"/>
        <v>151193.13</v>
      </c>
      <c r="Q73" s="254">
        <f t="shared" si="13"/>
        <v>924664.69530000002</v>
      </c>
      <c r="R73" s="254"/>
      <c r="S73" s="256">
        <f t="shared" si="14"/>
        <v>1574407.8</v>
      </c>
      <c r="T73" s="265"/>
      <c r="U73" s="254" t="e">
        <f>ROUND(#REF!*V$18,0)*$V$15</f>
        <v>#REF!</v>
      </c>
      <c r="V73" s="254" t="e">
        <f>PMT((1+Piloto!#REF!)^(IF($V$14="Semestrais",6,IF($V$14="Anuais",12,1)))-1,$V$15,-U73)</f>
        <v>#REF!</v>
      </c>
      <c r="W73" s="254" t="e">
        <f>ROUND(#REF!*X$18,0)*$X$15</f>
        <v>#REF!</v>
      </c>
      <c r="X73" s="254" t="e">
        <f>PMT((1+Piloto!#REF!)^(IF($X$14="Semestrais",6,IF($X$14="Anuais",12,1)))-1,$X$15,-W73)</f>
        <v>#REF!</v>
      </c>
      <c r="Y73" s="253"/>
      <c r="Z73" s="49" t="str">
        <f>VLOOKUP(A73,Piloto!B128:I236,4,FALSE)</f>
        <v>Contrato</v>
      </c>
      <c r="AC73" s="353"/>
      <c r="AD73" s="353"/>
      <c r="AE73" s="353"/>
      <c r="AF73" s="279"/>
    </row>
    <row r="74" spans="1:32" ht="24" hidden="1">
      <c r="A74" s="257">
        <f>Piloto!B129</f>
        <v>2202</v>
      </c>
      <c r="B74" s="352">
        <f>Piloto!G129</f>
        <v>233.85</v>
      </c>
      <c r="C74" s="255">
        <v>207.32</v>
      </c>
      <c r="D74" s="255">
        <v>20.7</v>
      </c>
      <c r="E74" s="348" t="s">
        <v>200</v>
      </c>
      <c r="F74" s="348" t="s">
        <v>201</v>
      </c>
      <c r="G74" s="348">
        <v>12</v>
      </c>
      <c r="H74" s="361" t="s">
        <v>139</v>
      </c>
      <c r="I74" s="361">
        <v>5.83</v>
      </c>
      <c r="J74" s="348">
        <f t="shared" si="15"/>
        <v>10197.464186444302</v>
      </c>
      <c r="K74" s="348">
        <f>VLOOKUP(A74,Piloto!$B$74:$G$170,5,FALSE)</f>
        <v>2384677</v>
      </c>
      <c r="L74" s="254">
        <f t="shared" si="8"/>
        <v>95387.08</v>
      </c>
      <c r="M74" s="254">
        <f t="shared" si="9"/>
        <v>47693.54</v>
      </c>
      <c r="N74" s="254">
        <f t="shared" si="10"/>
        <v>23739.459535000002</v>
      </c>
      <c r="O74" s="254">
        <f t="shared" si="11"/>
        <v>119233.85</v>
      </c>
      <c r="P74" s="254">
        <f t="shared" si="12"/>
        <v>144272.95850000001</v>
      </c>
      <c r="Q74" s="254">
        <f t="shared" si="13"/>
        <v>882342.41338500008</v>
      </c>
      <c r="R74" s="254"/>
      <c r="S74" s="256">
        <f t="shared" si="14"/>
        <v>1502346.51</v>
      </c>
      <c r="T74" s="265"/>
      <c r="U74" s="254" t="e">
        <f>ROUND(#REF!*V$18,0)*$V$15</f>
        <v>#REF!</v>
      </c>
      <c r="V74" s="254" t="e">
        <f>PMT((1+Piloto!#REF!)^(IF($V$14="Semestrais",6,IF($V$14="Anuais",12,1)))-1,$V$15,-U74)</f>
        <v>#REF!</v>
      </c>
      <c r="W74" s="254" t="e">
        <f>ROUND(#REF!*X$18,0)*$X$15</f>
        <v>#REF!</v>
      </c>
      <c r="X74" s="254" t="e">
        <f>PMT((1+Piloto!#REF!)^(IF($X$14="Semestrais",6,IF($X$14="Anuais",12,1)))-1,$X$15,-W74)</f>
        <v>#REF!</v>
      </c>
      <c r="Y74" s="253"/>
      <c r="Z74" s="49" t="str">
        <f>VLOOKUP(A74,Piloto!B129:I237,4,FALSE)</f>
        <v>Contrato</v>
      </c>
      <c r="AC74" s="353"/>
      <c r="AD74" s="353"/>
      <c r="AE74" s="353"/>
      <c r="AF74" s="279"/>
    </row>
    <row r="75" spans="1:32" ht="24" hidden="1">
      <c r="A75" s="257">
        <f>Piloto!B130</f>
        <v>2203</v>
      </c>
      <c r="B75" s="352">
        <f>Piloto!G130</f>
        <v>208.56000000000003</v>
      </c>
      <c r="C75" s="255">
        <v>190.3</v>
      </c>
      <c r="D75" s="255">
        <v>11.21</v>
      </c>
      <c r="E75" s="348" t="s">
        <v>202</v>
      </c>
      <c r="F75" s="348" t="s">
        <v>183</v>
      </c>
      <c r="G75" s="348">
        <v>99</v>
      </c>
      <c r="H75" s="361" t="s">
        <v>203</v>
      </c>
      <c r="I75" s="361">
        <v>7.05</v>
      </c>
      <c r="J75" s="348">
        <f t="shared" si="15"/>
        <v>10092.726313770616</v>
      </c>
      <c r="K75" s="348">
        <f>VLOOKUP(A75,Piloto!$B$74:$G$170,5,FALSE)</f>
        <v>2104939</v>
      </c>
      <c r="L75" s="254">
        <f t="shared" si="8"/>
        <v>84197.56</v>
      </c>
      <c r="M75" s="254">
        <f t="shared" si="9"/>
        <v>42098.78</v>
      </c>
      <c r="N75" s="254">
        <f t="shared" si="10"/>
        <v>20954.667744999999</v>
      </c>
      <c r="O75" s="254">
        <f t="shared" si="11"/>
        <v>105246.95000000001</v>
      </c>
      <c r="P75" s="254">
        <f t="shared" si="12"/>
        <v>127348.8095</v>
      </c>
      <c r="Q75" s="254">
        <f t="shared" si="13"/>
        <v>778837.95469499996</v>
      </c>
      <c r="R75" s="254"/>
      <c r="S75" s="256">
        <f t="shared" si="14"/>
        <v>1326111.57</v>
      </c>
      <c r="T75" s="265"/>
      <c r="U75" s="254" t="e">
        <f>ROUND(#REF!*V$18,0)*$V$15</f>
        <v>#REF!</v>
      </c>
      <c r="V75" s="254" t="e">
        <f>PMT((1+Piloto!#REF!)^(IF($V$14="Semestrais",6,IF($V$14="Anuais",12,1)))-1,$V$15,-U75)</f>
        <v>#REF!</v>
      </c>
      <c r="W75" s="254" t="e">
        <f>ROUND(#REF!*X$18,0)*$X$15</f>
        <v>#REF!</v>
      </c>
      <c r="X75" s="254" t="e">
        <f>PMT((1+Piloto!#REF!)^(IF($X$14="Semestrais",6,IF($X$14="Anuais",12,1)))-1,$X$15,-W75)</f>
        <v>#REF!</v>
      </c>
      <c r="Y75" s="253"/>
      <c r="Z75" s="49" t="str">
        <f>VLOOKUP(A75,Piloto!B130:I238,4,FALSE)</f>
        <v>Contrato</v>
      </c>
      <c r="AC75" s="353"/>
      <c r="AD75" s="353"/>
      <c r="AE75" s="353"/>
      <c r="AF75" s="279"/>
    </row>
    <row r="76" spans="1:32" ht="24" hidden="1">
      <c r="A76" s="257">
        <f>Piloto!B131</f>
        <v>2301</v>
      </c>
      <c r="B76" s="352">
        <f>Piloto!G131</f>
        <v>247.73000000000002</v>
      </c>
      <c r="C76" s="255">
        <v>220.43</v>
      </c>
      <c r="D76" s="255">
        <v>21.34</v>
      </c>
      <c r="E76" s="348" t="s">
        <v>204</v>
      </c>
      <c r="F76" s="348" t="s">
        <v>131</v>
      </c>
      <c r="G76" s="348">
        <v>36</v>
      </c>
      <c r="H76" s="361" t="s">
        <v>131</v>
      </c>
      <c r="I76" s="361">
        <v>5.96</v>
      </c>
      <c r="J76" s="348">
        <f t="shared" si="15"/>
        <v>10197.464982036894</v>
      </c>
      <c r="K76" s="348">
        <f>VLOOKUP(A76,Piloto!$B$74:$G$170,5,FALSE)</f>
        <v>2526218</v>
      </c>
      <c r="L76" s="254">
        <f t="shared" si="8"/>
        <v>101048.72</v>
      </c>
      <c r="M76" s="254">
        <f t="shared" si="9"/>
        <v>50524.36</v>
      </c>
      <c r="N76" s="254">
        <f t="shared" si="10"/>
        <v>25148.500190000002</v>
      </c>
      <c r="O76" s="254">
        <f t="shared" si="11"/>
        <v>126310.90000000001</v>
      </c>
      <c r="P76" s="254">
        <f t="shared" si="12"/>
        <v>152836.18899999998</v>
      </c>
      <c r="Q76" s="254">
        <f t="shared" si="13"/>
        <v>934713.29109000007</v>
      </c>
      <c r="R76" s="254"/>
      <c r="S76" s="256">
        <f t="shared" si="14"/>
        <v>1591517.34</v>
      </c>
      <c r="T76" s="265"/>
      <c r="U76" s="254" t="e">
        <f>ROUND(#REF!*V$18,0)*$V$15</f>
        <v>#REF!</v>
      </c>
      <c r="V76" s="254" t="e">
        <f>PMT((1+Piloto!#REF!)^(IF($V$14="Semestrais",6,IF($V$14="Anuais",12,1)))-1,$V$15,-U76)</f>
        <v>#REF!</v>
      </c>
      <c r="W76" s="254" t="e">
        <f>ROUND(#REF!*X$18,0)*$X$15</f>
        <v>#REF!</v>
      </c>
      <c r="X76" s="254" t="e">
        <f>PMT((1+Piloto!#REF!)^(IF($X$14="Semestrais",6,IF($X$14="Anuais",12,1)))-1,$X$15,-W76)</f>
        <v>#REF!</v>
      </c>
      <c r="Y76" s="253"/>
      <c r="Z76" s="49" t="str">
        <f>VLOOKUP(A76,Piloto!B131:I239,4,FALSE)</f>
        <v>Contrato</v>
      </c>
      <c r="AC76" s="353"/>
      <c r="AD76" s="353"/>
      <c r="AE76" s="353"/>
      <c r="AF76" s="279"/>
    </row>
    <row r="77" spans="1:32" ht="24" hidden="1">
      <c r="A77" s="257">
        <f>Piloto!B132</f>
        <v>2302</v>
      </c>
      <c r="B77" s="352">
        <f>Piloto!G132</f>
        <v>231.03</v>
      </c>
      <c r="C77" s="255">
        <v>207.32</v>
      </c>
      <c r="D77" s="255">
        <v>18.059999999999999</v>
      </c>
      <c r="E77" s="348" t="s">
        <v>205</v>
      </c>
      <c r="F77" s="348" t="s">
        <v>139</v>
      </c>
      <c r="G77" s="348">
        <v>8</v>
      </c>
      <c r="H77" s="361" t="s">
        <v>139</v>
      </c>
      <c r="I77" s="361">
        <v>5.65</v>
      </c>
      <c r="J77" s="348">
        <f t="shared" si="15"/>
        <v>10197.463532874519</v>
      </c>
      <c r="K77" s="348">
        <f>VLOOKUP(A77,Piloto!$B$74:$G$170,5,FALSE)</f>
        <v>2355920</v>
      </c>
      <c r="L77" s="254">
        <f t="shared" si="8"/>
        <v>94236.800000000003</v>
      </c>
      <c r="M77" s="254">
        <f t="shared" si="9"/>
        <v>47118.400000000001</v>
      </c>
      <c r="N77" s="254">
        <f t="shared" si="10"/>
        <v>23453.1836</v>
      </c>
      <c r="O77" s="254">
        <f t="shared" si="11"/>
        <v>117796</v>
      </c>
      <c r="P77" s="254">
        <f t="shared" si="12"/>
        <v>142533.16</v>
      </c>
      <c r="Q77" s="254">
        <f t="shared" si="13"/>
        <v>871702.17960000003</v>
      </c>
      <c r="R77" s="254"/>
      <c r="S77" s="256">
        <f t="shared" si="14"/>
        <v>1484229.6</v>
      </c>
      <c r="T77" s="265"/>
      <c r="U77" s="254" t="e">
        <f>ROUND(#REF!*V$18,0)*$V$15</f>
        <v>#REF!</v>
      </c>
      <c r="V77" s="254" t="e">
        <f>PMT((1+Piloto!#REF!)^(IF($V$14="Semestrais",6,IF($V$14="Anuais",12,1)))-1,$V$15,-U77)</f>
        <v>#REF!</v>
      </c>
      <c r="W77" s="254" t="e">
        <f>ROUND(#REF!*X$18,0)*$X$15</f>
        <v>#REF!</v>
      </c>
      <c r="X77" s="254" t="e">
        <f>PMT((1+Piloto!#REF!)^(IF($X$14="Semestrais",6,IF($X$14="Anuais",12,1)))-1,$X$15,-W77)</f>
        <v>#REF!</v>
      </c>
      <c r="Y77" s="253"/>
      <c r="Z77" s="49" t="str">
        <f>VLOOKUP(A77,Piloto!B132:I240,4,FALSE)</f>
        <v>Contrato</v>
      </c>
      <c r="AC77" s="353"/>
      <c r="AD77" s="353"/>
      <c r="AE77" s="353"/>
      <c r="AF77" s="279"/>
    </row>
    <row r="78" spans="1:32" ht="24" hidden="1">
      <c r="A78" s="257">
        <f>Piloto!B133</f>
        <v>2303</v>
      </c>
      <c r="B78" s="352">
        <f>Piloto!G133</f>
        <v>208.65</v>
      </c>
      <c r="C78" s="255">
        <v>190.3</v>
      </c>
      <c r="D78" s="255">
        <v>12.37</v>
      </c>
      <c r="E78" s="348" t="s">
        <v>206</v>
      </c>
      <c r="F78" s="348" t="s">
        <v>172</v>
      </c>
      <c r="G78" s="348">
        <v>100</v>
      </c>
      <c r="H78" s="361" t="s">
        <v>132</v>
      </c>
      <c r="I78" s="361">
        <v>5.98</v>
      </c>
      <c r="J78" s="348">
        <f t="shared" si="15"/>
        <v>10197.464653726336</v>
      </c>
      <c r="K78" s="348">
        <f>VLOOKUP(A78,Piloto!$B$74:$G$170,5,FALSE)</f>
        <v>2127701</v>
      </c>
      <c r="L78" s="254">
        <f t="shared" si="8"/>
        <v>85108.040000000008</v>
      </c>
      <c r="M78" s="254">
        <f t="shared" si="9"/>
        <v>42554.020000000004</v>
      </c>
      <c r="N78" s="254">
        <f t="shared" si="10"/>
        <v>21181.263455</v>
      </c>
      <c r="O78" s="254">
        <f t="shared" si="11"/>
        <v>106385.05</v>
      </c>
      <c r="P78" s="254">
        <f t="shared" si="12"/>
        <v>128725.9105</v>
      </c>
      <c r="Q78" s="254">
        <f t="shared" si="13"/>
        <v>787260.00850500003</v>
      </c>
      <c r="R78" s="254"/>
      <c r="S78" s="256">
        <f t="shared" si="14"/>
        <v>1340451.6300000001</v>
      </c>
      <c r="T78" s="265"/>
      <c r="U78" s="254" t="e">
        <f>ROUND(#REF!*V$18,0)*$V$15</f>
        <v>#REF!</v>
      </c>
      <c r="V78" s="254" t="e">
        <f>PMT((1+Piloto!#REF!)^(IF($V$14="Semestrais",6,IF($V$14="Anuais",12,1)))-1,$V$15,-U78)</f>
        <v>#REF!</v>
      </c>
      <c r="W78" s="254" t="e">
        <f>ROUND(#REF!*X$18,0)*$X$15</f>
        <v>#REF!</v>
      </c>
      <c r="X78" s="254" t="e">
        <f>PMT((1+Piloto!#REF!)^(IF($X$14="Semestrais",6,IF($X$14="Anuais",12,1)))-1,$X$15,-W78)</f>
        <v>#REF!</v>
      </c>
      <c r="Y78" s="253"/>
      <c r="Z78" s="49" t="str">
        <f>VLOOKUP(A78,Piloto!B133:I241,4,FALSE)</f>
        <v>Contrato</v>
      </c>
      <c r="AC78" s="353"/>
      <c r="AD78" s="353"/>
      <c r="AE78" s="353"/>
      <c r="AF78" s="279"/>
    </row>
    <row r="79" spans="1:32" ht="24" hidden="1">
      <c r="A79" s="257">
        <f>Piloto!B134</f>
        <v>2401</v>
      </c>
      <c r="B79" s="352">
        <f>Piloto!G134</f>
        <v>252.13000000000002</v>
      </c>
      <c r="C79" s="255">
        <v>220.43</v>
      </c>
      <c r="D79" s="255">
        <v>26.68</v>
      </c>
      <c r="E79" s="348" t="s">
        <v>207</v>
      </c>
      <c r="F79" s="348" t="s">
        <v>166</v>
      </c>
      <c r="G79" s="348">
        <v>51</v>
      </c>
      <c r="H79" s="361" t="s">
        <v>192</v>
      </c>
      <c r="I79" s="361">
        <v>5.0199999999999996</v>
      </c>
      <c r="J79" s="348">
        <f t="shared" si="15"/>
        <v>10092.725974695593</v>
      </c>
      <c r="K79" s="348">
        <f>VLOOKUP(A79,Piloto!$B$74:$G$170,5,FALSE)</f>
        <v>2544679</v>
      </c>
      <c r="L79" s="254">
        <f t="shared" si="8"/>
        <v>101787.16</v>
      </c>
      <c r="M79" s="254">
        <f t="shared" si="9"/>
        <v>50893.58</v>
      </c>
      <c r="N79" s="254">
        <f t="shared" si="10"/>
        <v>25332.279445</v>
      </c>
      <c r="O79" s="254">
        <f t="shared" si="11"/>
        <v>127233.95000000001</v>
      </c>
      <c r="P79" s="254">
        <f t="shared" si="12"/>
        <v>153953.07949999999</v>
      </c>
      <c r="Q79" s="254">
        <f t="shared" si="13"/>
        <v>941543.95339499996</v>
      </c>
      <c r="R79" s="254"/>
      <c r="S79" s="256">
        <f t="shared" si="14"/>
        <v>1603147.77</v>
      </c>
      <c r="T79" s="265"/>
      <c r="U79" s="254" t="e">
        <f>ROUND(#REF!*V$18,0)*$V$15</f>
        <v>#REF!</v>
      </c>
      <c r="V79" s="254" t="e">
        <f>PMT((1+Piloto!#REF!)^(IF($V$14="Semestrais",6,IF($V$14="Anuais",12,1)))-1,$V$15,-U79)</f>
        <v>#REF!</v>
      </c>
      <c r="W79" s="254" t="e">
        <f>ROUND(#REF!*X$18,0)*$X$15</f>
        <v>#REF!</v>
      </c>
      <c r="X79" s="254" t="e">
        <f>PMT((1+Piloto!#REF!)^(IF($X$14="Semestrais",6,IF($X$14="Anuais",12,1)))-1,$X$15,-W79)</f>
        <v>#REF!</v>
      </c>
      <c r="Y79" s="253"/>
      <c r="Z79" s="49" t="str">
        <f>VLOOKUP(A79,Piloto!B134:I242,4,FALSE)</f>
        <v>Contrato</v>
      </c>
      <c r="AC79" s="353"/>
      <c r="AD79" s="353"/>
      <c r="AE79" s="353"/>
      <c r="AF79" s="279"/>
    </row>
    <row r="80" spans="1:32" ht="24" hidden="1">
      <c r="A80" s="257">
        <f>Piloto!B135</f>
        <v>2402</v>
      </c>
      <c r="B80" s="352">
        <f>Piloto!G135</f>
        <v>232.79999999999998</v>
      </c>
      <c r="C80" s="255">
        <v>207.32</v>
      </c>
      <c r="D80" s="255">
        <v>20.7</v>
      </c>
      <c r="E80" s="348" t="s">
        <v>208</v>
      </c>
      <c r="F80" s="348" t="s">
        <v>139</v>
      </c>
      <c r="G80" s="348">
        <v>11</v>
      </c>
      <c r="H80" s="361" t="s">
        <v>139</v>
      </c>
      <c r="I80" s="361">
        <v>4.78</v>
      </c>
      <c r="J80" s="348">
        <f t="shared" si="15"/>
        <v>10197.465635738832</v>
      </c>
      <c r="K80" s="348">
        <f>VLOOKUP(A80,Piloto!$B$74:$G$170,5,FALSE)</f>
        <v>2373970</v>
      </c>
      <c r="L80" s="254">
        <f t="shared" si="8"/>
        <v>94958.8</v>
      </c>
      <c r="M80" s="254">
        <f t="shared" si="9"/>
        <v>47479.4</v>
      </c>
      <c r="N80" s="254">
        <f t="shared" si="10"/>
        <v>23632.871350000001</v>
      </c>
      <c r="O80" s="254">
        <f t="shared" si="11"/>
        <v>118698.5</v>
      </c>
      <c r="P80" s="254">
        <f t="shared" si="12"/>
        <v>143625.185</v>
      </c>
      <c r="Q80" s="254">
        <f t="shared" si="13"/>
        <v>878380.76985000004</v>
      </c>
      <c r="R80" s="254"/>
      <c r="S80" s="256">
        <f t="shared" si="14"/>
        <v>1495601.1</v>
      </c>
      <c r="T80" s="265"/>
      <c r="U80" s="254" t="e">
        <f>ROUND(#REF!*V$18,0)*$V$15</f>
        <v>#REF!</v>
      </c>
      <c r="V80" s="254" t="e">
        <f>PMT((1+Piloto!#REF!)^(IF($V$14="Semestrais",6,IF($V$14="Anuais",12,1)))-1,$V$15,-U80)</f>
        <v>#REF!</v>
      </c>
      <c r="W80" s="254" t="e">
        <f>ROUND(#REF!*X$18,0)*$X$15</f>
        <v>#REF!</v>
      </c>
      <c r="X80" s="254" t="e">
        <f>PMT((1+Piloto!#REF!)^(IF($X$14="Semestrais",6,IF($X$14="Anuais",12,1)))-1,$X$15,-W80)</f>
        <v>#REF!</v>
      </c>
      <c r="Y80" s="253"/>
      <c r="Z80" s="49" t="str">
        <f>VLOOKUP(A80,Piloto!B135:I243,4,FALSE)</f>
        <v>Contrato</v>
      </c>
      <c r="AC80" s="353"/>
      <c r="AD80" s="353"/>
      <c r="AE80" s="353"/>
      <c r="AF80" s="279"/>
    </row>
    <row r="81" spans="1:16378" ht="24" hidden="1">
      <c r="A81" s="257">
        <f>Piloto!B136</f>
        <v>2403</v>
      </c>
      <c r="B81" s="352">
        <f>Piloto!G136</f>
        <v>208.4</v>
      </c>
      <c r="C81" s="255">
        <v>190.3</v>
      </c>
      <c r="D81" s="255">
        <v>11.21</v>
      </c>
      <c r="E81" s="348" t="s">
        <v>209</v>
      </c>
      <c r="F81" s="348" t="s">
        <v>132</v>
      </c>
      <c r="G81" s="348">
        <v>91</v>
      </c>
      <c r="H81" s="361" t="s">
        <v>132</v>
      </c>
      <c r="I81" s="361">
        <v>6.89</v>
      </c>
      <c r="J81" s="348">
        <f t="shared" si="15"/>
        <v>10092.725527831093</v>
      </c>
      <c r="K81" s="348">
        <f>VLOOKUP(A81,Piloto!$B$74:$G$170,5,FALSE)</f>
        <v>2103324</v>
      </c>
      <c r="L81" s="254">
        <f t="shared" si="8"/>
        <v>84132.96</v>
      </c>
      <c r="M81" s="254">
        <f t="shared" si="9"/>
        <v>42066.48</v>
      </c>
      <c r="N81" s="254">
        <f t="shared" si="10"/>
        <v>20938.59042</v>
      </c>
      <c r="O81" s="254">
        <f t="shared" si="11"/>
        <v>105166.20000000001</v>
      </c>
      <c r="P81" s="254">
        <f t="shared" si="12"/>
        <v>127251.102</v>
      </c>
      <c r="Q81" s="254">
        <f t="shared" si="13"/>
        <v>778240.39662000001</v>
      </c>
      <c r="R81" s="254"/>
      <c r="S81" s="256">
        <f t="shared" si="14"/>
        <v>1325094.1200000001</v>
      </c>
      <c r="T81" s="265"/>
      <c r="U81" s="254" t="e">
        <f>ROUND(#REF!*V$18,0)*$V$15</f>
        <v>#REF!</v>
      </c>
      <c r="V81" s="254" t="e">
        <f>PMT((1+Piloto!#REF!)^(IF($V$14="Semestrais",6,IF($V$14="Anuais",12,1)))-1,$V$15,-U81)</f>
        <v>#REF!</v>
      </c>
      <c r="W81" s="254" t="e">
        <f>ROUND(#REF!*X$18,0)*$X$15</f>
        <v>#REF!</v>
      </c>
      <c r="X81" s="254" t="e">
        <f>PMT((1+Piloto!#REF!)^(IF($X$14="Semestrais",6,IF($X$14="Anuais",12,1)))-1,$X$15,-W81)</f>
        <v>#REF!</v>
      </c>
      <c r="Y81" s="253"/>
      <c r="Z81" s="49" t="str">
        <f>VLOOKUP(A81,Piloto!B136:I244,4,FALSE)</f>
        <v>Contrato</v>
      </c>
      <c r="AC81" s="353"/>
      <c r="AD81" s="353"/>
      <c r="AE81" s="353"/>
      <c r="AF81" s="279"/>
    </row>
    <row r="82" spans="1:16378" ht="24">
      <c r="A82" s="257">
        <f>Piloto!B137</f>
        <v>2501</v>
      </c>
      <c r="B82" s="352">
        <f>Piloto!G137</f>
        <v>231.13000000000002</v>
      </c>
      <c r="C82" s="255">
        <v>220.43</v>
      </c>
      <c r="D82" s="255">
        <v>4.6500000000000004</v>
      </c>
      <c r="E82" s="380" t="s">
        <v>210</v>
      </c>
      <c r="F82" s="380" t="s">
        <v>211</v>
      </c>
      <c r="G82" s="380">
        <v>62</v>
      </c>
      <c r="H82" s="381" t="s">
        <v>135</v>
      </c>
      <c r="I82" s="381">
        <v>6.05</v>
      </c>
      <c r="J82" s="348">
        <f t="shared" si="15"/>
        <v>10112.940769264049</v>
      </c>
      <c r="K82" s="380">
        <f>VLOOKUP(A82,Piloto!$B$74:$G$170,5,FALSE)</f>
        <v>2337404</v>
      </c>
      <c r="L82" s="254">
        <f t="shared" si="8"/>
        <v>93496.16</v>
      </c>
      <c r="M82" s="254">
        <f t="shared" si="9"/>
        <v>46748.08</v>
      </c>
      <c r="N82" s="254">
        <f t="shared" si="10"/>
        <v>23268.856820000001</v>
      </c>
      <c r="O82" s="254">
        <f t="shared" si="11"/>
        <v>116870.20000000001</v>
      </c>
      <c r="P82" s="254">
        <f t="shared" si="12"/>
        <v>141412.94200000001</v>
      </c>
      <c r="Q82" s="254">
        <f t="shared" si="13"/>
        <v>864851.16702000005</v>
      </c>
      <c r="R82" s="254"/>
      <c r="S82" s="256">
        <f t="shared" si="14"/>
        <v>1472564.52</v>
      </c>
      <c r="T82" s="265"/>
      <c r="U82" s="254" t="e">
        <f>ROUND(#REF!*V$18,0)*$V$15</f>
        <v>#REF!</v>
      </c>
      <c r="V82" s="254" t="e">
        <f>PMT((1+Piloto!#REF!)^(IF($V$14="Semestrais",6,IF($V$14="Anuais",12,1)))-1,$V$15,-U82)</f>
        <v>#REF!</v>
      </c>
      <c r="W82" s="254" t="e">
        <f>ROUND(#REF!*X$18,0)*$X$15</f>
        <v>#REF!</v>
      </c>
      <c r="X82" s="254" t="e">
        <f>PMT((1+Piloto!#REF!)^(IF($X$14="Semestrais",6,IF($X$14="Anuais",12,1)))-1,$X$15,-W82)</f>
        <v>#REF!</v>
      </c>
      <c r="Y82" s="253"/>
      <c r="Z82" s="49" t="str">
        <f>VLOOKUP(A82,Piloto!B137:I245,4,FALSE)</f>
        <v>Disponivel</v>
      </c>
      <c r="AC82" s="353"/>
      <c r="AD82" s="353"/>
      <c r="AE82" s="353"/>
      <c r="AF82" s="279"/>
    </row>
    <row r="83" spans="1:16378" ht="24">
      <c r="A83" s="257">
        <f>Piloto!B138</f>
        <v>2502</v>
      </c>
      <c r="B83" s="352">
        <f>Piloto!G138</f>
        <v>216.87</v>
      </c>
      <c r="C83" s="255">
        <v>207.32</v>
      </c>
      <c r="D83" s="255">
        <v>3.49</v>
      </c>
      <c r="E83" s="380" t="s">
        <v>212</v>
      </c>
      <c r="F83" s="380" t="s">
        <v>135</v>
      </c>
      <c r="G83" s="380">
        <v>57</v>
      </c>
      <c r="H83" s="381" t="s">
        <v>135</v>
      </c>
      <c r="I83" s="381">
        <v>6.06</v>
      </c>
      <c r="J83" s="348">
        <f t="shared" ref="J83:J114" si="16">K83/B83</f>
        <v>10112.943237884447</v>
      </c>
      <c r="K83" s="380">
        <f>VLOOKUP(A83,Piloto!$B$74:$G$170,5,FALSE)</f>
        <v>2193194</v>
      </c>
      <c r="L83" s="254">
        <f t="shared" si="8"/>
        <v>87727.76</v>
      </c>
      <c r="M83" s="254">
        <f t="shared" si="9"/>
        <v>43863.88</v>
      </c>
      <c r="N83" s="254">
        <f t="shared" si="10"/>
        <v>21833.24627</v>
      </c>
      <c r="O83" s="254">
        <f t="shared" si="11"/>
        <v>109659.70000000001</v>
      </c>
      <c r="P83" s="254">
        <f t="shared" si="12"/>
        <v>132688.23699999999</v>
      </c>
      <c r="Q83" s="254">
        <f t="shared" si="13"/>
        <v>811492.74596999993</v>
      </c>
      <c r="R83" s="254"/>
      <c r="S83" s="256">
        <f t="shared" si="14"/>
        <v>1381712.22</v>
      </c>
      <c r="T83" s="265"/>
      <c r="U83" s="254" t="e">
        <f>ROUND(#REF!*V$18,0)*$V$15</f>
        <v>#REF!</v>
      </c>
      <c r="V83" s="254" t="e">
        <f>PMT((1+Piloto!#REF!)^(IF($V$14="Semestrais",6,IF($V$14="Anuais",12,1)))-1,$V$15,-U83)</f>
        <v>#REF!</v>
      </c>
      <c r="W83" s="254" t="e">
        <f>ROUND(#REF!*X$18,0)*$X$15</f>
        <v>#REF!</v>
      </c>
      <c r="X83" s="254" t="e">
        <f>PMT((1+Piloto!#REF!)^(IF($X$14="Semestrais",6,IF($X$14="Anuais",12,1)))-1,$X$15,-W83)</f>
        <v>#REF!</v>
      </c>
      <c r="Y83" s="253"/>
      <c r="Z83" s="49" t="str">
        <f>VLOOKUP(A83,Piloto!B138:I246,4,FALSE)</f>
        <v>Disponivel</v>
      </c>
      <c r="AC83" s="353"/>
      <c r="AD83" s="353"/>
      <c r="AE83" s="353"/>
      <c r="AF83" s="279"/>
    </row>
    <row r="84" spans="1:16378" ht="24" hidden="1">
      <c r="A84" s="257">
        <f>Piloto!B139</f>
        <v>2503</v>
      </c>
      <c r="B84" s="352">
        <f>Piloto!G139</f>
        <v>197.38000000000002</v>
      </c>
      <c r="C84" s="255">
        <v>190.3</v>
      </c>
      <c r="D84" s="255">
        <v>0</v>
      </c>
      <c r="E84" s="348" t="s">
        <v>213</v>
      </c>
      <c r="F84" s="348" t="s">
        <v>135</v>
      </c>
      <c r="G84" s="348">
        <v>65</v>
      </c>
      <c r="H84" s="361" t="s">
        <v>135</v>
      </c>
      <c r="I84" s="361">
        <v>7.08</v>
      </c>
      <c r="J84" s="348">
        <f t="shared" si="16"/>
        <v>9382.5666227581296</v>
      </c>
      <c r="K84" s="348">
        <f>VLOOKUP(A84,Piloto!$B$74:$G$170,5,FALSE)</f>
        <v>1851931</v>
      </c>
      <c r="L84" s="254">
        <f t="shared" si="8"/>
        <v>74077.240000000005</v>
      </c>
      <c r="M84" s="254">
        <f t="shared" si="9"/>
        <v>37038.620000000003</v>
      </c>
      <c r="N84" s="254">
        <f t="shared" si="10"/>
        <v>18435.973105000001</v>
      </c>
      <c r="O84" s="254">
        <f t="shared" si="11"/>
        <v>92596.55</v>
      </c>
      <c r="P84" s="254">
        <f t="shared" si="12"/>
        <v>112041.82549999999</v>
      </c>
      <c r="Q84" s="254">
        <f t="shared" si="13"/>
        <v>685223.72965500003</v>
      </c>
      <c r="R84" s="254"/>
      <c r="S84" s="256">
        <f t="shared" si="14"/>
        <v>1166716.53</v>
      </c>
      <c r="T84" s="265"/>
      <c r="U84" s="254" t="e">
        <f>ROUND(#REF!*V$18,0)*$V$15</f>
        <v>#REF!</v>
      </c>
      <c r="V84" s="254" t="e">
        <f>PMT((1+Piloto!#REF!)^(IF($V$14="Semestrais",6,IF($V$14="Anuais",12,1)))-1,$V$15,-U84)</f>
        <v>#REF!</v>
      </c>
      <c r="W84" s="254" t="e">
        <f>ROUND(#REF!*X$18,0)*$X$15</f>
        <v>#REF!</v>
      </c>
      <c r="X84" s="254" t="e">
        <f>PMT((1+Piloto!#REF!)^(IF($X$14="Semestrais",6,IF($X$14="Anuais",12,1)))-1,$X$15,-W84)</f>
        <v>#REF!</v>
      </c>
      <c r="Y84" s="253"/>
      <c r="Z84" s="49" t="str">
        <f>VLOOKUP(A84,Piloto!B139:I247,4,FALSE)</f>
        <v>Contrato</v>
      </c>
      <c r="AC84" s="353"/>
      <c r="AD84" s="353"/>
      <c r="AE84" s="353"/>
      <c r="AF84" s="279"/>
    </row>
    <row r="85" spans="1:16378" ht="24">
      <c r="A85" s="257">
        <f>Piloto!B140</f>
        <v>2601</v>
      </c>
      <c r="B85" s="352">
        <f>Piloto!G140</f>
        <v>236.14</v>
      </c>
      <c r="C85" s="255">
        <v>220.43</v>
      </c>
      <c r="D85" s="255">
        <v>9.48</v>
      </c>
      <c r="E85" s="380" t="s">
        <v>214</v>
      </c>
      <c r="F85" s="380" t="s">
        <v>211</v>
      </c>
      <c r="G85" s="380">
        <v>63</v>
      </c>
      <c r="H85" s="381" t="s">
        <v>135</v>
      </c>
      <c r="I85" s="381">
        <v>6.23</v>
      </c>
      <c r="J85" s="348">
        <f t="shared" si="16"/>
        <v>10112.941475395952</v>
      </c>
      <c r="K85" s="380">
        <f>VLOOKUP(A85,Piloto!$B$74:$G$170,5,FALSE)</f>
        <v>2388070</v>
      </c>
      <c r="L85" s="254">
        <f t="shared" si="8"/>
        <v>95522.8</v>
      </c>
      <c r="M85" s="254">
        <f t="shared" si="9"/>
        <v>47761.4</v>
      </c>
      <c r="N85" s="254">
        <f t="shared" si="10"/>
        <v>23773.236850000001</v>
      </c>
      <c r="O85" s="254">
        <f t="shared" si="11"/>
        <v>119403.5</v>
      </c>
      <c r="P85" s="254">
        <f t="shared" si="12"/>
        <v>144478.23499999999</v>
      </c>
      <c r="Q85" s="254">
        <f t="shared" si="13"/>
        <v>883597.84035000007</v>
      </c>
      <c r="R85" s="254"/>
      <c r="S85" s="256">
        <f t="shared" si="14"/>
        <v>1504484.1</v>
      </c>
      <c r="T85" s="265"/>
      <c r="U85" s="254" t="e">
        <f>ROUND(#REF!*V$18,0)*$V$15</f>
        <v>#REF!</v>
      </c>
      <c r="V85" s="254" t="e">
        <f>PMT((1+Piloto!#REF!)^(IF($V$14="Semestrais",6,IF($V$14="Anuais",12,1)))-1,$V$15,-U85)</f>
        <v>#REF!</v>
      </c>
      <c r="W85" s="254" t="e">
        <f>ROUND(#REF!*X$18,0)*$X$15</f>
        <v>#REF!</v>
      </c>
      <c r="X85" s="254" t="e">
        <f>PMT((1+Piloto!#REF!)^(IF($X$14="Semestrais",6,IF($X$14="Anuais",12,1)))-1,$X$15,-W85)</f>
        <v>#REF!</v>
      </c>
      <c r="Y85" s="253"/>
      <c r="Z85" s="49" t="str">
        <f>VLOOKUP(A85,Piloto!B140:I248,4,FALSE)</f>
        <v>Disponivel</v>
      </c>
      <c r="AC85" s="353"/>
      <c r="AD85" s="353"/>
      <c r="AE85" s="353"/>
      <c r="AF85" s="279"/>
    </row>
    <row r="86" spans="1:16378" ht="24" hidden="1">
      <c r="A86" s="257">
        <f>Piloto!B141</f>
        <v>2602</v>
      </c>
      <c r="B86" s="352">
        <f>Piloto!G141</f>
        <v>237.98999999999998</v>
      </c>
      <c r="C86" s="255">
        <v>207.32</v>
      </c>
      <c r="D86" s="255">
        <v>25.75</v>
      </c>
      <c r="E86" s="348" t="s">
        <v>215</v>
      </c>
      <c r="F86" s="348" t="s">
        <v>139</v>
      </c>
      <c r="G86" s="348">
        <v>1</v>
      </c>
      <c r="H86" s="361" t="s">
        <v>139</v>
      </c>
      <c r="I86" s="361">
        <v>5.34</v>
      </c>
      <c r="J86" s="348">
        <f t="shared" si="16"/>
        <v>10197.462078238583</v>
      </c>
      <c r="K86" s="348">
        <f>VLOOKUP(A86,Piloto!$B$74:$G$170,5,FALSE)</f>
        <v>2426894</v>
      </c>
      <c r="L86" s="254">
        <f t="shared" si="8"/>
        <v>97075.76</v>
      </c>
      <c r="M86" s="254">
        <f t="shared" si="9"/>
        <v>48537.88</v>
      </c>
      <c r="N86" s="254">
        <f t="shared" si="10"/>
        <v>24159.729770000002</v>
      </c>
      <c r="O86" s="254">
        <f t="shared" si="11"/>
        <v>121344.70000000001</v>
      </c>
      <c r="P86" s="254">
        <f t="shared" si="12"/>
        <v>146827.087</v>
      </c>
      <c r="Q86" s="254">
        <f t="shared" si="13"/>
        <v>897962.91446999996</v>
      </c>
      <c r="R86" s="254"/>
      <c r="S86" s="256">
        <f t="shared" si="14"/>
        <v>1528943.22</v>
      </c>
      <c r="T86" s="265"/>
      <c r="U86" s="254" t="e">
        <f>ROUND(#REF!*V$18,0)*$V$15</f>
        <v>#REF!</v>
      </c>
      <c r="V86" s="254" t="e">
        <f>PMT((1+Piloto!#REF!)^(IF($V$14="Semestrais",6,IF($V$14="Anuais",12,1)))-1,$V$15,-U86)</f>
        <v>#REF!</v>
      </c>
      <c r="W86" s="254" t="e">
        <f>ROUND(#REF!*X$18,0)*$X$15</f>
        <v>#REF!</v>
      </c>
      <c r="X86" s="254" t="e">
        <f>PMT((1+Piloto!#REF!)^(IF($X$14="Semestrais",6,IF($X$14="Anuais",12,1)))-1,$X$15,-W86)</f>
        <v>#REF!</v>
      </c>
      <c r="Y86" s="253"/>
      <c r="Z86" s="49" t="str">
        <f>VLOOKUP(A86,Piloto!B141:I249,4,FALSE)</f>
        <v>Contrato</v>
      </c>
      <c r="AC86" s="353"/>
      <c r="AD86" s="353"/>
      <c r="AE86" s="353"/>
      <c r="AF86" s="279"/>
    </row>
    <row r="87" spans="1:16378" ht="24">
      <c r="A87" s="257">
        <f>Piloto!B142</f>
        <v>2603</v>
      </c>
      <c r="B87" s="352">
        <f>Piloto!G142</f>
        <v>204.98000000000002</v>
      </c>
      <c r="C87" s="255">
        <v>190.3</v>
      </c>
      <c r="D87" s="255">
        <v>7.25</v>
      </c>
      <c r="E87" s="380" t="s">
        <v>216</v>
      </c>
      <c r="F87" s="380" t="s">
        <v>135</v>
      </c>
      <c r="G87" s="380">
        <v>45</v>
      </c>
      <c r="H87" s="381" t="s">
        <v>135</v>
      </c>
      <c r="I87" s="381">
        <v>8.36</v>
      </c>
      <c r="J87" s="348">
        <f t="shared" si="16"/>
        <v>10112.94272611962</v>
      </c>
      <c r="K87" s="380">
        <f>VLOOKUP(A87,Piloto!$B$74:$G$170,5,FALSE)</f>
        <v>2072951</v>
      </c>
      <c r="L87" s="254">
        <f t="shared" si="8"/>
        <v>82918.040000000008</v>
      </c>
      <c r="M87" s="254">
        <f t="shared" si="9"/>
        <v>41459.020000000004</v>
      </c>
      <c r="N87" s="254">
        <f t="shared" si="10"/>
        <v>20636.227204999999</v>
      </c>
      <c r="O87" s="254">
        <f t="shared" si="11"/>
        <v>103647.55</v>
      </c>
      <c r="P87" s="254">
        <f t="shared" si="12"/>
        <v>125413.5355</v>
      </c>
      <c r="Q87" s="254">
        <f t="shared" si="13"/>
        <v>767002.23475499998</v>
      </c>
      <c r="R87" s="254"/>
      <c r="S87" s="256">
        <f t="shared" si="14"/>
        <v>1305959.1300000001</v>
      </c>
      <c r="T87" s="265"/>
      <c r="U87" s="254" t="e">
        <f>ROUND(#REF!*V$18,0)*$V$15</f>
        <v>#REF!</v>
      </c>
      <c r="V87" s="254" t="e">
        <f>PMT((1+Piloto!#REF!)^(IF($V$14="Semestrais",6,IF($V$14="Anuais",12,1)))-1,$V$15,-U87)</f>
        <v>#REF!</v>
      </c>
      <c r="W87" s="254" t="e">
        <f>ROUND(#REF!*X$18,0)*$X$15</f>
        <v>#REF!</v>
      </c>
      <c r="X87" s="254" t="e">
        <f>PMT((1+Piloto!#REF!)^(IF($X$14="Semestrais",6,IF($X$14="Anuais",12,1)))-1,$X$15,-W87)</f>
        <v>#REF!</v>
      </c>
      <c r="Y87" s="253"/>
      <c r="Z87" s="49" t="str">
        <f>VLOOKUP(A87,Piloto!B142:I250,4,FALSE)</f>
        <v>Disponivel</v>
      </c>
      <c r="AC87" s="353"/>
      <c r="AD87" s="353"/>
      <c r="AE87" s="353"/>
      <c r="AF87" s="279"/>
    </row>
    <row r="88" spans="1:16378" ht="24">
      <c r="A88" s="257">
        <f>Piloto!B143</f>
        <v>2701</v>
      </c>
      <c r="B88" s="352">
        <f>Piloto!G143</f>
        <v>237.51</v>
      </c>
      <c r="C88" s="255">
        <v>220.43</v>
      </c>
      <c r="D88" s="255">
        <v>9.48</v>
      </c>
      <c r="E88" s="380" t="s">
        <v>217</v>
      </c>
      <c r="F88" s="380" t="s">
        <v>218</v>
      </c>
      <c r="G88" s="380">
        <v>70</v>
      </c>
      <c r="H88" s="381" t="s">
        <v>135</v>
      </c>
      <c r="I88" s="381">
        <v>7.6</v>
      </c>
      <c r="J88" s="348">
        <f t="shared" si="16"/>
        <v>10112.942612942614</v>
      </c>
      <c r="K88" s="380">
        <f>VLOOKUP(A88,Piloto!$B$74:$G$170,5,FALSE)</f>
        <v>2401925</v>
      </c>
      <c r="L88" s="254">
        <f t="shared" si="8"/>
        <v>96077</v>
      </c>
      <c r="M88" s="254">
        <f t="shared" si="9"/>
        <v>48038.5</v>
      </c>
      <c r="N88" s="254">
        <f t="shared" si="10"/>
        <v>23911.163375</v>
      </c>
      <c r="O88" s="254">
        <f t="shared" si="11"/>
        <v>120096.25</v>
      </c>
      <c r="P88" s="254">
        <f t="shared" si="12"/>
        <v>145316.46249999999</v>
      </c>
      <c r="Q88" s="254">
        <f t="shared" si="13"/>
        <v>888724.25962500006</v>
      </c>
      <c r="R88" s="254"/>
      <c r="S88" s="256">
        <f t="shared" si="14"/>
        <v>1513212.75</v>
      </c>
      <c r="T88" s="265"/>
      <c r="U88" s="254" t="e">
        <f>ROUND(#REF!*V$18,0)*$V$15</f>
        <v>#REF!</v>
      </c>
      <c r="V88" s="254" t="e">
        <f>PMT((1+Piloto!#REF!)^(IF($V$14="Semestrais",6,IF($V$14="Anuais",12,1)))-1,$V$15,-U88)</f>
        <v>#REF!</v>
      </c>
      <c r="W88" s="254" t="e">
        <f>ROUND(#REF!*X$18,0)*$X$15</f>
        <v>#REF!</v>
      </c>
      <c r="X88" s="254" t="e">
        <f>PMT((1+Piloto!#REF!)^(IF($X$14="Semestrais",6,IF($X$14="Anuais",12,1)))-1,$X$15,-W88)</f>
        <v>#REF!</v>
      </c>
      <c r="Y88" s="253"/>
      <c r="Z88" s="49" t="str">
        <f>VLOOKUP(A88,Piloto!B143:I251,4,FALSE)</f>
        <v>Disponivel</v>
      </c>
      <c r="AC88" s="353"/>
      <c r="AD88" s="353"/>
      <c r="AE88" s="353"/>
      <c r="AF88" s="279"/>
    </row>
    <row r="89" spans="1:16378" s="359" customFormat="1" ht="24">
      <c r="A89" s="257">
        <f>Piloto!B144</f>
        <v>2702</v>
      </c>
      <c r="B89" s="352">
        <f>Piloto!G144</f>
        <v>215.98</v>
      </c>
      <c r="C89" s="255">
        <v>207.32</v>
      </c>
      <c r="D89" s="255">
        <v>3.49</v>
      </c>
      <c r="E89" s="380" t="s">
        <v>219</v>
      </c>
      <c r="F89" s="380" t="s">
        <v>157</v>
      </c>
      <c r="G89" s="380">
        <v>86</v>
      </c>
      <c r="H89" s="381" t="s">
        <v>132</v>
      </c>
      <c r="I89" s="381">
        <v>5.17</v>
      </c>
      <c r="J89" s="348">
        <f t="shared" si="16"/>
        <v>10112.941013056765</v>
      </c>
      <c r="K89" s="382">
        <f>VLOOKUP(A89,Piloto!$B$74:$G$170,5,FALSE)</f>
        <v>2184193</v>
      </c>
      <c r="L89" s="254">
        <f t="shared" si="8"/>
        <v>87367.72</v>
      </c>
      <c r="M89" s="254">
        <f t="shared" si="9"/>
        <v>43683.86</v>
      </c>
      <c r="N89" s="254">
        <f t="shared" si="10"/>
        <v>21743.641315000001</v>
      </c>
      <c r="O89" s="254">
        <f t="shared" si="11"/>
        <v>109209.65000000001</v>
      </c>
      <c r="P89" s="254">
        <f t="shared" si="12"/>
        <v>132143.6765</v>
      </c>
      <c r="Q89" s="254">
        <f t="shared" si="13"/>
        <v>808162.33096499997</v>
      </c>
      <c r="R89" s="256"/>
      <c r="S89" s="256">
        <f t="shared" si="14"/>
        <v>1376041.59</v>
      </c>
      <c r="T89" s="49"/>
      <c r="U89" t="e">
        <f>ROUND(#REF!*V$18,0)*$V$15</f>
        <v>#REF!</v>
      </c>
      <c r="V89" t="e">
        <f>PMT((1+Piloto!#REF!)^(IF($V$14="Semestrais",6,IF($V$14="Anuais",12,1)))-1,$V$15,-U89)</f>
        <v>#REF!</v>
      </c>
      <c r="W89" s="353" t="e">
        <f>ROUND(#REF!*X$18,0)*$X$15</f>
        <v>#REF!</v>
      </c>
      <c r="X89" s="353" t="e">
        <f>PMT((1+Piloto!#REF!)^(IF($X$14="Semestrais",6,IF($X$14="Anuais",12,1)))-1,$X$15,-W89)</f>
        <v>#REF!</v>
      </c>
      <c r="Y89" s="353"/>
      <c r="Z89" s="279" t="str">
        <f>VLOOKUP(A89,Piloto!B144:I252,4,FALSE)</f>
        <v>Disponivel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  <c r="AUX89"/>
      <c r="AUY89"/>
      <c r="AUZ89"/>
      <c r="AVA89"/>
      <c r="AVB89"/>
      <c r="AVC89"/>
      <c r="AVD89"/>
      <c r="AVE89"/>
      <c r="AVF89"/>
      <c r="AVG89"/>
      <c r="AVH89"/>
      <c r="AVI89"/>
      <c r="AVJ89"/>
      <c r="AVK89"/>
      <c r="AVL89"/>
      <c r="AVM89"/>
      <c r="AVN89"/>
      <c r="AVO89"/>
      <c r="AVP89"/>
      <c r="AVQ89"/>
      <c r="AVR89"/>
      <c r="AVS89"/>
      <c r="AVT89"/>
      <c r="AVU89"/>
      <c r="AVV89"/>
      <c r="AVW89"/>
      <c r="AVX89"/>
      <c r="AVY89"/>
      <c r="AVZ89"/>
      <c r="AWA89"/>
      <c r="AWB89"/>
      <c r="AWC89"/>
      <c r="AWD89"/>
      <c r="AWE89"/>
      <c r="AWF89"/>
      <c r="AWG89"/>
      <c r="AWH89"/>
      <c r="AWI89"/>
      <c r="AWJ89"/>
      <c r="AWK89"/>
      <c r="AWL89"/>
      <c r="AWM89"/>
      <c r="AWN89"/>
      <c r="AWO89"/>
      <c r="AWP89"/>
      <c r="AWQ89"/>
      <c r="AWR89"/>
      <c r="AWS89"/>
      <c r="AWT89"/>
      <c r="AWU89"/>
      <c r="AWV89"/>
      <c r="AWW89"/>
      <c r="AWX89"/>
      <c r="AWY89"/>
      <c r="AWZ89"/>
      <c r="AXA89"/>
      <c r="AXB89"/>
      <c r="AXC89"/>
      <c r="AXD89"/>
      <c r="AXE89"/>
      <c r="AXF89"/>
      <c r="AXG89"/>
      <c r="AXH89"/>
      <c r="AXI89"/>
      <c r="AXJ89"/>
      <c r="AXK89"/>
      <c r="AXL89"/>
      <c r="AXM89"/>
      <c r="AXN89"/>
      <c r="AXO89"/>
      <c r="AXP89"/>
      <c r="AXQ89"/>
      <c r="AXR89"/>
      <c r="AXS89"/>
      <c r="AXT89"/>
      <c r="AXU89"/>
      <c r="AXV89"/>
      <c r="AXW89"/>
      <c r="AXX89"/>
      <c r="AXY89"/>
      <c r="AXZ89"/>
      <c r="AYA89"/>
      <c r="AYB89"/>
      <c r="AYC89"/>
      <c r="AYD89"/>
      <c r="AYE89"/>
      <c r="AYF89"/>
      <c r="AYG89"/>
      <c r="AYH89"/>
      <c r="AYI89"/>
      <c r="AYJ89"/>
      <c r="AYK89"/>
      <c r="AYL89"/>
      <c r="AYM89"/>
      <c r="AYN89"/>
      <c r="AYO89"/>
      <c r="AYP89"/>
      <c r="AYQ89"/>
      <c r="AYR89"/>
      <c r="AYS89"/>
      <c r="AYT89"/>
      <c r="AYU89"/>
      <c r="AYV89"/>
      <c r="AYW89"/>
      <c r="AYX89"/>
      <c r="AYY89"/>
      <c r="AYZ89"/>
      <c r="AZA89"/>
      <c r="AZB89"/>
      <c r="AZC89"/>
      <c r="AZD89"/>
      <c r="AZE89"/>
      <c r="AZF89"/>
      <c r="AZG89"/>
      <c r="AZH89"/>
      <c r="AZI89"/>
      <c r="AZJ89"/>
      <c r="AZK89"/>
      <c r="AZL89"/>
      <c r="AZM89"/>
      <c r="AZN89"/>
      <c r="AZO89"/>
      <c r="AZP89"/>
      <c r="AZQ89"/>
      <c r="AZR89"/>
      <c r="AZS89"/>
      <c r="AZT89"/>
      <c r="AZU89"/>
      <c r="AZV89"/>
      <c r="AZW89"/>
      <c r="AZX89"/>
      <c r="AZY89"/>
      <c r="AZZ89"/>
      <c r="BAA89"/>
      <c r="BAB89"/>
      <c r="BAC89"/>
      <c r="BAD89"/>
      <c r="BAE89"/>
      <c r="BAF89"/>
      <c r="BAG89"/>
      <c r="BAH89"/>
      <c r="BAI89"/>
      <c r="BAJ89"/>
      <c r="BAK89"/>
      <c r="BAL89"/>
      <c r="BAM89"/>
      <c r="BAN89"/>
      <c r="BAO89"/>
      <c r="BAP89"/>
      <c r="BAQ89"/>
      <c r="BAR89"/>
      <c r="BAS89"/>
      <c r="BAT89"/>
      <c r="BAU89"/>
      <c r="BAV89"/>
      <c r="BAW89"/>
      <c r="BAX89"/>
      <c r="BAY89"/>
      <c r="BAZ89"/>
      <c r="BBA89"/>
      <c r="BBB89"/>
      <c r="BBC89"/>
      <c r="BBD89"/>
      <c r="BBE89"/>
      <c r="BBF89"/>
      <c r="BBG89"/>
      <c r="BBH89"/>
      <c r="BBI89"/>
      <c r="BBJ89"/>
      <c r="BBK89"/>
      <c r="BBL89"/>
      <c r="BBM89"/>
      <c r="BBN89"/>
      <c r="BBO89"/>
      <c r="BBP89"/>
      <c r="BBQ89"/>
      <c r="BBR89"/>
      <c r="BBS89"/>
      <c r="BBT89"/>
      <c r="BBU89"/>
      <c r="BBV89"/>
      <c r="BBW89"/>
      <c r="BBX89"/>
      <c r="BBY89"/>
      <c r="BBZ89"/>
      <c r="BCA89"/>
      <c r="BCB89"/>
      <c r="BCC89"/>
      <c r="BCD89"/>
      <c r="BCE89"/>
      <c r="BCF89"/>
      <c r="BCG89"/>
      <c r="BCH89"/>
      <c r="BCI89"/>
      <c r="BCJ89"/>
      <c r="BCK89"/>
      <c r="BCL89"/>
      <c r="BCM89"/>
      <c r="BCN89"/>
      <c r="BCO89"/>
      <c r="BCP89"/>
      <c r="BCQ89"/>
      <c r="BCR89"/>
      <c r="BCS89"/>
      <c r="BCT89"/>
      <c r="BCU89"/>
      <c r="BCV89"/>
      <c r="BCW89"/>
      <c r="BCX89"/>
      <c r="BCY89"/>
      <c r="BCZ89"/>
      <c r="BDA89"/>
      <c r="BDB89"/>
      <c r="BDC89"/>
      <c r="BDD89"/>
      <c r="BDE89"/>
      <c r="BDF89"/>
      <c r="BDG89"/>
      <c r="BDH89"/>
      <c r="BDI89"/>
      <c r="BDJ89"/>
      <c r="BDK89"/>
      <c r="BDL89"/>
      <c r="BDM89"/>
      <c r="BDN89"/>
      <c r="BDO89"/>
      <c r="BDP89"/>
      <c r="BDQ89"/>
      <c r="BDR89"/>
      <c r="BDS89"/>
      <c r="BDT89"/>
      <c r="BDU89"/>
      <c r="BDV89"/>
      <c r="BDW89"/>
      <c r="BDX89"/>
      <c r="BDY89"/>
      <c r="BDZ89"/>
      <c r="BEA89"/>
      <c r="BEB89"/>
      <c r="BEC89"/>
      <c r="BED89"/>
      <c r="BEE89"/>
      <c r="BEF89"/>
      <c r="BEG89"/>
      <c r="BEH89"/>
      <c r="BEI89"/>
      <c r="BEJ89"/>
      <c r="BEK89"/>
      <c r="BEL89"/>
      <c r="BEM89"/>
      <c r="BEN89"/>
      <c r="BEO89"/>
      <c r="BEP89"/>
      <c r="BEQ89"/>
      <c r="BER89"/>
      <c r="BES89"/>
      <c r="BET89"/>
      <c r="BEU89"/>
      <c r="BEV89"/>
      <c r="BEW89"/>
      <c r="BEX89"/>
      <c r="BEY89"/>
      <c r="BEZ89"/>
      <c r="BFA89"/>
      <c r="BFB89"/>
      <c r="BFC89"/>
      <c r="BFD89"/>
      <c r="BFE89"/>
      <c r="BFF89"/>
      <c r="BFG89"/>
      <c r="BFH89"/>
      <c r="BFI89"/>
      <c r="BFJ89"/>
      <c r="BFK89"/>
      <c r="BFL89"/>
      <c r="BFM89"/>
      <c r="BFN89"/>
      <c r="BFO89"/>
      <c r="BFP89"/>
      <c r="BFQ89"/>
      <c r="BFR89"/>
      <c r="BFS89"/>
      <c r="BFT89"/>
      <c r="BFU89"/>
      <c r="BFV89"/>
      <c r="BFW89"/>
      <c r="BFX89"/>
      <c r="BFY89"/>
      <c r="BFZ89"/>
      <c r="BGA89"/>
      <c r="BGB89"/>
      <c r="BGC89"/>
      <c r="BGD89"/>
      <c r="BGE89"/>
      <c r="BGF89"/>
      <c r="BGG89"/>
      <c r="BGH89"/>
      <c r="BGI89"/>
      <c r="BGJ89"/>
      <c r="BGK89"/>
      <c r="BGL89"/>
      <c r="BGM89"/>
      <c r="BGN89"/>
      <c r="BGO89"/>
      <c r="BGP89"/>
      <c r="BGQ89"/>
      <c r="BGR89"/>
      <c r="BGS89"/>
      <c r="BGT89"/>
      <c r="BGU89"/>
      <c r="BGV89"/>
      <c r="BGW89"/>
      <c r="BGX89"/>
      <c r="BGY89"/>
      <c r="BGZ89"/>
      <c r="BHA89"/>
      <c r="BHB89"/>
      <c r="BHC89"/>
      <c r="BHD89"/>
      <c r="BHE89"/>
      <c r="BHF89"/>
      <c r="BHG89"/>
      <c r="BHH89"/>
      <c r="BHI89"/>
      <c r="BHJ89"/>
      <c r="BHK89"/>
      <c r="BHL89"/>
      <c r="BHM89"/>
      <c r="BHN89"/>
      <c r="BHO89"/>
      <c r="BHP89"/>
      <c r="BHQ89"/>
      <c r="BHR89"/>
      <c r="BHS89"/>
      <c r="BHT89"/>
      <c r="BHU89"/>
      <c r="BHV89"/>
      <c r="BHW89"/>
      <c r="BHX89"/>
      <c r="BHY89"/>
      <c r="BHZ89"/>
      <c r="BIA89"/>
      <c r="BIB89"/>
      <c r="BIC89"/>
      <c r="BID89"/>
      <c r="BIE89"/>
      <c r="BIF89"/>
      <c r="BIG89"/>
      <c r="BIH89"/>
      <c r="BII89"/>
      <c r="BIJ89"/>
      <c r="BIK89"/>
      <c r="BIL89"/>
      <c r="BIM89"/>
      <c r="BIN89"/>
      <c r="BIO89"/>
      <c r="BIP89"/>
      <c r="BIQ89"/>
      <c r="BIR89"/>
      <c r="BIS89"/>
      <c r="BIT89"/>
      <c r="BIU89"/>
      <c r="BIV89"/>
      <c r="BIW89"/>
      <c r="BIX89"/>
      <c r="BIY89"/>
      <c r="BIZ89"/>
      <c r="BJA89"/>
      <c r="BJB89"/>
      <c r="BJC89"/>
      <c r="BJD89"/>
      <c r="BJE89"/>
      <c r="BJF89"/>
      <c r="BJG89"/>
      <c r="BJH89"/>
      <c r="BJI89"/>
      <c r="BJJ89"/>
      <c r="BJK89"/>
      <c r="BJL89"/>
      <c r="BJM89"/>
      <c r="BJN89"/>
      <c r="BJO89"/>
      <c r="BJP89"/>
      <c r="BJQ89"/>
      <c r="BJR89"/>
      <c r="BJS89"/>
      <c r="BJT89"/>
      <c r="BJU89"/>
      <c r="BJV89"/>
      <c r="BJW89"/>
      <c r="BJX89"/>
      <c r="BJY89"/>
      <c r="BJZ89"/>
      <c r="BKA89"/>
      <c r="BKB89"/>
      <c r="BKC89"/>
      <c r="BKD89"/>
      <c r="BKE89"/>
      <c r="BKF89"/>
      <c r="BKG89"/>
      <c r="BKH89"/>
      <c r="BKI89"/>
      <c r="BKJ89"/>
      <c r="BKK89"/>
      <c r="BKL89"/>
      <c r="BKM89"/>
      <c r="BKN89"/>
      <c r="BKO89"/>
      <c r="BKP89"/>
      <c r="BKQ89"/>
      <c r="BKR89"/>
      <c r="BKS89"/>
      <c r="BKT89"/>
      <c r="BKU89"/>
      <c r="BKV89"/>
      <c r="BKW89"/>
      <c r="BKX89"/>
      <c r="BKY89"/>
      <c r="BKZ89"/>
      <c r="BLA89"/>
      <c r="BLB89"/>
      <c r="BLC89"/>
      <c r="BLD89"/>
      <c r="BLE89"/>
      <c r="BLF89"/>
      <c r="BLG89"/>
      <c r="BLH89"/>
      <c r="BLI89"/>
      <c r="BLJ89"/>
      <c r="BLK89"/>
      <c r="BLL89"/>
      <c r="BLM89"/>
      <c r="BLN89"/>
      <c r="BLO89"/>
      <c r="BLP89"/>
      <c r="BLQ89"/>
      <c r="BLR89"/>
      <c r="BLS89"/>
      <c r="BLT89"/>
      <c r="BLU89"/>
      <c r="BLV89"/>
      <c r="BLW89"/>
      <c r="BLX89"/>
      <c r="BLY89"/>
      <c r="BLZ89"/>
      <c r="BMA89"/>
      <c r="BMB89"/>
      <c r="BMC89"/>
      <c r="BMD89"/>
      <c r="BME89"/>
      <c r="BMF89"/>
      <c r="BMG89"/>
      <c r="BMH89"/>
      <c r="BMI89"/>
      <c r="BMJ89"/>
      <c r="BMK89"/>
      <c r="BML89"/>
      <c r="BMM89"/>
      <c r="BMN89"/>
      <c r="BMO89"/>
      <c r="BMP89"/>
      <c r="BMQ89"/>
      <c r="BMR89"/>
      <c r="BMS89"/>
      <c r="BMT89"/>
      <c r="BMU89"/>
      <c r="BMV89"/>
      <c r="BMW89"/>
      <c r="BMX89"/>
      <c r="BMY89"/>
      <c r="BMZ89"/>
      <c r="BNA89"/>
      <c r="BNB89"/>
      <c r="BNC89"/>
      <c r="BND89"/>
      <c r="BNE89"/>
      <c r="BNF89"/>
      <c r="BNG89"/>
      <c r="BNH89"/>
      <c r="BNI89"/>
      <c r="BNJ89"/>
      <c r="BNK89"/>
      <c r="BNL89"/>
      <c r="BNM89"/>
      <c r="BNN89"/>
      <c r="BNO89"/>
      <c r="BNP89"/>
      <c r="BNQ89"/>
      <c r="BNR89"/>
      <c r="BNS89"/>
      <c r="BNT89"/>
      <c r="BNU89"/>
      <c r="BNV89"/>
      <c r="BNW89"/>
      <c r="BNX89"/>
      <c r="BNY89"/>
      <c r="BNZ89"/>
      <c r="BOA89"/>
      <c r="BOB89"/>
      <c r="BOC89"/>
      <c r="BOD89"/>
      <c r="BOE89"/>
      <c r="BOF89"/>
      <c r="BOG89"/>
      <c r="BOH89"/>
      <c r="BOI89"/>
      <c r="BOJ89"/>
      <c r="BOK89"/>
      <c r="BOL89"/>
      <c r="BOM89"/>
      <c r="BON89"/>
      <c r="BOO89"/>
      <c r="BOP89"/>
      <c r="BOQ89"/>
      <c r="BOR89"/>
      <c r="BOS89"/>
      <c r="BOT89"/>
      <c r="BOU89"/>
      <c r="BOV89"/>
      <c r="BOW89"/>
      <c r="BOX89"/>
      <c r="BOY89"/>
      <c r="BOZ89"/>
      <c r="BPA89"/>
      <c r="BPB89"/>
      <c r="BPC89"/>
      <c r="BPD89"/>
      <c r="BPE89"/>
      <c r="BPF89"/>
      <c r="BPG89"/>
      <c r="BPH89"/>
      <c r="BPI89"/>
      <c r="BPJ89"/>
      <c r="BPK89"/>
      <c r="BPL89"/>
      <c r="BPM89"/>
      <c r="BPN89"/>
      <c r="BPO89"/>
      <c r="BPP89"/>
      <c r="BPQ89"/>
      <c r="BPR89"/>
      <c r="BPS89"/>
      <c r="BPT89"/>
      <c r="BPU89"/>
      <c r="BPV89"/>
      <c r="BPW89"/>
      <c r="BPX89"/>
      <c r="BPY89"/>
      <c r="BPZ89"/>
      <c r="BQA89"/>
      <c r="BQB89"/>
      <c r="BQC89"/>
      <c r="BQD89"/>
      <c r="BQE89"/>
      <c r="BQF89"/>
      <c r="BQG89"/>
      <c r="BQH89"/>
      <c r="BQI89"/>
      <c r="BQJ89"/>
      <c r="BQK89"/>
      <c r="BQL89"/>
      <c r="BQM89"/>
      <c r="BQN89"/>
      <c r="BQO89"/>
      <c r="BQP89"/>
      <c r="BQQ89"/>
      <c r="BQR89"/>
      <c r="BQS89"/>
      <c r="BQT89"/>
      <c r="BQU89"/>
      <c r="BQV89"/>
      <c r="BQW89"/>
      <c r="BQX89"/>
      <c r="BQY89"/>
      <c r="BQZ89"/>
      <c r="BRA89"/>
      <c r="BRB89"/>
      <c r="BRC89"/>
      <c r="BRD89"/>
      <c r="BRE89"/>
      <c r="BRF89"/>
      <c r="BRG89"/>
      <c r="BRH89"/>
      <c r="BRI89"/>
      <c r="BRJ89"/>
      <c r="BRK89"/>
      <c r="BRL89"/>
      <c r="BRM89"/>
      <c r="BRN89"/>
      <c r="BRO89"/>
      <c r="BRP89"/>
      <c r="BRQ89"/>
      <c r="BRR89"/>
      <c r="BRS89"/>
      <c r="BRT89"/>
      <c r="BRU89"/>
      <c r="BRV89"/>
      <c r="BRW89"/>
      <c r="BRX89"/>
      <c r="BRY89"/>
      <c r="BRZ89"/>
      <c r="BSA89"/>
      <c r="BSB89"/>
      <c r="BSC89"/>
      <c r="BSD89"/>
      <c r="BSE89"/>
      <c r="BSF89"/>
      <c r="BSG89"/>
      <c r="BSH89"/>
      <c r="BSI89"/>
      <c r="BSJ89"/>
      <c r="BSK89"/>
      <c r="BSL89"/>
      <c r="BSM89"/>
      <c r="BSN89"/>
      <c r="BSO89"/>
      <c r="BSP89"/>
      <c r="BSQ89"/>
      <c r="BSR89"/>
      <c r="BSS89"/>
      <c r="BST89"/>
      <c r="BSU89"/>
      <c r="BSV89"/>
      <c r="BSW89"/>
      <c r="BSX89"/>
      <c r="BSY89"/>
      <c r="BSZ89"/>
      <c r="BTA89"/>
      <c r="BTB89"/>
      <c r="BTC89"/>
      <c r="BTD89"/>
      <c r="BTE89"/>
      <c r="BTF89"/>
      <c r="BTG89"/>
      <c r="BTH89"/>
      <c r="BTI89"/>
      <c r="BTJ89"/>
      <c r="BTK89"/>
      <c r="BTL89"/>
      <c r="BTM89"/>
      <c r="BTN89"/>
      <c r="BTO89"/>
      <c r="BTP89"/>
      <c r="BTQ89"/>
      <c r="BTR89"/>
      <c r="BTS89"/>
      <c r="BTT89"/>
      <c r="BTU89"/>
      <c r="BTV89"/>
      <c r="BTW89"/>
      <c r="BTX89"/>
      <c r="BTY89"/>
      <c r="BTZ89"/>
      <c r="BUA89"/>
      <c r="BUB89"/>
      <c r="BUC89"/>
      <c r="BUD89"/>
      <c r="BUE89"/>
      <c r="BUF89"/>
      <c r="BUG89"/>
      <c r="BUH89"/>
      <c r="BUI89"/>
      <c r="BUJ89"/>
      <c r="BUK89"/>
      <c r="BUL89"/>
      <c r="BUM89"/>
      <c r="BUN89"/>
      <c r="BUO89"/>
      <c r="BUP89"/>
      <c r="BUQ89"/>
      <c r="BUR89"/>
      <c r="BUS89"/>
      <c r="BUT89"/>
      <c r="BUU89"/>
      <c r="BUV89"/>
      <c r="BUW89"/>
      <c r="BUX89"/>
      <c r="BUY89"/>
      <c r="BUZ89"/>
      <c r="BVA89"/>
      <c r="BVB89"/>
      <c r="BVC89"/>
      <c r="BVD89"/>
      <c r="BVE89"/>
      <c r="BVF89"/>
      <c r="BVG89"/>
      <c r="BVH89"/>
      <c r="BVI89"/>
      <c r="BVJ89"/>
      <c r="BVK89"/>
      <c r="BVL89"/>
      <c r="BVM89"/>
      <c r="BVN89"/>
      <c r="BVO89"/>
      <c r="BVP89"/>
      <c r="BVQ89"/>
      <c r="BVR89"/>
      <c r="BVS89"/>
      <c r="BVT89"/>
      <c r="BVU89"/>
      <c r="BVV89"/>
      <c r="BVW89"/>
      <c r="BVX89"/>
      <c r="BVY89"/>
      <c r="BVZ89"/>
      <c r="BWA89"/>
      <c r="BWB89"/>
      <c r="BWC89"/>
      <c r="BWD89"/>
      <c r="BWE89"/>
      <c r="BWF89"/>
      <c r="BWG89"/>
      <c r="BWH89"/>
      <c r="BWI89"/>
      <c r="BWJ89"/>
      <c r="BWK89"/>
      <c r="BWL89"/>
      <c r="BWM89"/>
      <c r="BWN89"/>
      <c r="BWO89"/>
      <c r="BWP89"/>
      <c r="BWQ89"/>
      <c r="BWR89"/>
      <c r="BWS89"/>
      <c r="BWT89"/>
      <c r="BWU89"/>
      <c r="BWV89"/>
      <c r="BWW89"/>
      <c r="BWX89"/>
      <c r="BWY89"/>
      <c r="BWZ89"/>
      <c r="BXA89"/>
      <c r="BXB89"/>
      <c r="BXC89"/>
      <c r="BXD89"/>
      <c r="BXE89"/>
      <c r="BXF89"/>
      <c r="BXG89"/>
      <c r="BXH89"/>
      <c r="BXI89"/>
      <c r="BXJ89"/>
      <c r="BXK89"/>
      <c r="BXL89"/>
      <c r="BXM89"/>
      <c r="BXN89"/>
      <c r="BXO89"/>
      <c r="BXP89"/>
      <c r="BXQ89"/>
      <c r="BXR89"/>
      <c r="BXS89"/>
      <c r="BXT89"/>
      <c r="BXU89"/>
      <c r="BXV89"/>
      <c r="BXW89"/>
      <c r="BXX89"/>
      <c r="BXY89"/>
      <c r="BXZ89"/>
      <c r="BYA89"/>
      <c r="BYB89"/>
      <c r="BYC89"/>
      <c r="BYD89"/>
      <c r="BYE89"/>
      <c r="BYF89"/>
      <c r="BYG89"/>
      <c r="BYH89"/>
      <c r="BYI89"/>
      <c r="BYJ89"/>
      <c r="BYK89"/>
      <c r="BYL89"/>
      <c r="BYM89"/>
      <c r="BYN89"/>
      <c r="BYO89"/>
      <c r="BYP89"/>
      <c r="BYQ89"/>
      <c r="BYR89"/>
      <c r="BYS89"/>
      <c r="BYT89"/>
      <c r="BYU89"/>
      <c r="BYV89"/>
      <c r="BYW89"/>
      <c r="BYX89"/>
      <c r="BYY89"/>
      <c r="BYZ89"/>
      <c r="BZA89"/>
      <c r="BZB89"/>
      <c r="BZC89"/>
      <c r="BZD89"/>
      <c r="BZE89"/>
      <c r="BZF89"/>
      <c r="BZG89"/>
      <c r="BZH89"/>
      <c r="BZI89"/>
      <c r="BZJ89"/>
      <c r="BZK89"/>
      <c r="BZL89"/>
      <c r="BZM89"/>
      <c r="BZN89"/>
      <c r="BZO89"/>
      <c r="BZP89"/>
      <c r="BZQ89"/>
      <c r="BZR89"/>
      <c r="BZS89"/>
      <c r="BZT89"/>
      <c r="BZU89"/>
      <c r="BZV89"/>
      <c r="BZW89"/>
      <c r="BZX89"/>
      <c r="BZY89"/>
      <c r="BZZ89"/>
      <c r="CAA89"/>
      <c r="CAB89"/>
      <c r="CAC89"/>
      <c r="CAD89"/>
      <c r="CAE89"/>
      <c r="CAF89"/>
      <c r="CAG89"/>
      <c r="CAH89"/>
      <c r="CAI89"/>
      <c r="CAJ89"/>
      <c r="CAK89"/>
      <c r="CAL89"/>
      <c r="CAM89"/>
      <c r="CAN89"/>
      <c r="CAO89"/>
      <c r="CAP89"/>
      <c r="CAQ89"/>
      <c r="CAR89"/>
      <c r="CAS89"/>
      <c r="CAT89"/>
      <c r="CAU89"/>
      <c r="CAV89"/>
      <c r="CAW89"/>
      <c r="CAX89"/>
      <c r="CAY89"/>
      <c r="CAZ89"/>
      <c r="CBA89"/>
      <c r="CBB89"/>
      <c r="CBC89"/>
      <c r="CBD89"/>
      <c r="CBE89"/>
      <c r="CBF89"/>
      <c r="CBG89"/>
      <c r="CBH89"/>
      <c r="CBI89"/>
      <c r="CBJ89"/>
      <c r="CBK89"/>
      <c r="CBL89"/>
      <c r="CBM89"/>
      <c r="CBN89"/>
      <c r="CBO89"/>
      <c r="CBP89"/>
      <c r="CBQ89"/>
      <c r="CBR89"/>
      <c r="CBS89"/>
      <c r="CBT89"/>
      <c r="CBU89"/>
      <c r="CBV89"/>
      <c r="CBW89"/>
      <c r="CBX89"/>
      <c r="CBY89"/>
      <c r="CBZ89"/>
      <c r="CCA89"/>
      <c r="CCB89"/>
      <c r="CCC89"/>
      <c r="CCD89"/>
      <c r="CCE89"/>
      <c r="CCF89"/>
      <c r="CCG89"/>
      <c r="CCH89"/>
      <c r="CCI89"/>
      <c r="CCJ89"/>
      <c r="CCK89"/>
      <c r="CCL89"/>
      <c r="CCM89"/>
      <c r="CCN89"/>
      <c r="CCO89"/>
      <c r="CCP89"/>
      <c r="CCQ89"/>
      <c r="CCR89"/>
      <c r="CCS89"/>
      <c r="CCT89"/>
      <c r="CCU89"/>
      <c r="CCV89"/>
      <c r="CCW89"/>
      <c r="CCX89"/>
      <c r="CCY89"/>
      <c r="CCZ89"/>
      <c r="CDA89"/>
      <c r="CDB89"/>
      <c r="CDC89"/>
      <c r="CDD89"/>
      <c r="CDE89"/>
      <c r="CDF89"/>
      <c r="CDG89"/>
      <c r="CDH89"/>
      <c r="CDI89"/>
      <c r="CDJ89"/>
      <c r="CDK89"/>
      <c r="CDL89"/>
      <c r="CDM89"/>
      <c r="CDN89"/>
      <c r="CDO89"/>
      <c r="CDP89"/>
      <c r="CDQ89"/>
      <c r="CDR89"/>
      <c r="CDS89"/>
      <c r="CDT89"/>
      <c r="CDU89"/>
      <c r="CDV89"/>
      <c r="CDW89"/>
      <c r="CDX89"/>
      <c r="CDY89"/>
      <c r="CDZ89"/>
      <c r="CEA89"/>
      <c r="CEB89"/>
      <c r="CEC89"/>
      <c r="CED89"/>
      <c r="CEE89"/>
      <c r="CEF89"/>
      <c r="CEG89"/>
      <c r="CEH89"/>
      <c r="CEI89"/>
      <c r="CEJ89"/>
      <c r="CEK89"/>
      <c r="CEL89"/>
      <c r="CEM89"/>
      <c r="CEN89"/>
      <c r="CEO89"/>
      <c r="CEP89"/>
      <c r="CEQ89"/>
      <c r="CER89"/>
      <c r="CES89"/>
      <c r="CET89"/>
      <c r="CEU89"/>
      <c r="CEV89"/>
      <c r="CEW89"/>
      <c r="CEX89"/>
      <c r="CEY89"/>
      <c r="CEZ89"/>
      <c r="CFA89"/>
      <c r="CFB89"/>
      <c r="CFC89"/>
      <c r="CFD89"/>
      <c r="CFE89"/>
      <c r="CFF89"/>
      <c r="CFG89"/>
      <c r="CFH89"/>
      <c r="CFI89"/>
      <c r="CFJ89"/>
      <c r="CFK89"/>
      <c r="CFL89"/>
      <c r="CFM89"/>
      <c r="CFN89"/>
      <c r="CFO89"/>
      <c r="CFP89"/>
      <c r="CFQ89"/>
      <c r="CFR89"/>
      <c r="CFS89"/>
      <c r="CFT89"/>
      <c r="CFU89"/>
      <c r="CFV89"/>
      <c r="CFW89"/>
      <c r="CFX89"/>
      <c r="CFY89"/>
      <c r="CFZ89"/>
      <c r="CGA89"/>
      <c r="CGB89"/>
      <c r="CGC89"/>
      <c r="CGD89"/>
      <c r="CGE89"/>
      <c r="CGF89"/>
      <c r="CGG89"/>
      <c r="CGH89"/>
      <c r="CGI89"/>
      <c r="CGJ89"/>
      <c r="CGK89"/>
      <c r="CGL89"/>
      <c r="CGM89"/>
      <c r="CGN89"/>
      <c r="CGO89"/>
      <c r="CGP89"/>
      <c r="CGQ89"/>
      <c r="CGR89"/>
      <c r="CGS89"/>
      <c r="CGT89"/>
      <c r="CGU89"/>
      <c r="CGV89"/>
      <c r="CGW89"/>
      <c r="CGX89"/>
      <c r="CGY89"/>
      <c r="CGZ89"/>
      <c r="CHA89"/>
      <c r="CHB89"/>
      <c r="CHC89"/>
      <c r="CHD89"/>
      <c r="CHE89"/>
      <c r="CHF89"/>
      <c r="CHG89"/>
      <c r="CHH89"/>
      <c r="CHI89"/>
      <c r="CHJ89"/>
      <c r="CHK89"/>
      <c r="CHL89"/>
      <c r="CHM89"/>
      <c r="CHN89"/>
      <c r="CHO89"/>
      <c r="CHP89"/>
      <c r="CHQ89"/>
      <c r="CHR89"/>
      <c r="CHS89"/>
      <c r="CHT89"/>
      <c r="CHU89"/>
      <c r="CHV89"/>
      <c r="CHW89"/>
      <c r="CHX89"/>
      <c r="CHY89"/>
      <c r="CHZ89"/>
      <c r="CIA89"/>
      <c r="CIB89"/>
      <c r="CIC89"/>
      <c r="CID89"/>
      <c r="CIE89"/>
      <c r="CIF89"/>
      <c r="CIG89"/>
      <c r="CIH89"/>
      <c r="CII89"/>
      <c r="CIJ89"/>
      <c r="CIK89"/>
      <c r="CIL89"/>
      <c r="CIM89"/>
      <c r="CIN89"/>
      <c r="CIO89"/>
      <c r="CIP89"/>
      <c r="CIQ89"/>
      <c r="CIR89"/>
      <c r="CIS89"/>
      <c r="CIT89"/>
      <c r="CIU89"/>
      <c r="CIV89"/>
      <c r="CIW89"/>
      <c r="CIX89"/>
      <c r="CIY89"/>
      <c r="CIZ89"/>
      <c r="CJA89"/>
      <c r="CJB89"/>
      <c r="CJC89"/>
      <c r="CJD89"/>
      <c r="CJE89"/>
      <c r="CJF89"/>
      <c r="CJG89"/>
      <c r="CJH89"/>
      <c r="CJI89"/>
      <c r="CJJ89"/>
      <c r="CJK89"/>
      <c r="CJL89"/>
      <c r="CJM89"/>
      <c r="CJN89"/>
      <c r="CJO89"/>
      <c r="CJP89"/>
      <c r="CJQ89"/>
      <c r="CJR89"/>
      <c r="CJS89"/>
      <c r="CJT89"/>
      <c r="CJU89"/>
      <c r="CJV89"/>
      <c r="CJW89"/>
      <c r="CJX89"/>
      <c r="CJY89"/>
      <c r="CJZ89"/>
      <c r="CKA89"/>
      <c r="CKB89"/>
      <c r="CKC89"/>
      <c r="CKD89"/>
      <c r="CKE89"/>
      <c r="CKF89"/>
      <c r="CKG89"/>
      <c r="CKH89"/>
      <c r="CKI89"/>
      <c r="CKJ89"/>
      <c r="CKK89"/>
      <c r="CKL89"/>
      <c r="CKM89"/>
      <c r="CKN89"/>
      <c r="CKO89"/>
      <c r="CKP89"/>
      <c r="CKQ89"/>
      <c r="CKR89"/>
      <c r="CKS89"/>
      <c r="CKT89"/>
      <c r="CKU89"/>
      <c r="CKV89"/>
      <c r="CKW89"/>
      <c r="CKX89"/>
      <c r="CKY89"/>
      <c r="CKZ89"/>
      <c r="CLA89"/>
      <c r="CLB89"/>
      <c r="CLC89"/>
      <c r="CLD89"/>
      <c r="CLE89"/>
      <c r="CLF89"/>
      <c r="CLG89"/>
      <c r="CLH89"/>
      <c r="CLI89"/>
      <c r="CLJ89"/>
      <c r="CLK89"/>
      <c r="CLL89"/>
      <c r="CLM89"/>
      <c r="CLN89"/>
      <c r="CLO89"/>
      <c r="CLP89"/>
      <c r="CLQ89"/>
      <c r="CLR89"/>
      <c r="CLS89"/>
      <c r="CLT89"/>
      <c r="CLU89"/>
      <c r="CLV89"/>
      <c r="CLW89"/>
      <c r="CLX89"/>
      <c r="CLY89"/>
      <c r="CLZ89"/>
      <c r="CMA89"/>
      <c r="CMB89"/>
      <c r="CMC89"/>
      <c r="CMD89"/>
      <c r="CME89"/>
      <c r="CMF89"/>
      <c r="CMG89"/>
      <c r="CMH89"/>
      <c r="CMI89"/>
      <c r="CMJ89"/>
      <c r="CMK89"/>
      <c r="CML89"/>
      <c r="CMM89"/>
      <c r="CMN89"/>
      <c r="CMO89"/>
      <c r="CMP89"/>
      <c r="CMQ89"/>
      <c r="CMR89"/>
      <c r="CMS89"/>
      <c r="CMT89"/>
      <c r="CMU89"/>
      <c r="CMV89"/>
      <c r="CMW89"/>
      <c r="CMX89"/>
      <c r="CMY89"/>
      <c r="CMZ89"/>
      <c r="CNA89"/>
      <c r="CNB89"/>
      <c r="CNC89"/>
      <c r="CND89"/>
      <c r="CNE89"/>
      <c r="CNF89"/>
      <c r="CNG89"/>
      <c r="CNH89"/>
      <c r="CNI89"/>
      <c r="CNJ89"/>
      <c r="CNK89"/>
      <c r="CNL89"/>
      <c r="CNM89"/>
      <c r="CNN89"/>
      <c r="CNO89"/>
      <c r="CNP89"/>
      <c r="CNQ89"/>
      <c r="CNR89"/>
      <c r="CNS89"/>
      <c r="CNT89"/>
      <c r="CNU89"/>
      <c r="CNV89"/>
      <c r="CNW89"/>
      <c r="CNX89"/>
      <c r="CNY89"/>
      <c r="CNZ89"/>
      <c r="COA89"/>
      <c r="COB89"/>
      <c r="COC89"/>
      <c r="COD89"/>
      <c r="COE89"/>
      <c r="COF89"/>
      <c r="COG89"/>
      <c r="COH89"/>
      <c r="COI89"/>
      <c r="COJ89"/>
      <c r="COK89"/>
      <c r="COL89"/>
      <c r="COM89"/>
      <c r="CON89"/>
      <c r="COO89"/>
      <c r="COP89"/>
      <c r="COQ89"/>
      <c r="COR89"/>
      <c r="COS89"/>
      <c r="COT89"/>
      <c r="COU89"/>
      <c r="COV89"/>
      <c r="COW89"/>
      <c r="COX89"/>
      <c r="COY89"/>
      <c r="COZ89"/>
      <c r="CPA89"/>
      <c r="CPB89"/>
      <c r="CPC89"/>
      <c r="CPD89"/>
      <c r="CPE89"/>
      <c r="CPF89"/>
      <c r="CPG89"/>
      <c r="CPH89"/>
      <c r="CPI89"/>
      <c r="CPJ89"/>
      <c r="CPK89"/>
      <c r="CPL89"/>
      <c r="CPM89"/>
      <c r="CPN89"/>
      <c r="CPO89"/>
      <c r="CPP89"/>
      <c r="CPQ89"/>
      <c r="CPR89"/>
      <c r="CPS89"/>
      <c r="CPT89"/>
      <c r="CPU89"/>
      <c r="CPV89"/>
      <c r="CPW89"/>
      <c r="CPX89"/>
      <c r="CPY89"/>
      <c r="CPZ89"/>
      <c r="CQA89"/>
      <c r="CQB89"/>
      <c r="CQC89"/>
      <c r="CQD89"/>
      <c r="CQE89"/>
      <c r="CQF89"/>
      <c r="CQG89"/>
      <c r="CQH89"/>
      <c r="CQI89"/>
      <c r="CQJ89"/>
      <c r="CQK89"/>
      <c r="CQL89"/>
      <c r="CQM89"/>
      <c r="CQN89"/>
      <c r="CQO89"/>
      <c r="CQP89"/>
      <c r="CQQ89"/>
      <c r="CQR89"/>
      <c r="CQS89"/>
      <c r="CQT89"/>
      <c r="CQU89"/>
      <c r="CQV89"/>
      <c r="CQW89"/>
      <c r="CQX89"/>
      <c r="CQY89"/>
      <c r="CQZ89"/>
      <c r="CRA89"/>
      <c r="CRB89"/>
      <c r="CRC89"/>
      <c r="CRD89"/>
      <c r="CRE89"/>
      <c r="CRF89"/>
      <c r="CRG89"/>
      <c r="CRH89"/>
      <c r="CRI89"/>
      <c r="CRJ89"/>
      <c r="CRK89"/>
      <c r="CRL89"/>
      <c r="CRM89"/>
      <c r="CRN89"/>
      <c r="CRO89"/>
      <c r="CRP89"/>
      <c r="CRQ89"/>
      <c r="CRR89"/>
      <c r="CRS89"/>
      <c r="CRT89"/>
      <c r="CRU89"/>
      <c r="CRV89"/>
      <c r="CRW89"/>
      <c r="CRX89"/>
      <c r="CRY89"/>
      <c r="CRZ89"/>
      <c r="CSA89"/>
      <c r="CSB89"/>
      <c r="CSC89"/>
      <c r="CSD89"/>
      <c r="CSE89"/>
      <c r="CSF89"/>
      <c r="CSG89"/>
      <c r="CSH89"/>
      <c r="CSI89"/>
      <c r="CSJ89"/>
      <c r="CSK89"/>
      <c r="CSL89"/>
      <c r="CSM89"/>
      <c r="CSN89"/>
      <c r="CSO89"/>
      <c r="CSP89"/>
      <c r="CSQ89"/>
      <c r="CSR89"/>
      <c r="CSS89"/>
      <c r="CST89"/>
      <c r="CSU89"/>
      <c r="CSV89"/>
      <c r="CSW89"/>
      <c r="CSX89"/>
      <c r="CSY89"/>
      <c r="CSZ89"/>
      <c r="CTA89"/>
      <c r="CTB89"/>
      <c r="CTC89"/>
      <c r="CTD89"/>
      <c r="CTE89"/>
      <c r="CTF89"/>
      <c r="CTG89"/>
      <c r="CTH89"/>
      <c r="CTI89"/>
      <c r="CTJ89"/>
      <c r="CTK89"/>
      <c r="CTL89"/>
      <c r="CTM89"/>
      <c r="CTN89"/>
      <c r="CTO89"/>
      <c r="CTP89"/>
      <c r="CTQ89"/>
      <c r="CTR89"/>
      <c r="CTS89"/>
      <c r="CTT89"/>
      <c r="CTU89"/>
      <c r="CTV89"/>
      <c r="CTW89"/>
      <c r="CTX89"/>
      <c r="CTY89"/>
      <c r="CTZ89"/>
      <c r="CUA89"/>
      <c r="CUB89"/>
      <c r="CUC89"/>
      <c r="CUD89"/>
      <c r="CUE89"/>
      <c r="CUF89"/>
      <c r="CUG89"/>
      <c r="CUH89"/>
      <c r="CUI89"/>
      <c r="CUJ89"/>
      <c r="CUK89"/>
      <c r="CUL89"/>
      <c r="CUM89"/>
      <c r="CUN89"/>
      <c r="CUO89"/>
      <c r="CUP89"/>
      <c r="CUQ89"/>
      <c r="CUR89"/>
      <c r="CUS89"/>
      <c r="CUT89"/>
      <c r="CUU89"/>
      <c r="CUV89"/>
      <c r="CUW89"/>
      <c r="CUX89"/>
      <c r="CUY89"/>
      <c r="CUZ89"/>
      <c r="CVA89"/>
      <c r="CVB89"/>
      <c r="CVC89"/>
      <c r="CVD89"/>
      <c r="CVE89"/>
      <c r="CVF89"/>
      <c r="CVG89"/>
      <c r="CVH89"/>
      <c r="CVI89"/>
      <c r="CVJ89"/>
      <c r="CVK89"/>
      <c r="CVL89"/>
      <c r="CVM89"/>
      <c r="CVN89"/>
      <c r="CVO89"/>
      <c r="CVP89"/>
      <c r="CVQ89"/>
      <c r="CVR89"/>
      <c r="CVS89"/>
      <c r="CVT89"/>
      <c r="CVU89"/>
      <c r="CVV89"/>
      <c r="CVW89"/>
      <c r="CVX89"/>
      <c r="CVY89"/>
      <c r="CVZ89"/>
      <c r="CWA89"/>
      <c r="CWB89"/>
      <c r="CWC89"/>
      <c r="CWD89"/>
      <c r="CWE89"/>
      <c r="CWF89"/>
      <c r="CWG89"/>
      <c r="CWH89"/>
      <c r="CWI89"/>
      <c r="CWJ89"/>
      <c r="CWK89"/>
      <c r="CWL89"/>
      <c r="CWM89"/>
      <c r="CWN89"/>
      <c r="CWO89"/>
      <c r="CWP89"/>
      <c r="CWQ89"/>
      <c r="CWR89"/>
      <c r="CWS89"/>
      <c r="CWT89"/>
      <c r="CWU89"/>
      <c r="CWV89"/>
      <c r="CWW89"/>
      <c r="CWX89"/>
      <c r="CWY89"/>
      <c r="CWZ89"/>
      <c r="CXA89"/>
      <c r="CXB89"/>
      <c r="CXC89"/>
      <c r="CXD89"/>
      <c r="CXE89"/>
      <c r="CXF89"/>
      <c r="CXG89"/>
      <c r="CXH89"/>
      <c r="CXI89"/>
      <c r="CXJ89"/>
      <c r="CXK89"/>
      <c r="CXL89"/>
      <c r="CXM89"/>
      <c r="CXN89"/>
      <c r="CXO89"/>
      <c r="CXP89"/>
      <c r="CXQ89"/>
      <c r="CXR89"/>
      <c r="CXS89"/>
      <c r="CXT89"/>
      <c r="CXU89"/>
      <c r="CXV89"/>
      <c r="CXW89"/>
      <c r="CXX89"/>
      <c r="CXY89"/>
      <c r="CXZ89"/>
      <c r="CYA89"/>
      <c r="CYB89"/>
      <c r="CYC89"/>
      <c r="CYD89"/>
      <c r="CYE89"/>
      <c r="CYF89"/>
      <c r="CYG89"/>
      <c r="CYH89"/>
      <c r="CYI89"/>
      <c r="CYJ89"/>
      <c r="CYK89"/>
      <c r="CYL89"/>
      <c r="CYM89"/>
      <c r="CYN89"/>
      <c r="CYO89"/>
      <c r="CYP89"/>
      <c r="CYQ89"/>
      <c r="CYR89"/>
      <c r="CYS89"/>
      <c r="CYT89"/>
      <c r="CYU89"/>
      <c r="CYV89"/>
      <c r="CYW89"/>
      <c r="CYX89"/>
      <c r="CYY89"/>
      <c r="CYZ89"/>
      <c r="CZA89"/>
      <c r="CZB89"/>
      <c r="CZC89"/>
      <c r="CZD89"/>
      <c r="CZE89"/>
      <c r="CZF89"/>
      <c r="CZG89"/>
      <c r="CZH89"/>
      <c r="CZI89"/>
      <c r="CZJ89"/>
      <c r="CZK89"/>
      <c r="CZL89"/>
      <c r="CZM89"/>
      <c r="CZN89"/>
      <c r="CZO89"/>
      <c r="CZP89"/>
      <c r="CZQ89"/>
      <c r="CZR89"/>
      <c r="CZS89"/>
      <c r="CZT89"/>
      <c r="CZU89"/>
      <c r="CZV89"/>
      <c r="CZW89"/>
      <c r="CZX89"/>
      <c r="CZY89"/>
      <c r="CZZ89"/>
      <c r="DAA89"/>
      <c r="DAB89"/>
      <c r="DAC89"/>
      <c r="DAD89"/>
      <c r="DAE89"/>
      <c r="DAF89"/>
      <c r="DAG89"/>
      <c r="DAH89"/>
      <c r="DAI89"/>
      <c r="DAJ89"/>
      <c r="DAK89"/>
      <c r="DAL89"/>
      <c r="DAM89"/>
      <c r="DAN89"/>
      <c r="DAO89"/>
      <c r="DAP89"/>
      <c r="DAQ89"/>
      <c r="DAR89"/>
      <c r="DAS89"/>
      <c r="DAT89"/>
      <c r="DAU89"/>
      <c r="DAV89"/>
      <c r="DAW89"/>
      <c r="DAX89"/>
      <c r="DAY89"/>
      <c r="DAZ89"/>
      <c r="DBA89"/>
      <c r="DBB89"/>
      <c r="DBC89"/>
      <c r="DBD89"/>
      <c r="DBE89"/>
      <c r="DBF89"/>
      <c r="DBG89"/>
      <c r="DBH89"/>
      <c r="DBI89"/>
      <c r="DBJ89"/>
      <c r="DBK89"/>
      <c r="DBL89"/>
      <c r="DBM89"/>
      <c r="DBN89"/>
      <c r="DBO89"/>
      <c r="DBP89"/>
      <c r="DBQ89"/>
      <c r="DBR89"/>
      <c r="DBS89"/>
      <c r="DBT89"/>
      <c r="DBU89"/>
      <c r="DBV89"/>
      <c r="DBW89"/>
      <c r="DBX89"/>
      <c r="DBY89"/>
      <c r="DBZ89"/>
      <c r="DCA89"/>
      <c r="DCB89"/>
      <c r="DCC89"/>
      <c r="DCD89"/>
      <c r="DCE89"/>
      <c r="DCF89"/>
      <c r="DCG89"/>
      <c r="DCH89"/>
      <c r="DCI89"/>
      <c r="DCJ89"/>
      <c r="DCK89"/>
      <c r="DCL89"/>
      <c r="DCM89"/>
      <c r="DCN89"/>
      <c r="DCO89"/>
      <c r="DCP89"/>
      <c r="DCQ89"/>
      <c r="DCR89"/>
      <c r="DCS89"/>
      <c r="DCT89"/>
      <c r="DCU89"/>
      <c r="DCV89"/>
      <c r="DCW89"/>
      <c r="DCX89"/>
      <c r="DCY89"/>
      <c r="DCZ89"/>
      <c r="DDA89"/>
      <c r="DDB89"/>
      <c r="DDC89"/>
      <c r="DDD89"/>
      <c r="DDE89"/>
      <c r="DDF89"/>
      <c r="DDG89"/>
      <c r="DDH89"/>
      <c r="DDI89"/>
      <c r="DDJ89"/>
      <c r="DDK89"/>
      <c r="DDL89"/>
      <c r="DDM89"/>
      <c r="DDN89"/>
      <c r="DDO89"/>
      <c r="DDP89"/>
      <c r="DDQ89"/>
      <c r="DDR89"/>
      <c r="DDS89"/>
      <c r="DDT89"/>
      <c r="DDU89"/>
      <c r="DDV89"/>
      <c r="DDW89"/>
      <c r="DDX89"/>
      <c r="DDY89"/>
      <c r="DDZ89"/>
      <c r="DEA89"/>
      <c r="DEB89"/>
      <c r="DEC89"/>
      <c r="DED89"/>
      <c r="DEE89"/>
      <c r="DEF89"/>
      <c r="DEG89"/>
      <c r="DEH89"/>
      <c r="DEI89"/>
      <c r="DEJ89"/>
      <c r="DEK89"/>
      <c r="DEL89"/>
      <c r="DEM89"/>
      <c r="DEN89"/>
      <c r="DEO89"/>
      <c r="DEP89"/>
      <c r="DEQ89"/>
      <c r="DER89"/>
      <c r="DES89"/>
      <c r="DET89"/>
      <c r="DEU89"/>
      <c r="DEV89"/>
      <c r="DEW89"/>
      <c r="DEX89"/>
      <c r="DEY89"/>
      <c r="DEZ89"/>
      <c r="DFA89"/>
      <c r="DFB89"/>
      <c r="DFC89"/>
      <c r="DFD89"/>
      <c r="DFE89"/>
      <c r="DFF89"/>
      <c r="DFG89"/>
      <c r="DFH89"/>
      <c r="DFI89"/>
      <c r="DFJ89"/>
      <c r="DFK89"/>
      <c r="DFL89"/>
      <c r="DFM89"/>
      <c r="DFN89"/>
      <c r="DFO89"/>
      <c r="DFP89"/>
      <c r="DFQ89"/>
      <c r="DFR89"/>
      <c r="DFS89"/>
      <c r="DFT89"/>
      <c r="DFU89"/>
      <c r="DFV89"/>
      <c r="DFW89"/>
      <c r="DFX89"/>
      <c r="DFY89"/>
      <c r="DFZ89"/>
      <c r="DGA89"/>
      <c r="DGB89"/>
      <c r="DGC89"/>
      <c r="DGD89"/>
      <c r="DGE89"/>
      <c r="DGF89"/>
      <c r="DGG89"/>
      <c r="DGH89"/>
      <c r="DGI89"/>
      <c r="DGJ89"/>
      <c r="DGK89"/>
      <c r="DGL89"/>
      <c r="DGM89"/>
      <c r="DGN89"/>
      <c r="DGO89"/>
      <c r="DGP89"/>
      <c r="DGQ89"/>
      <c r="DGR89"/>
      <c r="DGS89"/>
      <c r="DGT89"/>
      <c r="DGU89"/>
      <c r="DGV89"/>
      <c r="DGW89"/>
      <c r="DGX89"/>
      <c r="DGY89"/>
      <c r="DGZ89"/>
      <c r="DHA89"/>
      <c r="DHB89"/>
      <c r="DHC89"/>
      <c r="DHD89"/>
      <c r="DHE89"/>
      <c r="DHF89"/>
      <c r="DHG89"/>
      <c r="DHH89"/>
      <c r="DHI89"/>
      <c r="DHJ89"/>
      <c r="DHK89"/>
      <c r="DHL89"/>
      <c r="DHM89"/>
      <c r="DHN89"/>
      <c r="DHO89"/>
      <c r="DHP89"/>
      <c r="DHQ89"/>
      <c r="DHR89"/>
      <c r="DHS89"/>
      <c r="DHT89"/>
      <c r="DHU89"/>
      <c r="DHV89"/>
      <c r="DHW89"/>
      <c r="DHX89"/>
      <c r="DHY89"/>
      <c r="DHZ89"/>
      <c r="DIA89"/>
      <c r="DIB89"/>
      <c r="DIC89"/>
      <c r="DID89"/>
      <c r="DIE89"/>
      <c r="DIF89"/>
      <c r="DIG89"/>
      <c r="DIH89"/>
      <c r="DII89"/>
      <c r="DIJ89"/>
      <c r="DIK89"/>
      <c r="DIL89"/>
      <c r="DIM89"/>
      <c r="DIN89"/>
      <c r="DIO89"/>
      <c r="DIP89"/>
      <c r="DIQ89"/>
      <c r="DIR89"/>
      <c r="DIS89"/>
      <c r="DIT89"/>
      <c r="DIU89"/>
      <c r="DIV89"/>
      <c r="DIW89"/>
      <c r="DIX89"/>
      <c r="DIY89"/>
      <c r="DIZ89"/>
      <c r="DJA89"/>
      <c r="DJB89"/>
      <c r="DJC89"/>
      <c r="DJD89"/>
      <c r="DJE89"/>
      <c r="DJF89"/>
      <c r="DJG89"/>
      <c r="DJH89"/>
      <c r="DJI89"/>
      <c r="DJJ89"/>
      <c r="DJK89"/>
      <c r="DJL89"/>
      <c r="DJM89"/>
      <c r="DJN89"/>
      <c r="DJO89"/>
      <c r="DJP89"/>
      <c r="DJQ89"/>
      <c r="DJR89"/>
      <c r="DJS89"/>
      <c r="DJT89"/>
      <c r="DJU89"/>
      <c r="DJV89"/>
      <c r="DJW89"/>
      <c r="DJX89"/>
      <c r="DJY89"/>
      <c r="DJZ89"/>
      <c r="DKA89"/>
      <c r="DKB89"/>
      <c r="DKC89"/>
      <c r="DKD89"/>
      <c r="DKE89"/>
      <c r="DKF89"/>
      <c r="DKG89"/>
      <c r="DKH89"/>
      <c r="DKI89"/>
      <c r="DKJ89"/>
      <c r="DKK89"/>
      <c r="DKL89"/>
      <c r="DKM89"/>
      <c r="DKN89"/>
      <c r="DKO89"/>
      <c r="DKP89"/>
      <c r="DKQ89"/>
      <c r="DKR89"/>
      <c r="DKS89"/>
      <c r="DKT89"/>
      <c r="DKU89"/>
      <c r="DKV89"/>
      <c r="DKW89"/>
      <c r="DKX89"/>
      <c r="DKY89"/>
      <c r="DKZ89"/>
      <c r="DLA89"/>
      <c r="DLB89"/>
      <c r="DLC89"/>
      <c r="DLD89"/>
      <c r="DLE89"/>
      <c r="DLF89"/>
      <c r="DLG89"/>
      <c r="DLH89"/>
      <c r="DLI89"/>
      <c r="DLJ89"/>
      <c r="DLK89"/>
      <c r="DLL89"/>
      <c r="DLM89"/>
      <c r="DLN89"/>
      <c r="DLO89"/>
      <c r="DLP89"/>
      <c r="DLQ89"/>
      <c r="DLR89"/>
      <c r="DLS89"/>
      <c r="DLT89"/>
      <c r="DLU89"/>
      <c r="DLV89"/>
      <c r="DLW89"/>
      <c r="DLX89"/>
      <c r="DLY89"/>
      <c r="DLZ89"/>
      <c r="DMA89"/>
      <c r="DMB89"/>
      <c r="DMC89"/>
      <c r="DMD89"/>
      <c r="DME89"/>
      <c r="DMF89"/>
      <c r="DMG89"/>
      <c r="DMH89"/>
      <c r="DMI89"/>
      <c r="DMJ89"/>
      <c r="DMK89"/>
      <c r="DML89"/>
      <c r="DMM89"/>
      <c r="DMN89"/>
      <c r="DMO89"/>
      <c r="DMP89"/>
      <c r="DMQ89"/>
      <c r="DMR89"/>
      <c r="DMS89"/>
      <c r="DMT89"/>
      <c r="DMU89"/>
      <c r="DMV89"/>
      <c r="DMW89"/>
      <c r="DMX89"/>
      <c r="DMY89"/>
      <c r="DMZ89"/>
      <c r="DNA89"/>
      <c r="DNB89"/>
      <c r="DNC89"/>
      <c r="DND89"/>
      <c r="DNE89"/>
      <c r="DNF89"/>
      <c r="DNG89"/>
      <c r="DNH89"/>
      <c r="DNI89"/>
      <c r="DNJ89"/>
      <c r="DNK89"/>
      <c r="DNL89"/>
      <c r="DNM89"/>
      <c r="DNN89"/>
      <c r="DNO89"/>
      <c r="DNP89"/>
      <c r="DNQ89"/>
      <c r="DNR89"/>
      <c r="DNS89"/>
      <c r="DNT89"/>
      <c r="DNU89"/>
      <c r="DNV89"/>
      <c r="DNW89"/>
      <c r="DNX89"/>
      <c r="DNY89"/>
      <c r="DNZ89"/>
      <c r="DOA89"/>
      <c r="DOB89"/>
      <c r="DOC89"/>
      <c r="DOD89"/>
      <c r="DOE89"/>
      <c r="DOF89"/>
      <c r="DOG89"/>
      <c r="DOH89"/>
      <c r="DOI89"/>
      <c r="DOJ89"/>
      <c r="DOK89"/>
      <c r="DOL89"/>
      <c r="DOM89"/>
      <c r="DON89"/>
      <c r="DOO89"/>
      <c r="DOP89"/>
      <c r="DOQ89"/>
      <c r="DOR89"/>
      <c r="DOS89"/>
      <c r="DOT89"/>
      <c r="DOU89"/>
      <c r="DOV89"/>
      <c r="DOW89"/>
      <c r="DOX89"/>
      <c r="DOY89"/>
      <c r="DOZ89"/>
      <c r="DPA89"/>
      <c r="DPB89"/>
      <c r="DPC89"/>
      <c r="DPD89"/>
      <c r="DPE89"/>
      <c r="DPF89"/>
      <c r="DPG89"/>
      <c r="DPH89"/>
      <c r="DPI89"/>
      <c r="DPJ89"/>
      <c r="DPK89"/>
      <c r="DPL89"/>
      <c r="DPM89"/>
      <c r="DPN89"/>
      <c r="DPO89"/>
      <c r="DPP89"/>
      <c r="DPQ89"/>
      <c r="DPR89"/>
      <c r="DPS89"/>
      <c r="DPT89"/>
      <c r="DPU89"/>
      <c r="DPV89"/>
      <c r="DPW89"/>
      <c r="DPX89"/>
      <c r="DPY89"/>
      <c r="DPZ89"/>
      <c r="DQA89"/>
      <c r="DQB89"/>
      <c r="DQC89"/>
      <c r="DQD89"/>
      <c r="DQE89"/>
      <c r="DQF89"/>
      <c r="DQG89"/>
      <c r="DQH89"/>
      <c r="DQI89"/>
      <c r="DQJ89"/>
      <c r="DQK89"/>
      <c r="DQL89"/>
      <c r="DQM89"/>
      <c r="DQN89"/>
      <c r="DQO89"/>
      <c r="DQP89"/>
      <c r="DQQ89"/>
      <c r="DQR89"/>
      <c r="DQS89"/>
      <c r="DQT89"/>
      <c r="DQU89"/>
      <c r="DQV89"/>
      <c r="DQW89"/>
      <c r="DQX89"/>
      <c r="DQY89"/>
      <c r="DQZ89"/>
      <c r="DRA89"/>
      <c r="DRB89"/>
      <c r="DRC89"/>
      <c r="DRD89"/>
      <c r="DRE89"/>
      <c r="DRF89"/>
      <c r="DRG89"/>
      <c r="DRH89"/>
      <c r="DRI89"/>
      <c r="DRJ89"/>
      <c r="DRK89"/>
      <c r="DRL89"/>
      <c r="DRM89"/>
      <c r="DRN89"/>
      <c r="DRO89"/>
      <c r="DRP89"/>
      <c r="DRQ89"/>
      <c r="DRR89"/>
      <c r="DRS89"/>
      <c r="DRT89"/>
      <c r="DRU89"/>
      <c r="DRV89"/>
      <c r="DRW89"/>
      <c r="DRX89"/>
      <c r="DRY89"/>
      <c r="DRZ89"/>
      <c r="DSA89"/>
      <c r="DSB89"/>
      <c r="DSC89"/>
      <c r="DSD89"/>
      <c r="DSE89"/>
      <c r="DSF89"/>
      <c r="DSG89"/>
      <c r="DSH89"/>
      <c r="DSI89"/>
      <c r="DSJ89"/>
      <c r="DSK89"/>
      <c r="DSL89"/>
      <c r="DSM89"/>
      <c r="DSN89"/>
      <c r="DSO89"/>
      <c r="DSP89"/>
      <c r="DSQ89"/>
      <c r="DSR89"/>
      <c r="DSS89"/>
      <c r="DST89"/>
      <c r="DSU89"/>
      <c r="DSV89"/>
      <c r="DSW89"/>
      <c r="DSX89"/>
      <c r="DSY89"/>
      <c r="DSZ89"/>
      <c r="DTA89"/>
      <c r="DTB89"/>
      <c r="DTC89"/>
      <c r="DTD89"/>
      <c r="DTE89"/>
      <c r="DTF89"/>
      <c r="DTG89"/>
      <c r="DTH89"/>
      <c r="DTI89"/>
      <c r="DTJ89"/>
      <c r="DTK89"/>
      <c r="DTL89"/>
      <c r="DTM89"/>
      <c r="DTN89"/>
      <c r="DTO89"/>
      <c r="DTP89"/>
      <c r="DTQ89"/>
      <c r="DTR89"/>
      <c r="DTS89"/>
      <c r="DTT89"/>
      <c r="DTU89"/>
      <c r="DTV89"/>
      <c r="DTW89"/>
      <c r="DTX89"/>
      <c r="DTY89"/>
      <c r="DTZ89"/>
      <c r="DUA89"/>
      <c r="DUB89"/>
      <c r="DUC89"/>
      <c r="DUD89"/>
      <c r="DUE89"/>
      <c r="DUF89"/>
      <c r="DUG89"/>
      <c r="DUH89"/>
      <c r="DUI89"/>
      <c r="DUJ89"/>
      <c r="DUK89"/>
      <c r="DUL89"/>
      <c r="DUM89"/>
      <c r="DUN89"/>
      <c r="DUO89"/>
      <c r="DUP89"/>
      <c r="DUQ89"/>
      <c r="DUR89"/>
      <c r="DUS89"/>
      <c r="DUT89"/>
      <c r="DUU89"/>
      <c r="DUV89"/>
      <c r="DUW89"/>
      <c r="DUX89"/>
      <c r="DUY89"/>
      <c r="DUZ89"/>
      <c r="DVA89"/>
      <c r="DVB89"/>
      <c r="DVC89"/>
      <c r="DVD89"/>
      <c r="DVE89"/>
      <c r="DVF89"/>
      <c r="DVG89"/>
      <c r="DVH89"/>
      <c r="DVI89"/>
      <c r="DVJ89"/>
      <c r="DVK89"/>
      <c r="DVL89"/>
      <c r="DVM89"/>
      <c r="DVN89"/>
      <c r="DVO89"/>
      <c r="DVP89"/>
      <c r="DVQ89"/>
      <c r="DVR89"/>
      <c r="DVS89"/>
      <c r="DVT89"/>
      <c r="DVU89"/>
      <c r="DVV89"/>
      <c r="DVW89"/>
      <c r="DVX89"/>
      <c r="DVY89"/>
      <c r="DVZ89"/>
      <c r="DWA89"/>
      <c r="DWB89"/>
      <c r="DWC89"/>
      <c r="DWD89"/>
      <c r="DWE89"/>
      <c r="DWF89"/>
      <c r="DWG89"/>
      <c r="DWH89"/>
      <c r="DWI89"/>
      <c r="DWJ89"/>
      <c r="DWK89"/>
      <c r="DWL89"/>
      <c r="DWM89"/>
      <c r="DWN89"/>
      <c r="DWO89"/>
      <c r="DWP89"/>
      <c r="DWQ89"/>
      <c r="DWR89"/>
      <c r="DWS89"/>
      <c r="DWT89"/>
      <c r="DWU89"/>
      <c r="DWV89"/>
      <c r="DWW89"/>
      <c r="DWX89"/>
      <c r="DWY89"/>
      <c r="DWZ89"/>
      <c r="DXA89"/>
      <c r="DXB89"/>
      <c r="DXC89"/>
      <c r="DXD89"/>
      <c r="DXE89"/>
      <c r="DXF89"/>
      <c r="DXG89"/>
      <c r="DXH89"/>
      <c r="DXI89"/>
      <c r="DXJ89"/>
      <c r="DXK89"/>
      <c r="DXL89"/>
      <c r="DXM89"/>
      <c r="DXN89"/>
      <c r="DXO89"/>
      <c r="DXP89"/>
      <c r="DXQ89"/>
      <c r="DXR89"/>
      <c r="DXS89"/>
      <c r="DXT89"/>
      <c r="DXU89"/>
      <c r="DXV89"/>
      <c r="DXW89"/>
      <c r="DXX89"/>
      <c r="DXY89"/>
      <c r="DXZ89"/>
      <c r="DYA89"/>
      <c r="DYB89"/>
      <c r="DYC89"/>
      <c r="DYD89"/>
      <c r="DYE89"/>
      <c r="DYF89"/>
      <c r="DYG89"/>
      <c r="DYH89"/>
      <c r="DYI89"/>
      <c r="DYJ89"/>
      <c r="DYK89"/>
      <c r="DYL89"/>
      <c r="DYM89"/>
      <c r="DYN89"/>
      <c r="DYO89"/>
      <c r="DYP89"/>
      <c r="DYQ89"/>
      <c r="DYR89"/>
      <c r="DYS89"/>
      <c r="DYT89"/>
      <c r="DYU89"/>
      <c r="DYV89"/>
      <c r="DYW89"/>
      <c r="DYX89"/>
      <c r="DYY89"/>
      <c r="DYZ89"/>
      <c r="DZA89"/>
      <c r="DZB89"/>
      <c r="DZC89"/>
      <c r="DZD89"/>
      <c r="DZE89"/>
      <c r="DZF89"/>
      <c r="DZG89"/>
      <c r="DZH89"/>
      <c r="DZI89"/>
      <c r="DZJ89"/>
      <c r="DZK89"/>
      <c r="DZL89"/>
      <c r="DZM89"/>
      <c r="DZN89"/>
      <c r="DZO89"/>
      <c r="DZP89"/>
      <c r="DZQ89"/>
      <c r="DZR89"/>
      <c r="DZS89"/>
      <c r="DZT89"/>
      <c r="DZU89"/>
      <c r="DZV89"/>
      <c r="DZW89"/>
      <c r="DZX89"/>
      <c r="DZY89"/>
      <c r="DZZ89"/>
      <c r="EAA89"/>
      <c r="EAB89"/>
      <c r="EAC89"/>
      <c r="EAD89"/>
      <c r="EAE89"/>
      <c r="EAF89"/>
      <c r="EAG89"/>
      <c r="EAH89"/>
      <c r="EAI89"/>
      <c r="EAJ89"/>
      <c r="EAK89"/>
      <c r="EAL89"/>
      <c r="EAM89"/>
      <c r="EAN89"/>
      <c r="EAO89"/>
      <c r="EAP89"/>
      <c r="EAQ89"/>
      <c r="EAR89"/>
      <c r="EAS89"/>
      <c r="EAT89"/>
      <c r="EAU89"/>
      <c r="EAV89"/>
      <c r="EAW89"/>
      <c r="EAX89"/>
      <c r="EAY89"/>
      <c r="EAZ89"/>
      <c r="EBA89"/>
      <c r="EBB89"/>
      <c r="EBC89"/>
      <c r="EBD89"/>
      <c r="EBE89"/>
      <c r="EBF89"/>
      <c r="EBG89"/>
      <c r="EBH89"/>
      <c r="EBI89"/>
      <c r="EBJ89"/>
      <c r="EBK89"/>
      <c r="EBL89"/>
      <c r="EBM89"/>
      <c r="EBN89"/>
      <c r="EBO89"/>
      <c r="EBP89"/>
      <c r="EBQ89"/>
      <c r="EBR89"/>
      <c r="EBS89"/>
      <c r="EBT89"/>
      <c r="EBU89"/>
      <c r="EBV89"/>
      <c r="EBW89"/>
      <c r="EBX89"/>
      <c r="EBY89"/>
      <c r="EBZ89"/>
      <c r="ECA89"/>
      <c r="ECB89"/>
      <c r="ECC89"/>
      <c r="ECD89"/>
      <c r="ECE89"/>
      <c r="ECF89"/>
      <c r="ECG89"/>
      <c r="ECH89"/>
      <c r="ECI89"/>
      <c r="ECJ89"/>
      <c r="ECK89"/>
      <c r="ECL89"/>
      <c r="ECM89"/>
      <c r="ECN89"/>
      <c r="ECO89"/>
      <c r="ECP89"/>
      <c r="ECQ89"/>
      <c r="ECR89"/>
      <c r="ECS89"/>
      <c r="ECT89"/>
      <c r="ECU89"/>
      <c r="ECV89"/>
      <c r="ECW89"/>
      <c r="ECX89"/>
      <c r="ECY89"/>
      <c r="ECZ89"/>
      <c r="EDA89"/>
      <c r="EDB89"/>
      <c r="EDC89"/>
      <c r="EDD89"/>
      <c r="EDE89"/>
      <c r="EDF89"/>
      <c r="EDG89"/>
      <c r="EDH89"/>
      <c r="EDI89"/>
      <c r="EDJ89"/>
      <c r="EDK89"/>
      <c r="EDL89"/>
      <c r="EDM89"/>
      <c r="EDN89"/>
      <c r="EDO89"/>
      <c r="EDP89"/>
      <c r="EDQ89"/>
      <c r="EDR89"/>
      <c r="EDS89"/>
      <c r="EDT89"/>
      <c r="EDU89"/>
      <c r="EDV89"/>
      <c r="EDW89"/>
      <c r="EDX89"/>
      <c r="EDY89"/>
      <c r="EDZ89"/>
      <c r="EEA89"/>
      <c r="EEB89"/>
      <c r="EEC89"/>
      <c r="EED89"/>
      <c r="EEE89"/>
      <c r="EEF89"/>
      <c r="EEG89"/>
      <c r="EEH89"/>
      <c r="EEI89"/>
      <c r="EEJ89"/>
      <c r="EEK89"/>
      <c r="EEL89"/>
      <c r="EEM89"/>
      <c r="EEN89"/>
      <c r="EEO89"/>
      <c r="EEP89"/>
      <c r="EEQ89"/>
      <c r="EER89"/>
      <c r="EES89"/>
      <c r="EET89"/>
      <c r="EEU89"/>
      <c r="EEV89"/>
      <c r="EEW89"/>
      <c r="EEX89"/>
      <c r="EEY89"/>
      <c r="EEZ89"/>
      <c r="EFA89"/>
      <c r="EFB89"/>
      <c r="EFC89"/>
      <c r="EFD89"/>
      <c r="EFE89"/>
      <c r="EFF89"/>
      <c r="EFG89"/>
      <c r="EFH89"/>
      <c r="EFI89"/>
      <c r="EFJ89"/>
      <c r="EFK89"/>
      <c r="EFL89"/>
      <c r="EFM89"/>
      <c r="EFN89"/>
      <c r="EFO89"/>
      <c r="EFP89"/>
      <c r="EFQ89"/>
      <c r="EFR89"/>
      <c r="EFS89"/>
      <c r="EFT89"/>
      <c r="EFU89"/>
      <c r="EFV89"/>
      <c r="EFW89"/>
      <c r="EFX89"/>
      <c r="EFY89"/>
      <c r="EFZ89"/>
      <c r="EGA89"/>
      <c r="EGB89"/>
      <c r="EGC89"/>
      <c r="EGD89"/>
      <c r="EGE89"/>
      <c r="EGF89"/>
      <c r="EGG89"/>
      <c r="EGH89"/>
      <c r="EGI89"/>
      <c r="EGJ89"/>
      <c r="EGK89"/>
      <c r="EGL89"/>
      <c r="EGM89"/>
      <c r="EGN89"/>
      <c r="EGO89"/>
      <c r="EGP89"/>
      <c r="EGQ89"/>
      <c r="EGR89"/>
      <c r="EGS89"/>
      <c r="EGT89"/>
      <c r="EGU89"/>
      <c r="EGV89"/>
      <c r="EGW89"/>
      <c r="EGX89"/>
      <c r="EGY89"/>
      <c r="EGZ89"/>
      <c r="EHA89"/>
      <c r="EHB89"/>
      <c r="EHC89"/>
      <c r="EHD89"/>
      <c r="EHE89"/>
      <c r="EHF89"/>
      <c r="EHG89"/>
      <c r="EHH89"/>
      <c r="EHI89"/>
      <c r="EHJ89"/>
      <c r="EHK89"/>
      <c r="EHL89"/>
      <c r="EHM89"/>
      <c r="EHN89"/>
      <c r="EHO89"/>
      <c r="EHP89"/>
      <c r="EHQ89"/>
      <c r="EHR89"/>
      <c r="EHS89"/>
      <c r="EHT89"/>
      <c r="EHU89"/>
      <c r="EHV89"/>
      <c r="EHW89"/>
      <c r="EHX89"/>
      <c r="EHY89"/>
      <c r="EHZ89"/>
      <c r="EIA89"/>
      <c r="EIB89"/>
      <c r="EIC89"/>
      <c r="EID89"/>
      <c r="EIE89"/>
      <c r="EIF89"/>
      <c r="EIG89"/>
      <c r="EIH89"/>
      <c r="EII89"/>
      <c r="EIJ89"/>
      <c r="EIK89"/>
      <c r="EIL89"/>
      <c r="EIM89"/>
      <c r="EIN89"/>
      <c r="EIO89"/>
      <c r="EIP89"/>
      <c r="EIQ89"/>
      <c r="EIR89"/>
      <c r="EIS89"/>
      <c r="EIT89"/>
      <c r="EIU89"/>
      <c r="EIV89"/>
      <c r="EIW89"/>
      <c r="EIX89"/>
      <c r="EIY89"/>
      <c r="EIZ89"/>
      <c r="EJA89"/>
      <c r="EJB89"/>
      <c r="EJC89"/>
      <c r="EJD89"/>
      <c r="EJE89"/>
      <c r="EJF89"/>
      <c r="EJG89"/>
      <c r="EJH89"/>
      <c r="EJI89"/>
      <c r="EJJ89"/>
      <c r="EJK89"/>
      <c r="EJL89"/>
      <c r="EJM89"/>
      <c r="EJN89"/>
      <c r="EJO89"/>
      <c r="EJP89"/>
      <c r="EJQ89"/>
      <c r="EJR89"/>
      <c r="EJS89"/>
      <c r="EJT89"/>
      <c r="EJU89"/>
      <c r="EJV89"/>
      <c r="EJW89"/>
      <c r="EJX89"/>
      <c r="EJY89"/>
      <c r="EJZ89"/>
      <c r="EKA89"/>
      <c r="EKB89"/>
      <c r="EKC89"/>
      <c r="EKD89"/>
      <c r="EKE89"/>
      <c r="EKF89"/>
      <c r="EKG89"/>
      <c r="EKH89"/>
      <c r="EKI89"/>
      <c r="EKJ89"/>
      <c r="EKK89"/>
      <c r="EKL89"/>
      <c r="EKM89"/>
      <c r="EKN89"/>
      <c r="EKO89"/>
      <c r="EKP89"/>
      <c r="EKQ89"/>
      <c r="EKR89"/>
      <c r="EKS89"/>
      <c r="EKT89"/>
      <c r="EKU89"/>
      <c r="EKV89"/>
      <c r="EKW89"/>
      <c r="EKX89"/>
      <c r="EKY89"/>
      <c r="EKZ89"/>
      <c r="ELA89"/>
      <c r="ELB89"/>
      <c r="ELC89"/>
      <c r="ELD89"/>
      <c r="ELE89"/>
      <c r="ELF89"/>
      <c r="ELG89"/>
      <c r="ELH89"/>
      <c r="ELI89"/>
      <c r="ELJ89"/>
      <c r="ELK89"/>
      <c r="ELL89"/>
      <c r="ELM89"/>
      <c r="ELN89"/>
      <c r="ELO89"/>
      <c r="ELP89"/>
      <c r="ELQ89"/>
      <c r="ELR89"/>
      <c r="ELS89"/>
      <c r="ELT89"/>
      <c r="ELU89"/>
      <c r="ELV89"/>
      <c r="ELW89"/>
      <c r="ELX89"/>
      <c r="ELY89"/>
      <c r="ELZ89"/>
      <c r="EMA89"/>
      <c r="EMB89"/>
      <c r="EMC89"/>
      <c r="EMD89"/>
      <c r="EME89"/>
      <c r="EMF89"/>
      <c r="EMG89"/>
      <c r="EMH89"/>
      <c r="EMI89"/>
      <c r="EMJ89"/>
      <c r="EMK89"/>
      <c r="EML89"/>
      <c r="EMM89"/>
      <c r="EMN89"/>
      <c r="EMO89"/>
      <c r="EMP89"/>
      <c r="EMQ89"/>
      <c r="EMR89"/>
      <c r="EMS89"/>
      <c r="EMT89"/>
      <c r="EMU89"/>
      <c r="EMV89"/>
      <c r="EMW89"/>
      <c r="EMX89"/>
      <c r="EMY89"/>
      <c r="EMZ89"/>
      <c r="ENA89"/>
      <c r="ENB89"/>
      <c r="ENC89"/>
      <c r="END89"/>
      <c r="ENE89"/>
      <c r="ENF89"/>
      <c r="ENG89"/>
      <c r="ENH89"/>
      <c r="ENI89"/>
      <c r="ENJ89"/>
      <c r="ENK89"/>
      <c r="ENL89"/>
      <c r="ENM89"/>
      <c r="ENN89"/>
      <c r="ENO89"/>
      <c r="ENP89"/>
      <c r="ENQ89"/>
      <c r="ENR89"/>
      <c r="ENS89"/>
      <c r="ENT89"/>
      <c r="ENU89"/>
      <c r="ENV89"/>
      <c r="ENW89"/>
      <c r="ENX89"/>
      <c r="ENY89"/>
      <c r="ENZ89"/>
      <c r="EOA89"/>
      <c r="EOB89"/>
      <c r="EOC89"/>
      <c r="EOD89"/>
      <c r="EOE89"/>
      <c r="EOF89"/>
      <c r="EOG89"/>
      <c r="EOH89"/>
      <c r="EOI89"/>
      <c r="EOJ89"/>
      <c r="EOK89"/>
      <c r="EOL89"/>
      <c r="EOM89"/>
      <c r="EON89"/>
      <c r="EOO89"/>
      <c r="EOP89"/>
      <c r="EOQ89"/>
      <c r="EOR89"/>
      <c r="EOS89"/>
      <c r="EOT89"/>
      <c r="EOU89"/>
      <c r="EOV89"/>
      <c r="EOW89"/>
      <c r="EOX89"/>
      <c r="EOY89"/>
      <c r="EOZ89"/>
      <c r="EPA89"/>
      <c r="EPB89"/>
      <c r="EPC89"/>
      <c r="EPD89"/>
      <c r="EPE89"/>
      <c r="EPF89"/>
      <c r="EPG89"/>
      <c r="EPH89"/>
      <c r="EPI89"/>
      <c r="EPJ89"/>
      <c r="EPK89"/>
      <c r="EPL89"/>
      <c r="EPM89"/>
      <c r="EPN89"/>
      <c r="EPO89"/>
      <c r="EPP89"/>
      <c r="EPQ89"/>
      <c r="EPR89"/>
      <c r="EPS89"/>
      <c r="EPT89"/>
      <c r="EPU89"/>
      <c r="EPV89"/>
      <c r="EPW89"/>
      <c r="EPX89"/>
      <c r="EPY89"/>
      <c r="EPZ89"/>
      <c r="EQA89"/>
      <c r="EQB89"/>
      <c r="EQC89"/>
      <c r="EQD89"/>
      <c r="EQE89"/>
      <c r="EQF89"/>
      <c r="EQG89"/>
      <c r="EQH89"/>
      <c r="EQI89"/>
      <c r="EQJ89"/>
      <c r="EQK89"/>
      <c r="EQL89"/>
      <c r="EQM89"/>
      <c r="EQN89"/>
      <c r="EQO89"/>
      <c r="EQP89"/>
      <c r="EQQ89"/>
      <c r="EQR89"/>
      <c r="EQS89"/>
      <c r="EQT89"/>
      <c r="EQU89"/>
      <c r="EQV89"/>
      <c r="EQW89"/>
      <c r="EQX89"/>
      <c r="EQY89"/>
      <c r="EQZ89"/>
      <c r="ERA89"/>
      <c r="ERB89"/>
      <c r="ERC89"/>
      <c r="ERD89"/>
      <c r="ERE89"/>
      <c r="ERF89"/>
      <c r="ERG89"/>
      <c r="ERH89"/>
      <c r="ERI89"/>
      <c r="ERJ89"/>
      <c r="ERK89"/>
      <c r="ERL89"/>
      <c r="ERM89"/>
      <c r="ERN89"/>
      <c r="ERO89"/>
      <c r="ERP89"/>
      <c r="ERQ89"/>
      <c r="ERR89"/>
      <c r="ERS89"/>
      <c r="ERT89"/>
      <c r="ERU89"/>
      <c r="ERV89"/>
      <c r="ERW89"/>
      <c r="ERX89"/>
      <c r="ERY89"/>
      <c r="ERZ89"/>
      <c r="ESA89"/>
      <c r="ESB89"/>
      <c r="ESC89"/>
      <c r="ESD89"/>
      <c r="ESE89"/>
      <c r="ESF89"/>
      <c r="ESG89"/>
      <c r="ESH89"/>
      <c r="ESI89"/>
      <c r="ESJ89"/>
      <c r="ESK89"/>
      <c r="ESL89"/>
      <c r="ESM89"/>
      <c r="ESN89"/>
      <c r="ESO89"/>
      <c r="ESP89"/>
      <c r="ESQ89"/>
      <c r="ESR89"/>
      <c r="ESS89"/>
      <c r="EST89"/>
      <c r="ESU89"/>
      <c r="ESV89"/>
      <c r="ESW89"/>
      <c r="ESX89"/>
      <c r="ESY89"/>
      <c r="ESZ89"/>
      <c r="ETA89"/>
      <c r="ETB89"/>
      <c r="ETC89"/>
      <c r="ETD89"/>
      <c r="ETE89"/>
      <c r="ETF89"/>
      <c r="ETG89"/>
      <c r="ETH89"/>
      <c r="ETI89"/>
      <c r="ETJ89"/>
      <c r="ETK89"/>
      <c r="ETL89"/>
      <c r="ETM89"/>
      <c r="ETN89"/>
      <c r="ETO89"/>
      <c r="ETP89"/>
      <c r="ETQ89"/>
      <c r="ETR89"/>
      <c r="ETS89"/>
      <c r="ETT89"/>
      <c r="ETU89"/>
      <c r="ETV89"/>
      <c r="ETW89"/>
      <c r="ETX89"/>
      <c r="ETY89"/>
      <c r="ETZ89"/>
      <c r="EUA89"/>
      <c r="EUB89"/>
      <c r="EUC89"/>
      <c r="EUD89"/>
      <c r="EUE89"/>
      <c r="EUF89"/>
      <c r="EUG89"/>
      <c r="EUH89"/>
      <c r="EUI89"/>
      <c r="EUJ89"/>
      <c r="EUK89"/>
      <c r="EUL89"/>
      <c r="EUM89"/>
      <c r="EUN89"/>
      <c r="EUO89"/>
      <c r="EUP89"/>
      <c r="EUQ89"/>
      <c r="EUR89"/>
      <c r="EUS89"/>
      <c r="EUT89"/>
      <c r="EUU89"/>
      <c r="EUV89"/>
      <c r="EUW89"/>
      <c r="EUX89"/>
      <c r="EUY89"/>
      <c r="EUZ89"/>
      <c r="EVA89"/>
      <c r="EVB89"/>
      <c r="EVC89"/>
      <c r="EVD89"/>
      <c r="EVE89"/>
      <c r="EVF89"/>
      <c r="EVG89"/>
      <c r="EVH89"/>
      <c r="EVI89"/>
      <c r="EVJ89"/>
      <c r="EVK89"/>
      <c r="EVL89"/>
      <c r="EVM89"/>
      <c r="EVN89"/>
      <c r="EVO89"/>
      <c r="EVP89"/>
      <c r="EVQ89"/>
      <c r="EVR89"/>
      <c r="EVS89"/>
      <c r="EVT89"/>
      <c r="EVU89"/>
      <c r="EVV89"/>
      <c r="EVW89"/>
      <c r="EVX89"/>
      <c r="EVY89"/>
      <c r="EVZ89"/>
      <c r="EWA89"/>
      <c r="EWB89"/>
      <c r="EWC89"/>
      <c r="EWD89"/>
      <c r="EWE89"/>
      <c r="EWF89"/>
      <c r="EWG89"/>
      <c r="EWH89"/>
      <c r="EWI89"/>
      <c r="EWJ89"/>
      <c r="EWK89"/>
      <c r="EWL89"/>
      <c r="EWM89"/>
      <c r="EWN89"/>
      <c r="EWO89"/>
      <c r="EWP89"/>
      <c r="EWQ89"/>
      <c r="EWR89"/>
      <c r="EWS89"/>
      <c r="EWT89"/>
      <c r="EWU89"/>
      <c r="EWV89"/>
      <c r="EWW89"/>
      <c r="EWX89"/>
      <c r="EWY89"/>
      <c r="EWZ89"/>
      <c r="EXA89"/>
      <c r="EXB89"/>
      <c r="EXC89"/>
      <c r="EXD89"/>
      <c r="EXE89"/>
      <c r="EXF89"/>
      <c r="EXG89"/>
      <c r="EXH89"/>
      <c r="EXI89"/>
      <c r="EXJ89"/>
      <c r="EXK89"/>
      <c r="EXL89"/>
      <c r="EXM89"/>
      <c r="EXN89"/>
      <c r="EXO89"/>
      <c r="EXP89"/>
      <c r="EXQ89"/>
      <c r="EXR89"/>
      <c r="EXS89"/>
      <c r="EXT89"/>
      <c r="EXU89"/>
      <c r="EXV89"/>
      <c r="EXW89"/>
      <c r="EXX89"/>
      <c r="EXY89"/>
      <c r="EXZ89"/>
      <c r="EYA89"/>
      <c r="EYB89"/>
      <c r="EYC89"/>
      <c r="EYD89"/>
      <c r="EYE89"/>
      <c r="EYF89"/>
      <c r="EYG89"/>
      <c r="EYH89"/>
      <c r="EYI89"/>
      <c r="EYJ89"/>
      <c r="EYK89"/>
      <c r="EYL89"/>
      <c r="EYM89"/>
      <c r="EYN89"/>
      <c r="EYO89"/>
      <c r="EYP89"/>
      <c r="EYQ89"/>
      <c r="EYR89"/>
      <c r="EYS89"/>
      <c r="EYT89"/>
      <c r="EYU89"/>
      <c r="EYV89"/>
      <c r="EYW89"/>
      <c r="EYX89"/>
      <c r="EYY89"/>
      <c r="EYZ89"/>
      <c r="EZA89"/>
      <c r="EZB89"/>
      <c r="EZC89"/>
      <c r="EZD89"/>
      <c r="EZE89"/>
      <c r="EZF89"/>
      <c r="EZG89"/>
      <c r="EZH89"/>
      <c r="EZI89"/>
      <c r="EZJ89"/>
      <c r="EZK89"/>
      <c r="EZL89"/>
      <c r="EZM89"/>
      <c r="EZN89"/>
      <c r="EZO89"/>
      <c r="EZP89"/>
      <c r="EZQ89"/>
      <c r="EZR89"/>
      <c r="EZS89"/>
      <c r="EZT89"/>
      <c r="EZU89"/>
      <c r="EZV89"/>
      <c r="EZW89"/>
      <c r="EZX89"/>
      <c r="EZY89"/>
      <c r="EZZ89"/>
      <c r="FAA89"/>
      <c r="FAB89"/>
      <c r="FAC89"/>
      <c r="FAD89"/>
      <c r="FAE89"/>
      <c r="FAF89"/>
      <c r="FAG89"/>
      <c r="FAH89"/>
      <c r="FAI89"/>
      <c r="FAJ89"/>
      <c r="FAK89"/>
      <c r="FAL89"/>
      <c r="FAM89"/>
      <c r="FAN89"/>
      <c r="FAO89"/>
      <c r="FAP89"/>
      <c r="FAQ89"/>
      <c r="FAR89"/>
      <c r="FAS89"/>
      <c r="FAT89"/>
      <c r="FAU89"/>
      <c r="FAV89"/>
      <c r="FAW89"/>
      <c r="FAX89"/>
      <c r="FAY89"/>
      <c r="FAZ89"/>
      <c r="FBA89"/>
      <c r="FBB89"/>
      <c r="FBC89"/>
      <c r="FBD89"/>
      <c r="FBE89"/>
      <c r="FBF89"/>
      <c r="FBG89"/>
      <c r="FBH89"/>
      <c r="FBI89"/>
      <c r="FBJ89"/>
      <c r="FBK89"/>
      <c r="FBL89"/>
      <c r="FBM89"/>
      <c r="FBN89"/>
      <c r="FBO89"/>
      <c r="FBP89"/>
      <c r="FBQ89"/>
      <c r="FBR89"/>
      <c r="FBS89"/>
      <c r="FBT89"/>
      <c r="FBU89"/>
      <c r="FBV89"/>
      <c r="FBW89"/>
      <c r="FBX89"/>
      <c r="FBY89"/>
      <c r="FBZ89"/>
      <c r="FCA89"/>
      <c r="FCB89"/>
      <c r="FCC89"/>
      <c r="FCD89"/>
      <c r="FCE89"/>
      <c r="FCF89"/>
      <c r="FCG89"/>
      <c r="FCH89"/>
      <c r="FCI89"/>
      <c r="FCJ89"/>
      <c r="FCK89"/>
      <c r="FCL89"/>
      <c r="FCM89"/>
      <c r="FCN89"/>
      <c r="FCO89"/>
      <c r="FCP89"/>
      <c r="FCQ89"/>
      <c r="FCR89"/>
      <c r="FCS89"/>
      <c r="FCT89"/>
      <c r="FCU89"/>
      <c r="FCV89"/>
      <c r="FCW89"/>
      <c r="FCX89"/>
      <c r="FCY89"/>
      <c r="FCZ89"/>
      <c r="FDA89"/>
      <c r="FDB89"/>
      <c r="FDC89"/>
      <c r="FDD89"/>
      <c r="FDE89"/>
      <c r="FDF89"/>
      <c r="FDG89"/>
      <c r="FDH89"/>
      <c r="FDI89"/>
      <c r="FDJ89"/>
      <c r="FDK89"/>
      <c r="FDL89"/>
      <c r="FDM89"/>
      <c r="FDN89"/>
      <c r="FDO89"/>
      <c r="FDP89"/>
      <c r="FDQ89"/>
      <c r="FDR89"/>
      <c r="FDS89"/>
      <c r="FDT89"/>
      <c r="FDU89"/>
      <c r="FDV89"/>
      <c r="FDW89"/>
      <c r="FDX89"/>
      <c r="FDY89"/>
      <c r="FDZ89"/>
      <c r="FEA89"/>
      <c r="FEB89"/>
      <c r="FEC89"/>
      <c r="FED89"/>
      <c r="FEE89"/>
      <c r="FEF89"/>
      <c r="FEG89"/>
      <c r="FEH89"/>
      <c r="FEI89"/>
      <c r="FEJ89"/>
      <c r="FEK89"/>
      <c r="FEL89"/>
      <c r="FEM89"/>
      <c r="FEN89"/>
      <c r="FEO89"/>
      <c r="FEP89"/>
      <c r="FEQ89"/>
      <c r="FER89"/>
      <c r="FES89"/>
      <c r="FET89"/>
      <c r="FEU89"/>
      <c r="FEV89"/>
      <c r="FEW89"/>
      <c r="FEX89"/>
      <c r="FEY89"/>
      <c r="FEZ89"/>
      <c r="FFA89"/>
      <c r="FFB89"/>
      <c r="FFC89"/>
      <c r="FFD89"/>
      <c r="FFE89"/>
      <c r="FFF89"/>
      <c r="FFG89"/>
      <c r="FFH89"/>
      <c r="FFI89"/>
      <c r="FFJ89"/>
      <c r="FFK89"/>
      <c r="FFL89"/>
      <c r="FFM89"/>
      <c r="FFN89"/>
      <c r="FFO89"/>
      <c r="FFP89"/>
      <c r="FFQ89"/>
      <c r="FFR89"/>
      <c r="FFS89"/>
      <c r="FFT89"/>
      <c r="FFU89"/>
      <c r="FFV89"/>
      <c r="FFW89"/>
      <c r="FFX89"/>
      <c r="FFY89"/>
      <c r="FFZ89"/>
      <c r="FGA89"/>
      <c r="FGB89"/>
      <c r="FGC89"/>
      <c r="FGD89"/>
      <c r="FGE89"/>
      <c r="FGF89"/>
      <c r="FGG89"/>
      <c r="FGH89"/>
      <c r="FGI89"/>
      <c r="FGJ89"/>
      <c r="FGK89"/>
      <c r="FGL89"/>
      <c r="FGM89"/>
      <c r="FGN89"/>
      <c r="FGO89"/>
      <c r="FGP89"/>
      <c r="FGQ89"/>
      <c r="FGR89"/>
      <c r="FGS89"/>
      <c r="FGT89"/>
      <c r="FGU89"/>
      <c r="FGV89"/>
      <c r="FGW89"/>
      <c r="FGX89"/>
      <c r="FGY89"/>
      <c r="FGZ89"/>
      <c r="FHA89"/>
      <c r="FHB89"/>
      <c r="FHC89"/>
      <c r="FHD89"/>
      <c r="FHE89"/>
      <c r="FHF89"/>
      <c r="FHG89"/>
      <c r="FHH89"/>
      <c r="FHI89"/>
      <c r="FHJ89"/>
      <c r="FHK89"/>
      <c r="FHL89"/>
      <c r="FHM89"/>
      <c r="FHN89"/>
      <c r="FHO89"/>
      <c r="FHP89"/>
      <c r="FHQ89"/>
      <c r="FHR89"/>
      <c r="FHS89"/>
      <c r="FHT89"/>
      <c r="FHU89"/>
      <c r="FHV89"/>
      <c r="FHW89"/>
      <c r="FHX89"/>
      <c r="FHY89"/>
      <c r="FHZ89"/>
      <c r="FIA89"/>
      <c r="FIB89"/>
      <c r="FIC89"/>
      <c r="FID89"/>
      <c r="FIE89"/>
      <c r="FIF89"/>
      <c r="FIG89"/>
      <c r="FIH89"/>
      <c r="FII89"/>
      <c r="FIJ89"/>
      <c r="FIK89"/>
      <c r="FIL89"/>
      <c r="FIM89"/>
      <c r="FIN89"/>
      <c r="FIO89"/>
      <c r="FIP89"/>
      <c r="FIQ89"/>
      <c r="FIR89"/>
      <c r="FIS89"/>
      <c r="FIT89"/>
      <c r="FIU89"/>
      <c r="FIV89"/>
      <c r="FIW89"/>
      <c r="FIX89"/>
      <c r="FIY89"/>
      <c r="FIZ89"/>
      <c r="FJA89"/>
      <c r="FJB89"/>
      <c r="FJC89"/>
      <c r="FJD89"/>
      <c r="FJE89"/>
      <c r="FJF89"/>
      <c r="FJG89"/>
      <c r="FJH89"/>
      <c r="FJI89"/>
      <c r="FJJ89"/>
      <c r="FJK89"/>
      <c r="FJL89"/>
      <c r="FJM89"/>
      <c r="FJN89"/>
      <c r="FJO89"/>
      <c r="FJP89"/>
      <c r="FJQ89"/>
      <c r="FJR89"/>
      <c r="FJS89"/>
      <c r="FJT89"/>
      <c r="FJU89"/>
      <c r="FJV89"/>
      <c r="FJW89"/>
      <c r="FJX89"/>
      <c r="FJY89"/>
      <c r="FJZ89"/>
      <c r="FKA89"/>
      <c r="FKB89"/>
      <c r="FKC89"/>
      <c r="FKD89"/>
      <c r="FKE89"/>
      <c r="FKF89"/>
      <c r="FKG89"/>
      <c r="FKH89"/>
      <c r="FKI89"/>
      <c r="FKJ89"/>
      <c r="FKK89"/>
      <c r="FKL89"/>
      <c r="FKM89"/>
      <c r="FKN89"/>
      <c r="FKO89"/>
      <c r="FKP89"/>
      <c r="FKQ89"/>
      <c r="FKR89"/>
      <c r="FKS89"/>
      <c r="FKT89"/>
      <c r="FKU89"/>
      <c r="FKV89"/>
      <c r="FKW89"/>
      <c r="FKX89"/>
      <c r="FKY89"/>
      <c r="FKZ89"/>
      <c r="FLA89"/>
      <c r="FLB89"/>
      <c r="FLC89"/>
      <c r="FLD89"/>
      <c r="FLE89"/>
      <c r="FLF89"/>
      <c r="FLG89"/>
      <c r="FLH89"/>
      <c r="FLI89"/>
      <c r="FLJ89"/>
      <c r="FLK89"/>
      <c r="FLL89"/>
      <c r="FLM89"/>
      <c r="FLN89"/>
      <c r="FLO89"/>
      <c r="FLP89"/>
      <c r="FLQ89"/>
      <c r="FLR89"/>
      <c r="FLS89"/>
      <c r="FLT89"/>
      <c r="FLU89"/>
      <c r="FLV89"/>
      <c r="FLW89"/>
      <c r="FLX89"/>
      <c r="FLY89"/>
      <c r="FLZ89"/>
      <c r="FMA89"/>
      <c r="FMB89"/>
      <c r="FMC89"/>
      <c r="FMD89"/>
      <c r="FME89"/>
      <c r="FMF89"/>
      <c r="FMG89"/>
      <c r="FMH89"/>
      <c r="FMI89"/>
      <c r="FMJ89"/>
      <c r="FMK89"/>
      <c r="FML89"/>
      <c r="FMM89"/>
      <c r="FMN89"/>
      <c r="FMO89"/>
      <c r="FMP89"/>
      <c r="FMQ89"/>
      <c r="FMR89"/>
      <c r="FMS89"/>
      <c r="FMT89"/>
      <c r="FMU89"/>
      <c r="FMV89"/>
      <c r="FMW89"/>
      <c r="FMX89"/>
      <c r="FMY89"/>
      <c r="FMZ89"/>
      <c r="FNA89"/>
      <c r="FNB89"/>
      <c r="FNC89"/>
      <c r="FND89"/>
      <c r="FNE89"/>
      <c r="FNF89"/>
      <c r="FNG89"/>
      <c r="FNH89"/>
      <c r="FNI89"/>
      <c r="FNJ89"/>
      <c r="FNK89"/>
      <c r="FNL89"/>
      <c r="FNM89"/>
      <c r="FNN89"/>
      <c r="FNO89"/>
      <c r="FNP89"/>
      <c r="FNQ89"/>
      <c r="FNR89"/>
      <c r="FNS89"/>
      <c r="FNT89"/>
      <c r="FNU89"/>
      <c r="FNV89"/>
      <c r="FNW89"/>
      <c r="FNX89"/>
      <c r="FNY89"/>
      <c r="FNZ89"/>
      <c r="FOA89"/>
      <c r="FOB89"/>
      <c r="FOC89"/>
      <c r="FOD89"/>
      <c r="FOE89"/>
      <c r="FOF89"/>
      <c r="FOG89"/>
      <c r="FOH89"/>
      <c r="FOI89"/>
      <c r="FOJ89"/>
      <c r="FOK89"/>
      <c r="FOL89"/>
      <c r="FOM89"/>
      <c r="FON89"/>
      <c r="FOO89"/>
      <c r="FOP89"/>
      <c r="FOQ89"/>
      <c r="FOR89"/>
      <c r="FOS89"/>
      <c r="FOT89"/>
      <c r="FOU89"/>
      <c r="FOV89"/>
      <c r="FOW89"/>
      <c r="FOX89"/>
      <c r="FOY89"/>
      <c r="FOZ89"/>
      <c r="FPA89"/>
      <c r="FPB89"/>
      <c r="FPC89"/>
      <c r="FPD89"/>
      <c r="FPE89"/>
      <c r="FPF89"/>
      <c r="FPG89"/>
      <c r="FPH89"/>
      <c r="FPI89"/>
      <c r="FPJ89"/>
      <c r="FPK89"/>
      <c r="FPL89"/>
      <c r="FPM89"/>
      <c r="FPN89"/>
      <c r="FPO89"/>
      <c r="FPP89"/>
      <c r="FPQ89"/>
      <c r="FPR89"/>
      <c r="FPS89"/>
      <c r="FPT89"/>
      <c r="FPU89"/>
      <c r="FPV89"/>
      <c r="FPW89"/>
      <c r="FPX89"/>
      <c r="FPY89"/>
      <c r="FPZ89"/>
      <c r="FQA89"/>
      <c r="FQB89"/>
      <c r="FQC89"/>
      <c r="FQD89"/>
      <c r="FQE89"/>
      <c r="FQF89"/>
      <c r="FQG89"/>
      <c r="FQH89"/>
      <c r="FQI89"/>
      <c r="FQJ89"/>
      <c r="FQK89"/>
      <c r="FQL89"/>
      <c r="FQM89"/>
      <c r="FQN89"/>
      <c r="FQO89"/>
      <c r="FQP89"/>
      <c r="FQQ89"/>
      <c r="FQR89"/>
      <c r="FQS89"/>
      <c r="FQT89"/>
      <c r="FQU89"/>
      <c r="FQV89"/>
      <c r="FQW89"/>
      <c r="FQX89"/>
      <c r="FQY89"/>
      <c r="FQZ89"/>
      <c r="FRA89"/>
      <c r="FRB89"/>
      <c r="FRC89"/>
      <c r="FRD89"/>
      <c r="FRE89"/>
      <c r="FRF89"/>
      <c r="FRG89"/>
      <c r="FRH89"/>
      <c r="FRI89"/>
      <c r="FRJ89"/>
      <c r="FRK89"/>
      <c r="FRL89"/>
      <c r="FRM89"/>
      <c r="FRN89"/>
      <c r="FRO89"/>
      <c r="FRP89"/>
      <c r="FRQ89"/>
      <c r="FRR89"/>
      <c r="FRS89"/>
      <c r="FRT89"/>
      <c r="FRU89"/>
      <c r="FRV89"/>
      <c r="FRW89"/>
      <c r="FRX89"/>
      <c r="FRY89"/>
      <c r="FRZ89"/>
      <c r="FSA89"/>
      <c r="FSB89"/>
      <c r="FSC89"/>
      <c r="FSD89"/>
      <c r="FSE89"/>
      <c r="FSF89"/>
      <c r="FSG89"/>
      <c r="FSH89"/>
      <c r="FSI89"/>
      <c r="FSJ89"/>
      <c r="FSK89"/>
      <c r="FSL89"/>
      <c r="FSM89"/>
      <c r="FSN89"/>
      <c r="FSO89"/>
      <c r="FSP89"/>
      <c r="FSQ89"/>
      <c r="FSR89"/>
      <c r="FSS89"/>
      <c r="FST89"/>
      <c r="FSU89"/>
      <c r="FSV89"/>
      <c r="FSW89"/>
      <c r="FSX89"/>
      <c r="FSY89"/>
      <c r="FSZ89"/>
      <c r="FTA89"/>
      <c r="FTB89"/>
      <c r="FTC89"/>
      <c r="FTD89"/>
      <c r="FTE89"/>
      <c r="FTF89"/>
      <c r="FTG89"/>
      <c r="FTH89"/>
      <c r="FTI89"/>
      <c r="FTJ89"/>
      <c r="FTK89"/>
      <c r="FTL89"/>
      <c r="FTM89"/>
      <c r="FTN89"/>
      <c r="FTO89"/>
      <c r="FTP89"/>
      <c r="FTQ89"/>
      <c r="FTR89"/>
      <c r="FTS89"/>
      <c r="FTT89"/>
      <c r="FTU89"/>
      <c r="FTV89"/>
      <c r="FTW89"/>
      <c r="FTX89"/>
      <c r="FTY89"/>
      <c r="FTZ89"/>
      <c r="FUA89"/>
      <c r="FUB89"/>
      <c r="FUC89"/>
      <c r="FUD89"/>
      <c r="FUE89"/>
      <c r="FUF89"/>
      <c r="FUG89"/>
      <c r="FUH89"/>
      <c r="FUI89"/>
      <c r="FUJ89"/>
      <c r="FUK89"/>
      <c r="FUL89"/>
      <c r="FUM89"/>
      <c r="FUN89"/>
      <c r="FUO89"/>
      <c r="FUP89"/>
      <c r="FUQ89"/>
      <c r="FUR89"/>
      <c r="FUS89"/>
      <c r="FUT89"/>
      <c r="FUU89"/>
      <c r="FUV89"/>
      <c r="FUW89"/>
      <c r="FUX89"/>
      <c r="FUY89"/>
      <c r="FUZ89"/>
      <c r="FVA89"/>
      <c r="FVB89"/>
      <c r="FVC89"/>
      <c r="FVD89"/>
      <c r="FVE89"/>
      <c r="FVF89"/>
      <c r="FVG89"/>
      <c r="FVH89"/>
      <c r="FVI89"/>
      <c r="FVJ89"/>
      <c r="FVK89"/>
      <c r="FVL89"/>
      <c r="FVM89"/>
      <c r="FVN89"/>
      <c r="FVO89"/>
      <c r="FVP89"/>
      <c r="FVQ89"/>
      <c r="FVR89"/>
      <c r="FVS89"/>
      <c r="FVT89"/>
      <c r="FVU89"/>
      <c r="FVV89"/>
      <c r="FVW89"/>
      <c r="FVX89"/>
      <c r="FVY89"/>
      <c r="FVZ89"/>
      <c r="FWA89"/>
      <c r="FWB89"/>
      <c r="FWC89"/>
      <c r="FWD89"/>
      <c r="FWE89"/>
      <c r="FWF89"/>
      <c r="FWG89"/>
      <c r="FWH89"/>
      <c r="FWI89"/>
      <c r="FWJ89"/>
      <c r="FWK89"/>
      <c r="FWL89"/>
      <c r="FWM89"/>
      <c r="FWN89"/>
      <c r="FWO89"/>
      <c r="FWP89"/>
      <c r="FWQ89"/>
      <c r="FWR89"/>
      <c r="FWS89"/>
      <c r="FWT89"/>
      <c r="FWU89"/>
      <c r="FWV89"/>
      <c r="FWW89"/>
      <c r="FWX89"/>
      <c r="FWY89"/>
      <c r="FWZ89"/>
      <c r="FXA89"/>
      <c r="FXB89"/>
      <c r="FXC89"/>
      <c r="FXD89"/>
      <c r="FXE89"/>
      <c r="FXF89"/>
      <c r="FXG89"/>
      <c r="FXH89"/>
      <c r="FXI89"/>
      <c r="FXJ89"/>
      <c r="FXK89"/>
      <c r="FXL89"/>
      <c r="FXM89"/>
      <c r="FXN89"/>
      <c r="FXO89"/>
      <c r="FXP89"/>
      <c r="FXQ89"/>
      <c r="FXR89"/>
      <c r="FXS89"/>
      <c r="FXT89"/>
      <c r="FXU89"/>
      <c r="FXV89"/>
      <c r="FXW89"/>
      <c r="FXX89"/>
      <c r="FXY89"/>
      <c r="FXZ89"/>
      <c r="FYA89"/>
      <c r="FYB89"/>
      <c r="FYC89"/>
      <c r="FYD89"/>
      <c r="FYE89"/>
      <c r="FYF89"/>
      <c r="FYG89"/>
      <c r="FYH89"/>
      <c r="FYI89"/>
      <c r="FYJ89"/>
      <c r="FYK89"/>
      <c r="FYL89"/>
      <c r="FYM89"/>
      <c r="FYN89"/>
      <c r="FYO89"/>
      <c r="FYP89"/>
      <c r="FYQ89"/>
      <c r="FYR89"/>
      <c r="FYS89"/>
      <c r="FYT89"/>
      <c r="FYU89"/>
      <c r="FYV89"/>
      <c r="FYW89"/>
      <c r="FYX89"/>
      <c r="FYY89"/>
      <c r="FYZ89"/>
      <c r="FZA89"/>
      <c r="FZB89"/>
      <c r="FZC89"/>
      <c r="FZD89"/>
      <c r="FZE89"/>
      <c r="FZF89"/>
      <c r="FZG89"/>
      <c r="FZH89"/>
      <c r="FZI89"/>
      <c r="FZJ89"/>
      <c r="FZK89"/>
      <c r="FZL89"/>
      <c r="FZM89"/>
      <c r="FZN89"/>
      <c r="FZO89"/>
      <c r="FZP89"/>
      <c r="FZQ89"/>
      <c r="FZR89"/>
      <c r="FZS89"/>
      <c r="FZT89"/>
      <c r="FZU89"/>
      <c r="FZV89"/>
      <c r="FZW89"/>
      <c r="FZX89"/>
      <c r="FZY89"/>
      <c r="FZZ89"/>
      <c r="GAA89"/>
      <c r="GAB89"/>
      <c r="GAC89"/>
      <c r="GAD89"/>
      <c r="GAE89"/>
      <c r="GAF89"/>
      <c r="GAG89"/>
      <c r="GAH89"/>
      <c r="GAI89"/>
      <c r="GAJ89"/>
      <c r="GAK89"/>
      <c r="GAL89"/>
      <c r="GAM89"/>
      <c r="GAN89"/>
      <c r="GAO89"/>
      <c r="GAP89"/>
      <c r="GAQ89"/>
      <c r="GAR89"/>
      <c r="GAS89"/>
      <c r="GAT89"/>
      <c r="GAU89"/>
      <c r="GAV89"/>
      <c r="GAW89"/>
      <c r="GAX89"/>
      <c r="GAY89"/>
      <c r="GAZ89"/>
      <c r="GBA89"/>
      <c r="GBB89"/>
      <c r="GBC89"/>
      <c r="GBD89"/>
      <c r="GBE89"/>
      <c r="GBF89"/>
      <c r="GBG89"/>
      <c r="GBH89"/>
      <c r="GBI89"/>
      <c r="GBJ89"/>
      <c r="GBK89"/>
      <c r="GBL89"/>
      <c r="GBM89"/>
      <c r="GBN89"/>
      <c r="GBO89"/>
      <c r="GBP89"/>
      <c r="GBQ89"/>
      <c r="GBR89"/>
      <c r="GBS89"/>
      <c r="GBT89"/>
      <c r="GBU89"/>
      <c r="GBV89"/>
      <c r="GBW89"/>
      <c r="GBX89"/>
      <c r="GBY89"/>
      <c r="GBZ89"/>
      <c r="GCA89"/>
      <c r="GCB89"/>
      <c r="GCC89"/>
      <c r="GCD89"/>
      <c r="GCE89"/>
      <c r="GCF89"/>
      <c r="GCG89"/>
      <c r="GCH89"/>
      <c r="GCI89"/>
      <c r="GCJ89"/>
      <c r="GCK89"/>
      <c r="GCL89"/>
      <c r="GCM89"/>
      <c r="GCN89"/>
      <c r="GCO89"/>
      <c r="GCP89"/>
      <c r="GCQ89"/>
      <c r="GCR89"/>
      <c r="GCS89"/>
      <c r="GCT89"/>
      <c r="GCU89"/>
      <c r="GCV89"/>
      <c r="GCW89"/>
      <c r="GCX89"/>
      <c r="GCY89"/>
      <c r="GCZ89"/>
      <c r="GDA89"/>
      <c r="GDB89"/>
      <c r="GDC89"/>
      <c r="GDD89"/>
      <c r="GDE89"/>
      <c r="GDF89"/>
      <c r="GDG89"/>
      <c r="GDH89"/>
      <c r="GDI89"/>
      <c r="GDJ89"/>
      <c r="GDK89"/>
      <c r="GDL89"/>
      <c r="GDM89"/>
      <c r="GDN89"/>
      <c r="GDO89"/>
      <c r="GDP89"/>
      <c r="GDQ89"/>
      <c r="GDR89"/>
      <c r="GDS89"/>
      <c r="GDT89"/>
      <c r="GDU89"/>
      <c r="GDV89"/>
      <c r="GDW89"/>
      <c r="GDX89"/>
      <c r="GDY89"/>
      <c r="GDZ89"/>
      <c r="GEA89"/>
      <c r="GEB89"/>
      <c r="GEC89"/>
      <c r="GED89"/>
      <c r="GEE89"/>
      <c r="GEF89"/>
      <c r="GEG89"/>
      <c r="GEH89"/>
      <c r="GEI89"/>
      <c r="GEJ89"/>
      <c r="GEK89"/>
      <c r="GEL89"/>
      <c r="GEM89"/>
      <c r="GEN89"/>
      <c r="GEO89"/>
      <c r="GEP89"/>
      <c r="GEQ89"/>
      <c r="GER89"/>
      <c r="GES89"/>
      <c r="GET89"/>
      <c r="GEU89"/>
      <c r="GEV89"/>
      <c r="GEW89"/>
      <c r="GEX89"/>
      <c r="GEY89"/>
      <c r="GEZ89"/>
      <c r="GFA89"/>
      <c r="GFB89"/>
      <c r="GFC89"/>
      <c r="GFD89"/>
      <c r="GFE89"/>
      <c r="GFF89"/>
      <c r="GFG89"/>
      <c r="GFH89"/>
      <c r="GFI89"/>
      <c r="GFJ89"/>
      <c r="GFK89"/>
      <c r="GFL89"/>
      <c r="GFM89"/>
      <c r="GFN89"/>
      <c r="GFO89"/>
      <c r="GFP89"/>
      <c r="GFQ89"/>
      <c r="GFR89"/>
      <c r="GFS89"/>
      <c r="GFT89"/>
      <c r="GFU89"/>
      <c r="GFV89"/>
      <c r="GFW89"/>
      <c r="GFX89"/>
      <c r="GFY89"/>
      <c r="GFZ89"/>
      <c r="GGA89"/>
      <c r="GGB89"/>
      <c r="GGC89"/>
      <c r="GGD89"/>
      <c r="GGE89"/>
      <c r="GGF89"/>
      <c r="GGG89"/>
      <c r="GGH89"/>
      <c r="GGI89"/>
      <c r="GGJ89"/>
      <c r="GGK89"/>
      <c r="GGL89"/>
      <c r="GGM89"/>
      <c r="GGN89"/>
      <c r="GGO89"/>
      <c r="GGP89"/>
      <c r="GGQ89"/>
      <c r="GGR89"/>
      <c r="GGS89"/>
      <c r="GGT89"/>
      <c r="GGU89"/>
      <c r="GGV89"/>
      <c r="GGW89"/>
      <c r="GGX89"/>
      <c r="GGY89"/>
      <c r="GGZ89"/>
      <c r="GHA89"/>
      <c r="GHB89"/>
      <c r="GHC89"/>
      <c r="GHD89"/>
      <c r="GHE89"/>
      <c r="GHF89"/>
      <c r="GHG89"/>
      <c r="GHH89"/>
      <c r="GHI89"/>
      <c r="GHJ89"/>
      <c r="GHK89"/>
      <c r="GHL89"/>
      <c r="GHM89"/>
      <c r="GHN89"/>
      <c r="GHO89"/>
      <c r="GHP89"/>
      <c r="GHQ89"/>
      <c r="GHR89"/>
      <c r="GHS89"/>
      <c r="GHT89"/>
      <c r="GHU89"/>
      <c r="GHV89"/>
      <c r="GHW89"/>
      <c r="GHX89"/>
      <c r="GHY89"/>
      <c r="GHZ89"/>
      <c r="GIA89"/>
      <c r="GIB89"/>
      <c r="GIC89"/>
      <c r="GID89"/>
      <c r="GIE89"/>
      <c r="GIF89"/>
      <c r="GIG89"/>
      <c r="GIH89"/>
      <c r="GII89"/>
      <c r="GIJ89"/>
      <c r="GIK89"/>
      <c r="GIL89"/>
      <c r="GIM89"/>
      <c r="GIN89"/>
      <c r="GIO89"/>
      <c r="GIP89"/>
      <c r="GIQ89"/>
      <c r="GIR89"/>
      <c r="GIS89"/>
      <c r="GIT89"/>
      <c r="GIU89"/>
      <c r="GIV89"/>
      <c r="GIW89"/>
      <c r="GIX89"/>
      <c r="GIY89"/>
      <c r="GIZ89"/>
      <c r="GJA89"/>
      <c r="GJB89"/>
      <c r="GJC89"/>
      <c r="GJD89"/>
      <c r="GJE89"/>
      <c r="GJF89"/>
      <c r="GJG89"/>
      <c r="GJH89"/>
      <c r="GJI89"/>
      <c r="GJJ89"/>
      <c r="GJK89"/>
      <c r="GJL89"/>
      <c r="GJM89"/>
      <c r="GJN89"/>
      <c r="GJO89"/>
      <c r="GJP89"/>
      <c r="GJQ89"/>
      <c r="GJR89"/>
      <c r="GJS89"/>
      <c r="GJT89"/>
      <c r="GJU89"/>
      <c r="GJV89"/>
      <c r="GJW89"/>
      <c r="GJX89"/>
      <c r="GJY89"/>
      <c r="GJZ89"/>
      <c r="GKA89"/>
      <c r="GKB89"/>
      <c r="GKC89"/>
      <c r="GKD89"/>
      <c r="GKE89"/>
      <c r="GKF89"/>
      <c r="GKG89"/>
      <c r="GKH89"/>
      <c r="GKI89"/>
      <c r="GKJ89"/>
      <c r="GKK89"/>
      <c r="GKL89"/>
      <c r="GKM89"/>
      <c r="GKN89"/>
      <c r="GKO89"/>
      <c r="GKP89"/>
      <c r="GKQ89"/>
      <c r="GKR89"/>
      <c r="GKS89"/>
      <c r="GKT89"/>
      <c r="GKU89"/>
      <c r="GKV89"/>
      <c r="GKW89"/>
      <c r="GKX89"/>
      <c r="GKY89"/>
      <c r="GKZ89"/>
      <c r="GLA89"/>
      <c r="GLB89"/>
      <c r="GLC89"/>
      <c r="GLD89"/>
      <c r="GLE89"/>
      <c r="GLF89"/>
      <c r="GLG89"/>
      <c r="GLH89"/>
      <c r="GLI89"/>
      <c r="GLJ89"/>
      <c r="GLK89"/>
      <c r="GLL89"/>
      <c r="GLM89"/>
      <c r="GLN89"/>
      <c r="GLO89"/>
      <c r="GLP89"/>
      <c r="GLQ89"/>
      <c r="GLR89"/>
      <c r="GLS89"/>
      <c r="GLT89"/>
      <c r="GLU89"/>
      <c r="GLV89"/>
      <c r="GLW89"/>
      <c r="GLX89"/>
      <c r="GLY89"/>
      <c r="GLZ89"/>
      <c r="GMA89"/>
      <c r="GMB89"/>
      <c r="GMC89"/>
      <c r="GMD89"/>
      <c r="GME89"/>
      <c r="GMF89"/>
      <c r="GMG89"/>
      <c r="GMH89"/>
      <c r="GMI89"/>
      <c r="GMJ89"/>
      <c r="GMK89"/>
      <c r="GML89"/>
      <c r="GMM89"/>
      <c r="GMN89"/>
      <c r="GMO89"/>
      <c r="GMP89"/>
      <c r="GMQ89"/>
      <c r="GMR89"/>
      <c r="GMS89"/>
      <c r="GMT89"/>
      <c r="GMU89"/>
      <c r="GMV89"/>
      <c r="GMW89"/>
      <c r="GMX89"/>
      <c r="GMY89"/>
      <c r="GMZ89"/>
      <c r="GNA89"/>
      <c r="GNB89"/>
      <c r="GNC89"/>
      <c r="GND89"/>
      <c r="GNE89"/>
      <c r="GNF89"/>
      <c r="GNG89"/>
      <c r="GNH89"/>
      <c r="GNI89"/>
      <c r="GNJ89"/>
      <c r="GNK89"/>
      <c r="GNL89"/>
      <c r="GNM89"/>
      <c r="GNN89"/>
      <c r="GNO89"/>
      <c r="GNP89"/>
      <c r="GNQ89"/>
      <c r="GNR89"/>
      <c r="GNS89"/>
      <c r="GNT89"/>
      <c r="GNU89"/>
      <c r="GNV89"/>
      <c r="GNW89"/>
      <c r="GNX89"/>
      <c r="GNY89"/>
      <c r="GNZ89"/>
      <c r="GOA89"/>
      <c r="GOB89"/>
      <c r="GOC89"/>
      <c r="GOD89"/>
      <c r="GOE89"/>
      <c r="GOF89"/>
      <c r="GOG89"/>
      <c r="GOH89"/>
      <c r="GOI89"/>
      <c r="GOJ89"/>
      <c r="GOK89"/>
      <c r="GOL89"/>
      <c r="GOM89"/>
      <c r="GON89"/>
      <c r="GOO89"/>
      <c r="GOP89"/>
      <c r="GOQ89"/>
      <c r="GOR89"/>
      <c r="GOS89"/>
      <c r="GOT89"/>
      <c r="GOU89"/>
      <c r="GOV89"/>
      <c r="GOW89"/>
      <c r="GOX89"/>
      <c r="GOY89"/>
      <c r="GOZ89"/>
      <c r="GPA89"/>
      <c r="GPB89"/>
      <c r="GPC89"/>
      <c r="GPD89"/>
      <c r="GPE89"/>
      <c r="GPF89"/>
      <c r="GPG89"/>
      <c r="GPH89"/>
      <c r="GPI89"/>
      <c r="GPJ89"/>
      <c r="GPK89"/>
      <c r="GPL89"/>
      <c r="GPM89"/>
      <c r="GPN89"/>
      <c r="GPO89"/>
      <c r="GPP89"/>
      <c r="GPQ89"/>
      <c r="GPR89"/>
      <c r="GPS89"/>
      <c r="GPT89"/>
      <c r="GPU89"/>
      <c r="GPV89"/>
      <c r="GPW89"/>
      <c r="GPX89"/>
      <c r="GPY89"/>
      <c r="GPZ89"/>
      <c r="GQA89"/>
      <c r="GQB89"/>
      <c r="GQC89"/>
      <c r="GQD89"/>
      <c r="GQE89"/>
      <c r="GQF89"/>
      <c r="GQG89"/>
      <c r="GQH89"/>
      <c r="GQI89"/>
      <c r="GQJ89"/>
      <c r="GQK89"/>
      <c r="GQL89"/>
      <c r="GQM89"/>
      <c r="GQN89"/>
      <c r="GQO89"/>
      <c r="GQP89"/>
      <c r="GQQ89"/>
      <c r="GQR89"/>
      <c r="GQS89"/>
      <c r="GQT89"/>
      <c r="GQU89"/>
      <c r="GQV89"/>
      <c r="GQW89"/>
      <c r="GQX89"/>
      <c r="GQY89"/>
      <c r="GQZ89"/>
      <c r="GRA89"/>
      <c r="GRB89"/>
      <c r="GRC89"/>
      <c r="GRD89"/>
      <c r="GRE89"/>
      <c r="GRF89"/>
      <c r="GRG89"/>
      <c r="GRH89"/>
      <c r="GRI89"/>
      <c r="GRJ89"/>
      <c r="GRK89"/>
      <c r="GRL89"/>
      <c r="GRM89"/>
      <c r="GRN89"/>
      <c r="GRO89"/>
      <c r="GRP89"/>
      <c r="GRQ89"/>
      <c r="GRR89"/>
      <c r="GRS89"/>
      <c r="GRT89"/>
      <c r="GRU89"/>
      <c r="GRV89"/>
      <c r="GRW89"/>
      <c r="GRX89"/>
      <c r="GRY89"/>
      <c r="GRZ89"/>
      <c r="GSA89"/>
      <c r="GSB89"/>
      <c r="GSC89"/>
      <c r="GSD89"/>
      <c r="GSE89"/>
      <c r="GSF89"/>
      <c r="GSG89"/>
      <c r="GSH89"/>
      <c r="GSI89"/>
      <c r="GSJ89"/>
      <c r="GSK89"/>
      <c r="GSL89"/>
      <c r="GSM89"/>
      <c r="GSN89"/>
      <c r="GSO89"/>
      <c r="GSP89"/>
      <c r="GSQ89"/>
      <c r="GSR89"/>
      <c r="GSS89"/>
      <c r="GST89"/>
      <c r="GSU89"/>
      <c r="GSV89"/>
      <c r="GSW89"/>
      <c r="GSX89"/>
      <c r="GSY89"/>
      <c r="GSZ89"/>
      <c r="GTA89"/>
      <c r="GTB89"/>
      <c r="GTC89"/>
      <c r="GTD89"/>
      <c r="GTE89"/>
      <c r="GTF89"/>
      <c r="GTG89"/>
      <c r="GTH89"/>
      <c r="GTI89"/>
      <c r="GTJ89"/>
      <c r="GTK89"/>
      <c r="GTL89"/>
      <c r="GTM89"/>
      <c r="GTN89"/>
      <c r="GTO89"/>
      <c r="GTP89"/>
      <c r="GTQ89"/>
      <c r="GTR89"/>
      <c r="GTS89"/>
      <c r="GTT89"/>
      <c r="GTU89"/>
      <c r="GTV89"/>
      <c r="GTW89"/>
      <c r="GTX89"/>
      <c r="GTY89"/>
      <c r="GTZ89"/>
      <c r="GUA89"/>
      <c r="GUB89"/>
      <c r="GUC89"/>
      <c r="GUD89"/>
      <c r="GUE89"/>
      <c r="GUF89"/>
      <c r="GUG89"/>
      <c r="GUH89"/>
      <c r="GUI89"/>
      <c r="GUJ89"/>
      <c r="GUK89"/>
      <c r="GUL89"/>
      <c r="GUM89"/>
      <c r="GUN89"/>
      <c r="GUO89"/>
      <c r="GUP89"/>
      <c r="GUQ89"/>
      <c r="GUR89"/>
      <c r="GUS89"/>
      <c r="GUT89"/>
      <c r="GUU89"/>
      <c r="GUV89"/>
      <c r="GUW89"/>
      <c r="GUX89"/>
      <c r="GUY89"/>
      <c r="GUZ89"/>
      <c r="GVA89"/>
      <c r="GVB89"/>
      <c r="GVC89"/>
      <c r="GVD89"/>
      <c r="GVE89"/>
      <c r="GVF89"/>
      <c r="GVG89"/>
      <c r="GVH89"/>
      <c r="GVI89"/>
      <c r="GVJ89"/>
      <c r="GVK89"/>
      <c r="GVL89"/>
      <c r="GVM89"/>
      <c r="GVN89"/>
      <c r="GVO89"/>
      <c r="GVP89"/>
      <c r="GVQ89"/>
      <c r="GVR89"/>
      <c r="GVS89"/>
      <c r="GVT89"/>
      <c r="GVU89"/>
      <c r="GVV89"/>
      <c r="GVW89"/>
      <c r="GVX89"/>
      <c r="GVY89"/>
      <c r="GVZ89"/>
      <c r="GWA89"/>
      <c r="GWB89"/>
      <c r="GWC89"/>
      <c r="GWD89"/>
      <c r="GWE89"/>
      <c r="GWF89"/>
      <c r="GWG89"/>
      <c r="GWH89"/>
      <c r="GWI89"/>
      <c r="GWJ89"/>
      <c r="GWK89"/>
      <c r="GWL89"/>
      <c r="GWM89"/>
      <c r="GWN89"/>
      <c r="GWO89"/>
      <c r="GWP89"/>
      <c r="GWQ89"/>
      <c r="GWR89"/>
      <c r="GWS89"/>
      <c r="GWT89"/>
      <c r="GWU89"/>
      <c r="GWV89"/>
      <c r="GWW89"/>
      <c r="GWX89"/>
      <c r="GWY89"/>
      <c r="GWZ89"/>
      <c r="GXA89"/>
      <c r="GXB89"/>
      <c r="GXC89"/>
      <c r="GXD89"/>
      <c r="GXE89"/>
      <c r="GXF89"/>
      <c r="GXG89"/>
      <c r="GXH89"/>
      <c r="GXI89"/>
      <c r="GXJ89"/>
      <c r="GXK89"/>
      <c r="GXL89"/>
      <c r="GXM89"/>
      <c r="GXN89"/>
      <c r="GXO89"/>
      <c r="GXP89"/>
      <c r="GXQ89"/>
      <c r="GXR89"/>
      <c r="GXS89"/>
      <c r="GXT89"/>
      <c r="GXU89"/>
      <c r="GXV89"/>
      <c r="GXW89"/>
      <c r="GXX89"/>
      <c r="GXY89"/>
      <c r="GXZ89"/>
      <c r="GYA89"/>
      <c r="GYB89"/>
      <c r="GYC89"/>
      <c r="GYD89"/>
      <c r="GYE89"/>
      <c r="GYF89"/>
      <c r="GYG89"/>
      <c r="GYH89"/>
      <c r="GYI89"/>
      <c r="GYJ89"/>
      <c r="GYK89"/>
      <c r="GYL89"/>
      <c r="GYM89"/>
      <c r="GYN89"/>
      <c r="GYO89"/>
      <c r="GYP89"/>
      <c r="GYQ89"/>
      <c r="GYR89"/>
      <c r="GYS89"/>
      <c r="GYT89"/>
      <c r="GYU89"/>
      <c r="GYV89"/>
      <c r="GYW89"/>
      <c r="GYX89"/>
      <c r="GYY89"/>
      <c r="GYZ89"/>
      <c r="GZA89"/>
      <c r="GZB89"/>
      <c r="GZC89"/>
      <c r="GZD89"/>
      <c r="GZE89"/>
      <c r="GZF89"/>
      <c r="GZG89"/>
      <c r="GZH89"/>
      <c r="GZI89"/>
      <c r="GZJ89"/>
      <c r="GZK89"/>
      <c r="GZL89"/>
      <c r="GZM89"/>
      <c r="GZN89"/>
      <c r="GZO89"/>
      <c r="GZP89"/>
      <c r="GZQ89"/>
      <c r="GZR89"/>
      <c r="GZS89"/>
      <c r="GZT89"/>
      <c r="GZU89"/>
      <c r="GZV89"/>
      <c r="GZW89"/>
      <c r="GZX89"/>
      <c r="GZY89"/>
      <c r="GZZ89"/>
      <c r="HAA89"/>
      <c r="HAB89"/>
      <c r="HAC89"/>
      <c r="HAD89"/>
      <c r="HAE89"/>
      <c r="HAF89"/>
      <c r="HAG89"/>
      <c r="HAH89"/>
      <c r="HAI89"/>
      <c r="HAJ89"/>
      <c r="HAK89"/>
      <c r="HAL89"/>
      <c r="HAM89"/>
      <c r="HAN89"/>
      <c r="HAO89"/>
      <c r="HAP89"/>
      <c r="HAQ89"/>
      <c r="HAR89"/>
      <c r="HAS89"/>
      <c r="HAT89"/>
      <c r="HAU89"/>
      <c r="HAV89"/>
      <c r="HAW89"/>
      <c r="HAX89"/>
      <c r="HAY89"/>
      <c r="HAZ89"/>
      <c r="HBA89"/>
      <c r="HBB89"/>
      <c r="HBC89"/>
      <c r="HBD89"/>
      <c r="HBE89"/>
      <c r="HBF89"/>
      <c r="HBG89"/>
      <c r="HBH89"/>
      <c r="HBI89"/>
      <c r="HBJ89"/>
      <c r="HBK89"/>
      <c r="HBL89"/>
      <c r="HBM89"/>
      <c r="HBN89"/>
      <c r="HBO89"/>
      <c r="HBP89"/>
      <c r="HBQ89"/>
      <c r="HBR89"/>
      <c r="HBS89"/>
      <c r="HBT89"/>
      <c r="HBU89"/>
      <c r="HBV89"/>
      <c r="HBW89"/>
      <c r="HBX89"/>
      <c r="HBY89"/>
      <c r="HBZ89"/>
      <c r="HCA89"/>
      <c r="HCB89"/>
      <c r="HCC89"/>
      <c r="HCD89"/>
      <c r="HCE89"/>
      <c r="HCF89"/>
      <c r="HCG89"/>
      <c r="HCH89"/>
      <c r="HCI89"/>
      <c r="HCJ89"/>
      <c r="HCK89"/>
      <c r="HCL89"/>
      <c r="HCM89"/>
      <c r="HCN89"/>
      <c r="HCO89"/>
      <c r="HCP89"/>
      <c r="HCQ89"/>
      <c r="HCR89"/>
      <c r="HCS89"/>
      <c r="HCT89"/>
      <c r="HCU89"/>
      <c r="HCV89"/>
      <c r="HCW89"/>
      <c r="HCX89"/>
      <c r="HCY89"/>
      <c r="HCZ89"/>
      <c r="HDA89"/>
      <c r="HDB89"/>
      <c r="HDC89"/>
      <c r="HDD89"/>
      <c r="HDE89"/>
      <c r="HDF89"/>
      <c r="HDG89"/>
      <c r="HDH89"/>
      <c r="HDI89"/>
      <c r="HDJ89"/>
      <c r="HDK89"/>
      <c r="HDL89"/>
      <c r="HDM89"/>
      <c r="HDN89"/>
      <c r="HDO89"/>
      <c r="HDP89"/>
      <c r="HDQ89"/>
      <c r="HDR89"/>
      <c r="HDS89"/>
      <c r="HDT89"/>
      <c r="HDU89"/>
      <c r="HDV89"/>
      <c r="HDW89"/>
      <c r="HDX89"/>
      <c r="HDY89"/>
      <c r="HDZ89"/>
      <c r="HEA89"/>
      <c r="HEB89"/>
      <c r="HEC89"/>
      <c r="HED89"/>
      <c r="HEE89"/>
      <c r="HEF89"/>
      <c r="HEG89"/>
      <c r="HEH89"/>
      <c r="HEI89"/>
      <c r="HEJ89"/>
      <c r="HEK89"/>
      <c r="HEL89"/>
      <c r="HEM89"/>
      <c r="HEN89"/>
      <c r="HEO89"/>
      <c r="HEP89"/>
      <c r="HEQ89"/>
      <c r="HER89"/>
      <c r="HES89"/>
      <c r="HET89"/>
      <c r="HEU89"/>
      <c r="HEV89"/>
      <c r="HEW89"/>
      <c r="HEX89"/>
      <c r="HEY89"/>
      <c r="HEZ89"/>
      <c r="HFA89"/>
      <c r="HFB89"/>
      <c r="HFC89"/>
      <c r="HFD89"/>
      <c r="HFE89"/>
      <c r="HFF89"/>
      <c r="HFG89"/>
      <c r="HFH89"/>
      <c r="HFI89"/>
      <c r="HFJ89"/>
      <c r="HFK89"/>
      <c r="HFL89"/>
      <c r="HFM89"/>
      <c r="HFN89"/>
      <c r="HFO89"/>
      <c r="HFP89"/>
      <c r="HFQ89"/>
      <c r="HFR89"/>
      <c r="HFS89"/>
      <c r="HFT89"/>
      <c r="HFU89"/>
      <c r="HFV89"/>
      <c r="HFW89"/>
      <c r="HFX89"/>
      <c r="HFY89"/>
      <c r="HFZ89"/>
      <c r="HGA89"/>
      <c r="HGB89"/>
      <c r="HGC89"/>
      <c r="HGD89"/>
      <c r="HGE89"/>
      <c r="HGF89"/>
      <c r="HGG89"/>
      <c r="HGH89"/>
      <c r="HGI89"/>
      <c r="HGJ89"/>
      <c r="HGK89"/>
      <c r="HGL89"/>
      <c r="HGM89"/>
      <c r="HGN89"/>
      <c r="HGO89"/>
      <c r="HGP89"/>
      <c r="HGQ89"/>
      <c r="HGR89"/>
      <c r="HGS89"/>
      <c r="HGT89"/>
      <c r="HGU89"/>
      <c r="HGV89"/>
      <c r="HGW89"/>
      <c r="HGX89"/>
      <c r="HGY89"/>
      <c r="HGZ89"/>
      <c r="HHA89"/>
      <c r="HHB89"/>
      <c r="HHC89"/>
      <c r="HHD89"/>
      <c r="HHE89"/>
      <c r="HHF89"/>
      <c r="HHG89"/>
      <c r="HHH89"/>
      <c r="HHI89"/>
      <c r="HHJ89"/>
      <c r="HHK89"/>
      <c r="HHL89"/>
      <c r="HHM89"/>
      <c r="HHN89"/>
      <c r="HHO89"/>
      <c r="HHP89"/>
      <c r="HHQ89"/>
      <c r="HHR89"/>
      <c r="HHS89"/>
      <c r="HHT89"/>
      <c r="HHU89"/>
      <c r="HHV89"/>
      <c r="HHW89"/>
      <c r="HHX89"/>
      <c r="HHY89"/>
      <c r="HHZ89"/>
      <c r="HIA89"/>
      <c r="HIB89"/>
      <c r="HIC89"/>
      <c r="HID89"/>
      <c r="HIE89"/>
      <c r="HIF89"/>
      <c r="HIG89"/>
      <c r="HIH89"/>
      <c r="HII89"/>
      <c r="HIJ89"/>
      <c r="HIK89"/>
      <c r="HIL89"/>
      <c r="HIM89"/>
      <c r="HIN89"/>
      <c r="HIO89"/>
      <c r="HIP89"/>
      <c r="HIQ89"/>
      <c r="HIR89"/>
      <c r="HIS89"/>
      <c r="HIT89"/>
      <c r="HIU89"/>
      <c r="HIV89"/>
      <c r="HIW89"/>
      <c r="HIX89"/>
      <c r="HIY89"/>
      <c r="HIZ89"/>
      <c r="HJA89"/>
      <c r="HJB89"/>
      <c r="HJC89"/>
      <c r="HJD89"/>
      <c r="HJE89"/>
      <c r="HJF89"/>
      <c r="HJG89"/>
      <c r="HJH89"/>
      <c r="HJI89"/>
      <c r="HJJ89"/>
      <c r="HJK89"/>
      <c r="HJL89"/>
      <c r="HJM89"/>
      <c r="HJN89"/>
      <c r="HJO89"/>
      <c r="HJP89"/>
      <c r="HJQ89"/>
      <c r="HJR89"/>
      <c r="HJS89"/>
      <c r="HJT89"/>
      <c r="HJU89"/>
      <c r="HJV89"/>
      <c r="HJW89"/>
      <c r="HJX89"/>
      <c r="HJY89"/>
      <c r="HJZ89"/>
      <c r="HKA89"/>
      <c r="HKB89"/>
      <c r="HKC89"/>
      <c r="HKD89"/>
      <c r="HKE89"/>
      <c r="HKF89"/>
      <c r="HKG89"/>
      <c r="HKH89"/>
      <c r="HKI89"/>
      <c r="HKJ89"/>
      <c r="HKK89"/>
      <c r="HKL89"/>
      <c r="HKM89"/>
      <c r="HKN89"/>
      <c r="HKO89"/>
      <c r="HKP89"/>
      <c r="HKQ89"/>
      <c r="HKR89"/>
      <c r="HKS89"/>
      <c r="HKT89"/>
      <c r="HKU89"/>
      <c r="HKV89"/>
      <c r="HKW89"/>
      <c r="HKX89"/>
      <c r="HKY89"/>
      <c r="HKZ89"/>
      <c r="HLA89"/>
      <c r="HLB89"/>
      <c r="HLC89"/>
      <c r="HLD89"/>
      <c r="HLE89"/>
      <c r="HLF89"/>
      <c r="HLG89"/>
      <c r="HLH89"/>
      <c r="HLI89"/>
      <c r="HLJ89"/>
      <c r="HLK89"/>
      <c r="HLL89"/>
      <c r="HLM89"/>
      <c r="HLN89"/>
      <c r="HLO89"/>
      <c r="HLP89"/>
      <c r="HLQ89"/>
      <c r="HLR89"/>
      <c r="HLS89"/>
      <c r="HLT89"/>
      <c r="HLU89"/>
      <c r="HLV89"/>
      <c r="HLW89"/>
      <c r="HLX89"/>
      <c r="HLY89"/>
      <c r="HLZ89"/>
      <c r="HMA89"/>
      <c r="HMB89"/>
      <c r="HMC89"/>
      <c r="HMD89"/>
      <c r="HME89"/>
      <c r="HMF89"/>
      <c r="HMG89"/>
      <c r="HMH89"/>
      <c r="HMI89"/>
      <c r="HMJ89"/>
      <c r="HMK89"/>
      <c r="HML89"/>
      <c r="HMM89"/>
      <c r="HMN89"/>
      <c r="HMO89"/>
      <c r="HMP89"/>
      <c r="HMQ89"/>
      <c r="HMR89"/>
      <c r="HMS89"/>
      <c r="HMT89"/>
      <c r="HMU89"/>
      <c r="HMV89"/>
      <c r="HMW89"/>
      <c r="HMX89"/>
      <c r="HMY89"/>
      <c r="HMZ89"/>
      <c r="HNA89"/>
      <c r="HNB89"/>
      <c r="HNC89"/>
      <c r="HND89"/>
      <c r="HNE89"/>
      <c r="HNF89"/>
      <c r="HNG89"/>
      <c r="HNH89"/>
      <c r="HNI89"/>
      <c r="HNJ89"/>
      <c r="HNK89"/>
      <c r="HNL89"/>
      <c r="HNM89"/>
      <c r="HNN89"/>
      <c r="HNO89"/>
      <c r="HNP89"/>
      <c r="HNQ89"/>
      <c r="HNR89"/>
      <c r="HNS89"/>
      <c r="HNT89"/>
      <c r="HNU89"/>
      <c r="HNV89"/>
      <c r="HNW89"/>
      <c r="HNX89"/>
      <c r="HNY89"/>
      <c r="HNZ89"/>
      <c r="HOA89"/>
      <c r="HOB89"/>
      <c r="HOC89"/>
      <c r="HOD89"/>
      <c r="HOE89"/>
      <c r="HOF89"/>
      <c r="HOG89"/>
      <c r="HOH89"/>
      <c r="HOI89"/>
      <c r="HOJ89"/>
      <c r="HOK89"/>
      <c r="HOL89"/>
      <c r="HOM89"/>
      <c r="HON89"/>
      <c r="HOO89"/>
      <c r="HOP89"/>
      <c r="HOQ89"/>
      <c r="HOR89"/>
      <c r="HOS89"/>
      <c r="HOT89"/>
      <c r="HOU89"/>
      <c r="HOV89"/>
      <c r="HOW89"/>
      <c r="HOX89"/>
      <c r="HOY89"/>
      <c r="HOZ89"/>
      <c r="HPA89"/>
      <c r="HPB89"/>
      <c r="HPC89"/>
      <c r="HPD89"/>
      <c r="HPE89"/>
      <c r="HPF89"/>
      <c r="HPG89"/>
      <c r="HPH89"/>
      <c r="HPI89"/>
      <c r="HPJ89"/>
      <c r="HPK89"/>
      <c r="HPL89"/>
      <c r="HPM89"/>
      <c r="HPN89"/>
      <c r="HPO89"/>
      <c r="HPP89"/>
      <c r="HPQ89"/>
      <c r="HPR89"/>
      <c r="HPS89"/>
      <c r="HPT89"/>
      <c r="HPU89"/>
      <c r="HPV89"/>
      <c r="HPW89"/>
      <c r="HPX89"/>
      <c r="HPY89"/>
      <c r="HPZ89"/>
      <c r="HQA89"/>
      <c r="HQB89"/>
      <c r="HQC89"/>
      <c r="HQD89"/>
      <c r="HQE89"/>
      <c r="HQF89"/>
      <c r="HQG89"/>
      <c r="HQH89"/>
      <c r="HQI89"/>
      <c r="HQJ89"/>
      <c r="HQK89"/>
      <c r="HQL89"/>
      <c r="HQM89"/>
      <c r="HQN89"/>
      <c r="HQO89"/>
      <c r="HQP89"/>
      <c r="HQQ89"/>
      <c r="HQR89"/>
      <c r="HQS89"/>
      <c r="HQT89"/>
      <c r="HQU89"/>
      <c r="HQV89"/>
      <c r="HQW89"/>
      <c r="HQX89"/>
      <c r="HQY89"/>
      <c r="HQZ89"/>
      <c r="HRA89"/>
      <c r="HRB89"/>
      <c r="HRC89"/>
      <c r="HRD89"/>
      <c r="HRE89"/>
      <c r="HRF89"/>
      <c r="HRG89"/>
      <c r="HRH89"/>
      <c r="HRI89"/>
      <c r="HRJ89"/>
      <c r="HRK89"/>
      <c r="HRL89"/>
      <c r="HRM89"/>
      <c r="HRN89"/>
      <c r="HRO89"/>
      <c r="HRP89"/>
      <c r="HRQ89"/>
      <c r="HRR89"/>
      <c r="HRS89"/>
      <c r="HRT89"/>
      <c r="HRU89"/>
      <c r="HRV89"/>
      <c r="HRW89"/>
      <c r="HRX89"/>
      <c r="HRY89"/>
      <c r="HRZ89"/>
      <c r="HSA89"/>
      <c r="HSB89"/>
      <c r="HSC89"/>
      <c r="HSD89"/>
      <c r="HSE89"/>
      <c r="HSF89"/>
      <c r="HSG89"/>
      <c r="HSH89"/>
      <c r="HSI89"/>
      <c r="HSJ89"/>
      <c r="HSK89"/>
      <c r="HSL89"/>
      <c r="HSM89"/>
      <c r="HSN89"/>
      <c r="HSO89"/>
      <c r="HSP89"/>
      <c r="HSQ89"/>
      <c r="HSR89"/>
      <c r="HSS89"/>
      <c r="HST89"/>
      <c r="HSU89"/>
      <c r="HSV89"/>
      <c r="HSW89"/>
      <c r="HSX89"/>
      <c r="HSY89"/>
      <c r="HSZ89"/>
      <c r="HTA89"/>
      <c r="HTB89"/>
      <c r="HTC89"/>
      <c r="HTD89"/>
      <c r="HTE89"/>
      <c r="HTF89"/>
      <c r="HTG89"/>
      <c r="HTH89"/>
      <c r="HTI89"/>
      <c r="HTJ89"/>
      <c r="HTK89"/>
      <c r="HTL89"/>
      <c r="HTM89"/>
      <c r="HTN89"/>
      <c r="HTO89"/>
      <c r="HTP89"/>
      <c r="HTQ89"/>
      <c r="HTR89"/>
      <c r="HTS89"/>
      <c r="HTT89"/>
      <c r="HTU89"/>
      <c r="HTV89"/>
      <c r="HTW89"/>
      <c r="HTX89"/>
      <c r="HTY89"/>
      <c r="HTZ89"/>
      <c r="HUA89"/>
      <c r="HUB89"/>
      <c r="HUC89"/>
      <c r="HUD89"/>
      <c r="HUE89"/>
      <c r="HUF89"/>
      <c r="HUG89"/>
      <c r="HUH89"/>
      <c r="HUI89"/>
      <c r="HUJ89"/>
      <c r="HUK89"/>
      <c r="HUL89"/>
      <c r="HUM89"/>
      <c r="HUN89"/>
      <c r="HUO89"/>
      <c r="HUP89"/>
      <c r="HUQ89"/>
      <c r="HUR89"/>
      <c r="HUS89"/>
      <c r="HUT89"/>
      <c r="HUU89"/>
      <c r="HUV89"/>
      <c r="HUW89"/>
      <c r="HUX89"/>
      <c r="HUY89"/>
      <c r="HUZ89"/>
      <c r="HVA89"/>
      <c r="HVB89"/>
      <c r="HVC89"/>
      <c r="HVD89"/>
      <c r="HVE89"/>
      <c r="HVF89"/>
      <c r="HVG89"/>
      <c r="HVH89"/>
      <c r="HVI89"/>
      <c r="HVJ89"/>
      <c r="HVK89"/>
      <c r="HVL89"/>
      <c r="HVM89"/>
      <c r="HVN89"/>
      <c r="HVO89"/>
      <c r="HVP89"/>
      <c r="HVQ89"/>
      <c r="HVR89"/>
      <c r="HVS89"/>
      <c r="HVT89"/>
      <c r="HVU89"/>
      <c r="HVV89"/>
      <c r="HVW89"/>
      <c r="HVX89"/>
      <c r="HVY89"/>
      <c r="HVZ89"/>
      <c r="HWA89"/>
      <c r="HWB89"/>
      <c r="HWC89"/>
      <c r="HWD89"/>
      <c r="HWE89"/>
      <c r="HWF89"/>
      <c r="HWG89"/>
      <c r="HWH89"/>
      <c r="HWI89"/>
      <c r="HWJ89"/>
      <c r="HWK89"/>
      <c r="HWL89"/>
      <c r="HWM89"/>
      <c r="HWN89"/>
      <c r="HWO89"/>
      <c r="HWP89"/>
      <c r="HWQ89"/>
      <c r="HWR89"/>
      <c r="HWS89"/>
      <c r="HWT89"/>
      <c r="HWU89"/>
      <c r="HWV89"/>
      <c r="HWW89"/>
      <c r="HWX89"/>
      <c r="HWY89"/>
      <c r="HWZ89"/>
      <c r="HXA89"/>
      <c r="HXB89"/>
      <c r="HXC89"/>
      <c r="HXD89"/>
      <c r="HXE89"/>
      <c r="HXF89"/>
      <c r="HXG89"/>
      <c r="HXH89"/>
      <c r="HXI89"/>
      <c r="HXJ89"/>
      <c r="HXK89"/>
      <c r="HXL89"/>
      <c r="HXM89"/>
      <c r="HXN89"/>
      <c r="HXO89"/>
      <c r="HXP89"/>
      <c r="HXQ89"/>
      <c r="HXR89"/>
      <c r="HXS89"/>
      <c r="HXT89"/>
      <c r="HXU89"/>
      <c r="HXV89"/>
      <c r="HXW89"/>
      <c r="HXX89"/>
      <c r="HXY89"/>
      <c r="HXZ89"/>
      <c r="HYA89"/>
      <c r="HYB89"/>
      <c r="HYC89"/>
      <c r="HYD89"/>
      <c r="HYE89"/>
      <c r="HYF89"/>
      <c r="HYG89"/>
      <c r="HYH89"/>
      <c r="HYI89"/>
      <c r="HYJ89"/>
      <c r="HYK89"/>
      <c r="HYL89"/>
      <c r="HYM89"/>
      <c r="HYN89"/>
      <c r="HYO89"/>
      <c r="HYP89"/>
      <c r="HYQ89"/>
      <c r="HYR89"/>
      <c r="HYS89"/>
      <c r="HYT89"/>
      <c r="HYU89"/>
      <c r="HYV89"/>
      <c r="HYW89"/>
      <c r="HYX89"/>
      <c r="HYY89"/>
      <c r="HYZ89"/>
      <c r="HZA89"/>
      <c r="HZB89"/>
      <c r="HZC89"/>
      <c r="HZD89"/>
      <c r="HZE89"/>
      <c r="HZF89"/>
      <c r="HZG89"/>
      <c r="HZH89"/>
      <c r="HZI89"/>
      <c r="HZJ89"/>
      <c r="HZK89"/>
      <c r="HZL89"/>
      <c r="HZM89"/>
      <c r="HZN89"/>
      <c r="HZO89"/>
      <c r="HZP89"/>
      <c r="HZQ89"/>
      <c r="HZR89"/>
      <c r="HZS89"/>
      <c r="HZT89"/>
      <c r="HZU89"/>
      <c r="HZV89"/>
      <c r="HZW89"/>
      <c r="HZX89"/>
      <c r="HZY89"/>
      <c r="HZZ89"/>
      <c r="IAA89"/>
      <c r="IAB89"/>
      <c r="IAC89"/>
      <c r="IAD89"/>
      <c r="IAE89"/>
      <c r="IAF89"/>
      <c r="IAG89"/>
      <c r="IAH89"/>
      <c r="IAI89"/>
      <c r="IAJ89"/>
      <c r="IAK89"/>
      <c r="IAL89"/>
      <c r="IAM89"/>
      <c r="IAN89"/>
      <c r="IAO89"/>
      <c r="IAP89"/>
      <c r="IAQ89"/>
      <c r="IAR89"/>
      <c r="IAS89"/>
      <c r="IAT89"/>
      <c r="IAU89"/>
      <c r="IAV89"/>
      <c r="IAW89"/>
      <c r="IAX89"/>
      <c r="IAY89"/>
      <c r="IAZ89"/>
      <c r="IBA89"/>
      <c r="IBB89"/>
      <c r="IBC89"/>
      <c r="IBD89"/>
      <c r="IBE89"/>
      <c r="IBF89"/>
      <c r="IBG89"/>
      <c r="IBH89"/>
      <c r="IBI89"/>
      <c r="IBJ89"/>
      <c r="IBK89"/>
      <c r="IBL89"/>
      <c r="IBM89"/>
      <c r="IBN89"/>
      <c r="IBO89"/>
      <c r="IBP89"/>
      <c r="IBQ89"/>
      <c r="IBR89"/>
      <c r="IBS89"/>
      <c r="IBT89"/>
      <c r="IBU89"/>
      <c r="IBV89"/>
      <c r="IBW89"/>
      <c r="IBX89"/>
      <c r="IBY89"/>
      <c r="IBZ89"/>
      <c r="ICA89"/>
      <c r="ICB89"/>
      <c r="ICC89"/>
      <c r="ICD89"/>
      <c r="ICE89"/>
      <c r="ICF89"/>
      <c r="ICG89"/>
      <c r="ICH89"/>
      <c r="ICI89"/>
      <c r="ICJ89"/>
      <c r="ICK89"/>
      <c r="ICL89"/>
      <c r="ICM89"/>
      <c r="ICN89"/>
      <c r="ICO89"/>
      <c r="ICP89"/>
      <c r="ICQ89"/>
      <c r="ICR89"/>
      <c r="ICS89"/>
      <c r="ICT89"/>
      <c r="ICU89"/>
      <c r="ICV89"/>
      <c r="ICW89"/>
      <c r="ICX89"/>
      <c r="ICY89"/>
      <c r="ICZ89"/>
      <c r="IDA89"/>
      <c r="IDB89"/>
      <c r="IDC89"/>
      <c r="IDD89"/>
      <c r="IDE89"/>
      <c r="IDF89"/>
      <c r="IDG89"/>
      <c r="IDH89"/>
      <c r="IDI89"/>
      <c r="IDJ89"/>
      <c r="IDK89"/>
      <c r="IDL89"/>
      <c r="IDM89"/>
      <c r="IDN89"/>
      <c r="IDO89"/>
      <c r="IDP89"/>
      <c r="IDQ89"/>
      <c r="IDR89"/>
      <c r="IDS89"/>
      <c r="IDT89"/>
      <c r="IDU89"/>
      <c r="IDV89"/>
      <c r="IDW89"/>
      <c r="IDX89"/>
      <c r="IDY89"/>
      <c r="IDZ89"/>
      <c r="IEA89"/>
      <c r="IEB89"/>
      <c r="IEC89"/>
      <c r="IED89"/>
      <c r="IEE89"/>
      <c r="IEF89"/>
      <c r="IEG89"/>
      <c r="IEH89"/>
      <c r="IEI89"/>
      <c r="IEJ89"/>
      <c r="IEK89"/>
      <c r="IEL89"/>
      <c r="IEM89"/>
      <c r="IEN89"/>
      <c r="IEO89"/>
      <c r="IEP89"/>
      <c r="IEQ89"/>
      <c r="IER89"/>
      <c r="IES89"/>
      <c r="IET89"/>
      <c r="IEU89"/>
      <c r="IEV89"/>
      <c r="IEW89"/>
      <c r="IEX89"/>
      <c r="IEY89"/>
      <c r="IEZ89"/>
      <c r="IFA89"/>
      <c r="IFB89"/>
      <c r="IFC89"/>
      <c r="IFD89"/>
      <c r="IFE89"/>
      <c r="IFF89"/>
      <c r="IFG89"/>
      <c r="IFH89"/>
      <c r="IFI89"/>
      <c r="IFJ89"/>
      <c r="IFK89"/>
      <c r="IFL89"/>
      <c r="IFM89"/>
      <c r="IFN89"/>
      <c r="IFO89"/>
      <c r="IFP89"/>
      <c r="IFQ89"/>
      <c r="IFR89"/>
      <c r="IFS89"/>
      <c r="IFT89"/>
      <c r="IFU89"/>
      <c r="IFV89"/>
      <c r="IFW89"/>
      <c r="IFX89"/>
      <c r="IFY89"/>
      <c r="IFZ89"/>
      <c r="IGA89"/>
      <c r="IGB89"/>
      <c r="IGC89"/>
      <c r="IGD89"/>
      <c r="IGE89"/>
      <c r="IGF89"/>
      <c r="IGG89"/>
      <c r="IGH89"/>
      <c r="IGI89"/>
      <c r="IGJ89"/>
      <c r="IGK89"/>
      <c r="IGL89"/>
      <c r="IGM89"/>
      <c r="IGN89"/>
      <c r="IGO89"/>
      <c r="IGP89"/>
      <c r="IGQ89"/>
      <c r="IGR89"/>
      <c r="IGS89"/>
      <c r="IGT89"/>
      <c r="IGU89"/>
      <c r="IGV89"/>
      <c r="IGW89"/>
      <c r="IGX89"/>
      <c r="IGY89"/>
      <c r="IGZ89"/>
      <c r="IHA89"/>
      <c r="IHB89"/>
      <c r="IHC89"/>
      <c r="IHD89"/>
      <c r="IHE89"/>
      <c r="IHF89"/>
      <c r="IHG89"/>
      <c r="IHH89"/>
      <c r="IHI89"/>
      <c r="IHJ89"/>
      <c r="IHK89"/>
      <c r="IHL89"/>
      <c r="IHM89"/>
      <c r="IHN89"/>
      <c r="IHO89"/>
      <c r="IHP89"/>
      <c r="IHQ89"/>
      <c r="IHR89"/>
      <c r="IHS89"/>
      <c r="IHT89"/>
      <c r="IHU89"/>
      <c r="IHV89"/>
      <c r="IHW89"/>
      <c r="IHX89"/>
      <c r="IHY89"/>
      <c r="IHZ89"/>
      <c r="IIA89"/>
      <c r="IIB89"/>
      <c r="IIC89"/>
      <c r="IID89"/>
      <c r="IIE89"/>
      <c r="IIF89"/>
      <c r="IIG89"/>
      <c r="IIH89"/>
      <c r="III89"/>
      <c r="IIJ89"/>
      <c r="IIK89"/>
      <c r="IIL89"/>
      <c r="IIM89"/>
      <c r="IIN89"/>
      <c r="IIO89"/>
      <c r="IIP89"/>
      <c r="IIQ89"/>
      <c r="IIR89"/>
      <c r="IIS89"/>
      <c r="IIT89"/>
      <c r="IIU89"/>
      <c r="IIV89"/>
      <c r="IIW89"/>
      <c r="IIX89"/>
      <c r="IIY89"/>
      <c r="IIZ89"/>
      <c r="IJA89"/>
      <c r="IJB89"/>
      <c r="IJC89"/>
      <c r="IJD89"/>
      <c r="IJE89"/>
      <c r="IJF89"/>
      <c r="IJG89"/>
      <c r="IJH89"/>
      <c r="IJI89"/>
      <c r="IJJ89"/>
      <c r="IJK89"/>
      <c r="IJL89"/>
      <c r="IJM89"/>
      <c r="IJN89"/>
      <c r="IJO89"/>
      <c r="IJP89"/>
      <c r="IJQ89"/>
      <c r="IJR89"/>
      <c r="IJS89"/>
      <c r="IJT89"/>
      <c r="IJU89"/>
      <c r="IJV89"/>
      <c r="IJW89"/>
      <c r="IJX89"/>
      <c r="IJY89"/>
      <c r="IJZ89"/>
      <c r="IKA89"/>
      <c r="IKB89"/>
      <c r="IKC89"/>
      <c r="IKD89"/>
      <c r="IKE89"/>
      <c r="IKF89"/>
      <c r="IKG89"/>
      <c r="IKH89"/>
      <c r="IKI89"/>
      <c r="IKJ89"/>
      <c r="IKK89"/>
      <c r="IKL89"/>
      <c r="IKM89"/>
      <c r="IKN89"/>
      <c r="IKO89"/>
      <c r="IKP89"/>
      <c r="IKQ89"/>
      <c r="IKR89"/>
      <c r="IKS89"/>
      <c r="IKT89"/>
      <c r="IKU89"/>
      <c r="IKV89"/>
      <c r="IKW89"/>
      <c r="IKX89"/>
      <c r="IKY89"/>
      <c r="IKZ89"/>
      <c r="ILA89"/>
      <c r="ILB89"/>
      <c r="ILC89"/>
      <c r="ILD89"/>
      <c r="ILE89"/>
      <c r="ILF89"/>
      <c r="ILG89"/>
      <c r="ILH89"/>
      <c r="ILI89"/>
      <c r="ILJ89"/>
      <c r="ILK89"/>
      <c r="ILL89"/>
      <c r="ILM89"/>
      <c r="ILN89"/>
      <c r="ILO89"/>
      <c r="ILP89"/>
      <c r="ILQ89"/>
      <c r="ILR89"/>
      <c r="ILS89"/>
      <c r="ILT89"/>
      <c r="ILU89"/>
      <c r="ILV89"/>
      <c r="ILW89"/>
      <c r="ILX89"/>
      <c r="ILY89"/>
      <c r="ILZ89"/>
      <c r="IMA89"/>
      <c r="IMB89"/>
      <c r="IMC89"/>
      <c r="IMD89"/>
      <c r="IME89"/>
      <c r="IMF89"/>
      <c r="IMG89"/>
      <c r="IMH89"/>
      <c r="IMI89"/>
      <c r="IMJ89"/>
      <c r="IMK89"/>
      <c r="IML89"/>
      <c r="IMM89"/>
      <c r="IMN89"/>
      <c r="IMO89"/>
      <c r="IMP89"/>
      <c r="IMQ89"/>
      <c r="IMR89"/>
      <c r="IMS89"/>
      <c r="IMT89"/>
      <c r="IMU89"/>
      <c r="IMV89"/>
      <c r="IMW89"/>
      <c r="IMX89"/>
      <c r="IMY89"/>
      <c r="IMZ89"/>
      <c r="INA89"/>
      <c r="INB89"/>
      <c r="INC89"/>
      <c r="IND89"/>
      <c r="INE89"/>
      <c r="INF89"/>
      <c r="ING89"/>
      <c r="INH89"/>
      <c r="INI89"/>
      <c r="INJ89"/>
      <c r="INK89"/>
      <c r="INL89"/>
      <c r="INM89"/>
      <c r="INN89"/>
      <c r="INO89"/>
      <c r="INP89"/>
      <c r="INQ89"/>
      <c r="INR89"/>
      <c r="INS89"/>
      <c r="INT89"/>
      <c r="INU89"/>
      <c r="INV89"/>
      <c r="INW89"/>
      <c r="INX89"/>
      <c r="INY89"/>
      <c r="INZ89"/>
      <c r="IOA89"/>
      <c r="IOB89"/>
      <c r="IOC89"/>
      <c r="IOD89"/>
      <c r="IOE89"/>
      <c r="IOF89"/>
      <c r="IOG89"/>
      <c r="IOH89"/>
      <c r="IOI89"/>
      <c r="IOJ89"/>
      <c r="IOK89"/>
      <c r="IOL89"/>
      <c r="IOM89"/>
      <c r="ION89"/>
      <c r="IOO89"/>
      <c r="IOP89"/>
      <c r="IOQ89"/>
      <c r="IOR89"/>
      <c r="IOS89"/>
      <c r="IOT89"/>
      <c r="IOU89"/>
      <c r="IOV89"/>
      <c r="IOW89"/>
      <c r="IOX89"/>
      <c r="IOY89"/>
      <c r="IOZ89"/>
      <c r="IPA89"/>
      <c r="IPB89"/>
      <c r="IPC89"/>
      <c r="IPD89"/>
      <c r="IPE89"/>
      <c r="IPF89"/>
      <c r="IPG89"/>
      <c r="IPH89"/>
      <c r="IPI89"/>
      <c r="IPJ89"/>
      <c r="IPK89"/>
      <c r="IPL89"/>
      <c r="IPM89"/>
      <c r="IPN89"/>
      <c r="IPO89"/>
      <c r="IPP89"/>
      <c r="IPQ89"/>
      <c r="IPR89"/>
      <c r="IPS89"/>
      <c r="IPT89"/>
      <c r="IPU89"/>
      <c r="IPV89"/>
      <c r="IPW89"/>
      <c r="IPX89"/>
      <c r="IPY89"/>
      <c r="IPZ89"/>
      <c r="IQA89"/>
      <c r="IQB89"/>
      <c r="IQC89"/>
      <c r="IQD89"/>
      <c r="IQE89"/>
      <c r="IQF89"/>
      <c r="IQG89"/>
      <c r="IQH89"/>
      <c r="IQI89"/>
      <c r="IQJ89"/>
      <c r="IQK89"/>
      <c r="IQL89"/>
      <c r="IQM89"/>
      <c r="IQN89"/>
      <c r="IQO89"/>
      <c r="IQP89"/>
      <c r="IQQ89"/>
      <c r="IQR89"/>
      <c r="IQS89"/>
      <c r="IQT89"/>
      <c r="IQU89"/>
      <c r="IQV89"/>
      <c r="IQW89"/>
      <c r="IQX89"/>
      <c r="IQY89"/>
      <c r="IQZ89"/>
      <c r="IRA89"/>
      <c r="IRB89"/>
      <c r="IRC89"/>
      <c r="IRD89"/>
      <c r="IRE89"/>
      <c r="IRF89"/>
      <c r="IRG89"/>
      <c r="IRH89"/>
      <c r="IRI89"/>
      <c r="IRJ89"/>
      <c r="IRK89"/>
      <c r="IRL89"/>
      <c r="IRM89"/>
      <c r="IRN89"/>
      <c r="IRO89"/>
      <c r="IRP89"/>
      <c r="IRQ89"/>
      <c r="IRR89"/>
      <c r="IRS89"/>
      <c r="IRT89"/>
      <c r="IRU89"/>
      <c r="IRV89"/>
      <c r="IRW89"/>
      <c r="IRX89"/>
      <c r="IRY89"/>
      <c r="IRZ89"/>
      <c r="ISA89"/>
      <c r="ISB89"/>
      <c r="ISC89"/>
      <c r="ISD89"/>
      <c r="ISE89"/>
      <c r="ISF89"/>
      <c r="ISG89"/>
      <c r="ISH89"/>
      <c r="ISI89"/>
      <c r="ISJ89"/>
      <c r="ISK89"/>
      <c r="ISL89"/>
      <c r="ISM89"/>
      <c r="ISN89"/>
      <c r="ISO89"/>
      <c r="ISP89"/>
      <c r="ISQ89"/>
      <c r="ISR89"/>
      <c r="ISS89"/>
      <c r="IST89"/>
      <c r="ISU89"/>
      <c r="ISV89"/>
      <c r="ISW89"/>
      <c r="ISX89"/>
      <c r="ISY89"/>
      <c r="ISZ89"/>
      <c r="ITA89"/>
      <c r="ITB89"/>
      <c r="ITC89"/>
      <c r="ITD89"/>
      <c r="ITE89"/>
      <c r="ITF89"/>
      <c r="ITG89"/>
      <c r="ITH89"/>
      <c r="ITI89"/>
      <c r="ITJ89"/>
      <c r="ITK89"/>
      <c r="ITL89"/>
      <c r="ITM89"/>
      <c r="ITN89"/>
      <c r="ITO89"/>
      <c r="ITP89"/>
      <c r="ITQ89"/>
      <c r="ITR89"/>
      <c r="ITS89"/>
      <c r="ITT89"/>
      <c r="ITU89"/>
      <c r="ITV89"/>
      <c r="ITW89"/>
      <c r="ITX89"/>
      <c r="ITY89"/>
      <c r="ITZ89"/>
      <c r="IUA89"/>
      <c r="IUB89"/>
      <c r="IUC89"/>
      <c r="IUD89"/>
      <c r="IUE89"/>
      <c r="IUF89"/>
      <c r="IUG89"/>
      <c r="IUH89"/>
      <c r="IUI89"/>
      <c r="IUJ89"/>
      <c r="IUK89"/>
      <c r="IUL89"/>
      <c r="IUM89"/>
      <c r="IUN89"/>
      <c r="IUO89"/>
      <c r="IUP89"/>
      <c r="IUQ89"/>
      <c r="IUR89"/>
      <c r="IUS89"/>
      <c r="IUT89"/>
      <c r="IUU89"/>
      <c r="IUV89"/>
      <c r="IUW89"/>
      <c r="IUX89"/>
      <c r="IUY89"/>
      <c r="IUZ89"/>
      <c r="IVA89"/>
      <c r="IVB89"/>
      <c r="IVC89"/>
      <c r="IVD89"/>
      <c r="IVE89"/>
      <c r="IVF89"/>
      <c r="IVG89"/>
      <c r="IVH89"/>
      <c r="IVI89"/>
      <c r="IVJ89"/>
      <c r="IVK89"/>
      <c r="IVL89"/>
      <c r="IVM89"/>
      <c r="IVN89"/>
      <c r="IVO89"/>
      <c r="IVP89"/>
      <c r="IVQ89"/>
      <c r="IVR89"/>
      <c r="IVS89"/>
      <c r="IVT89"/>
      <c r="IVU89"/>
      <c r="IVV89"/>
      <c r="IVW89"/>
      <c r="IVX89"/>
      <c r="IVY89"/>
      <c r="IVZ89"/>
      <c r="IWA89"/>
      <c r="IWB89"/>
      <c r="IWC89"/>
      <c r="IWD89"/>
      <c r="IWE89"/>
      <c r="IWF89"/>
      <c r="IWG89"/>
      <c r="IWH89"/>
      <c r="IWI89"/>
      <c r="IWJ89"/>
      <c r="IWK89"/>
      <c r="IWL89"/>
      <c r="IWM89"/>
      <c r="IWN89"/>
      <c r="IWO89"/>
      <c r="IWP89"/>
      <c r="IWQ89"/>
      <c r="IWR89"/>
      <c r="IWS89"/>
      <c r="IWT89"/>
      <c r="IWU89"/>
      <c r="IWV89"/>
      <c r="IWW89"/>
      <c r="IWX89"/>
      <c r="IWY89"/>
      <c r="IWZ89"/>
      <c r="IXA89"/>
      <c r="IXB89"/>
      <c r="IXC89"/>
      <c r="IXD89"/>
      <c r="IXE89"/>
      <c r="IXF89"/>
      <c r="IXG89"/>
      <c r="IXH89"/>
      <c r="IXI89"/>
      <c r="IXJ89"/>
      <c r="IXK89"/>
      <c r="IXL89"/>
      <c r="IXM89"/>
      <c r="IXN89"/>
      <c r="IXO89"/>
      <c r="IXP89"/>
      <c r="IXQ89"/>
      <c r="IXR89"/>
      <c r="IXS89"/>
      <c r="IXT89"/>
      <c r="IXU89"/>
      <c r="IXV89"/>
      <c r="IXW89"/>
      <c r="IXX89"/>
      <c r="IXY89"/>
      <c r="IXZ89"/>
      <c r="IYA89"/>
      <c r="IYB89"/>
      <c r="IYC89"/>
      <c r="IYD89"/>
      <c r="IYE89"/>
      <c r="IYF89"/>
      <c r="IYG89"/>
      <c r="IYH89"/>
      <c r="IYI89"/>
      <c r="IYJ89"/>
      <c r="IYK89"/>
      <c r="IYL89"/>
      <c r="IYM89"/>
      <c r="IYN89"/>
      <c r="IYO89"/>
      <c r="IYP89"/>
      <c r="IYQ89"/>
      <c r="IYR89"/>
      <c r="IYS89"/>
      <c r="IYT89"/>
      <c r="IYU89"/>
      <c r="IYV89"/>
      <c r="IYW89"/>
      <c r="IYX89"/>
      <c r="IYY89"/>
      <c r="IYZ89"/>
      <c r="IZA89"/>
      <c r="IZB89"/>
      <c r="IZC89"/>
      <c r="IZD89"/>
      <c r="IZE89"/>
      <c r="IZF89"/>
      <c r="IZG89"/>
      <c r="IZH89"/>
      <c r="IZI89"/>
      <c r="IZJ89"/>
      <c r="IZK89"/>
      <c r="IZL89"/>
      <c r="IZM89"/>
      <c r="IZN89"/>
      <c r="IZO89"/>
      <c r="IZP89"/>
      <c r="IZQ89"/>
      <c r="IZR89"/>
      <c r="IZS89"/>
      <c r="IZT89"/>
      <c r="IZU89"/>
      <c r="IZV89"/>
      <c r="IZW89"/>
      <c r="IZX89"/>
      <c r="IZY89"/>
      <c r="IZZ89"/>
      <c r="JAA89"/>
      <c r="JAB89"/>
      <c r="JAC89"/>
      <c r="JAD89"/>
      <c r="JAE89"/>
      <c r="JAF89"/>
      <c r="JAG89"/>
      <c r="JAH89"/>
      <c r="JAI89"/>
      <c r="JAJ89"/>
      <c r="JAK89"/>
      <c r="JAL89"/>
      <c r="JAM89"/>
      <c r="JAN89"/>
      <c r="JAO89"/>
      <c r="JAP89"/>
      <c r="JAQ89"/>
      <c r="JAR89"/>
      <c r="JAS89"/>
      <c r="JAT89"/>
      <c r="JAU89"/>
      <c r="JAV89"/>
      <c r="JAW89"/>
      <c r="JAX89"/>
      <c r="JAY89"/>
      <c r="JAZ89"/>
      <c r="JBA89"/>
      <c r="JBB89"/>
      <c r="JBC89"/>
      <c r="JBD89"/>
      <c r="JBE89"/>
      <c r="JBF89"/>
      <c r="JBG89"/>
      <c r="JBH89"/>
      <c r="JBI89"/>
      <c r="JBJ89"/>
      <c r="JBK89"/>
      <c r="JBL89"/>
      <c r="JBM89"/>
      <c r="JBN89"/>
      <c r="JBO89"/>
      <c r="JBP89"/>
      <c r="JBQ89"/>
      <c r="JBR89"/>
      <c r="JBS89"/>
      <c r="JBT89"/>
      <c r="JBU89"/>
      <c r="JBV89"/>
      <c r="JBW89"/>
      <c r="JBX89"/>
      <c r="JBY89"/>
      <c r="JBZ89"/>
      <c r="JCA89"/>
      <c r="JCB89"/>
      <c r="JCC89"/>
      <c r="JCD89"/>
      <c r="JCE89"/>
      <c r="JCF89"/>
      <c r="JCG89"/>
      <c r="JCH89"/>
      <c r="JCI89"/>
      <c r="JCJ89"/>
      <c r="JCK89"/>
      <c r="JCL89"/>
      <c r="JCM89"/>
      <c r="JCN89"/>
      <c r="JCO89"/>
      <c r="JCP89"/>
      <c r="JCQ89"/>
      <c r="JCR89"/>
      <c r="JCS89"/>
      <c r="JCT89"/>
      <c r="JCU89"/>
      <c r="JCV89"/>
      <c r="JCW89"/>
      <c r="JCX89"/>
      <c r="JCY89"/>
      <c r="JCZ89"/>
      <c r="JDA89"/>
      <c r="JDB89"/>
      <c r="JDC89"/>
      <c r="JDD89"/>
      <c r="JDE89"/>
      <c r="JDF89"/>
      <c r="JDG89"/>
      <c r="JDH89"/>
      <c r="JDI89"/>
      <c r="JDJ89"/>
      <c r="JDK89"/>
      <c r="JDL89"/>
      <c r="JDM89"/>
      <c r="JDN89"/>
      <c r="JDO89"/>
      <c r="JDP89"/>
      <c r="JDQ89"/>
      <c r="JDR89"/>
      <c r="JDS89"/>
      <c r="JDT89"/>
      <c r="JDU89"/>
      <c r="JDV89"/>
      <c r="JDW89"/>
      <c r="JDX89"/>
      <c r="JDY89"/>
      <c r="JDZ89"/>
      <c r="JEA89"/>
      <c r="JEB89"/>
      <c r="JEC89"/>
      <c r="JED89"/>
      <c r="JEE89"/>
      <c r="JEF89"/>
      <c r="JEG89"/>
      <c r="JEH89"/>
      <c r="JEI89"/>
      <c r="JEJ89"/>
      <c r="JEK89"/>
      <c r="JEL89"/>
      <c r="JEM89"/>
      <c r="JEN89"/>
      <c r="JEO89"/>
      <c r="JEP89"/>
      <c r="JEQ89"/>
      <c r="JER89"/>
      <c r="JES89"/>
      <c r="JET89"/>
      <c r="JEU89"/>
      <c r="JEV89"/>
      <c r="JEW89"/>
      <c r="JEX89"/>
      <c r="JEY89"/>
      <c r="JEZ89"/>
      <c r="JFA89"/>
      <c r="JFB89"/>
      <c r="JFC89"/>
      <c r="JFD89"/>
      <c r="JFE89"/>
      <c r="JFF89"/>
      <c r="JFG89"/>
      <c r="JFH89"/>
      <c r="JFI89"/>
      <c r="JFJ89"/>
      <c r="JFK89"/>
      <c r="JFL89"/>
      <c r="JFM89"/>
      <c r="JFN89"/>
      <c r="JFO89"/>
      <c r="JFP89"/>
      <c r="JFQ89"/>
      <c r="JFR89"/>
      <c r="JFS89"/>
      <c r="JFT89"/>
      <c r="JFU89"/>
      <c r="JFV89"/>
      <c r="JFW89"/>
      <c r="JFX89"/>
      <c r="JFY89"/>
      <c r="JFZ89"/>
      <c r="JGA89"/>
      <c r="JGB89"/>
      <c r="JGC89"/>
      <c r="JGD89"/>
      <c r="JGE89"/>
      <c r="JGF89"/>
      <c r="JGG89"/>
      <c r="JGH89"/>
      <c r="JGI89"/>
      <c r="JGJ89"/>
      <c r="JGK89"/>
      <c r="JGL89"/>
      <c r="JGM89"/>
      <c r="JGN89"/>
      <c r="JGO89"/>
      <c r="JGP89"/>
      <c r="JGQ89"/>
      <c r="JGR89"/>
      <c r="JGS89"/>
      <c r="JGT89"/>
      <c r="JGU89"/>
      <c r="JGV89"/>
      <c r="JGW89"/>
      <c r="JGX89"/>
      <c r="JGY89"/>
      <c r="JGZ89"/>
      <c r="JHA89"/>
      <c r="JHB89"/>
      <c r="JHC89"/>
      <c r="JHD89"/>
      <c r="JHE89"/>
      <c r="JHF89"/>
      <c r="JHG89"/>
      <c r="JHH89"/>
      <c r="JHI89"/>
      <c r="JHJ89"/>
      <c r="JHK89"/>
      <c r="JHL89"/>
      <c r="JHM89"/>
      <c r="JHN89"/>
      <c r="JHO89"/>
      <c r="JHP89"/>
      <c r="JHQ89"/>
      <c r="JHR89"/>
      <c r="JHS89"/>
      <c r="JHT89"/>
      <c r="JHU89"/>
      <c r="JHV89"/>
      <c r="JHW89"/>
      <c r="JHX89"/>
      <c r="JHY89"/>
      <c r="JHZ89"/>
      <c r="JIA89"/>
      <c r="JIB89"/>
      <c r="JIC89"/>
      <c r="JID89"/>
      <c r="JIE89"/>
      <c r="JIF89"/>
      <c r="JIG89"/>
      <c r="JIH89"/>
      <c r="JII89"/>
      <c r="JIJ89"/>
      <c r="JIK89"/>
      <c r="JIL89"/>
      <c r="JIM89"/>
      <c r="JIN89"/>
      <c r="JIO89"/>
      <c r="JIP89"/>
      <c r="JIQ89"/>
      <c r="JIR89"/>
      <c r="JIS89"/>
      <c r="JIT89"/>
      <c r="JIU89"/>
      <c r="JIV89"/>
      <c r="JIW89"/>
      <c r="JIX89"/>
      <c r="JIY89"/>
      <c r="JIZ89"/>
      <c r="JJA89"/>
      <c r="JJB89"/>
      <c r="JJC89"/>
      <c r="JJD89"/>
      <c r="JJE89"/>
      <c r="JJF89"/>
      <c r="JJG89"/>
      <c r="JJH89"/>
      <c r="JJI89"/>
      <c r="JJJ89"/>
      <c r="JJK89"/>
      <c r="JJL89"/>
      <c r="JJM89"/>
      <c r="JJN89"/>
      <c r="JJO89"/>
      <c r="JJP89"/>
      <c r="JJQ89"/>
      <c r="JJR89"/>
      <c r="JJS89"/>
      <c r="JJT89"/>
      <c r="JJU89"/>
      <c r="JJV89"/>
      <c r="JJW89"/>
      <c r="JJX89"/>
      <c r="JJY89"/>
      <c r="JJZ89"/>
      <c r="JKA89"/>
      <c r="JKB89"/>
      <c r="JKC89"/>
      <c r="JKD89"/>
      <c r="JKE89"/>
      <c r="JKF89"/>
      <c r="JKG89"/>
      <c r="JKH89"/>
      <c r="JKI89"/>
      <c r="JKJ89"/>
      <c r="JKK89"/>
      <c r="JKL89"/>
      <c r="JKM89"/>
      <c r="JKN89"/>
      <c r="JKO89"/>
      <c r="JKP89"/>
      <c r="JKQ89"/>
      <c r="JKR89"/>
      <c r="JKS89"/>
      <c r="JKT89"/>
      <c r="JKU89"/>
      <c r="JKV89"/>
      <c r="JKW89"/>
      <c r="JKX89"/>
      <c r="JKY89"/>
      <c r="JKZ89"/>
      <c r="JLA89"/>
      <c r="JLB89"/>
      <c r="JLC89"/>
      <c r="JLD89"/>
      <c r="JLE89"/>
      <c r="JLF89"/>
      <c r="JLG89"/>
      <c r="JLH89"/>
      <c r="JLI89"/>
      <c r="JLJ89"/>
      <c r="JLK89"/>
      <c r="JLL89"/>
      <c r="JLM89"/>
      <c r="JLN89"/>
      <c r="JLO89"/>
      <c r="JLP89"/>
      <c r="JLQ89"/>
      <c r="JLR89"/>
      <c r="JLS89"/>
      <c r="JLT89"/>
      <c r="JLU89"/>
      <c r="JLV89"/>
      <c r="JLW89"/>
      <c r="JLX89"/>
      <c r="JLY89"/>
      <c r="JLZ89"/>
      <c r="JMA89"/>
      <c r="JMB89"/>
      <c r="JMC89"/>
      <c r="JMD89"/>
      <c r="JME89"/>
      <c r="JMF89"/>
      <c r="JMG89"/>
      <c r="JMH89"/>
      <c r="JMI89"/>
      <c r="JMJ89"/>
      <c r="JMK89"/>
      <c r="JML89"/>
      <c r="JMM89"/>
      <c r="JMN89"/>
      <c r="JMO89"/>
      <c r="JMP89"/>
      <c r="JMQ89"/>
      <c r="JMR89"/>
      <c r="JMS89"/>
      <c r="JMT89"/>
      <c r="JMU89"/>
      <c r="JMV89"/>
      <c r="JMW89"/>
      <c r="JMX89"/>
      <c r="JMY89"/>
      <c r="JMZ89"/>
      <c r="JNA89"/>
      <c r="JNB89"/>
      <c r="JNC89"/>
      <c r="JND89"/>
      <c r="JNE89"/>
      <c r="JNF89"/>
      <c r="JNG89"/>
      <c r="JNH89"/>
      <c r="JNI89"/>
      <c r="JNJ89"/>
      <c r="JNK89"/>
      <c r="JNL89"/>
      <c r="JNM89"/>
      <c r="JNN89"/>
      <c r="JNO89"/>
      <c r="JNP89"/>
      <c r="JNQ89"/>
      <c r="JNR89"/>
      <c r="JNS89"/>
      <c r="JNT89"/>
      <c r="JNU89"/>
      <c r="JNV89"/>
      <c r="JNW89"/>
      <c r="JNX89"/>
      <c r="JNY89"/>
      <c r="JNZ89"/>
      <c r="JOA89"/>
      <c r="JOB89"/>
      <c r="JOC89"/>
      <c r="JOD89"/>
      <c r="JOE89"/>
      <c r="JOF89"/>
      <c r="JOG89"/>
      <c r="JOH89"/>
      <c r="JOI89"/>
      <c r="JOJ89"/>
      <c r="JOK89"/>
      <c r="JOL89"/>
      <c r="JOM89"/>
      <c r="JON89"/>
      <c r="JOO89"/>
      <c r="JOP89"/>
      <c r="JOQ89"/>
      <c r="JOR89"/>
      <c r="JOS89"/>
      <c r="JOT89"/>
      <c r="JOU89"/>
      <c r="JOV89"/>
      <c r="JOW89"/>
      <c r="JOX89"/>
      <c r="JOY89"/>
      <c r="JOZ89"/>
      <c r="JPA89"/>
      <c r="JPB89"/>
      <c r="JPC89"/>
      <c r="JPD89"/>
      <c r="JPE89"/>
      <c r="JPF89"/>
      <c r="JPG89"/>
      <c r="JPH89"/>
      <c r="JPI89"/>
      <c r="JPJ89"/>
      <c r="JPK89"/>
      <c r="JPL89"/>
      <c r="JPM89"/>
      <c r="JPN89"/>
      <c r="JPO89"/>
      <c r="JPP89"/>
      <c r="JPQ89"/>
      <c r="JPR89"/>
      <c r="JPS89"/>
      <c r="JPT89"/>
      <c r="JPU89"/>
      <c r="JPV89"/>
      <c r="JPW89"/>
      <c r="JPX89"/>
      <c r="JPY89"/>
      <c r="JPZ89"/>
      <c r="JQA89"/>
      <c r="JQB89"/>
      <c r="JQC89"/>
      <c r="JQD89"/>
      <c r="JQE89"/>
      <c r="JQF89"/>
      <c r="JQG89"/>
      <c r="JQH89"/>
      <c r="JQI89"/>
      <c r="JQJ89"/>
      <c r="JQK89"/>
      <c r="JQL89"/>
      <c r="JQM89"/>
      <c r="JQN89"/>
      <c r="JQO89"/>
      <c r="JQP89"/>
      <c r="JQQ89"/>
      <c r="JQR89"/>
      <c r="JQS89"/>
      <c r="JQT89"/>
      <c r="JQU89"/>
      <c r="JQV89"/>
      <c r="JQW89"/>
      <c r="JQX89"/>
      <c r="JQY89"/>
      <c r="JQZ89"/>
      <c r="JRA89"/>
      <c r="JRB89"/>
      <c r="JRC89"/>
      <c r="JRD89"/>
      <c r="JRE89"/>
      <c r="JRF89"/>
      <c r="JRG89"/>
      <c r="JRH89"/>
      <c r="JRI89"/>
      <c r="JRJ89"/>
      <c r="JRK89"/>
      <c r="JRL89"/>
      <c r="JRM89"/>
      <c r="JRN89"/>
      <c r="JRO89"/>
      <c r="JRP89"/>
      <c r="JRQ89"/>
      <c r="JRR89"/>
      <c r="JRS89"/>
      <c r="JRT89"/>
      <c r="JRU89"/>
      <c r="JRV89"/>
      <c r="JRW89"/>
      <c r="JRX89"/>
      <c r="JRY89"/>
      <c r="JRZ89"/>
      <c r="JSA89"/>
      <c r="JSB89"/>
      <c r="JSC89"/>
      <c r="JSD89"/>
      <c r="JSE89"/>
      <c r="JSF89"/>
      <c r="JSG89"/>
      <c r="JSH89"/>
      <c r="JSI89"/>
      <c r="JSJ89"/>
      <c r="JSK89"/>
      <c r="JSL89"/>
      <c r="JSM89"/>
      <c r="JSN89"/>
      <c r="JSO89"/>
      <c r="JSP89"/>
      <c r="JSQ89"/>
      <c r="JSR89"/>
      <c r="JSS89"/>
      <c r="JST89"/>
      <c r="JSU89"/>
      <c r="JSV89"/>
      <c r="JSW89"/>
      <c r="JSX89"/>
      <c r="JSY89"/>
      <c r="JSZ89"/>
      <c r="JTA89"/>
      <c r="JTB89"/>
      <c r="JTC89"/>
      <c r="JTD89"/>
      <c r="JTE89"/>
      <c r="JTF89"/>
      <c r="JTG89"/>
      <c r="JTH89"/>
      <c r="JTI89"/>
      <c r="JTJ89"/>
      <c r="JTK89"/>
      <c r="JTL89"/>
      <c r="JTM89"/>
      <c r="JTN89"/>
      <c r="JTO89"/>
      <c r="JTP89"/>
      <c r="JTQ89"/>
      <c r="JTR89"/>
      <c r="JTS89"/>
      <c r="JTT89"/>
      <c r="JTU89"/>
      <c r="JTV89"/>
      <c r="JTW89"/>
      <c r="JTX89"/>
      <c r="JTY89"/>
      <c r="JTZ89"/>
      <c r="JUA89"/>
      <c r="JUB89"/>
      <c r="JUC89"/>
      <c r="JUD89"/>
      <c r="JUE89"/>
      <c r="JUF89"/>
      <c r="JUG89"/>
      <c r="JUH89"/>
      <c r="JUI89"/>
      <c r="JUJ89"/>
      <c r="JUK89"/>
      <c r="JUL89"/>
      <c r="JUM89"/>
      <c r="JUN89"/>
      <c r="JUO89"/>
      <c r="JUP89"/>
      <c r="JUQ89"/>
      <c r="JUR89"/>
      <c r="JUS89"/>
      <c r="JUT89"/>
      <c r="JUU89"/>
      <c r="JUV89"/>
      <c r="JUW89"/>
      <c r="JUX89"/>
      <c r="JUY89"/>
      <c r="JUZ89"/>
      <c r="JVA89"/>
      <c r="JVB89"/>
      <c r="JVC89"/>
      <c r="JVD89"/>
      <c r="JVE89"/>
      <c r="JVF89"/>
      <c r="JVG89"/>
      <c r="JVH89"/>
      <c r="JVI89"/>
      <c r="JVJ89"/>
      <c r="JVK89"/>
      <c r="JVL89"/>
      <c r="JVM89"/>
      <c r="JVN89"/>
      <c r="JVO89"/>
      <c r="JVP89"/>
      <c r="JVQ89"/>
      <c r="JVR89"/>
      <c r="JVS89"/>
      <c r="JVT89"/>
      <c r="JVU89"/>
      <c r="JVV89"/>
      <c r="JVW89"/>
      <c r="JVX89"/>
      <c r="JVY89"/>
      <c r="JVZ89"/>
      <c r="JWA89"/>
      <c r="JWB89"/>
      <c r="JWC89"/>
      <c r="JWD89"/>
      <c r="JWE89"/>
      <c r="JWF89"/>
      <c r="JWG89"/>
      <c r="JWH89"/>
      <c r="JWI89"/>
      <c r="JWJ89"/>
      <c r="JWK89"/>
      <c r="JWL89"/>
      <c r="JWM89"/>
      <c r="JWN89"/>
      <c r="JWO89"/>
      <c r="JWP89"/>
      <c r="JWQ89"/>
      <c r="JWR89"/>
      <c r="JWS89"/>
      <c r="JWT89"/>
      <c r="JWU89"/>
      <c r="JWV89"/>
      <c r="JWW89"/>
      <c r="JWX89"/>
      <c r="JWY89"/>
      <c r="JWZ89"/>
      <c r="JXA89"/>
      <c r="JXB89"/>
      <c r="JXC89"/>
      <c r="JXD89"/>
      <c r="JXE89"/>
      <c r="JXF89"/>
      <c r="JXG89"/>
      <c r="JXH89"/>
      <c r="JXI89"/>
      <c r="JXJ89"/>
      <c r="JXK89"/>
      <c r="JXL89"/>
      <c r="JXM89"/>
      <c r="JXN89"/>
      <c r="JXO89"/>
      <c r="JXP89"/>
      <c r="JXQ89"/>
      <c r="JXR89"/>
      <c r="JXS89"/>
      <c r="JXT89"/>
      <c r="JXU89"/>
      <c r="JXV89"/>
      <c r="JXW89"/>
      <c r="JXX89"/>
      <c r="JXY89"/>
      <c r="JXZ89"/>
      <c r="JYA89"/>
      <c r="JYB89"/>
      <c r="JYC89"/>
      <c r="JYD89"/>
      <c r="JYE89"/>
      <c r="JYF89"/>
      <c r="JYG89"/>
      <c r="JYH89"/>
      <c r="JYI89"/>
      <c r="JYJ89"/>
      <c r="JYK89"/>
      <c r="JYL89"/>
      <c r="JYM89"/>
      <c r="JYN89"/>
      <c r="JYO89"/>
      <c r="JYP89"/>
      <c r="JYQ89"/>
      <c r="JYR89"/>
      <c r="JYS89"/>
      <c r="JYT89"/>
      <c r="JYU89"/>
      <c r="JYV89"/>
      <c r="JYW89"/>
      <c r="JYX89"/>
      <c r="JYY89"/>
      <c r="JYZ89"/>
      <c r="JZA89"/>
      <c r="JZB89"/>
      <c r="JZC89"/>
      <c r="JZD89"/>
      <c r="JZE89"/>
      <c r="JZF89"/>
      <c r="JZG89"/>
      <c r="JZH89"/>
      <c r="JZI89"/>
      <c r="JZJ89"/>
      <c r="JZK89"/>
      <c r="JZL89"/>
      <c r="JZM89"/>
      <c r="JZN89"/>
      <c r="JZO89"/>
      <c r="JZP89"/>
      <c r="JZQ89"/>
      <c r="JZR89"/>
      <c r="JZS89"/>
      <c r="JZT89"/>
      <c r="JZU89"/>
      <c r="JZV89"/>
      <c r="JZW89"/>
      <c r="JZX89"/>
      <c r="JZY89"/>
      <c r="JZZ89"/>
      <c r="KAA89"/>
      <c r="KAB89"/>
      <c r="KAC89"/>
      <c r="KAD89"/>
      <c r="KAE89"/>
      <c r="KAF89"/>
      <c r="KAG89"/>
      <c r="KAH89"/>
      <c r="KAI89"/>
      <c r="KAJ89"/>
      <c r="KAK89"/>
      <c r="KAL89"/>
      <c r="KAM89"/>
      <c r="KAN89"/>
      <c r="KAO89"/>
      <c r="KAP89"/>
      <c r="KAQ89"/>
      <c r="KAR89"/>
      <c r="KAS89"/>
      <c r="KAT89"/>
      <c r="KAU89"/>
      <c r="KAV89"/>
      <c r="KAW89"/>
      <c r="KAX89"/>
      <c r="KAY89"/>
      <c r="KAZ89"/>
      <c r="KBA89"/>
      <c r="KBB89"/>
      <c r="KBC89"/>
      <c r="KBD89"/>
      <c r="KBE89"/>
      <c r="KBF89"/>
      <c r="KBG89"/>
      <c r="KBH89"/>
      <c r="KBI89"/>
      <c r="KBJ89"/>
      <c r="KBK89"/>
      <c r="KBL89"/>
      <c r="KBM89"/>
      <c r="KBN89"/>
      <c r="KBO89"/>
      <c r="KBP89"/>
      <c r="KBQ89"/>
      <c r="KBR89"/>
      <c r="KBS89"/>
      <c r="KBT89"/>
      <c r="KBU89"/>
      <c r="KBV89"/>
      <c r="KBW89"/>
      <c r="KBX89"/>
      <c r="KBY89"/>
      <c r="KBZ89"/>
      <c r="KCA89"/>
      <c r="KCB89"/>
      <c r="KCC89"/>
      <c r="KCD89"/>
      <c r="KCE89"/>
      <c r="KCF89"/>
      <c r="KCG89"/>
      <c r="KCH89"/>
      <c r="KCI89"/>
      <c r="KCJ89"/>
      <c r="KCK89"/>
      <c r="KCL89"/>
      <c r="KCM89"/>
      <c r="KCN89"/>
      <c r="KCO89"/>
      <c r="KCP89"/>
      <c r="KCQ89"/>
      <c r="KCR89"/>
      <c r="KCS89"/>
      <c r="KCT89"/>
      <c r="KCU89"/>
      <c r="KCV89"/>
      <c r="KCW89"/>
      <c r="KCX89"/>
      <c r="KCY89"/>
      <c r="KCZ89"/>
      <c r="KDA89"/>
      <c r="KDB89"/>
      <c r="KDC89"/>
      <c r="KDD89"/>
      <c r="KDE89"/>
      <c r="KDF89"/>
      <c r="KDG89"/>
      <c r="KDH89"/>
      <c r="KDI89"/>
      <c r="KDJ89"/>
      <c r="KDK89"/>
      <c r="KDL89"/>
      <c r="KDM89"/>
      <c r="KDN89"/>
      <c r="KDO89"/>
      <c r="KDP89"/>
      <c r="KDQ89"/>
      <c r="KDR89"/>
      <c r="KDS89"/>
      <c r="KDT89"/>
      <c r="KDU89"/>
      <c r="KDV89"/>
      <c r="KDW89"/>
      <c r="KDX89"/>
      <c r="KDY89"/>
      <c r="KDZ89"/>
      <c r="KEA89"/>
      <c r="KEB89"/>
      <c r="KEC89"/>
      <c r="KED89"/>
      <c r="KEE89"/>
      <c r="KEF89"/>
      <c r="KEG89"/>
      <c r="KEH89"/>
      <c r="KEI89"/>
      <c r="KEJ89"/>
      <c r="KEK89"/>
      <c r="KEL89"/>
      <c r="KEM89"/>
      <c r="KEN89"/>
      <c r="KEO89"/>
      <c r="KEP89"/>
      <c r="KEQ89"/>
      <c r="KER89"/>
      <c r="KES89"/>
      <c r="KET89"/>
      <c r="KEU89"/>
      <c r="KEV89"/>
      <c r="KEW89"/>
      <c r="KEX89"/>
      <c r="KEY89"/>
      <c r="KEZ89"/>
      <c r="KFA89"/>
      <c r="KFB89"/>
      <c r="KFC89"/>
      <c r="KFD89"/>
      <c r="KFE89"/>
      <c r="KFF89"/>
      <c r="KFG89"/>
      <c r="KFH89"/>
      <c r="KFI89"/>
      <c r="KFJ89"/>
      <c r="KFK89"/>
      <c r="KFL89"/>
      <c r="KFM89"/>
      <c r="KFN89"/>
      <c r="KFO89"/>
      <c r="KFP89"/>
      <c r="KFQ89"/>
      <c r="KFR89"/>
      <c r="KFS89"/>
      <c r="KFT89"/>
      <c r="KFU89"/>
      <c r="KFV89"/>
      <c r="KFW89"/>
      <c r="KFX89"/>
      <c r="KFY89"/>
      <c r="KFZ89"/>
      <c r="KGA89"/>
      <c r="KGB89"/>
      <c r="KGC89"/>
      <c r="KGD89"/>
      <c r="KGE89"/>
      <c r="KGF89"/>
      <c r="KGG89"/>
      <c r="KGH89"/>
      <c r="KGI89"/>
      <c r="KGJ89"/>
      <c r="KGK89"/>
      <c r="KGL89"/>
      <c r="KGM89"/>
      <c r="KGN89"/>
      <c r="KGO89"/>
      <c r="KGP89"/>
      <c r="KGQ89"/>
      <c r="KGR89"/>
      <c r="KGS89"/>
      <c r="KGT89"/>
      <c r="KGU89"/>
      <c r="KGV89"/>
      <c r="KGW89"/>
      <c r="KGX89"/>
      <c r="KGY89"/>
      <c r="KGZ89"/>
      <c r="KHA89"/>
      <c r="KHB89"/>
      <c r="KHC89"/>
      <c r="KHD89"/>
      <c r="KHE89"/>
      <c r="KHF89"/>
      <c r="KHG89"/>
      <c r="KHH89"/>
      <c r="KHI89"/>
      <c r="KHJ89"/>
      <c r="KHK89"/>
      <c r="KHL89"/>
      <c r="KHM89"/>
      <c r="KHN89"/>
      <c r="KHO89"/>
      <c r="KHP89"/>
      <c r="KHQ89"/>
      <c r="KHR89"/>
      <c r="KHS89"/>
      <c r="KHT89"/>
      <c r="KHU89"/>
      <c r="KHV89"/>
      <c r="KHW89"/>
      <c r="KHX89"/>
      <c r="KHY89"/>
      <c r="KHZ89"/>
      <c r="KIA89"/>
      <c r="KIB89"/>
      <c r="KIC89"/>
      <c r="KID89"/>
      <c r="KIE89"/>
      <c r="KIF89"/>
      <c r="KIG89"/>
      <c r="KIH89"/>
      <c r="KII89"/>
      <c r="KIJ89"/>
      <c r="KIK89"/>
      <c r="KIL89"/>
      <c r="KIM89"/>
      <c r="KIN89"/>
      <c r="KIO89"/>
      <c r="KIP89"/>
      <c r="KIQ89"/>
      <c r="KIR89"/>
      <c r="KIS89"/>
      <c r="KIT89"/>
      <c r="KIU89"/>
      <c r="KIV89"/>
      <c r="KIW89"/>
      <c r="KIX89"/>
      <c r="KIY89"/>
      <c r="KIZ89"/>
      <c r="KJA89"/>
      <c r="KJB89"/>
      <c r="KJC89"/>
      <c r="KJD89"/>
      <c r="KJE89"/>
      <c r="KJF89"/>
      <c r="KJG89"/>
      <c r="KJH89"/>
      <c r="KJI89"/>
      <c r="KJJ89"/>
      <c r="KJK89"/>
      <c r="KJL89"/>
      <c r="KJM89"/>
      <c r="KJN89"/>
      <c r="KJO89"/>
      <c r="KJP89"/>
      <c r="KJQ89"/>
      <c r="KJR89"/>
      <c r="KJS89"/>
      <c r="KJT89"/>
      <c r="KJU89"/>
      <c r="KJV89"/>
      <c r="KJW89"/>
      <c r="KJX89"/>
      <c r="KJY89"/>
      <c r="KJZ89"/>
      <c r="KKA89"/>
      <c r="KKB89"/>
      <c r="KKC89"/>
      <c r="KKD89"/>
      <c r="KKE89"/>
      <c r="KKF89"/>
      <c r="KKG89"/>
      <c r="KKH89"/>
      <c r="KKI89"/>
      <c r="KKJ89"/>
      <c r="KKK89"/>
      <c r="KKL89"/>
      <c r="KKM89"/>
      <c r="KKN89"/>
      <c r="KKO89"/>
      <c r="KKP89"/>
      <c r="KKQ89"/>
      <c r="KKR89"/>
      <c r="KKS89"/>
      <c r="KKT89"/>
      <c r="KKU89"/>
      <c r="KKV89"/>
      <c r="KKW89"/>
      <c r="KKX89"/>
      <c r="KKY89"/>
      <c r="KKZ89"/>
      <c r="KLA89"/>
      <c r="KLB89"/>
      <c r="KLC89"/>
      <c r="KLD89"/>
      <c r="KLE89"/>
      <c r="KLF89"/>
      <c r="KLG89"/>
      <c r="KLH89"/>
      <c r="KLI89"/>
      <c r="KLJ89"/>
      <c r="KLK89"/>
      <c r="KLL89"/>
      <c r="KLM89"/>
      <c r="KLN89"/>
      <c r="KLO89"/>
      <c r="KLP89"/>
      <c r="KLQ89"/>
      <c r="KLR89"/>
      <c r="KLS89"/>
      <c r="KLT89"/>
      <c r="KLU89"/>
      <c r="KLV89"/>
      <c r="KLW89"/>
      <c r="KLX89"/>
      <c r="KLY89"/>
      <c r="KLZ89"/>
      <c r="KMA89"/>
      <c r="KMB89"/>
      <c r="KMC89"/>
      <c r="KMD89"/>
      <c r="KME89"/>
      <c r="KMF89"/>
      <c r="KMG89"/>
      <c r="KMH89"/>
      <c r="KMI89"/>
      <c r="KMJ89"/>
      <c r="KMK89"/>
      <c r="KML89"/>
      <c r="KMM89"/>
      <c r="KMN89"/>
      <c r="KMO89"/>
      <c r="KMP89"/>
      <c r="KMQ89"/>
      <c r="KMR89"/>
      <c r="KMS89"/>
      <c r="KMT89"/>
      <c r="KMU89"/>
      <c r="KMV89"/>
      <c r="KMW89"/>
      <c r="KMX89"/>
      <c r="KMY89"/>
      <c r="KMZ89"/>
      <c r="KNA89"/>
      <c r="KNB89"/>
      <c r="KNC89"/>
      <c r="KND89"/>
      <c r="KNE89"/>
      <c r="KNF89"/>
      <c r="KNG89"/>
      <c r="KNH89"/>
      <c r="KNI89"/>
      <c r="KNJ89"/>
      <c r="KNK89"/>
      <c r="KNL89"/>
      <c r="KNM89"/>
      <c r="KNN89"/>
      <c r="KNO89"/>
      <c r="KNP89"/>
      <c r="KNQ89"/>
      <c r="KNR89"/>
      <c r="KNS89"/>
      <c r="KNT89"/>
      <c r="KNU89"/>
      <c r="KNV89"/>
      <c r="KNW89"/>
      <c r="KNX89"/>
      <c r="KNY89"/>
      <c r="KNZ89"/>
      <c r="KOA89"/>
      <c r="KOB89"/>
      <c r="KOC89"/>
      <c r="KOD89"/>
      <c r="KOE89"/>
      <c r="KOF89"/>
      <c r="KOG89"/>
      <c r="KOH89"/>
      <c r="KOI89"/>
      <c r="KOJ89"/>
      <c r="KOK89"/>
      <c r="KOL89"/>
      <c r="KOM89"/>
      <c r="KON89"/>
      <c r="KOO89"/>
      <c r="KOP89"/>
      <c r="KOQ89"/>
      <c r="KOR89"/>
      <c r="KOS89"/>
      <c r="KOT89"/>
      <c r="KOU89"/>
      <c r="KOV89"/>
      <c r="KOW89"/>
      <c r="KOX89"/>
      <c r="KOY89"/>
      <c r="KOZ89"/>
      <c r="KPA89"/>
      <c r="KPB89"/>
      <c r="KPC89"/>
      <c r="KPD89"/>
      <c r="KPE89"/>
      <c r="KPF89"/>
      <c r="KPG89"/>
      <c r="KPH89"/>
      <c r="KPI89"/>
      <c r="KPJ89"/>
      <c r="KPK89"/>
      <c r="KPL89"/>
      <c r="KPM89"/>
      <c r="KPN89"/>
      <c r="KPO89"/>
      <c r="KPP89"/>
      <c r="KPQ89"/>
      <c r="KPR89"/>
      <c r="KPS89"/>
      <c r="KPT89"/>
      <c r="KPU89"/>
      <c r="KPV89"/>
      <c r="KPW89"/>
      <c r="KPX89"/>
      <c r="KPY89"/>
      <c r="KPZ89"/>
      <c r="KQA89"/>
      <c r="KQB89"/>
      <c r="KQC89"/>
      <c r="KQD89"/>
      <c r="KQE89"/>
      <c r="KQF89"/>
      <c r="KQG89"/>
      <c r="KQH89"/>
      <c r="KQI89"/>
      <c r="KQJ89"/>
      <c r="KQK89"/>
      <c r="KQL89"/>
      <c r="KQM89"/>
      <c r="KQN89"/>
      <c r="KQO89"/>
      <c r="KQP89"/>
      <c r="KQQ89"/>
      <c r="KQR89"/>
      <c r="KQS89"/>
      <c r="KQT89"/>
      <c r="KQU89"/>
      <c r="KQV89"/>
      <c r="KQW89"/>
      <c r="KQX89"/>
      <c r="KQY89"/>
      <c r="KQZ89"/>
      <c r="KRA89"/>
      <c r="KRB89"/>
      <c r="KRC89"/>
      <c r="KRD89"/>
      <c r="KRE89"/>
      <c r="KRF89"/>
      <c r="KRG89"/>
      <c r="KRH89"/>
      <c r="KRI89"/>
      <c r="KRJ89"/>
      <c r="KRK89"/>
      <c r="KRL89"/>
      <c r="KRM89"/>
      <c r="KRN89"/>
      <c r="KRO89"/>
      <c r="KRP89"/>
      <c r="KRQ89"/>
      <c r="KRR89"/>
      <c r="KRS89"/>
      <c r="KRT89"/>
      <c r="KRU89"/>
      <c r="KRV89"/>
      <c r="KRW89"/>
      <c r="KRX89"/>
      <c r="KRY89"/>
      <c r="KRZ89"/>
      <c r="KSA89"/>
      <c r="KSB89"/>
      <c r="KSC89"/>
      <c r="KSD89"/>
      <c r="KSE89"/>
      <c r="KSF89"/>
      <c r="KSG89"/>
      <c r="KSH89"/>
      <c r="KSI89"/>
      <c r="KSJ89"/>
      <c r="KSK89"/>
      <c r="KSL89"/>
      <c r="KSM89"/>
      <c r="KSN89"/>
      <c r="KSO89"/>
      <c r="KSP89"/>
      <c r="KSQ89"/>
      <c r="KSR89"/>
      <c r="KSS89"/>
      <c r="KST89"/>
      <c r="KSU89"/>
      <c r="KSV89"/>
      <c r="KSW89"/>
      <c r="KSX89"/>
      <c r="KSY89"/>
      <c r="KSZ89"/>
      <c r="KTA89"/>
      <c r="KTB89"/>
      <c r="KTC89"/>
      <c r="KTD89"/>
      <c r="KTE89"/>
      <c r="KTF89"/>
      <c r="KTG89"/>
      <c r="KTH89"/>
      <c r="KTI89"/>
      <c r="KTJ89"/>
      <c r="KTK89"/>
      <c r="KTL89"/>
      <c r="KTM89"/>
      <c r="KTN89"/>
      <c r="KTO89"/>
      <c r="KTP89"/>
      <c r="KTQ89"/>
      <c r="KTR89"/>
      <c r="KTS89"/>
      <c r="KTT89"/>
      <c r="KTU89"/>
      <c r="KTV89"/>
      <c r="KTW89"/>
      <c r="KTX89"/>
      <c r="KTY89"/>
      <c r="KTZ89"/>
      <c r="KUA89"/>
      <c r="KUB89"/>
      <c r="KUC89"/>
      <c r="KUD89"/>
      <c r="KUE89"/>
      <c r="KUF89"/>
      <c r="KUG89"/>
      <c r="KUH89"/>
      <c r="KUI89"/>
      <c r="KUJ89"/>
      <c r="KUK89"/>
      <c r="KUL89"/>
      <c r="KUM89"/>
      <c r="KUN89"/>
      <c r="KUO89"/>
      <c r="KUP89"/>
      <c r="KUQ89"/>
      <c r="KUR89"/>
      <c r="KUS89"/>
      <c r="KUT89"/>
      <c r="KUU89"/>
      <c r="KUV89"/>
      <c r="KUW89"/>
      <c r="KUX89"/>
      <c r="KUY89"/>
      <c r="KUZ89"/>
      <c r="KVA89"/>
      <c r="KVB89"/>
      <c r="KVC89"/>
      <c r="KVD89"/>
      <c r="KVE89"/>
      <c r="KVF89"/>
      <c r="KVG89"/>
      <c r="KVH89"/>
      <c r="KVI89"/>
      <c r="KVJ89"/>
      <c r="KVK89"/>
      <c r="KVL89"/>
      <c r="KVM89"/>
      <c r="KVN89"/>
      <c r="KVO89"/>
      <c r="KVP89"/>
      <c r="KVQ89"/>
      <c r="KVR89"/>
      <c r="KVS89"/>
      <c r="KVT89"/>
      <c r="KVU89"/>
      <c r="KVV89"/>
      <c r="KVW89"/>
      <c r="KVX89"/>
      <c r="KVY89"/>
      <c r="KVZ89"/>
      <c r="KWA89"/>
      <c r="KWB89"/>
      <c r="KWC89"/>
      <c r="KWD89"/>
      <c r="KWE89"/>
      <c r="KWF89"/>
      <c r="KWG89"/>
      <c r="KWH89"/>
      <c r="KWI89"/>
      <c r="KWJ89"/>
      <c r="KWK89"/>
      <c r="KWL89"/>
      <c r="KWM89"/>
      <c r="KWN89"/>
      <c r="KWO89"/>
      <c r="KWP89"/>
      <c r="KWQ89"/>
      <c r="KWR89"/>
      <c r="KWS89"/>
      <c r="KWT89"/>
      <c r="KWU89"/>
      <c r="KWV89"/>
      <c r="KWW89"/>
      <c r="KWX89"/>
      <c r="KWY89"/>
      <c r="KWZ89"/>
      <c r="KXA89"/>
      <c r="KXB89"/>
      <c r="KXC89"/>
      <c r="KXD89"/>
      <c r="KXE89"/>
      <c r="KXF89"/>
      <c r="KXG89"/>
      <c r="KXH89"/>
      <c r="KXI89"/>
      <c r="KXJ89"/>
      <c r="KXK89"/>
      <c r="KXL89"/>
      <c r="KXM89"/>
      <c r="KXN89"/>
      <c r="KXO89"/>
      <c r="KXP89"/>
      <c r="KXQ89"/>
      <c r="KXR89"/>
      <c r="KXS89"/>
      <c r="KXT89"/>
      <c r="KXU89"/>
      <c r="KXV89"/>
      <c r="KXW89"/>
      <c r="KXX89"/>
      <c r="KXY89"/>
      <c r="KXZ89"/>
      <c r="KYA89"/>
      <c r="KYB89"/>
      <c r="KYC89"/>
      <c r="KYD89"/>
      <c r="KYE89"/>
      <c r="KYF89"/>
      <c r="KYG89"/>
      <c r="KYH89"/>
      <c r="KYI89"/>
      <c r="KYJ89"/>
      <c r="KYK89"/>
      <c r="KYL89"/>
      <c r="KYM89"/>
      <c r="KYN89"/>
      <c r="KYO89"/>
      <c r="KYP89"/>
      <c r="KYQ89"/>
      <c r="KYR89"/>
      <c r="KYS89"/>
      <c r="KYT89"/>
      <c r="KYU89"/>
      <c r="KYV89"/>
      <c r="KYW89"/>
      <c r="KYX89"/>
      <c r="KYY89"/>
      <c r="KYZ89"/>
      <c r="KZA89"/>
      <c r="KZB89"/>
      <c r="KZC89"/>
      <c r="KZD89"/>
      <c r="KZE89"/>
      <c r="KZF89"/>
      <c r="KZG89"/>
      <c r="KZH89"/>
      <c r="KZI89"/>
      <c r="KZJ89"/>
      <c r="KZK89"/>
      <c r="KZL89"/>
      <c r="KZM89"/>
      <c r="KZN89"/>
      <c r="KZO89"/>
      <c r="KZP89"/>
      <c r="KZQ89"/>
      <c r="KZR89"/>
      <c r="KZS89"/>
      <c r="KZT89"/>
      <c r="KZU89"/>
      <c r="KZV89"/>
      <c r="KZW89"/>
      <c r="KZX89"/>
      <c r="KZY89"/>
      <c r="KZZ89"/>
      <c r="LAA89"/>
      <c r="LAB89"/>
      <c r="LAC89"/>
      <c r="LAD89"/>
      <c r="LAE89"/>
      <c r="LAF89"/>
      <c r="LAG89"/>
      <c r="LAH89"/>
      <c r="LAI89"/>
      <c r="LAJ89"/>
      <c r="LAK89"/>
      <c r="LAL89"/>
      <c r="LAM89"/>
      <c r="LAN89"/>
      <c r="LAO89"/>
      <c r="LAP89"/>
      <c r="LAQ89"/>
      <c r="LAR89"/>
      <c r="LAS89"/>
      <c r="LAT89"/>
      <c r="LAU89"/>
      <c r="LAV89"/>
      <c r="LAW89"/>
      <c r="LAX89"/>
      <c r="LAY89"/>
      <c r="LAZ89"/>
      <c r="LBA89"/>
      <c r="LBB89"/>
      <c r="LBC89"/>
      <c r="LBD89"/>
      <c r="LBE89"/>
      <c r="LBF89"/>
      <c r="LBG89"/>
      <c r="LBH89"/>
      <c r="LBI89"/>
      <c r="LBJ89"/>
      <c r="LBK89"/>
      <c r="LBL89"/>
      <c r="LBM89"/>
      <c r="LBN89"/>
      <c r="LBO89"/>
      <c r="LBP89"/>
      <c r="LBQ89"/>
      <c r="LBR89"/>
      <c r="LBS89"/>
      <c r="LBT89"/>
      <c r="LBU89"/>
      <c r="LBV89"/>
      <c r="LBW89"/>
      <c r="LBX89"/>
      <c r="LBY89"/>
      <c r="LBZ89"/>
      <c r="LCA89"/>
      <c r="LCB89"/>
      <c r="LCC89"/>
      <c r="LCD89"/>
      <c r="LCE89"/>
      <c r="LCF89"/>
      <c r="LCG89"/>
      <c r="LCH89"/>
      <c r="LCI89"/>
      <c r="LCJ89"/>
      <c r="LCK89"/>
      <c r="LCL89"/>
      <c r="LCM89"/>
      <c r="LCN89"/>
      <c r="LCO89"/>
      <c r="LCP89"/>
      <c r="LCQ89"/>
      <c r="LCR89"/>
      <c r="LCS89"/>
      <c r="LCT89"/>
      <c r="LCU89"/>
      <c r="LCV89"/>
      <c r="LCW89"/>
      <c r="LCX89"/>
      <c r="LCY89"/>
      <c r="LCZ89"/>
      <c r="LDA89"/>
      <c r="LDB89"/>
      <c r="LDC89"/>
      <c r="LDD89"/>
      <c r="LDE89"/>
      <c r="LDF89"/>
      <c r="LDG89"/>
      <c r="LDH89"/>
      <c r="LDI89"/>
      <c r="LDJ89"/>
      <c r="LDK89"/>
      <c r="LDL89"/>
      <c r="LDM89"/>
      <c r="LDN89"/>
      <c r="LDO89"/>
      <c r="LDP89"/>
      <c r="LDQ89"/>
      <c r="LDR89"/>
      <c r="LDS89"/>
      <c r="LDT89"/>
      <c r="LDU89"/>
      <c r="LDV89"/>
      <c r="LDW89"/>
      <c r="LDX89"/>
      <c r="LDY89"/>
      <c r="LDZ89"/>
      <c r="LEA89"/>
      <c r="LEB89"/>
      <c r="LEC89"/>
      <c r="LED89"/>
      <c r="LEE89"/>
      <c r="LEF89"/>
      <c r="LEG89"/>
      <c r="LEH89"/>
      <c r="LEI89"/>
      <c r="LEJ89"/>
      <c r="LEK89"/>
      <c r="LEL89"/>
      <c r="LEM89"/>
      <c r="LEN89"/>
      <c r="LEO89"/>
      <c r="LEP89"/>
      <c r="LEQ89"/>
      <c r="LER89"/>
      <c r="LES89"/>
      <c r="LET89"/>
      <c r="LEU89"/>
      <c r="LEV89"/>
      <c r="LEW89"/>
      <c r="LEX89"/>
      <c r="LEY89"/>
      <c r="LEZ89"/>
      <c r="LFA89"/>
      <c r="LFB89"/>
      <c r="LFC89"/>
      <c r="LFD89"/>
      <c r="LFE89"/>
      <c r="LFF89"/>
      <c r="LFG89"/>
      <c r="LFH89"/>
      <c r="LFI89"/>
      <c r="LFJ89"/>
      <c r="LFK89"/>
      <c r="LFL89"/>
      <c r="LFM89"/>
      <c r="LFN89"/>
      <c r="LFO89"/>
      <c r="LFP89"/>
      <c r="LFQ89"/>
      <c r="LFR89"/>
      <c r="LFS89"/>
      <c r="LFT89"/>
      <c r="LFU89"/>
      <c r="LFV89"/>
      <c r="LFW89"/>
      <c r="LFX89"/>
      <c r="LFY89"/>
      <c r="LFZ89"/>
      <c r="LGA89"/>
      <c r="LGB89"/>
      <c r="LGC89"/>
      <c r="LGD89"/>
      <c r="LGE89"/>
      <c r="LGF89"/>
      <c r="LGG89"/>
      <c r="LGH89"/>
      <c r="LGI89"/>
      <c r="LGJ89"/>
      <c r="LGK89"/>
      <c r="LGL89"/>
      <c r="LGM89"/>
      <c r="LGN89"/>
      <c r="LGO89"/>
      <c r="LGP89"/>
      <c r="LGQ89"/>
      <c r="LGR89"/>
      <c r="LGS89"/>
      <c r="LGT89"/>
      <c r="LGU89"/>
      <c r="LGV89"/>
      <c r="LGW89"/>
      <c r="LGX89"/>
      <c r="LGY89"/>
      <c r="LGZ89"/>
      <c r="LHA89"/>
      <c r="LHB89"/>
      <c r="LHC89"/>
      <c r="LHD89"/>
      <c r="LHE89"/>
      <c r="LHF89"/>
      <c r="LHG89"/>
      <c r="LHH89"/>
      <c r="LHI89"/>
      <c r="LHJ89"/>
      <c r="LHK89"/>
      <c r="LHL89"/>
      <c r="LHM89"/>
      <c r="LHN89"/>
      <c r="LHO89"/>
      <c r="LHP89"/>
      <c r="LHQ89"/>
      <c r="LHR89"/>
      <c r="LHS89"/>
      <c r="LHT89"/>
      <c r="LHU89"/>
      <c r="LHV89"/>
      <c r="LHW89"/>
      <c r="LHX89"/>
      <c r="LHY89"/>
      <c r="LHZ89"/>
      <c r="LIA89"/>
      <c r="LIB89"/>
      <c r="LIC89"/>
      <c r="LID89"/>
      <c r="LIE89"/>
      <c r="LIF89"/>
      <c r="LIG89"/>
      <c r="LIH89"/>
      <c r="LII89"/>
      <c r="LIJ89"/>
      <c r="LIK89"/>
      <c r="LIL89"/>
      <c r="LIM89"/>
      <c r="LIN89"/>
      <c r="LIO89"/>
      <c r="LIP89"/>
      <c r="LIQ89"/>
      <c r="LIR89"/>
      <c r="LIS89"/>
      <c r="LIT89"/>
      <c r="LIU89"/>
      <c r="LIV89"/>
      <c r="LIW89"/>
      <c r="LIX89"/>
      <c r="LIY89"/>
      <c r="LIZ89"/>
      <c r="LJA89"/>
      <c r="LJB89"/>
      <c r="LJC89"/>
      <c r="LJD89"/>
      <c r="LJE89"/>
      <c r="LJF89"/>
      <c r="LJG89"/>
      <c r="LJH89"/>
      <c r="LJI89"/>
      <c r="LJJ89"/>
      <c r="LJK89"/>
      <c r="LJL89"/>
      <c r="LJM89"/>
      <c r="LJN89"/>
      <c r="LJO89"/>
      <c r="LJP89"/>
      <c r="LJQ89"/>
      <c r="LJR89"/>
      <c r="LJS89"/>
      <c r="LJT89"/>
      <c r="LJU89"/>
      <c r="LJV89"/>
      <c r="LJW89"/>
      <c r="LJX89"/>
      <c r="LJY89"/>
      <c r="LJZ89"/>
      <c r="LKA89"/>
      <c r="LKB89"/>
      <c r="LKC89"/>
      <c r="LKD89"/>
      <c r="LKE89"/>
      <c r="LKF89"/>
      <c r="LKG89"/>
      <c r="LKH89"/>
      <c r="LKI89"/>
      <c r="LKJ89"/>
      <c r="LKK89"/>
      <c r="LKL89"/>
      <c r="LKM89"/>
      <c r="LKN89"/>
      <c r="LKO89"/>
      <c r="LKP89"/>
      <c r="LKQ89"/>
      <c r="LKR89"/>
      <c r="LKS89"/>
      <c r="LKT89"/>
      <c r="LKU89"/>
      <c r="LKV89"/>
      <c r="LKW89"/>
      <c r="LKX89"/>
      <c r="LKY89"/>
      <c r="LKZ89"/>
      <c r="LLA89"/>
      <c r="LLB89"/>
      <c r="LLC89"/>
      <c r="LLD89"/>
      <c r="LLE89"/>
      <c r="LLF89"/>
      <c r="LLG89"/>
      <c r="LLH89"/>
      <c r="LLI89"/>
      <c r="LLJ89"/>
      <c r="LLK89"/>
      <c r="LLL89"/>
      <c r="LLM89"/>
      <c r="LLN89"/>
      <c r="LLO89"/>
      <c r="LLP89"/>
      <c r="LLQ89"/>
      <c r="LLR89"/>
      <c r="LLS89"/>
      <c r="LLT89"/>
      <c r="LLU89"/>
      <c r="LLV89"/>
      <c r="LLW89"/>
      <c r="LLX89"/>
      <c r="LLY89"/>
      <c r="LLZ89"/>
      <c r="LMA89"/>
      <c r="LMB89"/>
      <c r="LMC89"/>
      <c r="LMD89"/>
      <c r="LME89"/>
      <c r="LMF89"/>
      <c r="LMG89"/>
      <c r="LMH89"/>
      <c r="LMI89"/>
      <c r="LMJ89"/>
      <c r="LMK89"/>
      <c r="LML89"/>
      <c r="LMM89"/>
      <c r="LMN89"/>
      <c r="LMO89"/>
      <c r="LMP89"/>
      <c r="LMQ89"/>
      <c r="LMR89"/>
      <c r="LMS89"/>
      <c r="LMT89"/>
      <c r="LMU89"/>
      <c r="LMV89"/>
      <c r="LMW89"/>
      <c r="LMX89"/>
      <c r="LMY89"/>
      <c r="LMZ89"/>
      <c r="LNA89"/>
      <c r="LNB89"/>
      <c r="LNC89"/>
      <c r="LND89"/>
      <c r="LNE89"/>
      <c r="LNF89"/>
      <c r="LNG89"/>
      <c r="LNH89"/>
      <c r="LNI89"/>
      <c r="LNJ89"/>
      <c r="LNK89"/>
      <c r="LNL89"/>
      <c r="LNM89"/>
      <c r="LNN89"/>
      <c r="LNO89"/>
      <c r="LNP89"/>
      <c r="LNQ89"/>
      <c r="LNR89"/>
      <c r="LNS89"/>
      <c r="LNT89"/>
      <c r="LNU89"/>
      <c r="LNV89"/>
      <c r="LNW89"/>
      <c r="LNX89"/>
      <c r="LNY89"/>
      <c r="LNZ89"/>
      <c r="LOA89"/>
      <c r="LOB89"/>
      <c r="LOC89"/>
      <c r="LOD89"/>
      <c r="LOE89"/>
      <c r="LOF89"/>
      <c r="LOG89"/>
      <c r="LOH89"/>
      <c r="LOI89"/>
      <c r="LOJ89"/>
      <c r="LOK89"/>
      <c r="LOL89"/>
      <c r="LOM89"/>
      <c r="LON89"/>
      <c r="LOO89"/>
      <c r="LOP89"/>
      <c r="LOQ89"/>
      <c r="LOR89"/>
      <c r="LOS89"/>
      <c r="LOT89"/>
      <c r="LOU89"/>
      <c r="LOV89"/>
      <c r="LOW89"/>
      <c r="LOX89"/>
      <c r="LOY89"/>
      <c r="LOZ89"/>
      <c r="LPA89"/>
      <c r="LPB89"/>
      <c r="LPC89"/>
      <c r="LPD89"/>
      <c r="LPE89"/>
      <c r="LPF89"/>
      <c r="LPG89"/>
      <c r="LPH89"/>
      <c r="LPI89"/>
      <c r="LPJ89"/>
      <c r="LPK89"/>
      <c r="LPL89"/>
      <c r="LPM89"/>
      <c r="LPN89"/>
      <c r="LPO89"/>
      <c r="LPP89"/>
      <c r="LPQ89"/>
      <c r="LPR89"/>
      <c r="LPS89"/>
      <c r="LPT89"/>
      <c r="LPU89"/>
      <c r="LPV89"/>
      <c r="LPW89"/>
      <c r="LPX89"/>
      <c r="LPY89"/>
      <c r="LPZ89"/>
      <c r="LQA89"/>
      <c r="LQB89"/>
      <c r="LQC89"/>
      <c r="LQD89"/>
      <c r="LQE89"/>
      <c r="LQF89"/>
      <c r="LQG89"/>
      <c r="LQH89"/>
      <c r="LQI89"/>
      <c r="LQJ89"/>
      <c r="LQK89"/>
      <c r="LQL89"/>
      <c r="LQM89"/>
      <c r="LQN89"/>
      <c r="LQO89"/>
      <c r="LQP89"/>
      <c r="LQQ89"/>
      <c r="LQR89"/>
      <c r="LQS89"/>
      <c r="LQT89"/>
      <c r="LQU89"/>
      <c r="LQV89"/>
      <c r="LQW89"/>
      <c r="LQX89"/>
      <c r="LQY89"/>
      <c r="LQZ89"/>
      <c r="LRA89"/>
      <c r="LRB89"/>
      <c r="LRC89"/>
      <c r="LRD89"/>
      <c r="LRE89"/>
      <c r="LRF89"/>
      <c r="LRG89"/>
      <c r="LRH89"/>
      <c r="LRI89"/>
      <c r="LRJ89"/>
      <c r="LRK89"/>
      <c r="LRL89"/>
      <c r="LRM89"/>
      <c r="LRN89"/>
      <c r="LRO89"/>
      <c r="LRP89"/>
      <c r="LRQ89"/>
      <c r="LRR89"/>
      <c r="LRS89"/>
      <c r="LRT89"/>
      <c r="LRU89"/>
      <c r="LRV89"/>
      <c r="LRW89"/>
      <c r="LRX89"/>
      <c r="LRY89"/>
      <c r="LRZ89"/>
      <c r="LSA89"/>
      <c r="LSB89"/>
      <c r="LSC89"/>
      <c r="LSD89"/>
      <c r="LSE89"/>
      <c r="LSF89"/>
      <c r="LSG89"/>
      <c r="LSH89"/>
      <c r="LSI89"/>
      <c r="LSJ89"/>
      <c r="LSK89"/>
      <c r="LSL89"/>
      <c r="LSM89"/>
      <c r="LSN89"/>
      <c r="LSO89"/>
      <c r="LSP89"/>
      <c r="LSQ89"/>
      <c r="LSR89"/>
      <c r="LSS89"/>
      <c r="LST89"/>
      <c r="LSU89"/>
      <c r="LSV89"/>
      <c r="LSW89"/>
      <c r="LSX89"/>
      <c r="LSY89"/>
      <c r="LSZ89"/>
      <c r="LTA89"/>
      <c r="LTB89"/>
      <c r="LTC89"/>
      <c r="LTD89"/>
      <c r="LTE89"/>
      <c r="LTF89"/>
      <c r="LTG89"/>
      <c r="LTH89"/>
      <c r="LTI89"/>
      <c r="LTJ89"/>
      <c r="LTK89"/>
      <c r="LTL89"/>
      <c r="LTM89"/>
      <c r="LTN89"/>
      <c r="LTO89"/>
      <c r="LTP89"/>
      <c r="LTQ89"/>
      <c r="LTR89"/>
      <c r="LTS89"/>
      <c r="LTT89"/>
      <c r="LTU89"/>
      <c r="LTV89"/>
      <c r="LTW89"/>
      <c r="LTX89"/>
      <c r="LTY89"/>
      <c r="LTZ89"/>
      <c r="LUA89"/>
      <c r="LUB89"/>
      <c r="LUC89"/>
      <c r="LUD89"/>
      <c r="LUE89"/>
      <c r="LUF89"/>
      <c r="LUG89"/>
      <c r="LUH89"/>
      <c r="LUI89"/>
      <c r="LUJ89"/>
      <c r="LUK89"/>
      <c r="LUL89"/>
      <c r="LUM89"/>
      <c r="LUN89"/>
      <c r="LUO89"/>
      <c r="LUP89"/>
      <c r="LUQ89"/>
      <c r="LUR89"/>
      <c r="LUS89"/>
      <c r="LUT89"/>
      <c r="LUU89"/>
      <c r="LUV89"/>
      <c r="LUW89"/>
      <c r="LUX89"/>
      <c r="LUY89"/>
      <c r="LUZ89"/>
      <c r="LVA89"/>
      <c r="LVB89"/>
      <c r="LVC89"/>
      <c r="LVD89"/>
      <c r="LVE89"/>
      <c r="LVF89"/>
      <c r="LVG89"/>
      <c r="LVH89"/>
      <c r="LVI89"/>
      <c r="LVJ89"/>
      <c r="LVK89"/>
      <c r="LVL89"/>
      <c r="LVM89"/>
      <c r="LVN89"/>
      <c r="LVO89"/>
      <c r="LVP89"/>
      <c r="LVQ89"/>
      <c r="LVR89"/>
      <c r="LVS89"/>
      <c r="LVT89"/>
      <c r="LVU89"/>
      <c r="LVV89"/>
      <c r="LVW89"/>
      <c r="LVX89"/>
      <c r="LVY89"/>
      <c r="LVZ89"/>
      <c r="LWA89"/>
      <c r="LWB89"/>
      <c r="LWC89"/>
      <c r="LWD89"/>
      <c r="LWE89"/>
      <c r="LWF89"/>
      <c r="LWG89"/>
      <c r="LWH89"/>
      <c r="LWI89"/>
      <c r="LWJ89"/>
      <c r="LWK89"/>
      <c r="LWL89"/>
      <c r="LWM89"/>
      <c r="LWN89"/>
      <c r="LWO89"/>
      <c r="LWP89"/>
      <c r="LWQ89"/>
      <c r="LWR89"/>
      <c r="LWS89"/>
      <c r="LWT89"/>
      <c r="LWU89"/>
      <c r="LWV89"/>
      <c r="LWW89"/>
      <c r="LWX89"/>
      <c r="LWY89"/>
      <c r="LWZ89"/>
      <c r="LXA89"/>
      <c r="LXB89"/>
      <c r="LXC89"/>
      <c r="LXD89"/>
      <c r="LXE89"/>
      <c r="LXF89"/>
      <c r="LXG89"/>
      <c r="LXH89"/>
      <c r="LXI89"/>
      <c r="LXJ89"/>
      <c r="LXK89"/>
      <c r="LXL89"/>
      <c r="LXM89"/>
      <c r="LXN89"/>
      <c r="LXO89"/>
      <c r="LXP89"/>
      <c r="LXQ89"/>
      <c r="LXR89"/>
      <c r="LXS89"/>
      <c r="LXT89"/>
      <c r="LXU89"/>
      <c r="LXV89"/>
      <c r="LXW89"/>
      <c r="LXX89"/>
      <c r="LXY89"/>
      <c r="LXZ89"/>
      <c r="LYA89"/>
      <c r="LYB89"/>
      <c r="LYC89"/>
      <c r="LYD89"/>
      <c r="LYE89"/>
      <c r="LYF89"/>
      <c r="LYG89"/>
      <c r="LYH89"/>
      <c r="LYI89"/>
      <c r="LYJ89"/>
      <c r="LYK89"/>
      <c r="LYL89"/>
      <c r="LYM89"/>
      <c r="LYN89"/>
      <c r="LYO89"/>
      <c r="LYP89"/>
      <c r="LYQ89"/>
      <c r="LYR89"/>
      <c r="LYS89"/>
      <c r="LYT89"/>
      <c r="LYU89"/>
      <c r="LYV89"/>
      <c r="LYW89"/>
      <c r="LYX89"/>
      <c r="LYY89"/>
      <c r="LYZ89"/>
      <c r="LZA89"/>
      <c r="LZB89"/>
      <c r="LZC89"/>
      <c r="LZD89"/>
      <c r="LZE89"/>
      <c r="LZF89"/>
      <c r="LZG89"/>
      <c r="LZH89"/>
      <c r="LZI89"/>
      <c r="LZJ89"/>
      <c r="LZK89"/>
      <c r="LZL89"/>
      <c r="LZM89"/>
      <c r="LZN89"/>
      <c r="LZO89"/>
      <c r="LZP89"/>
      <c r="LZQ89"/>
      <c r="LZR89"/>
      <c r="LZS89"/>
      <c r="LZT89"/>
      <c r="LZU89"/>
      <c r="LZV89"/>
      <c r="LZW89"/>
      <c r="LZX89"/>
      <c r="LZY89"/>
      <c r="LZZ89"/>
      <c r="MAA89"/>
      <c r="MAB89"/>
      <c r="MAC89"/>
      <c r="MAD89"/>
      <c r="MAE89"/>
      <c r="MAF89"/>
      <c r="MAG89"/>
      <c r="MAH89"/>
      <c r="MAI89"/>
      <c r="MAJ89"/>
      <c r="MAK89"/>
      <c r="MAL89"/>
      <c r="MAM89"/>
      <c r="MAN89"/>
      <c r="MAO89"/>
      <c r="MAP89"/>
      <c r="MAQ89"/>
      <c r="MAR89"/>
      <c r="MAS89"/>
      <c r="MAT89"/>
      <c r="MAU89"/>
      <c r="MAV89"/>
      <c r="MAW89"/>
      <c r="MAX89"/>
      <c r="MAY89"/>
      <c r="MAZ89"/>
      <c r="MBA89"/>
      <c r="MBB89"/>
      <c r="MBC89"/>
      <c r="MBD89"/>
      <c r="MBE89"/>
      <c r="MBF89"/>
      <c r="MBG89"/>
      <c r="MBH89"/>
      <c r="MBI89"/>
      <c r="MBJ89"/>
      <c r="MBK89"/>
      <c r="MBL89"/>
      <c r="MBM89"/>
      <c r="MBN89"/>
      <c r="MBO89"/>
      <c r="MBP89"/>
      <c r="MBQ89"/>
      <c r="MBR89"/>
      <c r="MBS89"/>
      <c r="MBT89"/>
      <c r="MBU89"/>
      <c r="MBV89"/>
      <c r="MBW89"/>
      <c r="MBX89"/>
      <c r="MBY89"/>
      <c r="MBZ89"/>
      <c r="MCA89"/>
      <c r="MCB89"/>
      <c r="MCC89"/>
      <c r="MCD89"/>
      <c r="MCE89"/>
      <c r="MCF89"/>
      <c r="MCG89"/>
      <c r="MCH89"/>
      <c r="MCI89"/>
      <c r="MCJ89"/>
      <c r="MCK89"/>
      <c r="MCL89"/>
      <c r="MCM89"/>
      <c r="MCN89"/>
      <c r="MCO89"/>
      <c r="MCP89"/>
      <c r="MCQ89"/>
      <c r="MCR89"/>
      <c r="MCS89"/>
      <c r="MCT89"/>
      <c r="MCU89"/>
      <c r="MCV89"/>
      <c r="MCW89"/>
      <c r="MCX89"/>
      <c r="MCY89"/>
      <c r="MCZ89"/>
      <c r="MDA89"/>
      <c r="MDB89"/>
      <c r="MDC89"/>
      <c r="MDD89"/>
      <c r="MDE89"/>
      <c r="MDF89"/>
      <c r="MDG89"/>
      <c r="MDH89"/>
      <c r="MDI89"/>
      <c r="MDJ89"/>
      <c r="MDK89"/>
      <c r="MDL89"/>
      <c r="MDM89"/>
      <c r="MDN89"/>
      <c r="MDO89"/>
      <c r="MDP89"/>
      <c r="MDQ89"/>
      <c r="MDR89"/>
      <c r="MDS89"/>
      <c r="MDT89"/>
      <c r="MDU89"/>
      <c r="MDV89"/>
      <c r="MDW89"/>
      <c r="MDX89"/>
      <c r="MDY89"/>
      <c r="MDZ89"/>
      <c r="MEA89"/>
      <c r="MEB89"/>
      <c r="MEC89"/>
      <c r="MED89"/>
      <c r="MEE89"/>
      <c r="MEF89"/>
      <c r="MEG89"/>
      <c r="MEH89"/>
      <c r="MEI89"/>
      <c r="MEJ89"/>
      <c r="MEK89"/>
      <c r="MEL89"/>
      <c r="MEM89"/>
      <c r="MEN89"/>
      <c r="MEO89"/>
      <c r="MEP89"/>
      <c r="MEQ89"/>
      <c r="MER89"/>
      <c r="MES89"/>
      <c r="MET89"/>
      <c r="MEU89"/>
      <c r="MEV89"/>
      <c r="MEW89"/>
      <c r="MEX89"/>
      <c r="MEY89"/>
      <c r="MEZ89"/>
      <c r="MFA89"/>
      <c r="MFB89"/>
      <c r="MFC89"/>
      <c r="MFD89"/>
      <c r="MFE89"/>
      <c r="MFF89"/>
      <c r="MFG89"/>
      <c r="MFH89"/>
      <c r="MFI89"/>
      <c r="MFJ89"/>
      <c r="MFK89"/>
      <c r="MFL89"/>
      <c r="MFM89"/>
      <c r="MFN89"/>
      <c r="MFO89"/>
      <c r="MFP89"/>
      <c r="MFQ89"/>
      <c r="MFR89"/>
      <c r="MFS89"/>
      <c r="MFT89"/>
      <c r="MFU89"/>
      <c r="MFV89"/>
      <c r="MFW89"/>
      <c r="MFX89"/>
      <c r="MFY89"/>
      <c r="MFZ89"/>
      <c r="MGA89"/>
      <c r="MGB89"/>
      <c r="MGC89"/>
      <c r="MGD89"/>
      <c r="MGE89"/>
      <c r="MGF89"/>
      <c r="MGG89"/>
      <c r="MGH89"/>
      <c r="MGI89"/>
      <c r="MGJ89"/>
      <c r="MGK89"/>
      <c r="MGL89"/>
      <c r="MGM89"/>
      <c r="MGN89"/>
      <c r="MGO89"/>
      <c r="MGP89"/>
      <c r="MGQ89"/>
      <c r="MGR89"/>
      <c r="MGS89"/>
      <c r="MGT89"/>
      <c r="MGU89"/>
      <c r="MGV89"/>
      <c r="MGW89"/>
      <c r="MGX89"/>
      <c r="MGY89"/>
      <c r="MGZ89"/>
      <c r="MHA89"/>
      <c r="MHB89"/>
      <c r="MHC89"/>
      <c r="MHD89"/>
      <c r="MHE89"/>
      <c r="MHF89"/>
      <c r="MHG89"/>
      <c r="MHH89"/>
      <c r="MHI89"/>
      <c r="MHJ89"/>
      <c r="MHK89"/>
      <c r="MHL89"/>
      <c r="MHM89"/>
      <c r="MHN89"/>
      <c r="MHO89"/>
      <c r="MHP89"/>
      <c r="MHQ89"/>
      <c r="MHR89"/>
      <c r="MHS89"/>
      <c r="MHT89"/>
      <c r="MHU89"/>
      <c r="MHV89"/>
      <c r="MHW89"/>
      <c r="MHX89"/>
      <c r="MHY89"/>
      <c r="MHZ89"/>
      <c r="MIA89"/>
      <c r="MIB89"/>
      <c r="MIC89"/>
      <c r="MID89"/>
      <c r="MIE89"/>
      <c r="MIF89"/>
      <c r="MIG89"/>
      <c r="MIH89"/>
      <c r="MII89"/>
      <c r="MIJ89"/>
      <c r="MIK89"/>
      <c r="MIL89"/>
      <c r="MIM89"/>
      <c r="MIN89"/>
      <c r="MIO89"/>
      <c r="MIP89"/>
      <c r="MIQ89"/>
      <c r="MIR89"/>
      <c r="MIS89"/>
      <c r="MIT89"/>
      <c r="MIU89"/>
      <c r="MIV89"/>
      <c r="MIW89"/>
      <c r="MIX89"/>
      <c r="MIY89"/>
      <c r="MIZ89"/>
      <c r="MJA89"/>
      <c r="MJB89"/>
      <c r="MJC89"/>
      <c r="MJD89"/>
      <c r="MJE89"/>
      <c r="MJF89"/>
      <c r="MJG89"/>
      <c r="MJH89"/>
      <c r="MJI89"/>
      <c r="MJJ89"/>
      <c r="MJK89"/>
      <c r="MJL89"/>
      <c r="MJM89"/>
      <c r="MJN89"/>
      <c r="MJO89"/>
      <c r="MJP89"/>
      <c r="MJQ89"/>
      <c r="MJR89"/>
      <c r="MJS89"/>
      <c r="MJT89"/>
      <c r="MJU89"/>
      <c r="MJV89"/>
      <c r="MJW89"/>
      <c r="MJX89"/>
      <c r="MJY89"/>
      <c r="MJZ89"/>
      <c r="MKA89"/>
      <c r="MKB89"/>
      <c r="MKC89"/>
      <c r="MKD89"/>
      <c r="MKE89"/>
      <c r="MKF89"/>
      <c r="MKG89"/>
      <c r="MKH89"/>
      <c r="MKI89"/>
      <c r="MKJ89"/>
      <c r="MKK89"/>
      <c r="MKL89"/>
      <c r="MKM89"/>
      <c r="MKN89"/>
      <c r="MKO89"/>
      <c r="MKP89"/>
      <c r="MKQ89"/>
      <c r="MKR89"/>
      <c r="MKS89"/>
      <c r="MKT89"/>
      <c r="MKU89"/>
      <c r="MKV89"/>
      <c r="MKW89"/>
      <c r="MKX89"/>
      <c r="MKY89"/>
      <c r="MKZ89"/>
      <c r="MLA89"/>
      <c r="MLB89"/>
      <c r="MLC89"/>
      <c r="MLD89"/>
      <c r="MLE89"/>
      <c r="MLF89"/>
      <c r="MLG89"/>
      <c r="MLH89"/>
      <c r="MLI89"/>
      <c r="MLJ89"/>
      <c r="MLK89"/>
      <c r="MLL89"/>
      <c r="MLM89"/>
      <c r="MLN89"/>
      <c r="MLO89"/>
      <c r="MLP89"/>
      <c r="MLQ89"/>
      <c r="MLR89"/>
      <c r="MLS89"/>
      <c r="MLT89"/>
      <c r="MLU89"/>
      <c r="MLV89"/>
      <c r="MLW89"/>
      <c r="MLX89"/>
      <c r="MLY89"/>
      <c r="MLZ89"/>
      <c r="MMA89"/>
      <c r="MMB89"/>
      <c r="MMC89"/>
      <c r="MMD89"/>
      <c r="MME89"/>
      <c r="MMF89"/>
      <c r="MMG89"/>
      <c r="MMH89"/>
      <c r="MMI89"/>
      <c r="MMJ89"/>
      <c r="MMK89"/>
      <c r="MML89"/>
      <c r="MMM89"/>
      <c r="MMN89"/>
      <c r="MMO89"/>
      <c r="MMP89"/>
      <c r="MMQ89"/>
      <c r="MMR89"/>
      <c r="MMS89"/>
      <c r="MMT89"/>
      <c r="MMU89"/>
      <c r="MMV89"/>
      <c r="MMW89"/>
      <c r="MMX89"/>
      <c r="MMY89"/>
      <c r="MMZ89"/>
      <c r="MNA89"/>
      <c r="MNB89"/>
      <c r="MNC89"/>
      <c r="MND89"/>
      <c r="MNE89"/>
      <c r="MNF89"/>
      <c r="MNG89"/>
      <c r="MNH89"/>
      <c r="MNI89"/>
      <c r="MNJ89"/>
      <c r="MNK89"/>
      <c r="MNL89"/>
      <c r="MNM89"/>
      <c r="MNN89"/>
      <c r="MNO89"/>
      <c r="MNP89"/>
      <c r="MNQ89"/>
      <c r="MNR89"/>
      <c r="MNS89"/>
      <c r="MNT89"/>
      <c r="MNU89"/>
      <c r="MNV89"/>
      <c r="MNW89"/>
      <c r="MNX89"/>
      <c r="MNY89"/>
      <c r="MNZ89"/>
      <c r="MOA89"/>
      <c r="MOB89"/>
      <c r="MOC89"/>
      <c r="MOD89"/>
      <c r="MOE89"/>
      <c r="MOF89"/>
      <c r="MOG89"/>
      <c r="MOH89"/>
      <c r="MOI89"/>
      <c r="MOJ89"/>
      <c r="MOK89"/>
      <c r="MOL89"/>
      <c r="MOM89"/>
      <c r="MON89"/>
      <c r="MOO89"/>
      <c r="MOP89"/>
      <c r="MOQ89"/>
      <c r="MOR89"/>
      <c r="MOS89"/>
      <c r="MOT89"/>
      <c r="MOU89"/>
      <c r="MOV89"/>
      <c r="MOW89"/>
      <c r="MOX89"/>
      <c r="MOY89"/>
      <c r="MOZ89"/>
      <c r="MPA89"/>
      <c r="MPB89"/>
      <c r="MPC89"/>
      <c r="MPD89"/>
      <c r="MPE89"/>
      <c r="MPF89"/>
      <c r="MPG89"/>
      <c r="MPH89"/>
      <c r="MPI89"/>
      <c r="MPJ89"/>
      <c r="MPK89"/>
      <c r="MPL89"/>
      <c r="MPM89"/>
      <c r="MPN89"/>
      <c r="MPO89"/>
      <c r="MPP89"/>
      <c r="MPQ89"/>
      <c r="MPR89"/>
      <c r="MPS89"/>
      <c r="MPT89"/>
      <c r="MPU89"/>
      <c r="MPV89"/>
      <c r="MPW89"/>
      <c r="MPX89"/>
      <c r="MPY89"/>
      <c r="MPZ89"/>
      <c r="MQA89"/>
      <c r="MQB89"/>
      <c r="MQC89"/>
      <c r="MQD89"/>
      <c r="MQE89"/>
      <c r="MQF89"/>
      <c r="MQG89"/>
      <c r="MQH89"/>
      <c r="MQI89"/>
      <c r="MQJ89"/>
      <c r="MQK89"/>
      <c r="MQL89"/>
      <c r="MQM89"/>
      <c r="MQN89"/>
      <c r="MQO89"/>
      <c r="MQP89"/>
      <c r="MQQ89"/>
      <c r="MQR89"/>
      <c r="MQS89"/>
      <c r="MQT89"/>
      <c r="MQU89"/>
      <c r="MQV89"/>
      <c r="MQW89"/>
      <c r="MQX89"/>
      <c r="MQY89"/>
      <c r="MQZ89"/>
      <c r="MRA89"/>
      <c r="MRB89"/>
      <c r="MRC89"/>
      <c r="MRD89"/>
      <c r="MRE89"/>
      <c r="MRF89"/>
      <c r="MRG89"/>
      <c r="MRH89"/>
      <c r="MRI89"/>
      <c r="MRJ89"/>
      <c r="MRK89"/>
      <c r="MRL89"/>
      <c r="MRM89"/>
      <c r="MRN89"/>
      <c r="MRO89"/>
      <c r="MRP89"/>
      <c r="MRQ89"/>
      <c r="MRR89"/>
      <c r="MRS89"/>
      <c r="MRT89"/>
      <c r="MRU89"/>
      <c r="MRV89"/>
      <c r="MRW89"/>
      <c r="MRX89"/>
      <c r="MRY89"/>
      <c r="MRZ89"/>
      <c r="MSA89"/>
      <c r="MSB89"/>
      <c r="MSC89"/>
      <c r="MSD89"/>
      <c r="MSE89"/>
      <c r="MSF89"/>
      <c r="MSG89"/>
      <c r="MSH89"/>
      <c r="MSI89"/>
      <c r="MSJ89"/>
      <c r="MSK89"/>
      <c r="MSL89"/>
      <c r="MSM89"/>
      <c r="MSN89"/>
      <c r="MSO89"/>
      <c r="MSP89"/>
      <c r="MSQ89"/>
      <c r="MSR89"/>
      <c r="MSS89"/>
      <c r="MST89"/>
      <c r="MSU89"/>
      <c r="MSV89"/>
      <c r="MSW89"/>
      <c r="MSX89"/>
      <c r="MSY89"/>
      <c r="MSZ89"/>
      <c r="MTA89"/>
      <c r="MTB89"/>
      <c r="MTC89"/>
      <c r="MTD89"/>
      <c r="MTE89"/>
      <c r="MTF89"/>
      <c r="MTG89"/>
      <c r="MTH89"/>
      <c r="MTI89"/>
      <c r="MTJ89"/>
      <c r="MTK89"/>
      <c r="MTL89"/>
      <c r="MTM89"/>
      <c r="MTN89"/>
      <c r="MTO89"/>
      <c r="MTP89"/>
      <c r="MTQ89"/>
      <c r="MTR89"/>
      <c r="MTS89"/>
      <c r="MTT89"/>
      <c r="MTU89"/>
      <c r="MTV89"/>
      <c r="MTW89"/>
      <c r="MTX89"/>
      <c r="MTY89"/>
      <c r="MTZ89"/>
      <c r="MUA89"/>
      <c r="MUB89"/>
      <c r="MUC89"/>
      <c r="MUD89"/>
      <c r="MUE89"/>
      <c r="MUF89"/>
      <c r="MUG89"/>
      <c r="MUH89"/>
      <c r="MUI89"/>
      <c r="MUJ89"/>
      <c r="MUK89"/>
      <c r="MUL89"/>
      <c r="MUM89"/>
      <c r="MUN89"/>
      <c r="MUO89"/>
      <c r="MUP89"/>
      <c r="MUQ89"/>
      <c r="MUR89"/>
      <c r="MUS89"/>
      <c r="MUT89"/>
      <c r="MUU89"/>
      <c r="MUV89"/>
      <c r="MUW89"/>
      <c r="MUX89"/>
      <c r="MUY89"/>
      <c r="MUZ89"/>
      <c r="MVA89"/>
      <c r="MVB89"/>
      <c r="MVC89"/>
      <c r="MVD89"/>
      <c r="MVE89"/>
      <c r="MVF89"/>
      <c r="MVG89"/>
      <c r="MVH89"/>
      <c r="MVI89"/>
      <c r="MVJ89"/>
      <c r="MVK89"/>
      <c r="MVL89"/>
      <c r="MVM89"/>
      <c r="MVN89"/>
      <c r="MVO89"/>
      <c r="MVP89"/>
      <c r="MVQ89"/>
      <c r="MVR89"/>
      <c r="MVS89"/>
      <c r="MVT89"/>
      <c r="MVU89"/>
      <c r="MVV89"/>
      <c r="MVW89"/>
      <c r="MVX89"/>
      <c r="MVY89"/>
      <c r="MVZ89"/>
      <c r="MWA89"/>
      <c r="MWB89"/>
      <c r="MWC89"/>
      <c r="MWD89"/>
      <c r="MWE89"/>
      <c r="MWF89"/>
      <c r="MWG89"/>
      <c r="MWH89"/>
      <c r="MWI89"/>
      <c r="MWJ89"/>
      <c r="MWK89"/>
      <c r="MWL89"/>
      <c r="MWM89"/>
      <c r="MWN89"/>
      <c r="MWO89"/>
      <c r="MWP89"/>
      <c r="MWQ89"/>
      <c r="MWR89"/>
      <c r="MWS89"/>
      <c r="MWT89"/>
      <c r="MWU89"/>
      <c r="MWV89"/>
      <c r="MWW89"/>
      <c r="MWX89"/>
      <c r="MWY89"/>
      <c r="MWZ89"/>
      <c r="MXA89"/>
      <c r="MXB89"/>
      <c r="MXC89"/>
      <c r="MXD89"/>
      <c r="MXE89"/>
      <c r="MXF89"/>
      <c r="MXG89"/>
      <c r="MXH89"/>
      <c r="MXI89"/>
      <c r="MXJ89"/>
      <c r="MXK89"/>
      <c r="MXL89"/>
      <c r="MXM89"/>
      <c r="MXN89"/>
      <c r="MXO89"/>
      <c r="MXP89"/>
      <c r="MXQ89"/>
      <c r="MXR89"/>
      <c r="MXS89"/>
      <c r="MXT89"/>
      <c r="MXU89"/>
      <c r="MXV89"/>
      <c r="MXW89"/>
      <c r="MXX89"/>
      <c r="MXY89"/>
      <c r="MXZ89"/>
      <c r="MYA89"/>
      <c r="MYB89"/>
      <c r="MYC89"/>
      <c r="MYD89"/>
      <c r="MYE89"/>
      <c r="MYF89"/>
      <c r="MYG89"/>
      <c r="MYH89"/>
      <c r="MYI89"/>
      <c r="MYJ89"/>
      <c r="MYK89"/>
      <c r="MYL89"/>
      <c r="MYM89"/>
      <c r="MYN89"/>
      <c r="MYO89"/>
      <c r="MYP89"/>
      <c r="MYQ89"/>
      <c r="MYR89"/>
      <c r="MYS89"/>
      <c r="MYT89"/>
      <c r="MYU89"/>
      <c r="MYV89"/>
      <c r="MYW89"/>
      <c r="MYX89"/>
      <c r="MYY89"/>
      <c r="MYZ89"/>
      <c r="MZA89"/>
      <c r="MZB89"/>
      <c r="MZC89"/>
      <c r="MZD89"/>
      <c r="MZE89"/>
      <c r="MZF89"/>
      <c r="MZG89"/>
      <c r="MZH89"/>
      <c r="MZI89"/>
      <c r="MZJ89"/>
      <c r="MZK89"/>
      <c r="MZL89"/>
      <c r="MZM89"/>
      <c r="MZN89"/>
      <c r="MZO89"/>
      <c r="MZP89"/>
      <c r="MZQ89"/>
      <c r="MZR89"/>
      <c r="MZS89"/>
      <c r="MZT89"/>
      <c r="MZU89"/>
      <c r="MZV89"/>
      <c r="MZW89"/>
      <c r="MZX89"/>
      <c r="MZY89"/>
      <c r="MZZ89"/>
      <c r="NAA89"/>
      <c r="NAB89"/>
      <c r="NAC89"/>
      <c r="NAD89"/>
      <c r="NAE89"/>
      <c r="NAF89"/>
      <c r="NAG89"/>
      <c r="NAH89"/>
      <c r="NAI89"/>
      <c r="NAJ89"/>
      <c r="NAK89"/>
      <c r="NAL89"/>
      <c r="NAM89"/>
      <c r="NAN89"/>
      <c r="NAO89"/>
      <c r="NAP89"/>
      <c r="NAQ89"/>
      <c r="NAR89"/>
      <c r="NAS89"/>
      <c r="NAT89"/>
      <c r="NAU89"/>
      <c r="NAV89"/>
      <c r="NAW89"/>
      <c r="NAX89"/>
      <c r="NAY89"/>
      <c r="NAZ89"/>
      <c r="NBA89"/>
      <c r="NBB89"/>
      <c r="NBC89"/>
      <c r="NBD89"/>
      <c r="NBE89"/>
      <c r="NBF89"/>
      <c r="NBG89"/>
      <c r="NBH89"/>
      <c r="NBI89"/>
      <c r="NBJ89"/>
      <c r="NBK89"/>
      <c r="NBL89"/>
      <c r="NBM89"/>
      <c r="NBN89"/>
      <c r="NBO89"/>
      <c r="NBP89"/>
      <c r="NBQ89"/>
      <c r="NBR89"/>
      <c r="NBS89"/>
      <c r="NBT89"/>
      <c r="NBU89"/>
      <c r="NBV89"/>
      <c r="NBW89"/>
      <c r="NBX89"/>
      <c r="NBY89"/>
      <c r="NBZ89"/>
      <c r="NCA89"/>
      <c r="NCB89"/>
      <c r="NCC89"/>
      <c r="NCD89"/>
      <c r="NCE89"/>
      <c r="NCF89"/>
      <c r="NCG89"/>
      <c r="NCH89"/>
      <c r="NCI89"/>
      <c r="NCJ89"/>
      <c r="NCK89"/>
      <c r="NCL89"/>
      <c r="NCM89"/>
      <c r="NCN89"/>
      <c r="NCO89"/>
      <c r="NCP89"/>
      <c r="NCQ89"/>
      <c r="NCR89"/>
      <c r="NCS89"/>
      <c r="NCT89"/>
      <c r="NCU89"/>
      <c r="NCV89"/>
      <c r="NCW89"/>
      <c r="NCX89"/>
      <c r="NCY89"/>
      <c r="NCZ89"/>
      <c r="NDA89"/>
      <c r="NDB89"/>
      <c r="NDC89"/>
      <c r="NDD89"/>
      <c r="NDE89"/>
      <c r="NDF89"/>
      <c r="NDG89"/>
      <c r="NDH89"/>
      <c r="NDI89"/>
      <c r="NDJ89"/>
      <c r="NDK89"/>
      <c r="NDL89"/>
      <c r="NDM89"/>
      <c r="NDN89"/>
      <c r="NDO89"/>
      <c r="NDP89"/>
      <c r="NDQ89"/>
      <c r="NDR89"/>
      <c r="NDS89"/>
      <c r="NDT89"/>
      <c r="NDU89"/>
      <c r="NDV89"/>
      <c r="NDW89"/>
      <c r="NDX89"/>
      <c r="NDY89"/>
      <c r="NDZ89"/>
      <c r="NEA89"/>
      <c r="NEB89"/>
      <c r="NEC89"/>
      <c r="NED89"/>
      <c r="NEE89"/>
      <c r="NEF89"/>
      <c r="NEG89"/>
      <c r="NEH89"/>
      <c r="NEI89"/>
      <c r="NEJ89"/>
      <c r="NEK89"/>
      <c r="NEL89"/>
      <c r="NEM89"/>
      <c r="NEN89"/>
      <c r="NEO89"/>
      <c r="NEP89"/>
      <c r="NEQ89"/>
      <c r="NER89"/>
      <c r="NES89"/>
      <c r="NET89"/>
      <c r="NEU89"/>
      <c r="NEV89"/>
      <c r="NEW89"/>
      <c r="NEX89"/>
      <c r="NEY89"/>
      <c r="NEZ89"/>
      <c r="NFA89"/>
      <c r="NFB89"/>
      <c r="NFC89"/>
      <c r="NFD89"/>
      <c r="NFE89"/>
      <c r="NFF89"/>
      <c r="NFG89"/>
      <c r="NFH89"/>
      <c r="NFI89"/>
      <c r="NFJ89"/>
      <c r="NFK89"/>
      <c r="NFL89"/>
      <c r="NFM89"/>
      <c r="NFN89"/>
      <c r="NFO89"/>
      <c r="NFP89"/>
      <c r="NFQ89"/>
      <c r="NFR89"/>
      <c r="NFS89"/>
      <c r="NFT89"/>
      <c r="NFU89"/>
      <c r="NFV89"/>
      <c r="NFW89"/>
      <c r="NFX89"/>
      <c r="NFY89"/>
      <c r="NFZ89"/>
      <c r="NGA89"/>
      <c r="NGB89"/>
      <c r="NGC89"/>
      <c r="NGD89"/>
      <c r="NGE89"/>
      <c r="NGF89"/>
      <c r="NGG89"/>
      <c r="NGH89"/>
      <c r="NGI89"/>
      <c r="NGJ89"/>
      <c r="NGK89"/>
      <c r="NGL89"/>
      <c r="NGM89"/>
      <c r="NGN89"/>
      <c r="NGO89"/>
      <c r="NGP89"/>
      <c r="NGQ89"/>
      <c r="NGR89"/>
      <c r="NGS89"/>
      <c r="NGT89"/>
      <c r="NGU89"/>
      <c r="NGV89"/>
      <c r="NGW89"/>
      <c r="NGX89"/>
      <c r="NGY89"/>
      <c r="NGZ89"/>
      <c r="NHA89"/>
      <c r="NHB89"/>
      <c r="NHC89"/>
      <c r="NHD89"/>
      <c r="NHE89"/>
      <c r="NHF89"/>
      <c r="NHG89"/>
      <c r="NHH89"/>
      <c r="NHI89"/>
      <c r="NHJ89"/>
      <c r="NHK89"/>
      <c r="NHL89"/>
      <c r="NHM89"/>
      <c r="NHN89"/>
      <c r="NHO89"/>
      <c r="NHP89"/>
      <c r="NHQ89"/>
      <c r="NHR89"/>
      <c r="NHS89"/>
      <c r="NHT89"/>
      <c r="NHU89"/>
      <c r="NHV89"/>
      <c r="NHW89"/>
      <c r="NHX89"/>
      <c r="NHY89"/>
      <c r="NHZ89"/>
      <c r="NIA89"/>
      <c r="NIB89"/>
      <c r="NIC89"/>
      <c r="NID89"/>
      <c r="NIE89"/>
      <c r="NIF89"/>
      <c r="NIG89"/>
      <c r="NIH89"/>
      <c r="NII89"/>
      <c r="NIJ89"/>
      <c r="NIK89"/>
      <c r="NIL89"/>
      <c r="NIM89"/>
      <c r="NIN89"/>
      <c r="NIO89"/>
      <c r="NIP89"/>
      <c r="NIQ89"/>
      <c r="NIR89"/>
      <c r="NIS89"/>
      <c r="NIT89"/>
      <c r="NIU89"/>
      <c r="NIV89"/>
      <c r="NIW89"/>
      <c r="NIX89"/>
      <c r="NIY89"/>
      <c r="NIZ89"/>
      <c r="NJA89"/>
      <c r="NJB89"/>
      <c r="NJC89"/>
      <c r="NJD89"/>
      <c r="NJE89"/>
      <c r="NJF89"/>
      <c r="NJG89"/>
      <c r="NJH89"/>
      <c r="NJI89"/>
      <c r="NJJ89"/>
      <c r="NJK89"/>
      <c r="NJL89"/>
      <c r="NJM89"/>
      <c r="NJN89"/>
      <c r="NJO89"/>
      <c r="NJP89"/>
      <c r="NJQ89"/>
      <c r="NJR89"/>
      <c r="NJS89"/>
      <c r="NJT89"/>
      <c r="NJU89"/>
      <c r="NJV89"/>
      <c r="NJW89"/>
      <c r="NJX89"/>
      <c r="NJY89"/>
      <c r="NJZ89"/>
      <c r="NKA89"/>
      <c r="NKB89"/>
      <c r="NKC89"/>
      <c r="NKD89"/>
      <c r="NKE89"/>
      <c r="NKF89"/>
      <c r="NKG89"/>
      <c r="NKH89"/>
      <c r="NKI89"/>
      <c r="NKJ89"/>
      <c r="NKK89"/>
      <c r="NKL89"/>
      <c r="NKM89"/>
      <c r="NKN89"/>
      <c r="NKO89"/>
      <c r="NKP89"/>
      <c r="NKQ89"/>
      <c r="NKR89"/>
      <c r="NKS89"/>
      <c r="NKT89"/>
      <c r="NKU89"/>
      <c r="NKV89"/>
      <c r="NKW89"/>
      <c r="NKX89"/>
      <c r="NKY89"/>
      <c r="NKZ89"/>
      <c r="NLA89"/>
      <c r="NLB89"/>
      <c r="NLC89"/>
      <c r="NLD89"/>
      <c r="NLE89"/>
      <c r="NLF89"/>
      <c r="NLG89"/>
      <c r="NLH89"/>
      <c r="NLI89"/>
      <c r="NLJ89"/>
      <c r="NLK89"/>
      <c r="NLL89"/>
      <c r="NLM89"/>
      <c r="NLN89"/>
      <c r="NLO89"/>
      <c r="NLP89"/>
      <c r="NLQ89"/>
      <c r="NLR89"/>
      <c r="NLS89"/>
      <c r="NLT89"/>
      <c r="NLU89"/>
      <c r="NLV89"/>
      <c r="NLW89"/>
      <c r="NLX89"/>
      <c r="NLY89"/>
      <c r="NLZ89"/>
      <c r="NMA89"/>
      <c r="NMB89"/>
      <c r="NMC89"/>
      <c r="NMD89"/>
      <c r="NME89"/>
      <c r="NMF89"/>
      <c r="NMG89"/>
      <c r="NMH89"/>
      <c r="NMI89"/>
      <c r="NMJ89"/>
      <c r="NMK89"/>
      <c r="NML89"/>
      <c r="NMM89"/>
      <c r="NMN89"/>
      <c r="NMO89"/>
      <c r="NMP89"/>
      <c r="NMQ89"/>
      <c r="NMR89"/>
      <c r="NMS89"/>
      <c r="NMT89"/>
      <c r="NMU89"/>
      <c r="NMV89"/>
      <c r="NMW89"/>
      <c r="NMX89"/>
      <c r="NMY89"/>
      <c r="NMZ89"/>
      <c r="NNA89"/>
      <c r="NNB89"/>
      <c r="NNC89"/>
      <c r="NND89"/>
      <c r="NNE89"/>
      <c r="NNF89"/>
      <c r="NNG89"/>
      <c r="NNH89"/>
      <c r="NNI89"/>
      <c r="NNJ89"/>
      <c r="NNK89"/>
      <c r="NNL89"/>
      <c r="NNM89"/>
      <c r="NNN89"/>
      <c r="NNO89"/>
      <c r="NNP89"/>
      <c r="NNQ89"/>
      <c r="NNR89"/>
      <c r="NNS89"/>
      <c r="NNT89"/>
      <c r="NNU89"/>
      <c r="NNV89"/>
      <c r="NNW89"/>
      <c r="NNX89"/>
      <c r="NNY89"/>
      <c r="NNZ89"/>
      <c r="NOA89"/>
      <c r="NOB89"/>
      <c r="NOC89"/>
      <c r="NOD89"/>
      <c r="NOE89"/>
      <c r="NOF89"/>
      <c r="NOG89"/>
      <c r="NOH89"/>
      <c r="NOI89"/>
      <c r="NOJ89"/>
      <c r="NOK89"/>
      <c r="NOL89"/>
      <c r="NOM89"/>
      <c r="NON89"/>
      <c r="NOO89"/>
      <c r="NOP89"/>
      <c r="NOQ89"/>
      <c r="NOR89"/>
      <c r="NOS89"/>
      <c r="NOT89"/>
      <c r="NOU89"/>
      <c r="NOV89"/>
      <c r="NOW89"/>
      <c r="NOX89"/>
      <c r="NOY89"/>
      <c r="NOZ89"/>
      <c r="NPA89"/>
      <c r="NPB89"/>
      <c r="NPC89"/>
      <c r="NPD89"/>
      <c r="NPE89"/>
      <c r="NPF89"/>
      <c r="NPG89"/>
      <c r="NPH89"/>
      <c r="NPI89"/>
      <c r="NPJ89"/>
      <c r="NPK89"/>
      <c r="NPL89"/>
      <c r="NPM89"/>
      <c r="NPN89"/>
      <c r="NPO89"/>
      <c r="NPP89"/>
      <c r="NPQ89"/>
      <c r="NPR89"/>
      <c r="NPS89"/>
      <c r="NPT89"/>
      <c r="NPU89"/>
      <c r="NPV89"/>
      <c r="NPW89"/>
      <c r="NPX89"/>
      <c r="NPY89"/>
      <c r="NPZ89"/>
      <c r="NQA89"/>
      <c r="NQB89"/>
      <c r="NQC89"/>
      <c r="NQD89"/>
      <c r="NQE89"/>
      <c r="NQF89"/>
      <c r="NQG89"/>
      <c r="NQH89"/>
      <c r="NQI89"/>
      <c r="NQJ89"/>
      <c r="NQK89"/>
      <c r="NQL89"/>
      <c r="NQM89"/>
      <c r="NQN89"/>
      <c r="NQO89"/>
      <c r="NQP89"/>
      <c r="NQQ89"/>
      <c r="NQR89"/>
      <c r="NQS89"/>
      <c r="NQT89"/>
      <c r="NQU89"/>
      <c r="NQV89"/>
      <c r="NQW89"/>
      <c r="NQX89"/>
      <c r="NQY89"/>
      <c r="NQZ89"/>
      <c r="NRA89"/>
      <c r="NRB89"/>
      <c r="NRC89"/>
      <c r="NRD89"/>
      <c r="NRE89"/>
      <c r="NRF89"/>
      <c r="NRG89"/>
      <c r="NRH89"/>
      <c r="NRI89"/>
      <c r="NRJ89"/>
      <c r="NRK89"/>
      <c r="NRL89"/>
      <c r="NRM89"/>
      <c r="NRN89"/>
      <c r="NRO89"/>
      <c r="NRP89"/>
      <c r="NRQ89"/>
      <c r="NRR89"/>
      <c r="NRS89"/>
      <c r="NRT89"/>
      <c r="NRU89"/>
      <c r="NRV89"/>
      <c r="NRW89"/>
      <c r="NRX89"/>
      <c r="NRY89"/>
      <c r="NRZ89"/>
      <c r="NSA89"/>
      <c r="NSB89"/>
      <c r="NSC89"/>
      <c r="NSD89"/>
      <c r="NSE89"/>
      <c r="NSF89"/>
      <c r="NSG89"/>
      <c r="NSH89"/>
      <c r="NSI89"/>
      <c r="NSJ89"/>
      <c r="NSK89"/>
      <c r="NSL89"/>
      <c r="NSM89"/>
      <c r="NSN89"/>
      <c r="NSO89"/>
      <c r="NSP89"/>
      <c r="NSQ89"/>
      <c r="NSR89"/>
      <c r="NSS89"/>
      <c r="NST89"/>
      <c r="NSU89"/>
      <c r="NSV89"/>
      <c r="NSW89"/>
      <c r="NSX89"/>
      <c r="NSY89"/>
      <c r="NSZ89"/>
      <c r="NTA89"/>
      <c r="NTB89"/>
      <c r="NTC89"/>
      <c r="NTD89"/>
      <c r="NTE89"/>
      <c r="NTF89"/>
      <c r="NTG89"/>
      <c r="NTH89"/>
      <c r="NTI89"/>
      <c r="NTJ89"/>
      <c r="NTK89"/>
      <c r="NTL89"/>
      <c r="NTM89"/>
      <c r="NTN89"/>
      <c r="NTO89"/>
      <c r="NTP89"/>
      <c r="NTQ89"/>
      <c r="NTR89"/>
      <c r="NTS89"/>
      <c r="NTT89"/>
      <c r="NTU89"/>
      <c r="NTV89"/>
      <c r="NTW89"/>
      <c r="NTX89"/>
      <c r="NTY89"/>
      <c r="NTZ89"/>
      <c r="NUA89"/>
      <c r="NUB89"/>
      <c r="NUC89"/>
      <c r="NUD89"/>
      <c r="NUE89"/>
      <c r="NUF89"/>
      <c r="NUG89"/>
      <c r="NUH89"/>
      <c r="NUI89"/>
      <c r="NUJ89"/>
      <c r="NUK89"/>
      <c r="NUL89"/>
      <c r="NUM89"/>
      <c r="NUN89"/>
      <c r="NUO89"/>
      <c r="NUP89"/>
      <c r="NUQ89"/>
      <c r="NUR89"/>
      <c r="NUS89"/>
      <c r="NUT89"/>
      <c r="NUU89"/>
      <c r="NUV89"/>
      <c r="NUW89"/>
      <c r="NUX89"/>
      <c r="NUY89"/>
      <c r="NUZ89"/>
      <c r="NVA89"/>
      <c r="NVB89"/>
      <c r="NVC89"/>
      <c r="NVD89"/>
      <c r="NVE89"/>
      <c r="NVF89"/>
      <c r="NVG89"/>
      <c r="NVH89"/>
      <c r="NVI89"/>
      <c r="NVJ89"/>
      <c r="NVK89"/>
      <c r="NVL89"/>
      <c r="NVM89"/>
      <c r="NVN89"/>
      <c r="NVO89"/>
      <c r="NVP89"/>
      <c r="NVQ89"/>
      <c r="NVR89"/>
      <c r="NVS89"/>
      <c r="NVT89"/>
      <c r="NVU89"/>
      <c r="NVV89"/>
      <c r="NVW89"/>
      <c r="NVX89"/>
      <c r="NVY89"/>
      <c r="NVZ89"/>
      <c r="NWA89"/>
      <c r="NWB89"/>
      <c r="NWC89"/>
      <c r="NWD89"/>
      <c r="NWE89"/>
      <c r="NWF89"/>
      <c r="NWG89"/>
      <c r="NWH89"/>
      <c r="NWI89"/>
      <c r="NWJ89"/>
      <c r="NWK89"/>
      <c r="NWL89"/>
      <c r="NWM89"/>
      <c r="NWN89"/>
      <c r="NWO89"/>
      <c r="NWP89"/>
      <c r="NWQ89"/>
      <c r="NWR89"/>
      <c r="NWS89"/>
      <c r="NWT89"/>
      <c r="NWU89"/>
      <c r="NWV89"/>
      <c r="NWW89"/>
      <c r="NWX89"/>
      <c r="NWY89"/>
      <c r="NWZ89"/>
      <c r="NXA89"/>
      <c r="NXB89"/>
      <c r="NXC89"/>
      <c r="NXD89"/>
      <c r="NXE89"/>
      <c r="NXF89"/>
      <c r="NXG89"/>
      <c r="NXH89"/>
      <c r="NXI89"/>
      <c r="NXJ89"/>
      <c r="NXK89"/>
      <c r="NXL89"/>
      <c r="NXM89"/>
      <c r="NXN89"/>
      <c r="NXO89"/>
      <c r="NXP89"/>
      <c r="NXQ89"/>
      <c r="NXR89"/>
      <c r="NXS89"/>
      <c r="NXT89"/>
      <c r="NXU89"/>
      <c r="NXV89"/>
      <c r="NXW89"/>
      <c r="NXX89"/>
      <c r="NXY89"/>
      <c r="NXZ89"/>
      <c r="NYA89"/>
      <c r="NYB89"/>
      <c r="NYC89"/>
      <c r="NYD89"/>
      <c r="NYE89"/>
      <c r="NYF89"/>
      <c r="NYG89"/>
      <c r="NYH89"/>
      <c r="NYI89"/>
      <c r="NYJ89"/>
      <c r="NYK89"/>
      <c r="NYL89"/>
      <c r="NYM89"/>
      <c r="NYN89"/>
      <c r="NYO89"/>
      <c r="NYP89"/>
      <c r="NYQ89"/>
      <c r="NYR89"/>
      <c r="NYS89"/>
      <c r="NYT89"/>
      <c r="NYU89"/>
      <c r="NYV89"/>
      <c r="NYW89"/>
      <c r="NYX89"/>
      <c r="NYY89"/>
      <c r="NYZ89"/>
      <c r="NZA89"/>
      <c r="NZB89"/>
      <c r="NZC89"/>
      <c r="NZD89"/>
      <c r="NZE89"/>
      <c r="NZF89"/>
      <c r="NZG89"/>
      <c r="NZH89"/>
      <c r="NZI89"/>
      <c r="NZJ89"/>
      <c r="NZK89"/>
      <c r="NZL89"/>
      <c r="NZM89"/>
      <c r="NZN89"/>
      <c r="NZO89"/>
      <c r="NZP89"/>
      <c r="NZQ89"/>
      <c r="NZR89"/>
      <c r="NZS89"/>
      <c r="NZT89"/>
      <c r="NZU89"/>
      <c r="NZV89"/>
      <c r="NZW89"/>
      <c r="NZX89"/>
      <c r="NZY89"/>
      <c r="NZZ89"/>
      <c r="OAA89"/>
      <c r="OAB89"/>
      <c r="OAC89"/>
      <c r="OAD89"/>
      <c r="OAE89"/>
      <c r="OAF89"/>
      <c r="OAG89"/>
      <c r="OAH89"/>
      <c r="OAI89"/>
      <c r="OAJ89"/>
      <c r="OAK89"/>
      <c r="OAL89"/>
      <c r="OAM89"/>
      <c r="OAN89"/>
      <c r="OAO89"/>
      <c r="OAP89"/>
      <c r="OAQ89"/>
      <c r="OAR89"/>
      <c r="OAS89"/>
      <c r="OAT89"/>
      <c r="OAU89"/>
      <c r="OAV89"/>
      <c r="OAW89"/>
      <c r="OAX89"/>
      <c r="OAY89"/>
      <c r="OAZ89"/>
      <c r="OBA89"/>
      <c r="OBB89"/>
      <c r="OBC89"/>
      <c r="OBD89"/>
      <c r="OBE89"/>
      <c r="OBF89"/>
      <c r="OBG89"/>
      <c r="OBH89"/>
      <c r="OBI89"/>
      <c r="OBJ89"/>
      <c r="OBK89"/>
      <c r="OBL89"/>
      <c r="OBM89"/>
      <c r="OBN89"/>
      <c r="OBO89"/>
      <c r="OBP89"/>
      <c r="OBQ89"/>
      <c r="OBR89"/>
      <c r="OBS89"/>
      <c r="OBT89"/>
      <c r="OBU89"/>
      <c r="OBV89"/>
      <c r="OBW89"/>
      <c r="OBX89"/>
      <c r="OBY89"/>
      <c r="OBZ89"/>
      <c r="OCA89"/>
      <c r="OCB89"/>
      <c r="OCC89"/>
      <c r="OCD89"/>
      <c r="OCE89"/>
      <c r="OCF89"/>
      <c r="OCG89"/>
      <c r="OCH89"/>
      <c r="OCI89"/>
      <c r="OCJ89"/>
      <c r="OCK89"/>
      <c r="OCL89"/>
      <c r="OCM89"/>
      <c r="OCN89"/>
      <c r="OCO89"/>
      <c r="OCP89"/>
      <c r="OCQ89"/>
      <c r="OCR89"/>
      <c r="OCS89"/>
      <c r="OCT89"/>
      <c r="OCU89"/>
      <c r="OCV89"/>
      <c r="OCW89"/>
      <c r="OCX89"/>
      <c r="OCY89"/>
      <c r="OCZ89"/>
      <c r="ODA89"/>
      <c r="ODB89"/>
      <c r="ODC89"/>
      <c r="ODD89"/>
      <c r="ODE89"/>
      <c r="ODF89"/>
      <c r="ODG89"/>
      <c r="ODH89"/>
      <c r="ODI89"/>
      <c r="ODJ89"/>
      <c r="ODK89"/>
      <c r="ODL89"/>
      <c r="ODM89"/>
      <c r="ODN89"/>
      <c r="ODO89"/>
      <c r="ODP89"/>
      <c r="ODQ89"/>
      <c r="ODR89"/>
      <c r="ODS89"/>
      <c r="ODT89"/>
      <c r="ODU89"/>
      <c r="ODV89"/>
      <c r="ODW89"/>
      <c r="ODX89"/>
      <c r="ODY89"/>
      <c r="ODZ89"/>
      <c r="OEA89"/>
      <c r="OEB89"/>
      <c r="OEC89"/>
      <c r="OED89"/>
      <c r="OEE89"/>
      <c r="OEF89"/>
      <c r="OEG89"/>
      <c r="OEH89"/>
      <c r="OEI89"/>
      <c r="OEJ89"/>
      <c r="OEK89"/>
      <c r="OEL89"/>
      <c r="OEM89"/>
      <c r="OEN89"/>
      <c r="OEO89"/>
      <c r="OEP89"/>
      <c r="OEQ89"/>
      <c r="OER89"/>
      <c r="OES89"/>
      <c r="OET89"/>
      <c r="OEU89"/>
      <c r="OEV89"/>
      <c r="OEW89"/>
      <c r="OEX89"/>
      <c r="OEY89"/>
      <c r="OEZ89"/>
      <c r="OFA89"/>
      <c r="OFB89"/>
      <c r="OFC89"/>
      <c r="OFD89"/>
      <c r="OFE89"/>
      <c r="OFF89"/>
      <c r="OFG89"/>
      <c r="OFH89"/>
      <c r="OFI89"/>
      <c r="OFJ89"/>
      <c r="OFK89"/>
      <c r="OFL89"/>
      <c r="OFM89"/>
      <c r="OFN89"/>
      <c r="OFO89"/>
      <c r="OFP89"/>
      <c r="OFQ89"/>
      <c r="OFR89"/>
      <c r="OFS89"/>
      <c r="OFT89"/>
      <c r="OFU89"/>
      <c r="OFV89"/>
      <c r="OFW89"/>
      <c r="OFX89"/>
      <c r="OFY89"/>
      <c r="OFZ89"/>
      <c r="OGA89"/>
      <c r="OGB89"/>
      <c r="OGC89"/>
      <c r="OGD89"/>
      <c r="OGE89"/>
      <c r="OGF89"/>
      <c r="OGG89"/>
      <c r="OGH89"/>
      <c r="OGI89"/>
      <c r="OGJ89"/>
      <c r="OGK89"/>
      <c r="OGL89"/>
      <c r="OGM89"/>
      <c r="OGN89"/>
      <c r="OGO89"/>
      <c r="OGP89"/>
      <c r="OGQ89"/>
      <c r="OGR89"/>
      <c r="OGS89"/>
      <c r="OGT89"/>
      <c r="OGU89"/>
      <c r="OGV89"/>
      <c r="OGW89"/>
      <c r="OGX89"/>
      <c r="OGY89"/>
      <c r="OGZ89"/>
      <c r="OHA89"/>
      <c r="OHB89"/>
      <c r="OHC89"/>
      <c r="OHD89"/>
      <c r="OHE89"/>
      <c r="OHF89"/>
      <c r="OHG89"/>
      <c r="OHH89"/>
      <c r="OHI89"/>
      <c r="OHJ89"/>
      <c r="OHK89"/>
      <c r="OHL89"/>
      <c r="OHM89"/>
      <c r="OHN89"/>
      <c r="OHO89"/>
      <c r="OHP89"/>
      <c r="OHQ89"/>
      <c r="OHR89"/>
      <c r="OHS89"/>
      <c r="OHT89"/>
      <c r="OHU89"/>
      <c r="OHV89"/>
      <c r="OHW89"/>
      <c r="OHX89"/>
      <c r="OHY89"/>
      <c r="OHZ89"/>
      <c r="OIA89"/>
      <c r="OIB89"/>
      <c r="OIC89"/>
      <c r="OID89"/>
      <c r="OIE89"/>
      <c r="OIF89"/>
      <c r="OIG89"/>
      <c r="OIH89"/>
      <c r="OII89"/>
      <c r="OIJ89"/>
      <c r="OIK89"/>
      <c r="OIL89"/>
      <c r="OIM89"/>
      <c r="OIN89"/>
      <c r="OIO89"/>
      <c r="OIP89"/>
      <c r="OIQ89"/>
      <c r="OIR89"/>
      <c r="OIS89"/>
      <c r="OIT89"/>
      <c r="OIU89"/>
      <c r="OIV89"/>
      <c r="OIW89"/>
      <c r="OIX89"/>
      <c r="OIY89"/>
      <c r="OIZ89"/>
      <c r="OJA89"/>
      <c r="OJB89"/>
      <c r="OJC89"/>
      <c r="OJD89"/>
      <c r="OJE89"/>
      <c r="OJF89"/>
      <c r="OJG89"/>
      <c r="OJH89"/>
      <c r="OJI89"/>
      <c r="OJJ89"/>
      <c r="OJK89"/>
      <c r="OJL89"/>
      <c r="OJM89"/>
      <c r="OJN89"/>
      <c r="OJO89"/>
      <c r="OJP89"/>
      <c r="OJQ89"/>
      <c r="OJR89"/>
      <c r="OJS89"/>
      <c r="OJT89"/>
      <c r="OJU89"/>
      <c r="OJV89"/>
      <c r="OJW89"/>
      <c r="OJX89"/>
      <c r="OJY89"/>
      <c r="OJZ89"/>
      <c r="OKA89"/>
      <c r="OKB89"/>
      <c r="OKC89"/>
      <c r="OKD89"/>
      <c r="OKE89"/>
      <c r="OKF89"/>
      <c r="OKG89"/>
      <c r="OKH89"/>
      <c r="OKI89"/>
      <c r="OKJ89"/>
      <c r="OKK89"/>
      <c r="OKL89"/>
      <c r="OKM89"/>
      <c r="OKN89"/>
      <c r="OKO89"/>
      <c r="OKP89"/>
      <c r="OKQ89"/>
      <c r="OKR89"/>
      <c r="OKS89"/>
      <c r="OKT89"/>
      <c r="OKU89"/>
      <c r="OKV89"/>
      <c r="OKW89"/>
      <c r="OKX89"/>
      <c r="OKY89"/>
      <c r="OKZ89"/>
      <c r="OLA89"/>
      <c r="OLB89"/>
      <c r="OLC89"/>
      <c r="OLD89"/>
      <c r="OLE89"/>
      <c r="OLF89"/>
      <c r="OLG89"/>
      <c r="OLH89"/>
      <c r="OLI89"/>
      <c r="OLJ89"/>
      <c r="OLK89"/>
      <c r="OLL89"/>
      <c r="OLM89"/>
      <c r="OLN89"/>
      <c r="OLO89"/>
      <c r="OLP89"/>
      <c r="OLQ89"/>
      <c r="OLR89"/>
      <c r="OLS89"/>
      <c r="OLT89"/>
      <c r="OLU89"/>
      <c r="OLV89"/>
      <c r="OLW89"/>
      <c r="OLX89"/>
      <c r="OLY89"/>
      <c r="OLZ89"/>
      <c r="OMA89"/>
      <c r="OMB89"/>
      <c r="OMC89"/>
      <c r="OMD89"/>
      <c r="OME89"/>
      <c r="OMF89"/>
      <c r="OMG89"/>
      <c r="OMH89"/>
      <c r="OMI89"/>
      <c r="OMJ89"/>
      <c r="OMK89"/>
      <c r="OML89"/>
      <c r="OMM89"/>
      <c r="OMN89"/>
      <c r="OMO89"/>
      <c r="OMP89"/>
      <c r="OMQ89"/>
      <c r="OMR89"/>
      <c r="OMS89"/>
      <c r="OMT89"/>
      <c r="OMU89"/>
      <c r="OMV89"/>
      <c r="OMW89"/>
      <c r="OMX89"/>
      <c r="OMY89"/>
      <c r="OMZ89"/>
      <c r="ONA89"/>
      <c r="ONB89"/>
      <c r="ONC89"/>
      <c r="OND89"/>
      <c r="ONE89"/>
      <c r="ONF89"/>
      <c r="ONG89"/>
      <c r="ONH89"/>
      <c r="ONI89"/>
      <c r="ONJ89"/>
      <c r="ONK89"/>
      <c r="ONL89"/>
      <c r="ONM89"/>
      <c r="ONN89"/>
      <c r="ONO89"/>
      <c r="ONP89"/>
      <c r="ONQ89"/>
      <c r="ONR89"/>
      <c r="ONS89"/>
      <c r="ONT89"/>
      <c r="ONU89"/>
      <c r="ONV89"/>
      <c r="ONW89"/>
      <c r="ONX89"/>
      <c r="ONY89"/>
      <c r="ONZ89"/>
      <c r="OOA89"/>
      <c r="OOB89"/>
      <c r="OOC89"/>
      <c r="OOD89"/>
      <c r="OOE89"/>
      <c r="OOF89"/>
      <c r="OOG89"/>
      <c r="OOH89"/>
      <c r="OOI89"/>
      <c r="OOJ89"/>
      <c r="OOK89"/>
      <c r="OOL89"/>
      <c r="OOM89"/>
      <c r="OON89"/>
      <c r="OOO89"/>
      <c r="OOP89"/>
      <c r="OOQ89"/>
      <c r="OOR89"/>
      <c r="OOS89"/>
      <c r="OOT89"/>
      <c r="OOU89"/>
      <c r="OOV89"/>
      <c r="OOW89"/>
      <c r="OOX89"/>
      <c r="OOY89"/>
      <c r="OOZ89"/>
      <c r="OPA89"/>
      <c r="OPB89"/>
      <c r="OPC89"/>
      <c r="OPD89"/>
      <c r="OPE89"/>
      <c r="OPF89"/>
      <c r="OPG89"/>
      <c r="OPH89"/>
      <c r="OPI89"/>
      <c r="OPJ89"/>
      <c r="OPK89"/>
      <c r="OPL89"/>
      <c r="OPM89"/>
      <c r="OPN89"/>
      <c r="OPO89"/>
      <c r="OPP89"/>
      <c r="OPQ89"/>
      <c r="OPR89"/>
      <c r="OPS89"/>
      <c r="OPT89"/>
      <c r="OPU89"/>
      <c r="OPV89"/>
      <c r="OPW89"/>
      <c r="OPX89"/>
      <c r="OPY89"/>
      <c r="OPZ89"/>
      <c r="OQA89"/>
      <c r="OQB89"/>
      <c r="OQC89"/>
      <c r="OQD89"/>
      <c r="OQE89"/>
      <c r="OQF89"/>
      <c r="OQG89"/>
      <c r="OQH89"/>
      <c r="OQI89"/>
      <c r="OQJ89"/>
      <c r="OQK89"/>
      <c r="OQL89"/>
      <c r="OQM89"/>
      <c r="OQN89"/>
      <c r="OQO89"/>
      <c r="OQP89"/>
      <c r="OQQ89"/>
      <c r="OQR89"/>
      <c r="OQS89"/>
      <c r="OQT89"/>
      <c r="OQU89"/>
      <c r="OQV89"/>
      <c r="OQW89"/>
      <c r="OQX89"/>
      <c r="OQY89"/>
      <c r="OQZ89"/>
      <c r="ORA89"/>
      <c r="ORB89"/>
      <c r="ORC89"/>
      <c r="ORD89"/>
      <c r="ORE89"/>
      <c r="ORF89"/>
      <c r="ORG89"/>
      <c r="ORH89"/>
      <c r="ORI89"/>
      <c r="ORJ89"/>
      <c r="ORK89"/>
      <c r="ORL89"/>
      <c r="ORM89"/>
      <c r="ORN89"/>
      <c r="ORO89"/>
      <c r="ORP89"/>
      <c r="ORQ89"/>
      <c r="ORR89"/>
      <c r="ORS89"/>
      <c r="ORT89"/>
      <c r="ORU89"/>
      <c r="ORV89"/>
      <c r="ORW89"/>
      <c r="ORX89"/>
      <c r="ORY89"/>
      <c r="ORZ89"/>
      <c r="OSA89"/>
      <c r="OSB89"/>
      <c r="OSC89"/>
      <c r="OSD89"/>
      <c r="OSE89"/>
      <c r="OSF89"/>
      <c r="OSG89"/>
      <c r="OSH89"/>
      <c r="OSI89"/>
      <c r="OSJ89"/>
      <c r="OSK89"/>
      <c r="OSL89"/>
      <c r="OSM89"/>
      <c r="OSN89"/>
      <c r="OSO89"/>
      <c r="OSP89"/>
      <c r="OSQ89"/>
      <c r="OSR89"/>
      <c r="OSS89"/>
      <c r="OST89"/>
      <c r="OSU89"/>
      <c r="OSV89"/>
      <c r="OSW89"/>
      <c r="OSX89"/>
      <c r="OSY89"/>
      <c r="OSZ89"/>
      <c r="OTA89"/>
      <c r="OTB89"/>
      <c r="OTC89"/>
      <c r="OTD89"/>
      <c r="OTE89"/>
      <c r="OTF89"/>
      <c r="OTG89"/>
      <c r="OTH89"/>
      <c r="OTI89"/>
      <c r="OTJ89"/>
      <c r="OTK89"/>
      <c r="OTL89"/>
      <c r="OTM89"/>
      <c r="OTN89"/>
      <c r="OTO89"/>
      <c r="OTP89"/>
      <c r="OTQ89"/>
      <c r="OTR89"/>
      <c r="OTS89"/>
      <c r="OTT89"/>
      <c r="OTU89"/>
      <c r="OTV89"/>
      <c r="OTW89"/>
      <c r="OTX89"/>
      <c r="OTY89"/>
      <c r="OTZ89"/>
      <c r="OUA89"/>
      <c r="OUB89"/>
      <c r="OUC89"/>
      <c r="OUD89"/>
      <c r="OUE89"/>
      <c r="OUF89"/>
      <c r="OUG89"/>
      <c r="OUH89"/>
      <c r="OUI89"/>
      <c r="OUJ89"/>
      <c r="OUK89"/>
      <c r="OUL89"/>
      <c r="OUM89"/>
      <c r="OUN89"/>
      <c r="OUO89"/>
      <c r="OUP89"/>
      <c r="OUQ89"/>
      <c r="OUR89"/>
      <c r="OUS89"/>
      <c r="OUT89"/>
      <c r="OUU89"/>
      <c r="OUV89"/>
      <c r="OUW89"/>
      <c r="OUX89"/>
      <c r="OUY89"/>
      <c r="OUZ89"/>
      <c r="OVA89"/>
      <c r="OVB89"/>
      <c r="OVC89"/>
      <c r="OVD89"/>
      <c r="OVE89"/>
      <c r="OVF89"/>
      <c r="OVG89"/>
      <c r="OVH89"/>
      <c r="OVI89"/>
      <c r="OVJ89"/>
      <c r="OVK89"/>
      <c r="OVL89"/>
      <c r="OVM89"/>
      <c r="OVN89"/>
      <c r="OVO89"/>
      <c r="OVP89"/>
      <c r="OVQ89"/>
      <c r="OVR89"/>
      <c r="OVS89"/>
      <c r="OVT89"/>
      <c r="OVU89"/>
      <c r="OVV89"/>
      <c r="OVW89"/>
      <c r="OVX89"/>
      <c r="OVY89"/>
      <c r="OVZ89"/>
      <c r="OWA89"/>
      <c r="OWB89"/>
      <c r="OWC89"/>
      <c r="OWD89"/>
      <c r="OWE89"/>
      <c r="OWF89"/>
      <c r="OWG89"/>
      <c r="OWH89"/>
      <c r="OWI89"/>
      <c r="OWJ89"/>
      <c r="OWK89"/>
      <c r="OWL89"/>
      <c r="OWM89"/>
      <c r="OWN89"/>
      <c r="OWO89"/>
      <c r="OWP89"/>
      <c r="OWQ89"/>
      <c r="OWR89"/>
      <c r="OWS89"/>
      <c r="OWT89"/>
      <c r="OWU89"/>
      <c r="OWV89"/>
      <c r="OWW89"/>
      <c r="OWX89"/>
      <c r="OWY89"/>
      <c r="OWZ89"/>
      <c r="OXA89"/>
      <c r="OXB89"/>
      <c r="OXC89"/>
      <c r="OXD89"/>
      <c r="OXE89"/>
      <c r="OXF89"/>
      <c r="OXG89"/>
      <c r="OXH89"/>
      <c r="OXI89"/>
      <c r="OXJ89"/>
      <c r="OXK89"/>
      <c r="OXL89"/>
      <c r="OXM89"/>
      <c r="OXN89"/>
      <c r="OXO89"/>
      <c r="OXP89"/>
      <c r="OXQ89"/>
      <c r="OXR89"/>
      <c r="OXS89"/>
      <c r="OXT89"/>
      <c r="OXU89"/>
      <c r="OXV89"/>
      <c r="OXW89"/>
      <c r="OXX89"/>
      <c r="OXY89"/>
      <c r="OXZ89"/>
      <c r="OYA89"/>
      <c r="OYB89"/>
      <c r="OYC89"/>
      <c r="OYD89"/>
      <c r="OYE89"/>
      <c r="OYF89"/>
      <c r="OYG89"/>
      <c r="OYH89"/>
      <c r="OYI89"/>
      <c r="OYJ89"/>
      <c r="OYK89"/>
      <c r="OYL89"/>
      <c r="OYM89"/>
      <c r="OYN89"/>
      <c r="OYO89"/>
      <c r="OYP89"/>
      <c r="OYQ89"/>
      <c r="OYR89"/>
      <c r="OYS89"/>
      <c r="OYT89"/>
      <c r="OYU89"/>
      <c r="OYV89"/>
      <c r="OYW89"/>
      <c r="OYX89"/>
      <c r="OYY89"/>
      <c r="OYZ89"/>
      <c r="OZA89"/>
      <c r="OZB89"/>
      <c r="OZC89"/>
      <c r="OZD89"/>
      <c r="OZE89"/>
      <c r="OZF89"/>
      <c r="OZG89"/>
      <c r="OZH89"/>
      <c r="OZI89"/>
      <c r="OZJ89"/>
      <c r="OZK89"/>
      <c r="OZL89"/>
      <c r="OZM89"/>
      <c r="OZN89"/>
      <c r="OZO89"/>
      <c r="OZP89"/>
      <c r="OZQ89"/>
      <c r="OZR89"/>
      <c r="OZS89"/>
      <c r="OZT89"/>
      <c r="OZU89"/>
      <c r="OZV89"/>
      <c r="OZW89"/>
      <c r="OZX89"/>
      <c r="OZY89"/>
      <c r="OZZ89"/>
      <c r="PAA89"/>
      <c r="PAB89"/>
      <c r="PAC89"/>
      <c r="PAD89"/>
      <c r="PAE89"/>
      <c r="PAF89"/>
      <c r="PAG89"/>
      <c r="PAH89"/>
      <c r="PAI89"/>
      <c r="PAJ89"/>
      <c r="PAK89"/>
      <c r="PAL89"/>
      <c r="PAM89"/>
      <c r="PAN89"/>
      <c r="PAO89"/>
      <c r="PAP89"/>
      <c r="PAQ89"/>
      <c r="PAR89"/>
      <c r="PAS89"/>
      <c r="PAT89"/>
      <c r="PAU89"/>
      <c r="PAV89"/>
      <c r="PAW89"/>
      <c r="PAX89"/>
      <c r="PAY89"/>
      <c r="PAZ89"/>
      <c r="PBA89"/>
      <c r="PBB89"/>
      <c r="PBC89"/>
      <c r="PBD89"/>
      <c r="PBE89"/>
      <c r="PBF89"/>
      <c r="PBG89"/>
      <c r="PBH89"/>
      <c r="PBI89"/>
      <c r="PBJ89"/>
      <c r="PBK89"/>
      <c r="PBL89"/>
      <c r="PBM89"/>
      <c r="PBN89"/>
      <c r="PBO89"/>
      <c r="PBP89"/>
      <c r="PBQ89"/>
      <c r="PBR89"/>
      <c r="PBS89"/>
      <c r="PBT89"/>
      <c r="PBU89"/>
      <c r="PBV89"/>
      <c r="PBW89"/>
      <c r="PBX89"/>
      <c r="PBY89"/>
      <c r="PBZ89"/>
      <c r="PCA89"/>
      <c r="PCB89"/>
      <c r="PCC89"/>
      <c r="PCD89"/>
      <c r="PCE89"/>
      <c r="PCF89"/>
      <c r="PCG89"/>
      <c r="PCH89"/>
      <c r="PCI89"/>
      <c r="PCJ89"/>
      <c r="PCK89"/>
      <c r="PCL89"/>
      <c r="PCM89"/>
      <c r="PCN89"/>
      <c r="PCO89"/>
      <c r="PCP89"/>
      <c r="PCQ89"/>
      <c r="PCR89"/>
      <c r="PCS89"/>
      <c r="PCT89"/>
      <c r="PCU89"/>
      <c r="PCV89"/>
      <c r="PCW89"/>
      <c r="PCX89"/>
      <c r="PCY89"/>
      <c r="PCZ89"/>
      <c r="PDA89"/>
      <c r="PDB89"/>
      <c r="PDC89"/>
      <c r="PDD89"/>
      <c r="PDE89"/>
      <c r="PDF89"/>
      <c r="PDG89"/>
      <c r="PDH89"/>
      <c r="PDI89"/>
      <c r="PDJ89"/>
      <c r="PDK89"/>
      <c r="PDL89"/>
      <c r="PDM89"/>
      <c r="PDN89"/>
      <c r="PDO89"/>
      <c r="PDP89"/>
      <c r="PDQ89"/>
      <c r="PDR89"/>
      <c r="PDS89"/>
      <c r="PDT89"/>
      <c r="PDU89"/>
      <c r="PDV89"/>
      <c r="PDW89"/>
      <c r="PDX89"/>
      <c r="PDY89"/>
      <c r="PDZ89"/>
      <c r="PEA89"/>
      <c r="PEB89"/>
      <c r="PEC89"/>
      <c r="PED89"/>
      <c r="PEE89"/>
      <c r="PEF89"/>
      <c r="PEG89"/>
      <c r="PEH89"/>
      <c r="PEI89"/>
      <c r="PEJ89"/>
      <c r="PEK89"/>
      <c r="PEL89"/>
      <c r="PEM89"/>
      <c r="PEN89"/>
      <c r="PEO89"/>
      <c r="PEP89"/>
      <c r="PEQ89"/>
      <c r="PER89"/>
      <c r="PES89"/>
      <c r="PET89"/>
      <c r="PEU89"/>
      <c r="PEV89"/>
      <c r="PEW89"/>
      <c r="PEX89"/>
      <c r="PEY89"/>
      <c r="PEZ89"/>
      <c r="PFA89"/>
      <c r="PFB89"/>
      <c r="PFC89"/>
      <c r="PFD89"/>
      <c r="PFE89"/>
      <c r="PFF89"/>
      <c r="PFG89"/>
      <c r="PFH89"/>
      <c r="PFI89"/>
      <c r="PFJ89"/>
      <c r="PFK89"/>
      <c r="PFL89"/>
      <c r="PFM89"/>
      <c r="PFN89"/>
      <c r="PFO89"/>
      <c r="PFP89"/>
      <c r="PFQ89"/>
      <c r="PFR89"/>
      <c r="PFS89"/>
      <c r="PFT89"/>
      <c r="PFU89"/>
      <c r="PFV89"/>
      <c r="PFW89"/>
      <c r="PFX89"/>
      <c r="PFY89"/>
      <c r="PFZ89"/>
      <c r="PGA89"/>
      <c r="PGB89"/>
      <c r="PGC89"/>
      <c r="PGD89"/>
      <c r="PGE89"/>
      <c r="PGF89"/>
      <c r="PGG89"/>
      <c r="PGH89"/>
      <c r="PGI89"/>
      <c r="PGJ89"/>
      <c r="PGK89"/>
      <c r="PGL89"/>
      <c r="PGM89"/>
      <c r="PGN89"/>
      <c r="PGO89"/>
      <c r="PGP89"/>
      <c r="PGQ89"/>
      <c r="PGR89"/>
      <c r="PGS89"/>
      <c r="PGT89"/>
      <c r="PGU89"/>
      <c r="PGV89"/>
      <c r="PGW89"/>
      <c r="PGX89"/>
      <c r="PGY89"/>
      <c r="PGZ89"/>
      <c r="PHA89"/>
      <c r="PHB89"/>
      <c r="PHC89"/>
      <c r="PHD89"/>
      <c r="PHE89"/>
      <c r="PHF89"/>
      <c r="PHG89"/>
      <c r="PHH89"/>
      <c r="PHI89"/>
      <c r="PHJ89"/>
      <c r="PHK89"/>
      <c r="PHL89"/>
      <c r="PHM89"/>
      <c r="PHN89"/>
      <c r="PHO89"/>
      <c r="PHP89"/>
      <c r="PHQ89"/>
      <c r="PHR89"/>
      <c r="PHS89"/>
      <c r="PHT89"/>
      <c r="PHU89"/>
      <c r="PHV89"/>
      <c r="PHW89"/>
      <c r="PHX89"/>
      <c r="PHY89"/>
      <c r="PHZ89"/>
      <c r="PIA89"/>
      <c r="PIB89"/>
      <c r="PIC89"/>
      <c r="PID89"/>
      <c r="PIE89"/>
      <c r="PIF89"/>
      <c r="PIG89"/>
      <c r="PIH89"/>
      <c r="PII89"/>
      <c r="PIJ89"/>
      <c r="PIK89"/>
      <c r="PIL89"/>
      <c r="PIM89"/>
      <c r="PIN89"/>
      <c r="PIO89"/>
      <c r="PIP89"/>
      <c r="PIQ89"/>
      <c r="PIR89"/>
      <c r="PIS89"/>
      <c r="PIT89"/>
      <c r="PIU89"/>
      <c r="PIV89"/>
      <c r="PIW89"/>
      <c r="PIX89"/>
      <c r="PIY89"/>
      <c r="PIZ89"/>
      <c r="PJA89"/>
      <c r="PJB89"/>
      <c r="PJC89"/>
      <c r="PJD89"/>
      <c r="PJE89"/>
      <c r="PJF89"/>
      <c r="PJG89"/>
      <c r="PJH89"/>
      <c r="PJI89"/>
      <c r="PJJ89"/>
      <c r="PJK89"/>
      <c r="PJL89"/>
      <c r="PJM89"/>
      <c r="PJN89"/>
      <c r="PJO89"/>
      <c r="PJP89"/>
      <c r="PJQ89"/>
      <c r="PJR89"/>
      <c r="PJS89"/>
      <c r="PJT89"/>
      <c r="PJU89"/>
      <c r="PJV89"/>
      <c r="PJW89"/>
      <c r="PJX89"/>
      <c r="PJY89"/>
      <c r="PJZ89"/>
      <c r="PKA89"/>
      <c r="PKB89"/>
      <c r="PKC89"/>
      <c r="PKD89"/>
      <c r="PKE89"/>
      <c r="PKF89"/>
      <c r="PKG89"/>
      <c r="PKH89"/>
      <c r="PKI89"/>
      <c r="PKJ89"/>
      <c r="PKK89"/>
      <c r="PKL89"/>
      <c r="PKM89"/>
      <c r="PKN89"/>
      <c r="PKO89"/>
      <c r="PKP89"/>
      <c r="PKQ89"/>
      <c r="PKR89"/>
      <c r="PKS89"/>
      <c r="PKT89"/>
      <c r="PKU89"/>
      <c r="PKV89"/>
      <c r="PKW89"/>
      <c r="PKX89"/>
      <c r="PKY89"/>
      <c r="PKZ89"/>
      <c r="PLA89"/>
      <c r="PLB89"/>
      <c r="PLC89"/>
      <c r="PLD89"/>
      <c r="PLE89"/>
      <c r="PLF89"/>
      <c r="PLG89"/>
      <c r="PLH89"/>
      <c r="PLI89"/>
      <c r="PLJ89"/>
      <c r="PLK89"/>
      <c r="PLL89"/>
      <c r="PLM89"/>
      <c r="PLN89"/>
      <c r="PLO89"/>
      <c r="PLP89"/>
      <c r="PLQ89"/>
      <c r="PLR89"/>
      <c r="PLS89"/>
      <c r="PLT89"/>
      <c r="PLU89"/>
      <c r="PLV89"/>
      <c r="PLW89"/>
      <c r="PLX89"/>
      <c r="PLY89"/>
      <c r="PLZ89"/>
      <c r="PMA89"/>
      <c r="PMB89"/>
      <c r="PMC89"/>
      <c r="PMD89"/>
      <c r="PME89"/>
      <c r="PMF89"/>
      <c r="PMG89"/>
      <c r="PMH89"/>
      <c r="PMI89"/>
      <c r="PMJ89"/>
      <c r="PMK89"/>
      <c r="PML89"/>
      <c r="PMM89"/>
      <c r="PMN89"/>
      <c r="PMO89"/>
      <c r="PMP89"/>
      <c r="PMQ89"/>
      <c r="PMR89"/>
      <c r="PMS89"/>
      <c r="PMT89"/>
      <c r="PMU89"/>
      <c r="PMV89"/>
      <c r="PMW89"/>
      <c r="PMX89"/>
      <c r="PMY89"/>
      <c r="PMZ89"/>
      <c r="PNA89"/>
      <c r="PNB89"/>
      <c r="PNC89"/>
      <c r="PND89"/>
      <c r="PNE89"/>
      <c r="PNF89"/>
      <c r="PNG89"/>
      <c r="PNH89"/>
      <c r="PNI89"/>
      <c r="PNJ89"/>
      <c r="PNK89"/>
      <c r="PNL89"/>
      <c r="PNM89"/>
      <c r="PNN89"/>
      <c r="PNO89"/>
      <c r="PNP89"/>
      <c r="PNQ89"/>
      <c r="PNR89"/>
      <c r="PNS89"/>
      <c r="PNT89"/>
      <c r="PNU89"/>
      <c r="PNV89"/>
      <c r="PNW89"/>
      <c r="PNX89"/>
      <c r="PNY89"/>
      <c r="PNZ89"/>
      <c r="POA89"/>
      <c r="POB89"/>
      <c r="POC89"/>
      <c r="POD89"/>
      <c r="POE89"/>
      <c r="POF89"/>
      <c r="POG89"/>
      <c r="POH89"/>
      <c r="POI89"/>
      <c r="POJ89"/>
      <c r="POK89"/>
      <c r="POL89"/>
      <c r="POM89"/>
      <c r="PON89"/>
      <c r="POO89"/>
      <c r="POP89"/>
      <c r="POQ89"/>
      <c r="POR89"/>
      <c r="POS89"/>
      <c r="POT89"/>
      <c r="POU89"/>
      <c r="POV89"/>
      <c r="POW89"/>
      <c r="POX89"/>
      <c r="POY89"/>
      <c r="POZ89"/>
      <c r="PPA89"/>
      <c r="PPB89"/>
      <c r="PPC89"/>
      <c r="PPD89"/>
      <c r="PPE89"/>
      <c r="PPF89"/>
      <c r="PPG89"/>
      <c r="PPH89"/>
      <c r="PPI89"/>
      <c r="PPJ89"/>
      <c r="PPK89"/>
      <c r="PPL89"/>
      <c r="PPM89"/>
      <c r="PPN89"/>
      <c r="PPO89"/>
      <c r="PPP89"/>
      <c r="PPQ89"/>
      <c r="PPR89"/>
      <c r="PPS89"/>
      <c r="PPT89"/>
      <c r="PPU89"/>
      <c r="PPV89"/>
      <c r="PPW89"/>
      <c r="PPX89"/>
      <c r="PPY89"/>
      <c r="PPZ89"/>
      <c r="PQA89"/>
      <c r="PQB89"/>
      <c r="PQC89"/>
      <c r="PQD89"/>
      <c r="PQE89"/>
      <c r="PQF89"/>
      <c r="PQG89"/>
      <c r="PQH89"/>
      <c r="PQI89"/>
      <c r="PQJ89"/>
      <c r="PQK89"/>
      <c r="PQL89"/>
      <c r="PQM89"/>
      <c r="PQN89"/>
      <c r="PQO89"/>
      <c r="PQP89"/>
      <c r="PQQ89"/>
      <c r="PQR89"/>
      <c r="PQS89"/>
      <c r="PQT89"/>
      <c r="PQU89"/>
      <c r="PQV89"/>
      <c r="PQW89"/>
      <c r="PQX89"/>
      <c r="PQY89"/>
      <c r="PQZ89"/>
      <c r="PRA89"/>
      <c r="PRB89"/>
      <c r="PRC89"/>
      <c r="PRD89"/>
      <c r="PRE89"/>
      <c r="PRF89"/>
      <c r="PRG89"/>
      <c r="PRH89"/>
      <c r="PRI89"/>
      <c r="PRJ89"/>
      <c r="PRK89"/>
      <c r="PRL89"/>
      <c r="PRM89"/>
      <c r="PRN89"/>
      <c r="PRO89"/>
      <c r="PRP89"/>
      <c r="PRQ89"/>
      <c r="PRR89"/>
      <c r="PRS89"/>
      <c r="PRT89"/>
      <c r="PRU89"/>
      <c r="PRV89"/>
      <c r="PRW89"/>
      <c r="PRX89"/>
      <c r="PRY89"/>
      <c r="PRZ89"/>
      <c r="PSA89"/>
      <c r="PSB89"/>
      <c r="PSC89"/>
      <c r="PSD89"/>
      <c r="PSE89"/>
      <c r="PSF89"/>
      <c r="PSG89"/>
      <c r="PSH89"/>
      <c r="PSI89"/>
      <c r="PSJ89"/>
      <c r="PSK89"/>
      <c r="PSL89"/>
      <c r="PSM89"/>
      <c r="PSN89"/>
      <c r="PSO89"/>
      <c r="PSP89"/>
      <c r="PSQ89"/>
      <c r="PSR89"/>
      <c r="PSS89"/>
      <c r="PST89"/>
      <c r="PSU89"/>
      <c r="PSV89"/>
      <c r="PSW89"/>
      <c r="PSX89"/>
      <c r="PSY89"/>
      <c r="PSZ89"/>
      <c r="PTA89"/>
      <c r="PTB89"/>
      <c r="PTC89"/>
      <c r="PTD89"/>
      <c r="PTE89"/>
      <c r="PTF89"/>
      <c r="PTG89"/>
      <c r="PTH89"/>
      <c r="PTI89"/>
      <c r="PTJ89"/>
      <c r="PTK89"/>
      <c r="PTL89"/>
      <c r="PTM89"/>
      <c r="PTN89"/>
      <c r="PTO89"/>
      <c r="PTP89"/>
      <c r="PTQ89"/>
      <c r="PTR89"/>
      <c r="PTS89"/>
      <c r="PTT89"/>
      <c r="PTU89"/>
      <c r="PTV89"/>
      <c r="PTW89"/>
      <c r="PTX89"/>
      <c r="PTY89"/>
      <c r="PTZ89"/>
      <c r="PUA89"/>
      <c r="PUB89"/>
      <c r="PUC89"/>
      <c r="PUD89"/>
      <c r="PUE89"/>
      <c r="PUF89"/>
      <c r="PUG89"/>
      <c r="PUH89"/>
      <c r="PUI89"/>
      <c r="PUJ89"/>
      <c r="PUK89"/>
      <c r="PUL89"/>
      <c r="PUM89"/>
      <c r="PUN89"/>
      <c r="PUO89"/>
      <c r="PUP89"/>
      <c r="PUQ89"/>
      <c r="PUR89"/>
      <c r="PUS89"/>
      <c r="PUT89"/>
      <c r="PUU89"/>
      <c r="PUV89"/>
      <c r="PUW89"/>
      <c r="PUX89"/>
      <c r="PUY89"/>
      <c r="PUZ89"/>
      <c r="PVA89"/>
      <c r="PVB89"/>
      <c r="PVC89"/>
      <c r="PVD89"/>
      <c r="PVE89"/>
      <c r="PVF89"/>
      <c r="PVG89"/>
      <c r="PVH89"/>
      <c r="PVI89"/>
      <c r="PVJ89"/>
      <c r="PVK89"/>
      <c r="PVL89"/>
      <c r="PVM89"/>
      <c r="PVN89"/>
      <c r="PVO89"/>
      <c r="PVP89"/>
      <c r="PVQ89"/>
      <c r="PVR89"/>
      <c r="PVS89"/>
      <c r="PVT89"/>
      <c r="PVU89"/>
      <c r="PVV89"/>
      <c r="PVW89"/>
      <c r="PVX89"/>
      <c r="PVY89"/>
      <c r="PVZ89"/>
      <c r="PWA89"/>
      <c r="PWB89"/>
      <c r="PWC89"/>
      <c r="PWD89"/>
      <c r="PWE89"/>
      <c r="PWF89"/>
      <c r="PWG89"/>
      <c r="PWH89"/>
      <c r="PWI89"/>
      <c r="PWJ89"/>
      <c r="PWK89"/>
      <c r="PWL89"/>
      <c r="PWM89"/>
      <c r="PWN89"/>
      <c r="PWO89"/>
      <c r="PWP89"/>
      <c r="PWQ89"/>
      <c r="PWR89"/>
      <c r="PWS89"/>
      <c r="PWT89"/>
      <c r="PWU89"/>
      <c r="PWV89"/>
      <c r="PWW89"/>
      <c r="PWX89"/>
      <c r="PWY89"/>
      <c r="PWZ89"/>
      <c r="PXA89"/>
      <c r="PXB89"/>
      <c r="PXC89"/>
      <c r="PXD89"/>
      <c r="PXE89"/>
      <c r="PXF89"/>
      <c r="PXG89"/>
      <c r="PXH89"/>
      <c r="PXI89"/>
      <c r="PXJ89"/>
      <c r="PXK89"/>
      <c r="PXL89"/>
      <c r="PXM89"/>
      <c r="PXN89"/>
      <c r="PXO89"/>
      <c r="PXP89"/>
      <c r="PXQ89"/>
      <c r="PXR89"/>
      <c r="PXS89"/>
      <c r="PXT89"/>
      <c r="PXU89"/>
      <c r="PXV89"/>
      <c r="PXW89"/>
      <c r="PXX89"/>
      <c r="PXY89"/>
      <c r="PXZ89"/>
      <c r="PYA89"/>
      <c r="PYB89"/>
      <c r="PYC89"/>
      <c r="PYD89"/>
      <c r="PYE89"/>
      <c r="PYF89"/>
      <c r="PYG89"/>
      <c r="PYH89"/>
      <c r="PYI89"/>
      <c r="PYJ89"/>
      <c r="PYK89"/>
      <c r="PYL89"/>
      <c r="PYM89"/>
      <c r="PYN89"/>
      <c r="PYO89"/>
      <c r="PYP89"/>
      <c r="PYQ89"/>
      <c r="PYR89"/>
      <c r="PYS89"/>
      <c r="PYT89"/>
      <c r="PYU89"/>
      <c r="PYV89"/>
      <c r="PYW89"/>
      <c r="PYX89"/>
      <c r="PYY89"/>
      <c r="PYZ89"/>
      <c r="PZA89"/>
      <c r="PZB89"/>
      <c r="PZC89"/>
      <c r="PZD89"/>
      <c r="PZE89"/>
      <c r="PZF89"/>
      <c r="PZG89"/>
      <c r="PZH89"/>
      <c r="PZI89"/>
      <c r="PZJ89"/>
      <c r="PZK89"/>
      <c r="PZL89"/>
      <c r="PZM89"/>
      <c r="PZN89"/>
      <c r="PZO89"/>
      <c r="PZP89"/>
      <c r="PZQ89"/>
      <c r="PZR89"/>
      <c r="PZS89"/>
      <c r="PZT89"/>
      <c r="PZU89"/>
      <c r="PZV89"/>
      <c r="PZW89"/>
      <c r="PZX89"/>
      <c r="PZY89"/>
      <c r="PZZ89"/>
      <c r="QAA89"/>
      <c r="QAB89"/>
      <c r="QAC89"/>
      <c r="QAD89"/>
      <c r="QAE89"/>
      <c r="QAF89"/>
      <c r="QAG89"/>
      <c r="QAH89"/>
      <c r="QAI89"/>
      <c r="QAJ89"/>
      <c r="QAK89"/>
      <c r="QAL89"/>
      <c r="QAM89"/>
      <c r="QAN89"/>
      <c r="QAO89"/>
      <c r="QAP89"/>
      <c r="QAQ89"/>
      <c r="QAR89"/>
      <c r="QAS89"/>
      <c r="QAT89"/>
      <c r="QAU89"/>
      <c r="QAV89"/>
      <c r="QAW89"/>
      <c r="QAX89"/>
      <c r="QAY89"/>
      <c r="QAZ89"/>
      <c r="QBA89"/>
      <c r="QBB89"/>
      <c r="QBC89"/>
      <c r="QBD89"/>
      <c r="QBE89"/>
      <c r="QBF89"/>
      <c r="QBG89"/>
      <c r="QBH89"/>
      <c r="QBI89"/>
      <c r="QBJ89"/>
      <c r="QBK89"/>
      <c r="QBL89"/>
      <c r="QBM89"/>
      <c r="QBN89"/>
      <c r="QBO89"/>
      <c r="QBP89"/>
      <c r="QBQ89"/>
      <c r="QBR89"/>
      <c r="QBS89"/>
      <c r="QBT89"/>
      <c r="QBU89"/>
      <c r="QBV89"/>
      <c r="QBW89"/>
      <c r="QBX89"/>
      <c r="QBY89"/>
      <c r="QBZ89"/>
      <c r="QCA89"/>
      <c r="QCB89"/>
      <c r="QCC89"/>
      <c r="QCD89"/>
      <c r="QCE89"/>
      <c r="QCF89"/>
      <c r="QCG89"/>
      <c r="QCH89"/>
      <c r="QCI89"/>
      <c r="QCJ89"/>
      <c r="QCK89"/>
      <c r="QCL89"/>
      <c r="QCM89"/>
      <c r="QCN89"/>
      <c r="QCO89"/>
      <c r="QCP89"/>
      <c r="QCQ89"/>
      <c r="QCR89"/>
      <c r="QCS89"/>
      <c r="QCT89"/>
      <c r="QCU89"/>
      <c r="QCV89"/>
      <c r="QCW89"/>
      <c r="QCX89"/>
      <c r="QCY89"/>
      <c r="QCZ89"/>
      <c r="QDA89"/>
      <c r="QDB89"/>
      <c r="QDC89"/>
      <c r="QDD89"/>
      <c r="QDE89"/>
      <c r="QDF89"/>
      <c r="QDG89"/>
      <c r="QDH89"/>
      <c r="QDI89"/>
      <c r="QDJ89"/>
      <c r="QDK89"/>
      <c r="QDL89"/>
      <c r="QDM89"/>
      <c r="QDN89"/>
      <c r="QDO89"/>
      <c r="QDP89"/>
      <c r="QDQ89"/>
      <c r="QDR89"/>
      <c r="QDS89"/>
      <c r="QDT89"/>
      <c r="QDU89"/>
      <c r="QDV89"/>
      <c r="QDW89"/>
      <c r="QDX89"/>
      <c r="QDY89"/>
      <c r="QDZ89"/>
      <c r="QEA89"/>
      <c r="QEB89"/>
      <c r="QEC89"/>
      <c r="QED89"/>
      <c r="QEE89"/>
      <c r="QEF89"/>
      <c r="QEG89"/>
      <c r="QEH89"/>
      <c r="QEI89"/>
      <c r="QEJ89"/>
      <c r="QEK89"/>
      <c r="QEL89"/>
      <c r="QEM89"/>
      <c r="QEN89"/>
      <c r="QEO89"/>
      <c r="QEP89"/>
      <c r="QEQ89"/>
      <c r="QER89"/>
      <c r="QES89"/>
      <c r="QET89"/>
      <c r="QEU89"/>
      <c r="QEV89"/>
      <c r="QEW89"/>
      <c r="QEX89"/>
      <c r="QEY89"/>
      <c r="QEZ89"/>
      <c r="QFA89"/>
      <c r="QFB89"/>
      <c r="QFC89"/>
      <c r="QFD89"/>
      <c r="QFE89"/>
      <c r="QFF89"/>
      <c r="QFG89"/>
      <c r="QFH89"/>
      <c r="QFI89"/>
      <c r="QFJ89"/>
      <c r="QFK89"/>
      <c r="QFL89"/>
      <c r="QFM89"/>
      <c r="QFN89"/>
      <c r="QFO89"/>
      <c r="QFP89"/>
      <c r="QFQ89"/>
      <c r="QFR89"/>
      <c r="QFS89"/>
      <c r="QFT89"/>
      <c r="QFU89"/>
      <c r="QFV89"/>
      <c r="QFW89"/>
      <c r="QFX89"/>
      <c r="QFY89"/>
      <c r="QFZ89"/>
      <c r="QGA89"/>
      <c r="QGB89"/>
      <c r="QGC89"/>
      <c r="QGD89"/>
      <c r="QGE89"/>
      <c r="QGF89"/>
      <c r="QGG89"/>
      <c r="QGH89"/>
      <c r="QGI89"/>
      <c r="QGJ89"/>
      <c r="QGK89"/>
      <c r="QGL89"/>
      <c r="QGM89"/>
      <c r="QGN89"/>
      <c r="QGO89"/>
      <c r="QGP89"/>
      <c r="QGQ89"/>
      <c r="QGR89"/>
      <c r="QGS89"/>
      <c r="QGT89"/>
      <c r="QGU89"/>
      <c r="QGV89"/>
      <c r="QGW89"/>
      <c r="QGX89"/>
      <c r="QGY89"/>
      <c r="QGZ89"/>
      <c r="QHA89"/>
      <c r="QHB89"/>
      <c r="QHC89"/>
      <c r="QHD89"/>
      <c r="QHE89"/>
      <c r="QHF89"/>
      <c r="QHG89"/>
      <c r="QHH89"/>
      <c r="QHI89"/>
      <c r="QHJ89"/>
      <c r="QHK89"/>
      <c r="QHL89"/>
      <c r="QHM89"/>
      <c r="QHN89"/>
      <c r="QHO89"/>
      <c r="QHP89"/>
      <c r="QHQ89"/>
      <c r="QHR89"/>
      <c r="QHS89"/>
      <c r="QHT89"/>
      <c r="QHU89"/>
      <c r="QHV89"/>
      <c r="QHW89"/>
      <c r="QHX89"/>
      <c r="QHY89"/>
      <c r="QHZ89"/>
      <c r="QIA89"/>
      <c r="QIB89"/>
      <c r="QIC89"/>
      <c r="QID89"/>
      <c r="QIE89"/>
      <c r="QIF89"/>
      <c r="QIG89"/>
      <c r="QIH89"/>
      <c r="QII89"/>
      <c r="QIJ89"/>
      <c r="QIK89"/>
      <c r="QIL89"/>
      <c r="QIM89"/>
      <c r="QIN89"/>
      <c r="QIO89"/>
      <c r="QIP89"/>
      <c r="QIQ89"/>
      <c r="QIR89"/>
      <c r="QIS89"/>
      <c r="QIT89"/>
      <c r="QIU89"/>
      <c r="QIV89"/>
      <c r="QIW89"/>
      <c r="QIX89"/>
      <c r="QIY89"/>
      <c r="QIZ89"/>
      <c r="QJA89"/>
      <c r="QJB89"/>
      <c r="QJC89"/>
      <c r="QJD89"/>
      <c r="QJE89"/>
      <c r="QJF89"/>
      <c r="QJG89"/>
      <c r="QJH89"/>
      <c r="QJI89"/>
      <c r="QJJ89"/>
      <c r="QJK89"/>
      <c r="QJL89"/>
      <c r="QJM89"/>
      <c r="QJN89"/>
      <c r="QJO89"/>
      <c r="QJP89"/>
      <c r="QJQ89"/>
      <c r="QJR89"/>
      <c r="QJS89"/>
      <c r="QJT89"/>
      <c r="QJU89"/>
      <c r="QJV89"/>
      <c r="QJW89"/>
      <c r="QJX89"/>
      <c r="QJY89"/>
      <c r="QJZ89"/>
      <c r="QKA89"/>
      <c r="QKB89"/>
      <c r="QKC89"/>
      <c r="QKD89"/>
      <c r="QKE89"/>
      <c r="QKF89"/>
      <c r="QKG89"/>
      <c r="QKH89"/>
      <c r="QKI89"/>
      <c r="QKJ89"/>
      <c r="QKK89"/>
      <c r="QKL89"/>
      <c r="QKM89"/>
      <c r="QKN89"/>
      <c r="QKO89"/>
      <c r="QKP89"/>
      <c r="QKQ89"/>
      <c r="QKR89"/>
      <c r="QKS89"/>
      <c r="QKT89"/>
      <c r="QKU89"/>
      <c r="QKV89"/>
      <c r="QKW89"/>
      <c r="QKX89"/>
      <c r="QKY89"/>
      <c r="QKZ89"/>
      <c r="QLA89"/>
      <c r="QLB89"/>
      <c r="QLC89"/>
      <c r="QLD89"/>
      <c r="QLE89"/>
      <c r="QLF89"/>
      <c r="QLG89"/>
      <c r="QLH89"/>
      <c r="QLI89"/>
      <c r="QLJ89"/>
      <c r="QLK89"/>
      <c r="QLL89"/>
      <c r="QLM89"/>
      <c r="QLN89"/>
      <c r="QLO89"/>
      <c r="QLP89"/>
      <c r="QLQ89"/>
      <c r="QLR89"/>
      <c r="QLS89"/>
      <c r="QLT89"/>
      <c r="QLU89"/>
      <c r="QLV89"/>
      <c r="QLW89"/>
      <c r="QLX89"/>
      <c r="QLY89"/>
      <c r="QLZ89"/>
      <c r="QMA89"/>
      <c r="QMB89"/>
      <c r="QMC89"/>
      <c r="QMD89"/>
      <c r="QME89"/>
      <c r="QMF89"/>
      <c r="QMG89"/>
      <c r="QMH89"/>
      <c r="QMI89"/>
      <c r="QMJ89"/>
      <c r="QMK89"/>
      <c r="QML89"/>
      <c r="QMM89"/>
      <c r="QMN89"/>
      <c r="QMO89"/>
      <c r="QMP89"/>
      <c r="QMQ89"/>
      <c r="QMR89"/>
      <c r="QMS89"/>
      <c r="QMT89"/>
      <c r="QMU89"/>
      <c r="QMV89"/>
      <c r="QMW89"/>
      <c r="QMX89"/>
      <c r="QMY89"/>
      <c r="QMZ89"/>
      <c r="QNA89"/>
      <c r="QNB89"/>
      <c r="QNC89"/>
      <c r="QND89"/>
      <c r="QNE89"/>
      <c r="QNF89"/>
      <c r="QNG89"/>
      <c r="QNH89"/>
      <c r="QNI89"/>
      <c r="QNJ89"/>
      <c r="QNK89"/>
      <c r="QNL89"/>
      <c r="QNM89"/>
      <c r="QNN89"/>
      <c r="QNO89"/>
      <c r="QNP89"/>
      <c r="QNQ89"/>
      <c r="QNR89"/>
      <c r="QNS89"/>
      <c r="QNT89"/>
      <c r="QNU89"/>
      <c r="QNV89"/>
      <c r="QNW89"/>
      <c r="QNX89"/>
      <c r="QNY89"/>
      <c r="QNZ89"/>
      <c r="QOA89"/>
      <c r="QOB89"/>
      <c r="QOC89"/>
      <c r="QOD89"/>
      <c r="QOE89"/>
      <c r="QOF89"/>
      <c r="QOG89"/>
      <c r="QOH89"/>
      <c r="QOI89"/>
      <c r="QOJ89"/>
      <c r="QOK89"/>
      <c r="QOL89"/>
      <c r="QOM89"/>
      <c r="QON89"/>
      <c r="QOO89"/>
      <c r="QOP89"/>
      <c r="QOQ89"/>
      <c r="QOR89"/>
      <c r="QOS89"/>
      <c r="QOT89"/>
      <c r="QOU89"/>
      <c r="QOV89"/>
      <c r="QOW89"/>
      <c r="QOX89"/>
      <c r="QOY89"/>
      <c r="QOZ89"/>
      <c r="QPA89"/>
      <c r="QPB89"/>
      <c r="QPC89"/>
      <c r="QPD89"/>
      <c r="QPE89"/>
      <c r="QPF89"/>
      <c r="QPG89"/>
      <c r="QPH89"/>
      <c r="QPI89"/>
      <c r="QPJ89"/>
      <c r="QPK89"/>
      <c r="QPL89"/>
      <c r="QPM89"/>
      <c r="QPN89"/>
      <c r="QPO89"/>
      <c r="QPP89"/>
      <c r="QPQ89"/>
      <c r="QPR89"/>
      <c r="QPS89"/>
      <c r="QPT89"/>
      <c r="QPU89"/>
      <c r="QPV89"/>
      <c r="QPW89"/>
      <c r="QPX89"/>
      <c r="QPY89"/>
      <c r="QPZ89"/>
      <c r="QQA89"/>
      <c r="QQB89"/>
      <c r="QQC89"/>
      <c r="QQD89"/>
      <c r="QQE89"/>
      <c r="QQF89"/>
      <c r="QQG89"/>
      <c r="QQH89"/>
      <c r="QQI89"/>
      <c r="QQJ89"/>
      <c r="QQK89"/>
      <c r="QQL89"/>
      <c r="QQM89"/>
      <c r="QQN89"/>
      <c r="QQO89"/>
      <c r="QQP89"/>
      <c r="QQQ89"/>
      <c r="QQR89"/>
      <c r="QQS89"/>
      <c r="QQT89"/>
      <c r="QQU89"/>
      <c r="QQV89"/>
      <c r="QQW89"/>
      <c r="QQX89"/>
      <c r="QQY89"/>
      <c r="QQZ89"/>
      <c r="QRA89"/>
      <c r="QRB89"/>
      <c r="QRC89"/>
      <c r="QRD89"/>
      <c r="QRE89"/>
      <c r="QRF89"/>
      <c r="QRG89"/>
      <c r="QRH89"/>
      <c r="QRI89"/>
      <c r="QRJ89"/>
      <c r="QRK89"/>
      <c r="QRL89"/>
      <c r="QRM89"/>
      <c r="QRN89"/>
      <c r="QRO89"/>
      <c r="QRP89"/>
      <c r="QRQ89"/>
      <c r="QRR89"/>
      <c r="QRS89"/>
      <c r="QRT89"/>
      <c r="QRU89"/>
      <c r="QRV89"/>
      <c r="QRW89"/>
      <c r="QRX89"/>
      <c r="QRY89"/>
      <c r="QRZ89"/>
      <c r="QSA89"/>
      <c r="QSB89"/>
      <c r="QSC89"/>
      <c r="QSD89"/>
      <c r="QSE89"/>
      <c r="QSF89"/>
      <c r="QSG89"/>
      <c r="QSH89"/>
      <c r="QSI89"/>
      <c r="QSJ89"/>
      <c r="QSK89"/>
      <c r="QSL89"/>
      <c r="QSM89"/>
      <c r="QSN89"/>
      <c r="QSO89"/>
      <c r="QSP89"/>
      <c r="QSQ89"/>
      <c r="QSR89"/>
      <c r="QSS89"/>
      <c r="QST89"/>
      <c r="QSU89"/>
      <c r="QSV89"/>
      <c r="QSW89"/>
      <c r="QSX89"/>
      <c r="QSY89"/>
      <c r="QSZ89"/>
      <c r="QTA89"/>
      <c r="QTB89"/>
      <c r="QTC89"/>
      <c r="QTD89"/>
      <c r="QTE89"/>
      <c r="QTF89"/>
      <c r="QTG89"/>
      <c r="QTH89"/>
      <c r="QTI89"/>
      <c r="QTJ89"/>
      <c r="QTK89"/>
      <c r="QTL89"/>
      <c r="QTM89"/>
      <c r="QTN89"/>
      <c r="QTO89"/>
      <c r="QTP89"/>
      <c r="QTQ89"/>
      <c r="QTR89"/>
      <c r="QTS89"/>
      <c r="QTT89"/>
      <c r="QTU89"/>
      <c r="QTV89"/>
      <c r="QTW89"/>
      <c r="QTX89"/>
      <c r="QTY89"/>
      <c r="QTZ89"/>
      <c r="QUA89"/>
      <c r="QUB89"/>
      <c r="QUC89"/>
      <c r="QUD89"/>
      <c r="QUE89"/>
      <c r="QUF89"/>
      <c r="QUG89"/>
      <c r="QUH89"/>
      <c r="QUI89"/>
      <c r="QUJ89"/>
      <c r="QUK89"/>
      <c r="QUL89"/>
      <c r="QUM89"/>
      <c r="QUN89"/>
      <c r="QUO89"/>
      <c r="QUP89"/>
      <c r="QUQ89"/>
      <c r="QUR89"/>
      <c r="QUS89"/>
      <c r="QUT89"/>
      <c r="QUU89"/>
      <c r="QUV89"/>
      <c r="QUW89"/>
      <c r="QUX89"/>
      <c r="QUY89"/>
      <c r="QUZ89"/>
      <c r="QVA89"/>
      <c r="QVB89"/>
      <c r="QVC89"/>
      <c r="QVD89"/>
      <c r="QVE89"/>
      <c r="QVF89"/>
      <c r="QVG89"/>
      <c r="QVH89"/>
      <c r="QVI89"/>
      <c r="QVJ89"/>
      <c r="QVK89"/>
      <c r="QVL89"/>
      <c r="QVM89"/>
      <c r="QVN89"/>
      <c r="QVO89"/>
      <c r="QVP89"/>
      <c r="QVQ89"/>
      <c r="QVR89"/>
      <c r="QVS89"/>
      <c r="QVT89"/>
      <c r="QVU89"/>
      <c r="QVV89"/>
      <c r="QVW89"/>
      <c r="QVX89"/>
      <c r="QVY89"/>
      <c r="QVZ89"/>
      <c r="QWA89"/>
      <c r="QWB89"/>
      <c r="QWC89"/>
      <c r="QWD89"/>
      <c r="QWE89"/>
      <c r="QWF89"/>
      <c r="QWG89"/>
      <c r="QWH89"/>
      <c r="QWI89"/>
      <c r="QWJ89"/>
      <c r="QWK89"/>
      <c r="QWL89"/>
      <c r="QWM89"/>
      <c r="QWN89"/>
      <c r="QWO89"/>
      <c r="QWP89"/>
      <c r="QWQ89"/>
      <c r="QWR89"/>
      <c r="QWS89"/>
      <c r="QWT89"/>
      <c r="QWU89"/>
      <c r="QWV89"/>
      <c r="QWW89"/>
      <c r="QWX89"/>
      <c r="QWY89"/>
      <c r="QWZ89"/>
      <c r="QXA89"/>
      <c r="QXB89"/>
      <c r="QXC89"/>
      <c r="QXD89"/>
      <c r="QXE89"/>
      <c r="QXF89"/>
      <c r="QXG89"/>
      <c r="QXH89"/>
      <c r="QXI89"/>
      <c r="QXJ89"/>
      <c r="QXK89"/>
      <c r="QXL89"/>
      <c r="QXM89"/>
      <c r="QXN89"/>
      <c r="QXO89"/>
      <c r="QXP89"/>
      <c r="QXQ89"/>
      <c r="QXR89"/>
      <c r="QXS89"/>
      <c r="QXT89"/>
      <c r="QXU89"/>
      <c r="QXV89"/>
      <c r="QXW89"/>
      <c r="QXX89"/>
      <c r="QXY89"/>
      <c r="QXZ89"/>
      <c r="QYA89"/>
      <c r="QYB89"/>
      <c r="QYC89"/>
      <c r="QYD89"/>
      <c r="QYE89"/>
      <c r="QYF89"/>
      <c r="QYG89"/>
      <c r="QYH89"/>
      <c r="QYI89"/>
      <c r="QYJ89"/>
      <c r="QYK89"/>
      <c r="QYL89"/>
      <c r="QYM89"/>
      <c r="QYN89"/>
      <c r="QYO89"/>
      <c r="QYP89"/>
      <c r="QYQ89"/>
      <c r="QYR89"/>
      <c r="QYS89"/>
      <c r="QYT89"/>
      <c r="QYU89"/>
      <c r="QYV89"/>
      <c r="QYW89"/>
      <c r="QYX89"/>
      <c r="QYY89"/>
      <c r="QYZ89"/>
      <c r="QZA89"/>
      <c r="QZB89"/>
      <c r="QZC89"/>
      <c r="QZD89"/>
      <c r="QZE89"/>
      <c r="QZF89"/>
      <c r="QZG89"/>
      <c r="QZH89"/>
      <c r="QZI89"/>
      <c r="QZJ89"/>
      <c r="QZK89"/>
      <c r="QZL89"/>
      <c r="QZM89"/>
      <c r="QZN89"/>
      <c r="QZO89"/>
      <c r="QZP89"/>
      <c r="QZQ89"/>
      <c r="QZR89"/>
      <c r="QZS89"/>
      <c r="QZT89"/>
      <c r="QZU89"/>
      <c r="QZV89"/>
      <c r="QZW89"/>
      <c r="QZX89"/>
      <c r="QZY89"/>
      <c r="QZZ89"/>
      <c r="RAA89"/>
      <c r="RAB89"/>
      <c r="RAC89"/>
      <c r="RAD89"/>
      <c r="RAE89"/>
      <c r="RAF89"/>
      <c r="RAG89"/>
      <c r="RAH89"/>
      <c r="RAI89"/>
      <c r="RAJ89"/>
      <c r="RAK89"/>
      <c r="RAL89"/>
      <c r="RAM89"/>
      <c r="RAN89"/>
      <c r="RAO89"/>
      <c r="RAP89"/>
      <c r="RAQ89"/>
      <c r="RAR89"/>
      <c r="RAS89"/>
      <c r="RAT89"/>
      <c r="RAU89"/>
      <c r="RAV89"/>
      <c r="RAW89"/>
      <c r="RAX89"/>
      <c r="RAY89"/>
      <c r="RAZ89"/>
      <c r="RBA89"/>
      <c r="RBB89"/>
      <c r="RBC89"/>
      <c r="RBD89"/>
      <c r="RBE89"/>
      <c r="RBF89"/>
      <c r="RBG89"/>
      <c r="RBH89"/>
      <c r="RBI89"/>
      <c r="RBJ89"/>
      <c r="RBK89"/>
      <c r="RBL89"/>
      <c r="RBM89"/>
      <c r="RBN89"/>
      <c r="RBO89"/>
      <c r="RBP89"/>
      <c r="RBQ89"/>
      <c r="RBR89"/>
      <c r="RBS89"/>
      <c r="RBT89"/>
      <c r="RBU89"/>
      <c r="RBV89"/>
      <c r="RBW89"/>
      <c r="RBX89"/>
      <c r="RBY89"/>
      <c r="RBZ89"/>
      <c r="RCA89"/>
      <c r="RCB89"/>
      <c r="RCC89"/>
      <c r="RCD89"/>
      <c r="RCE89"/>
      <c r="RCF89"/>
      <c r="RCG89"/>
      <c r="RCH89"/>
      <c r="RCI89"/>
      <c r="RCJ89"/>
      <c r="RCK89"/>
      <c r="RCL89"/>
      <c r="RCM89"/>
      <c r="RCN89"/>
      <c r="RCO89"/>
      <c r="RCP89"/>
      <c r="RCQ89"/>
      <c r="RCR89"/>
      <c r="RCS89"/>
      <c r="RCT89"/>
      <c r="RCU89"/>
      <c r="RCV89"/>
      <c r="RCW89"/>
      <c r="RCX89"/>
      <c r="RCY89"/>
      <c r="RCZ89"/>
      <c r="RDA89"/>
      <c r="RDB89"/>
      <c r="RDC89"/>
      <c r="RDD89"/>
      <c r="RDE89"/>
      <c r="RDF89"/>
      <c r="RDG89"/>
      <c r="RDH89"/>
      <c r="RDI89"/>
      <c r="RDJ89"/>
      <c r="RDK89"/>
      <c r="RDL89"/>
      <c r="RDM89"/>
      <c r="RDN89"/>
      <c r="RDO89"/>
      <c r="RDP89"/>
      <c r="RDQ89"/>
      <c r="RDR89"/>
      <c r="RDS89"/>
      <c r="RDT89"/>
      <c r="RDU89"/>
      <c r="RDV89"/>
      <c r="RDW89"/>
      <c r="RDX89"/>
      <c r="RDY89"/>
      <c r="RDZ89"/>
      <c r="REA89"/>
      <c r="REB89"/>
      <c r="REC89"/>
      <c r="RED89"/>
      <c r="REE89"/>
      <c r="REF89"/>
      <c r="REG89"/>
      <c r="REH89"/>
      <c r="REI89"/>
      <c r="REJ89"/>
      <c r="REK89"/>
      <c r="REL89"/>
      <c r="REM89"/>
      <c r="REN89"/>
      <c r="REO89"/>
      <c r="REP89"/>
      <c r="REQ89"/>
      <c r="RER89"/>
      <c r="RES89"/>
      <c r="RET89"/>
      <c r="REU89"/>
      <c r="REV89"/>
      <c r="REW89"/>
      <c r="REX89"/>
      <c r="REY89"/>
      <c r="REZ89"/>
      <c r="RFA89"/>
      <c r="RFB89"/>
      <c r="RFC89"/>
      <c r="RFD89"/>
      <c r="RFE89"/>
      <c r="RFF89"/>
      <c r="RFG89"/>
      <c r="RFH89"/>
      <c r="RFI89"/>
      <c r="RFJ89"/>
      <c r="RFK89"/>
      <c r="RFL89"/>
      <c r="RFM89"/>
      <c r="RFN89"/>
      <c r="RFO89"/>
      <c r="RFP89"/>
      <c r="RFQ89"/>
      <c r="RFR89"/>
      <c r="RFS89"/>
      <c r="RFT89"/>
      <c r="RFU89"/>
      <c r="RFV89"/>
      <c r="RFW89"/>
      <c r="RFX89"/>
      <c r="RFY89"/>
      <c r="RFZ89"/>
      <c r="RGA89"/>
      <c r="RGB89"/>
      <c r="RGC89"/>
      <c r="RGD89"/>
      <c r="RGE89"/>
      <c r="RGF89"/>
      <c r="RGG89"/>
      <c r="RGH89"/>
      <c r="RGI89"/>
      <c r="RGJ89"/>
      <c r="RGK89"/>
      <c r="RGL89"/>
      <c r="RGM89"/>
      <c r="RGN89"/>
      <c r="RGO89"/>
      <c r="RGP89"/>
      <c r="RGQ89"/>
      <c r="RGR89"/>
      <c r="RGS89"/>
      <c r="RGT89"/>
      <c r="RGU89"/>
      <c r="RGV89"/>
      <c r="RGW89"/>
      <c r="RGX89"/>
      <c r="RGY89"/>
      <c r="RGZ89"/>
      <c r="RHA89"/>
      <c r="RHB89"/>
      <c r="RHC89"/>
      <c r="RHD89"/>
      <c r="RHE89"/>
      <c r="RHF89"/>
      <c r="RHG89"/>
      <c r="RHH89"/>
      <c r="RHI89"/>
      <c r="RHJ89"/>
      <c r="RHK89"/>
      <c r="RHL89"/>
      <c r="RHM89"/>
      <c r="RHN89"/>
      <c r="RHO89"/>
      <c r="RHP89"/>
      <c r="RHQ89"/>
      <c r="RHR89"/>
      <c r="RHS89"/>
      <c r="RHT89"/>
      <c r="RHU89"/>
      <c r="RHV89"/>
      <c r="RHW89"/>
      <c r="RHX89"/>
      <c r="RHY89"/>
      <c r="RHZ89"/>
      <c r="RIA89"/>
      <c r="RIB89"/>
      <c r="RIC89"/>
      <c r="RID89"/>
      <c r="RIE89"/>
      <c r="RIF89"/>
      <c r="RIG89"/>
      <c r="RIH89"/>
      <c r="RII89"/>
      <c r="RIJ89"/>
      <c r="RIK89"/>
      <c r="RIL89"/>
      <c r="RIM89"/>
      <c r="RIN89"/>
      <c r="RIO89"/>
      <c r="RIP89"/>
      <c r="RIQ89"/>
      <c r="RIR89"/>
      <c r="RIS89"/>
      <c r="RIT89"/>
      <c r="RIU89"/>
      <c r="RIV89"/>
      <c r="RIW89"/>
      <c r="RIX89"/>
      <c r="RIY89"/>
      <c r="RIZ89"/>
      <c r="RJA89"/>
      <c r="RJB89"/>
      <c r="RJC89"/>
      <c r="RJD89"/>
      <c r="RJE89"/>
      <c r="RJF89"/>
      <c r="RJG89"/>
      <c r="RJH89"/>
      <c r="RJI89"/>
      <c r="RJJ89"/>
      <c r="RJK89"/>
      <c r="RJL89"/>
      <c r="RJM89"/>
      <c r="RJN89"/>
      <c r="RJO89"/>
      <c r="RJP89"/>
      <c r="RJQ89"/>
      <c r="RJR89"/>
      <c r="RJS89"/>
      <c r="RJT89"/>
      <c r="RJU89"/>
      <c r="RJV89"/>
      <c r="RJW89"/>
      <c r="RJX89"/>
      <c r="RJY89"/>
      <c r="RJZ89"/>
      <c r="RKA89"/>
      <c r="RKB89"/>
      <c r="RKC89"/>
      <c r="RKD89"/>
      <c r="RKE89"/>
      <c r="RKF89"/>
      <c r="RKG89"/>
      <c r="RKH89"/>
      <c r="RKI89"/>
      <c r="RKJ89"/>
      <c r="RKK89"/>
      <c r="RKL89"/>
      <c r="RKM89"/>
      <c r="RKN89"/>
      <c r="RKO89"/>
      <c r="RKP89"/>
      <c r="RKQ89"/>
      <c r="RKR89"/>
      <c r="RKS89"/>
      <c r="RKT89"/>
      <c r="RKU89"/>
      <c r="RKV89"/>
      <c r="RKW89"/>
      <c r="RKX89"/>
      <c r="RKY89"/>
      <c r="RKZ89"/>
      <c r="RLA89"/>
      <c r="RLB89"/>
      <c r="RLC89"/>
      <c r="RLD89"/>
      <c r="RLE89"/>
      <c r="RLF89"/>
      <c r="RLG89"/>
      <c r="RLH89"/>
      <c r="RLI89"/>
      <c r="RLJ89"/>
      <c r="RLK89"/>
      <c r="RLL89"/>
      <c r="RLM89"/>
      <c r="RLN89"/>
      <c r="RLO89"/>
      <c r="RLP89"/>
      <c r="RLQ89"/>
      <c r="RLR89"/>
      <c r="RLS89"/>
      <c r="RLT89"/>
      <c r="RLU89"/>
      <c r="RLV89"/>
      <c r="RLW89"/>
      <c r="RLX89"/>
      <c r="RLY89"/>
      <c r="RLZ89"/>
      <c r="RMA89"/>
      <c r="RMB89"/>
      <c r="RMC89"/>
      <c r="RMD89"/>
      <c r="RME89"/>
      <c r="RMF89"/>
      <c r="RMG89"/>
      <c r="RMH89"/>
      <c r="RMI89"/>
      <c r="RMJ89"/>
      <c r="RMK89"/>
      <c r="RML89"/>
      <c r="RMM89"/>
      <c r="RMN89"/>
      <c r="RMO89"/>
      <c r="RMP89"/>
      <c r="RMQ89"/>
      <c r="RMR89"/>
      <c r="RMS89"/>
      <c r="RMT89"/>
      <c r="RMU89"/>
      <c r="RMV89"/>
      <c r="RMW89"/>
      <c r="RMX89"/>
      <c r="RMY89"/>
      <c r="RMZ89"/>
      <c r="RNA89"/>
      <c r="RNB89"/>
      <c r="RNC89"/>
      <c r="RND89"/>
      <c r="RNE89"/>
      <c r="RNF89"/>
      <c r="RNG89"/>
      <c r="RNH89"/>
      <c r="RNI89"/>
      <c r="RNJ89"/>
      <c r="RNK89"/>
      <c r="RNL89"/>
      <c r="RNM89"/>
      <c r="RNN89"/>
      <c r="RNO89"/>
      <c r="RNP89"/>
      <c r="RNQ89"/>
      <c r="RNR89"/>
      <c r="RNS89"/>
      <c r="RNT89"/>
      <c r="RNU89"/>
      <c r="RNV89"/>
      <c r="RNW89"/>
      <c r="RNX89"/>
      <c r="RNY89"/>
      <c r="RNZ89"/>
      <c r="ROA89"/>
      <c r="ROB89"/>
      <c r="ROC89"/>
      <c r="ROD89"/>
      <c r="ROE89"/>
      <c r="ROF89"/>
      <c r="ROG89"/>
      <c r="ROH89"/>
      <c r="ROI89"/>
      <c r="ROJ89"/>
      <c r="ROK89"/>
      <c r="ROL89"/>
      <c r="ROM89"/>
      <c r="RON89"/>
      <c r="ROO89"/>
      <c r="ROP89"/>
      <c r="ROQ89"/>
      <c r="ROR89"/>
      <c r="ROS89"/>
      <c r="ROT89"/>
      <c r="ROU89"/>
      <c r="ROV89"/>
      <c r="ROW89"/>
      <c r="ROX89"/>
      <c r="ROY89"/>
      <c r="ROZ89"/>
      <c r="RPA89"/>
      <c r="RPB89"/>
      <c r="RPC89"/>
      <c r="RPD89"/>
      <c r="RPE89"/>
      <c r="RPF89"/>
      <c r="RPG89"/>
      <c r="RPH89"/>
      <c r="RPI89"/>
      <c r="RPJ89"/>
      <c r="RPK89"/>
      <c r="RPL89"/>
      <c r="RPM89"/>
      <c r="RPN89"/>
      <c r="RPO89"/>
      <c r="RPP89"/>
      <c r="RPQ89"/>
      <c r="RPR89"/>
      <c r="RPS89"/>
      <c r="RPT89"/>
      <c r="RPU89"/>
      <c r="RPV89"/>
      <c r="RPW89"/>
      <c r="RPX89"/>
      <c r="RPY89"/>
      <c r="RPZ89"/>
      <c r="RQA89"/>
      <c r="RQB89"/>
      <c r="RQC89"/>
      <c r="RQD89"/>
      <c r="RQE89"/>
      <c r="RQF89"/>
      <c r="RQG89"/>
      <c r="RQH89"/>
      <c r="RQI89"/>
      <c r="RQJ89"/>
      <c r="RQK89"/>
      <c r="RQL89"/>
      <c r="RQM89"/>
      <c r="RQN89"/>
      <c r="RQO89"/>
      <c r="RQP89"/>
      <c r="RQQ89"/>
      <c r="RQR89"/>
      <c r="RQS89"/>
      <c r="RQT89"/>
      <c r="RQU89"/>
      <c r="RQV89"/>
      <c r="RQW89"/>
      <c r="RQX89"/>
      <c r="RQY89"/>
      <c r="RQZ89"/>
      <c r="RRA89"/>
      <c r="RRB89"/>
      <c r="RRC89"/>
      <c r="RRD89"/>
      <c r="RRE89"/>
      <c r="RRF89"/>
      <c r="RRG89"/>
      <c r="RRH89"/>
      <c r="RRI89"/>
      <c r="RRJ89"/>
      <c r="RRK89"/>
      <c r="RRL89"/>
      <c r="RRM89"/>
      <c r="RRN89"/>
      <c r="RRO89"/>
      <c r="RRP89"/>
      <c r="RRQ89"/>
      <c r="RRR89"/>
      <c r="RRS89"/>
      <c r="RRT89"/>
      <c r="RRU89"/>
      <c r="RRV89"/>
      <c r="RRW89"/>
      <c r="RRX89"/>
      <c r="RRY89"/>
      <c r="RRZ89"/>
      <c r="RSA89"/>
      <c r="RSB89"/>
      <c r="RSC89"/>
      <c r="RSD89"/>
      <c r="RSE89"/>
      <c r="RSF89"/>
      <c r="RSG89"/>
      <c r="RSH89"/>
      <c r="RSI89"/>
      <c r="RSJ89"/>
      <c r="RSK89"/>
      <c r="RSL89"/>
      <c r="RSM89"/>
      <c r="RSN89"/>
      <c r="RSO89"/>
      <c r="RSP89"/>
      <c r="RSQ89"/>
      <c r="RSR89"/>
      <c r="RSS89"/>
      <c r="RST89"/>
      <c r="RSU89"/>
      <c r="RSV89"/>
      <c r="RSW89"/>
      <c r="RSX89"/>
      <c r="RSY89"/>
      <c r="RSZ89"/>
      <c r="RTA89"/>
      <c r="RTB89"/>
      <c r="RTC89"/>
      <c r="RTD89"/>
      <c r="RTE89"/>
      <c r="RTF89"/>
      <c r="RTG89"/>
      <c r="RTH89"/>
      <c r="RTI89"/>
      <c r="RTJ89"/>
      <c r="RTK89"/>
      <c r="RTL89"/>
      <c r="RTM89"/>
      <c r="RTN89"/>
      <c r="RTO89"/>
      <c r="RTP89"/>
      <c r="RTQ89"/>
      <c r="RTR89"/>
      <c r="RTS89"/>
      <c r="RTT89"/>
      <c r="RTU89"/>
      <c r="RTV89"/>
      <c r="RTW89"/>
      <c r="RTX89"/>
      <c r="RTY89"/>
      <c r="RTZ89"/>
      <c r="RUA89"/>
      <c r="RUB89"/>
      <c r="RUC89"/>
      <c r="RUD89"/>
      <c r="RUE89"/>
      <c r="RUF89"/>
      <c r="RUG89"/>
      <c r="RUH89"/>
      <c r="RUI89"/>
      <c r="RUJ89"/>
      <c r="RUK89"/>
      <c r="RUL89"/>
      <c r="RUM89"/>
      <c r="RUN89"/>
      <c r="RUO89"/>
      <c r="RUP89"/>
      <c r="RUQ89"/>
      <c r="RUR89"/>
      <c r="RUS89"/>
      <c r="RUT89"/>
      <c r="RUU89"/>
      <c r="RUV89"/>
      <c r="RUW89"/>
      <c r="RUX89"/>
      <c r="RUY89"/>
      <c r="RUZ89"/>
      <c r="RVA89"/>
      <c r="RVB89"/>
      <c r="RVC89"/>
      <c r="RVD89"/>
      <c r="RVE89"/>
      <c r="RVF89"/>
      <c r="RVG89"/>
      <c r="RVH89"/>
      <c r="RVI89"/>
      <c r="RVJ89"/>
      <c r="RVK89"/>
      <c r="RVL89"/>
      <c r="RVM89"/>
      <c r="RVN89"/>
      <c r="RVO89"/>
      <c r="RVP89"/>
      <c r="RVQ89"/>
      <c r="RVR89"/>
      <c r="RVS89"/>
      <c r="RVT89"/>
      <c r="RVU89"/>
      <c r="RVV89"/>
      <c r="RVW89"/>
      <c r="RVX89"/>
      <c r="RVY89"/>
      <c r="RVZ89"/>
      <c r="RWA89"/>
      <c r="RWB89"/>
      <c r="RWC89"/>
      <c r="RWD89"/>
      <c r="RWE89"/>
      <c r="RWF89"/>
      <c r="RWG89"/>
      <c r="RWH89"/>
      <c r="RWI89"/>
      <c r="RWJ89"/>
      <c r="RWK89"/>
      <c r="RWL89"/>
      <c r="RWM89"/>
      <c r="RWN89"/>
      <c r="RWO89"/>
      <c r="RWP89"/>
      <c r="RWQ89"/>
      <c r="RWR89"/>
      <c r="RWS89"/>
      <c r="RWT89"/>
      <c r="RWU89"/>
      <c r="RWV89"/>
      <c r="RWW89"/>
      <c r="RWX89"/>
      <c r="RWY89"/>
      <c r="RWZ89"/>
      <c r="RXA89"/>
      <c r="RXB89"/>
      <c r="RXC89"/>
      <c r="RXD89"/>
      <c r="RXE89"/>
      <c r="RXF89"/>
      <c r="RXG89"/>
      <c r="RXH89"/>
      <c r="RXI89"/>
      <c r="RXJ89"/>
      <c r="RXK89"/>
      <c r="RXL89"/>
      <c r="RXM89"/>
      <c r="RXN89"/>
      <c r="RXO89"/>
      <c r="RXP89"/>
      <c r="RXQ89"/>
      <c r="RXR89"/>
      <c r="RXS89"/>
      <c r="RXT89"/>
      <c r="RXU89"/>
      <c r="RXV89"/>
      <c r="RXW89"/>
      <c r="RXX89"/>
      <c r="RXY89"/>
      <c r="RXZ89"/>
      <c r="RYA89"/>
      <c r="RYB89"/>
      <c r="RYC89"/>
      <c r="RYD89"/>
      <c r="RYE89"/>
      <c r="RYF89"/>
      <c r="RYG89"/>
      <c r="RYH89"/>
      <c r="RYI89"/>
      <c r="RYJ89"/>
      <c r="RYK89"/>
      <c r="RYL89"/>
      <c r="RYM89"/>
      <c r="RYN89"/>
      <c r="RYO89"/>
      <c r="RYP89"/>
      <c r="RYQ89"/>
      <c r="RYR89"/>
      <c r="RYS89"/>
      <c r="RYT89"/>
      <c r="RYU89"/>
      <c r="RYV89"/>
      <c r="RYW89"/>
      <c r="RYX89"/>
      <c r="RYY89"/>
      <c r="RYZ89"/>
      <c r="RZA89"/>
      <c r="RZB89"/>
      <c r="RZC89"/>
      <c r="RZD89"/>
      <c r="RZE89"/>
      <c r="RZF89"/>
      <c r="RZG89"/>
      <c r="RZH89"/>
      <c r="RZI89"/>
      <c r="RZJ89"/>
      <c r="RZK89"/>
      <c r="RZL89"/>
      <c r="RZM89"/>
      <c r="RZN89"/>
      <c r="RZO89"/>
      <c r="RZP89"/>
      <c r="RZQ89"/>
      <c r="RZR89"/>
      <c r="RZS89"/>
      <c r="RZT89"/>
      <c r="RZU89"/>
      <c r="RZV89"/>
      <c r="RZW89"/>
      <c r="RZX89"/>
      <c r="RZY89"/>
      <c r="RZZ89"/>
      <c r="SAA89"/>
      <c r="SAB89"/>
      <c r="SAC89"/>
      <c r="SAD89"/>
      <c r="SAE89"/>
      <c r="SAF89"/>
      <c r="SAG89"/>
      <c r="SAH89"/>
      <c r="SAI89"/>
      <c r="SAJ89"/>
      <c r="SAK89"/>
      <c r="SAL89"/>
      <c r="SAM89"/>
      <c r="SAN89"/>
      <c r="SAO89"/>
      <c r="SAP89"/>
      <c r="SAQ89"/>
      <c r="SAR89"/>
      <c r="SAS89"/>
      <c r="SAT89"/>
      <c r="SAU89"/>
      <c r="SAV89"/>
      <c r="SAW89"/>
      <c r="SAX89"/>
      <c r="SAY89"/>
      <c r="SAZ89"/>
      <c r="SBA89"/>
      <c r="SBB89"/>
      <c r="SBC89"/>
      <c r="SBD89"/>
      <c r="SBE89"/>
      <c r="SBF89"/>
      <c r="SBG89"/>
      <c r="SBH89"/>
      <c r="SBI89"/>
      <c r="SBJ89"/>
      <c r="SBK89"/>
      <c r="SBL89"/>
      <c r="SBM89"/>
      <c r="SBN89"/>
      <c r="SBO89"/>
      <c r="SBP89"/>
      <c r="SBQ89"/>
      <c r="SBR89"/>
      <c r="SBS89"/>
      <c r="SBT89"/>
      <c r="SBU89"/>
      <c r="SBV89"/>
      <c r="SBW89"/>
      <c r="SBX89"/>
      <c r="SBY89"/>
      <c r="SBZ89"/>
      <c r="SCA89"/>
      <c r="SCB89"/>
      <c r="SCC89"/>
      <c r="SCD89"/>
      <c r="SCE89"/>
      <c r="SCF89"/>
      <c r="SCG89"/>
      <c r="SCH89"/>
      <c r="SCI89"/>
      <c r="SCJ89"/>
      <c r="SCK89"/>
      <c r="SCL89"/>
      <c r="SCM89"/>
      <c r="SCN89"/>
      <c r="SCO89"/>
      <c r="SCP89"/>
      <c r="SCQ89"/>
      <c r="SCR89"/>
      <c r="SCS89"/>
      <c r="SCT89"/>
      <c r="SCU89"/>
      <c r="SCV89"/>
      <c r="SCW89"/>
      <c r="SCX89"/>
      <c r="SCY89"/>
      <c r="SCZ89"/>
      <c r="SDA89"/>
      <c r="SDB89"/>
      <c r="SDC89"/>
      <c r="SDD89"/>
      <c r="SDE89"/>
      <c r="SDF89"/>
      <c r="SDG89"/>
      <c r="SDH89"/>
      <c r="SDI89"/>
      <c r="SDJ89"/>
      <c r="SDK89"/>
      <c r="SDL89"/>
      <c r="SDM89"/>
      <c r="SDN89"/>
      <c r="SDO89"/>
      <c r="SDP89"/>
      <c r="SDQ89"/>
      <c r="SDR89"/>
      <c r="SDS89"/>
      <c r="SDT89"/>
      <c r="SDU89"/>
      <c r="SDV89"/>
      <c r="SDW89"/>
      <c r="SDX89"/>
      <c r="SDY89"/>
      <c r="SDZ89"/>
      <c r="SEA89"/>
      <c r="SEB89"/>
      <c r="SEC89"/>
      <c r="SED89"/>
      <c r="SEE89"/>
      <c r="SEF89"/>
      <c r="SEG89"/>
      <c r="SEH89"/>
      <c r="SEI89"/>
      <c r="SEJ89"/>
      <c r="SEK89"/>
      <c r="SEL89"/>
      <c r="SEM89"/>
      <c r="SEN89"/>
      <c r="SEO89"/>
      <c r="SEP89"/>
      <c r="SEQ89"/>
      <c r="SER89"/>
      <c r="SES89"/>
      <c r="SET89"/>
      <c r="SEU89"/>
      <c r="SEV89"/>
      <c r="SEW89"/>
      <c r="SEX89"/>
      <c r="SEY89"/>
      <c r="SEZ89"/>
      <c r="SFA89"/>
      <c r="SFB89"/>
      <c r="SFC89"/>
      <c r="SFD89"/>
      <c r="SFE89"/>
      <c r="SFF89"/>
      <c r="SFG89"/>
      <c r="SFH89"/>
      <c r="SFI89"/>
      <c r="SFJ89"/>
      <c r="SFK89"/>
      <c r="SFL89"/>
      <c r="SFM89"/>
      <c r="SFN89"/>
      <c r="SFO89"/>
      <c r="SFP89"/>
      <c r="SFQ89"/>
      <c r="SFR89"/>
      <c r="SFS89"/>
      <c r="SFT89"/>
      <c r="SFU89"/>
      <c r="SFV89"/>
      <c r="SFW89"/>
      <c r="SFX89"/>
      <c r="SFY89"/>
      <c r="SFZ89"/>
      <c r="SGA89"/>
      <c r="SGB89"/>
      <c r="SGC89"/>
      <c r="SGD89"/>
      <c r="SGE89"/>
      <c r="SGF89"/>
      <c r="SGG89"/>
      <c r="SGH89"/>
      <c r="SGI89"/>
      <c r="SGJ89"/>
      <c r="SGK89"/>
      <c r="SGL89"/>
      <c r="SGM89"/>
      <c r="SGN89"/>
      <c r="SGO89"/>
      <c r="SGP89"/>
      <c r="SGQ89"/>
      <c r="SGR89"/>
      <c r="SGS89"/>
      <c r="SGT89"/>
      <c r="SGU89"/>
      <c r="SGV89"/>
      <c r="SGW89"/>
      <c r="SGX89"/>
      <c r="SGY89"/>
      <c r="SGZ89"/>
      <c r="SHA89"/>
      <c r="SHB89"/>
      <c r="SHC89"/>
      <c r="SHD89"/>
      <c r="SHE89"/>
      <c r="SHF89"/>
      <c r="SHG89"/>
      <c r="SHH89"/>
      <c r="SHI89"/>
      <c r="SHJ89"/>
      <c r="SHK89"/>
      <c r="SHL89"/>
      <c r="SHM89"/>
      <c r="SHN89"/>
      <c r="SHO89"/>
      <c r="SHP89"/>
      <c r="SHQ89"/>
      <c r="SHR89"/>
      <c r="SHS89"/>
      <c r="SHT89"/>
      <c r="SHU89"/>
      <c r="SHV89"/>
      <c r="SHW89"/>
      <c r="SHX89"/>
      <c r="SHY89"/>
      <c r="SHZ89"/>
      <c r="SIA89"/>
      <c r="SIB89"/>
      <c r="SIC89"/>
      <c r="SID89"/>
      <c r="SIE89"/>
      <c r="SIF89"/>
      <c r="SIG89"/>
      <c r="SIH89"/>
      <c r="SII89"/>
      <c r="SIJ89"/>
      <c r="SIK89"/>
      <c r="SIL89"/>
      <c r="SIM89"/>
      <c r="SIN89"/>
      <c r="SIO89"/>
      <c r="SIP89"/>
      <c r="SIQ89"/>
      <c r="SIR89"/>
      <c r="SIS89"/>
      <c r="SIT89"/>
      <c r="SIU89"/>
      <c r="SIV89"/>
      <c r="SIW89"/>
      <c r="SIX89"/>
      <c r="SIY89"/>
      <c r="SIZ89"/>
      <c r="SJA89"/>
      <c r="SJB89"/>
      <c r="SJC89"/>
      <c r="SJD89"/>
      <c r="SJE89"/>
      <c r="SJF89"/>
      <c r="SJG89"/>
      <c r="SJH89"/>
      <c r="SJI89"/>
      <c r="SJJ89"/>
      <c r="SJK89"/>
      <c r="SJL89"/>
      <c r="SJM89"/>
      <c r="SJN89"/>
      <c r="SJO89"/>
      <c r="SJP89"/>
      <c r="SJQ89"/>
      <c r="SJR89"/>
      <c r="SJS89"/>
      <c r="SJT89"/>
      <c r="SJU89"/>
      <c r="SJV89"/>
      <c r="SJW89"/>
      <c r="SJX89"/>
      <c r="SJY89"/>
      <c r="SJZ89"/>
      <c r="SKA89"/>
      <c r="SKB89"/>
      <c r="SKC89"/>
      <c r="SKD89"/>
      <c r="SKE89"/>
      <c r="SKF89"/>
      <c r="SKG89"/>
      <c r="SKH89"/>
      <c r="SKI89"/>
      <c r="SKJ89"/>
      <c r="SKK89"/>
      <c r="SKL89"/>
      <c r="SKM89"/>
      <c r="SKN89"/>
      <c r="SKO89"/>
      <c r="SKP89"/>
      <c r="SKQ89"/>
      <c r="SKR89"/>
      <c r="SKS89"/>
      <c r="SKT89"/>
      <c r="SKU89"/>
      <c r="SKV89"/>
      <c r="SKW89"/>
      <c r="SKX89"/>
      <c r="SKY89"/>
      <c r="SKZ89"/>
      <c r="SLA89"/>
      <c r="SLB89"/>
      <c r="SLC89"/>
      <c r="SLD89"/>
      <c r="SLE89"/>
      <c r="SLF89"/>
      <c r="SLG89"/>
      <c r="SLH89"/>
      <c r="SLI89"/>
      <c r="SLJ89"/>
      <c r="SLK89"/>
      <c r="SLL89"/>
      <c r="SLM89"/>
      <c r="SLN89"/>
      <c r="SLO89"/>
      <c r="SLP89"/>
      <c r="SLQ89"/>
      <c r="SLR89"/>
      <c r="SLS89"/>
      <c r="SLT89"/>
      <c r="SLU89"/>
      <c r="SLV89"/>
      <c r="SLW89"/>
      <c r="SLX89"/>
      <c r="SLY89"/>
      <c r="SLZ89"/>
      <c r="SMA89"/>
      <c r="SMB89"/>
      <c r="SMC89"/>
      <c r="SMD89"/>
      <c r="SME89"/>
      <c r="SMF89"/>
      <c r="SMG89"/>
      <c r="SMH89"/>
      <c r="SMI89"/>
      <c r="SMJ89"/>
      <c r="SMK89"/>
      <c r="SML89"/>
      <c r="SMM89"/>
      <c r="SMN89"/>
      <c r="SMO89"/>
      <c r="SMP89"/>
      <c r="SMQ89"/>
      <c r="SMR89"/>
      <c r="SMS89"/>
      <c r="SMT89"/>
      <c r="SMU89"/>
      <c r="SMV89"/>
      <c r="SMW89"/>
      <c r="SMX89"/>
      <c r="SMY89"/>
      <c r="SMZ89"/>
      <c r="SNA89"/>
      <c r="SNB89"/>
      <c r="SNC89"/>
      <c r="SND89"/>
      <c r="SNE89"/>
      <c r="SNF89"/>
      <c r="SNG89"/>
      <c r="SNH89"/>
      <c r="SNI89"/>
      <c r="SNJ89"/>
      <c r="SNK89"/>
      <c r="SNL89"/>
      <c r="SNM89"/>
      <c r="SNN89"/>
      <c r="SNO89"/>
      <c r="SNP89"/>
      <c r="SNQ89"/>
      <c r="SNR89"/>
      <c r="SNS89"/>
      <c r="SNT89"/>
      <c r="SNU89"/>
      <c r="SNV89"/>
      <c r="SNW89"/>
      <c r="SNX89"/>
      <c r="SNY89"/>
      <c r="SNZ89"/>
      <c r="SOA89"/>
      <c r="SOB89"/>
      <c r="SOC89"/>
      <c r="SOD89"/>
      <c r="SOE89"/>
      <c r="SOF89"/>
      <c r="SOG89"/>
      <c r="SOH89"/>
      <c r="SOI89"/>
      <c r="SOJ89"/>
      <c r="SOK89"/>
      <c r="SOL89"/>
      <c r="SOM89"/>
      <c r="SON89"/>
      <c r="SOO89"/>
      <c r="SOP89"/>
      <c r="SOQ89"/>
      <c r="SOR89"/>
      <c r="SOS89"/>
      <c r="SOT89"/>
      <c r="SOU89"/>
      <c r="SOV89"/>
      <c r="SOW89"/>
      <c r="SOX89"/>
      <c r="SOY89"/>
      <c r="SOZ89"/>
      <c r="SPA89"/>
      <c r="SPB89"/>
      <c r="SPC89"/>
      <c r="SPD89"/>
      <c r="SPE89"/>
      <c r="SPF89"/>
      <c r="SPG89"/>
      <c r="SPH89"/>
      <c r="SPI89"/>
      <c r="SPJ89"/>
      <c r="SPK89"/>
      <c r="SPL89"/>
      <c r="SPM89"/>
      <c r="SPN89"/>
      <c r="SPO89"/>
      <c r="SPP89"/>
      <c r="SPQ89"/>
      <c r="SPR89"/>
      <c r="SPS89"/>
      <c r="SPT89"/>
      <c r="SPU89"/>
      <c r="SPV89"/>
      <c r="SPW89"/>
      <c r="SPX89"/>
      <c r="SPY89"/>
      <c r="SPZ89"/>
      <c r="SQA89"/>
      <c r="SQB89"/>
      <c r="SQC89"/>
      <c r="SQD89"/>
      <c r="SQE89"/>
      <c r="SQF89"/>
      <c r="SQG89"/>
      <c r="SQH89"/>
      <c r="SQI89"/>
      <c r="SQJ89"/>
      <c r="SQK89"/>
      <c r="SQL89"/>
      <c r="SQM89"/>
      <c r="SQN89"/>
      <c r="SQO89"/>
      <c r="SQP89"/>
      <c r="SQQ89"/>
      <c r="SQR89"/>
      <c r="SQS89"/>
      <c r="SQT89"/>
      <c r="SQU89"/>
      <c r="SQV89"/>
      <c r="SQW89"/>
      <c r="SQX89"/>
      <c r="SQY89"/>
      <c r="SQZ89"/>
      <c r="SRA89"/>
      <c r="SRB89"/>
      <c r="SRC89"/>
      <c r="SRD89"/>
      <c r="SRE89"/>
      <c r="SRF89"/>
      <c r="SRG89"/>
      <c r="SRH89"/>
      <c r="SRI89"/>
      <c r="SRJ89"/>
      <c r="SRK89"/>
      <c r="SRL89"/>
      <c r="SRM89"/>
      <c r="SRN89"/>
      <c r="SRO89"/>
      <c r="SRP89"/>
      <c r="SRQ89"/>
      <c r="SRR89"/>
      <c r="SRS89"/>
      <c r="SRT89"/>
      <c r="SRU89"/>
      <c r="SRV89"/>
      <c r="SRW89"/>
      <c r="SRX89"/>
      <c r="SRY89"/>
      <c r="SRZ89"/>
      <c r="SSA89"/>
      <c r="SSB89"/>
      <c r="SSC89"/>
      <c r="SSD89"/>
      <c r="SSE89"/>
      <c r="SSF89"/>
      <c r="SSG89"/>
      <c r="SSH89"/>
      <c r="SSI89"/>
      <c r="SSJ89"/>
      <c r="SSK89"/>
      <c r="SSL89"/>
      <c r="SSM89"/>
      <c r="SSN89"/>
      <c r="SSO89"/>
      <c r="SSP89"/>
      <c r="SSQ89"/>
      <c r="SSR89"/>
      <c r="SSS89"/>
      <c r="SST89"/>
      <c r="SSU89"/>
      <c r="SSV89"/>
      <c r="SSW89"/>
      <c r="SSX89"/>
      <c r="SSY89"/>
      <c r="SSZ89"/>
      <c r="STA89"/>
      <c r="STB89"/>
      <c r="STC89"/>
      <c r="STD89"/>
      <c r="STE89"/>
      <c r="STF89"/>
      <c r="STG89"/>
      <c r="STH89"/>
      <c r="STI89"/>
      <c r="STJ89"/>
      <c r="STK89"/>
      <c r="STL89"/>
      <c r="STM89"/>
      <c r="STN89"/>
      <c r="STO89"/>
      <c r="STP89"/>
      <c r="STQ89"/>
      <c r="STR89"/>
      <c r="STS89"/>
      <c r="STT89"/>
      <c r="STU89"/>
      <c r="STV89"/>
      <c r="STW89"/>
      <c r="STX89"/>
      <c r="STY89"/>
      <c r="STZ89"/>
      <c r="SUA89"/>
      <c r="SUB89"/>
      <c r="SUC89"/>
      <c r="SUD89"/>
      <c r="SUE89"/>
      <c r="SUF89"/>
      <c r="SUG89"/>
      <c r="SUH89"/>
      <c r="SUI89"/>
      <c r="SUJ89"/>
      <c r="SUK89"/>
      <c r="SUL89"/>
      <c r="SUM89"/>
      <c r="SUN89"/>
      <c r="SUO89"/>
      <c r="SUP89"/>
      <c r="SUQ89"/>
      <c r="SUR89"/>
      <c r="SUS89"/>
      <c r="SUT89"/>
      <c r="SUU89"/>
      <c r="SUV89"/>
      <c r="SUW89"/>
      <c r="SUX89"/>
      <c r="SUY89"/>
      <c r="SUZ89"/>
      <c r="SVA89"/>
      <c r="SVB89"/>
      <c r="SVC89"/>
      <c r="SVD89"/>
      <c r="SVE89"/>
      <c r="SVF89"/>
      <c r="SVG89"/>
      <c r="SVH89"/>
      <c r="SVI89"/>
      <c r="SVJ89"/>
      <c r="SVK89"/>
      <c r="SVL89"/>
      <c r="SVM89"/>
      <c r="SVN89"/>
      <c r="SVO89"/>
      <c r="SVP89"/>
      <c r="SVQ89"/>
      <c r="SVR89"/>
      <c r="SVS89"/>
      <c r="SVT89"/>
      <c r="SVU89"/>
      <c r="SVV89"/>
      <c r="SVW89"/>
      <c r="SVX89"/>
      <c r="SVY89"/>
      <c r="SVZ89"/>
      <c r="SWA89"/>
      <c r="SWB89"/>
      <c r="SWC89"/>
      <c r="SWD89"/>
      <c r="SWE89"/>
      <c r="SWF89"/>
      <c r="SWG89"/>
      <c r="SWH89"/>
      <c r="SWI89"/>
      <c r="SWJ89"/>
      <c r="SWK89"/>
      <c r="SWL89"/>
      <c r="SWM89"/>
      <c r="SWN89"/>
      <c r="SWO89"/>
      <c r="SWP89"/>
      <c r="SWQ89"/>
      <c r="SWR89"/>
      <c r="SWS89"/>
      <c r="SWT89"/>
      <c r="SWU89"/>
      <c r="SWV89"/>
      <c r="SWW89"/>
      <c r="SWX89"/>
      <c r="SWY89"/>
      <c r="SWZ89"/>
      <c r="SXA89"/>
      <c r="SXB89"/>
      <c r="SXC89"/>
      <c r="SXD89"/>
      <c r="SXE89"/>
      <c r="SXF89"/>
      <c r="SXG89"/>
      <c r="SXH89"/>
      <c r="SXI89"/>
      <c r="SXJ89"/>
      <c r="SXK89"/>
      <c r="SXL89"/>
      <c r="SXM89"/>
      <c r="SXN89"/>
      <c r="SXO89"/>
      <c r="SXP89"/>
      <c r="SXQ89"/>
      <c r="SXR89"/>
      <c r="SXS89"/>
      <c r="SXT89"/>
      <c r="SXU89"/>
      <c r="SXV89"/>
      <c r="SXW89"/>
      <c r="SXX89"/>
      <c r="SXY89"/>
      <c r="SXZ89"/>
      <c r="SYA89"/>
      <c r="SYB89"/>
      <c r="SYC89"/>
      <c r="SYD89"/>
      <c r="SYE89"/>
      <c r="SYF89"/>
      <c r="SYG89"/>
      <c r="SYH89"/>
      <c r="SYI89"/>
      <c r="SYJ89"/>
      <c r="SYK89"/>
      <c r="SYL89"/>
      <c r="SYM89"/>
      <c r="SYN89"/>
      <c r="SYO89"/>
      <c r="SYP89"/>
      <c r="SYQ89"/>
      <c r="SYR89"/>
      <c r="SYS89"/>
      <c r="SYT89"/>
      <c r="SYU89"/>
      <c r="SYV89"/>
      <c r="SYW89"/>
      <c r="SYX89"/>
      <c r="SYY89"/>
      <c r="SYZ89"/>
      <c r="SZA89"/>
      <c r="SZB89"/>
      <c r="SZC89"/>
      <c r="SZD89"/>
      <c r="SZE89"/>
      <c r="SZF89"/>
      <c r="SZG89"/>
      <c r="SZH89"/>
      <c r="SZI89"/>
      <c r="SZJ89"/>
      <c r="SZK89"/>
      <c r="SZL89"/>
      <c r="SZM89"/>
      <c r="SZN89"/>
      <c r="SZO89"/>
      <c r="SZP89"/>
      <c r="SZQ89"/>
      <c r="SZR89"/>
      <c r="SZS89"/>
      <c r="SZT89"/>
      <c r="SZU89"/>
      <c r="SZV89"/>
      <c r="SZW89"/>
      <c r="SZX89"/>
      <c r="SZY89"/>
      <c r="SZZ89"/>
      <c r="TAA89"/>
      <c r="TAB89"/>
      <c r="TAC89"/>
      <c r="TAD89"/>
      <c r="TAE89"/>
      <c r="TAF89"/>
      <c r="TAG89"/>
      <c r="TAH89"/>
      <c r="TAI89"/>
      <c r="TAJ89"/>
      <c r="TAK89"/>
      <c r="TAL89"/>
      <c r="TAM89"/>
      <c r="TAN89"/>
      <c r="TAO89"/>
      <c r="TAP89"/>
      <c r="TAQ89"/>
      <c r="TAR89"/>
      <c r="TAS89"/>
      <c r="TAT89"/>
      <c r="TAU89"/>
      <c r="TAV89"/>
      <c r="TAW89"/>
      <c r="TAX89"/>
      <c r="TAY89"/>
      <c r="TAZ89"/>
      <c r="TBA89"/>
      <c r="TBB89"/>
      <c r="TBC89"/>
      <c r="TBD89"/>
      <c r="TBE89"/>
      <c r="TBF89"/>
      <c r="TBG89"/>
      <c r="TBH89"/>
      <c r="TBI89"/>
      <c r="TBJ89"/>
      <c r="TBK89"/>
      <c r="TBL89"/>
      <c r="TBM89"/>
      <c r="TBN89"/>
      <c r="TBO89"/>
      <c r="TBP89"/>
      <c r="TBQ89"/>
      <c r="TBR89"/>
      <c r="TBS89"/>
      <c r="TBT89"/>
      <c r="TBU89"/>
      <c r="TBV89"/>
      <c r="TBW89"/>
      <c r="TBX89"/>
      <c r="TBY89"/>
      <c r="TBZ89"/>
      <c r="TCA89"/>
      <c r="TCB89"/>
      <c r="TCC89"/>
      <c r="TCD89"/>
      <c r="TCE89"/>
      <c r="TCF89"/>
      <c r="TCG89"/>
      <c r="TCH89"/>
      <c r="TCI89"/>
      <c r="TCJ89"/>
      <c r="TCK89"/>
      <c r="TCL89"/>
      <c r="TCM89"/>
      <c r="TCN89"/>
      <c r="TCO89"/>
      <c r="TCP89"/>
      <c r="TCQ89"/>
      <c r="TCR89"/>
      <c r="TCS89"/>
      <c r="TCT89"/>
      <c r="TCU89"/>
      <c r="TCV89"/>
      <c r="TCW89"/>
      <c r="TCX89"/>
      <c r="TCY89"/>
      <c r="TCZ89"/>
      <c r="TDA89"/>
      <c r="TDB89"/>
      <c r="TDC89"/>
      <c r="TDD89"/>
      <c r="TDE89"/>
      <c r="TDF89"/>
      <c r="TDG89"/>
      <c r="TDH89"/>
      <c r="TDI89"/>
      <c r="TDJ89"/>
      <c r="TDK89"/>
      <c r="TDL89"/>
      <c r="TDM89"/>
      <c r="TDN89"/>
      <c r="TDO89"/>
      <c r="TDP89"/>
      <c r="TDQ89"/>
      <c r="TDR89"/>
      <c r="TDS89"/>
      <c r="TDT89"/>
      <c r="TDU89"/>
      <c r="TDV89"/>
      <c r="TDW89"/>
      <c r="TDX89"/>
      <c r="TDY89"/>
      <c r="TDZ89"/>
      <c r="TEA89"/>
      <c r="TEB89"/>
      <c r="TEC89"/>
      <c r="TED89"/>
      <c r="TEE89"/>
      <c r="TEF89"/>
      <c r="TEG89"/>
      <c r="TEH89"/>
      <c r="TEI89"/>
      <c r="TEJ89"/>
      <c r="TEK89"/>
      <c r="TEL89"/>
      <c r="TEM89"/>
      <c r="TEN89"/>
      <c r="TEO89"/>
      <c r="TEP89"/>
      <c r="TEQ89"/>
      <c r="TER89"/>
      <c r="TES89"/>
      <c r="TET89"/>
      <c r="TEU89"/>
      <c r="TEV89"/>
      <c r="TEW89"/>
      <c r="TEX89"/>
      <c r="TEY89"/>
      <c r="TEZ89"/>
      <c r="TFA89"/>
      <c r="TFB89"/>
      <c r="TFC89"/>
      <c r="TFD89"/>
      <c r="TFE89"/>
      <c r="TFF89"/>
      <c r="TFG89"/>
      <c r="TFH89"/>
      <c r="TFI89"/>
      <c r="TFJ89"/>
      <c r="TFK89"/>
      <c r="TFL89"/>
      <c r="TFM89"/>
      <c r="TFN89"/>
      <c r="TFO89"/>
      <c r="TFP89"/>
      <c r="TFQ89"/>
      <c r="TFR89"/>
      <c r="TFS89"/>
      <c r="TFT89"/>
      <c r="TFU89"/>
      <c r="TFV89"/>
      <c r="TFW89"/>
      <c r="TFX89"/>
      <c r="TFY89"/>
      <c r="TFZ89"/>
      <c r="TGA89"/>
      <c r="TGB89"/>
      <c r="TGC89"/>
      <c r="TGD89"/>
      <c r="TGE89"/>
      <c r="TGF89"/>
      <c r="TGG89"/>
      <c r="TGH89"/>
      <c r="TGI89"/>
      <c r="TGJ89"/>
      <c r="TGK89"/>
      <c r="TGL89"/>
      <c r="TGM89"/>
      <c r="TGN89"/>
      <c r="TGO89"/>
      <c r="TGP89"/>
      <c r="TGQ89"/>
      <c r="TGR89"/>
      <c r="TGS89"/>
      <c r="TGT89"/>
      <c r="TGU89"/>
      <c r="TGV89"/>
      <c r="TGW89"/>
      <c r="TGX89"/>
      <c r="TGY89"/>
      <c r="TGZ89"/>
      <c r="THA89"/>
      <c r="THB89"/>
      <c r="THC89"/>
      <c r="THD89"/>
      <c r="THE89"/>
      <c r="THF89"/>
      <c r="THG89"/>
      <c r="THH89"/>
      <c r="THI89"/>
      <c r="THJ89"/>
      <c r="THK89"/>
      <c r="THL89"/>
      <c r="THM89"/>
      <c r="THN89"/>
      <c r="THO89"/>
      <c r="THP89"/>
      <c r="THQ89"/>
      <c r="THR89"/>
      <c r="THS89"/>
      <c r="THT89"/>
      <c r="THU89"/>
      <c r="THV89"/>
      <c r="THW89"/>
      <c r="THX89"/>
      <c r="THY89"/>
      <c r="THZ89"/>
      <c r="TIA89"/>
      <c r="TIB89"/>
      <c r="TIC89"/>
      <c r="TID89"/>
      <c r="TIE89"/>
      <c r="TIF89"/>
      <c r="TIG89"/>
      <c r="TIH89"/>
      <c r="TII89"/>
      <c r="TIJ89"/>
      <c r="TIK89"/>
      <c r="TIL89"/>
      <c r="TIM89"/>
      <c r="TIN89"/>
      <c r="TIO89"/>
      <c r="TIP89"/>
      <c r="TIQ89"/>
      <c r="TIR89"/>
      <c r="TIS89"/>
      <c r="TIT89"/>
      <c r="TIU89"/>
      <c r="TIV89"/>
      <c r="TIW89"/>
      <c r="TIX89"/>
      <c r="TIY89"/>
      <c r="TIZ89"/>
      <c r="TJA89"/>
      <c r="TJB89"/>
      <c r="TJC89"/>
      <c r="TJD89"/>
      <c r="TJE89"/>
      <c r="TJF89"/>
      <c r="TJG89"/>
      <c r="TJH89"/>
      <c r="TJI89"/>
      <c r="TJJ89"/>
      <c r="TJK89"/>
      <c r="TJL89"/>
      <c r="TJM89"/>
      <c r="TJN89"/>
      <c r="TJO89"/>
      <c r="TJP89"/>
      <c r="TJQ89"/>
      <c r="TJR89"/>
      <c r="TJS89"/>
      <c r="TJT89"/>
      <c r="TJU89"/>
      <c r="TJV89"/>
      <c r="TJW89"/>
      <c r="TJX89"/>
      <c r="TJY89"/>
      <c r="TJZ89"/>
      <c r="TKA89"/>
      <c r="TKB89"/>
      <c r="TKC89"/>
      <c r="TKD89"/>
      <c r="TKE89"/>
      <c r="TKF89"/>
      <c r="TKG89"/>
      <c r="TKH89"/>
      <c r="TKI89"/>
      <c r="TKJ89"/>
      <c r="TKK89"/>
      <c r="TKL89"/>
      <c r="TKM89"/>
      <c r="TKN89"/>
      <c r="TKO89"/>
      <c r="TKP89"/>
      <c r="TKQ89"/>
      <c r="TKR89"/>
      <c r="TKS89"/>
      <c r="TKT89"/>
      <c r="TKU89"/>
      <c r="TKV89"/>
      <c r="TKW89"/>
      <c r="TKX89"/>
      <c r="TKY89"/>
      <c r="TKZ89"/>
      <c r="TLA89"/>
      <c r="TLB89"/>
      <c r="TLC89"/>
      <c r="TLD89"/>
      <c r="TLE89"/>
      <c r="TLF89"/>
      <c r="TLG89"/>
      <c r="TLH89"/>
      <c r="TLI89"/>
      <c r="TLJ89"/>
      <c r="TLK89"/>
      <c r="TLL89"/>
      <c r="TLM89"/>
      <c r="TLN89"/>
      <c r="TLO89"/>
      <c r="TLP89"/>
      <c r="TLQ89"/>
      <c r="TLR89"/>
      <c r="TLS89"/>
      <c r="TLT89"/>
      <c r="TLU89"/>
      <c r="TLV89"/>
      <c r="TLW89"/>
      <c r="TLX89"/>
      <c r="TLY89"/>
      <c r="TLZ89"/>
      <c r="TMA89"/>
      <c r="TMB89"/>
      <c r="TMC89"/>
      <c r="TMD89"/>
      <c r="TME89"/>
      <c r="TMF89"/>
      <c r="TMG89"/>
      <c r="TMH89"/>
      <c r="TMI89"/>
      <c r="TMJ89"/>
      <c r="TMK89"/>
      <c r="TML89"/>
      <c r="TMM89"/>
      <c r="TMN89"/>
      <c r="TMO89"/>
      <c r="TMP89"/>
      <c r="TMQ89"/>
      <c r="TMR89"/>
      <c r="TMS89"/>
      <c r="TMT89"/>
      <c r="TMU89"/>
      <c r="TMV89"/>
      <c r="TMW89"/>
      <c r="TMX89"/>
      <c r="TMY89"/>
      <c r="TMZ89"/>
      <c r="TNA89"/>
      <c r="TNB89"/>
      <c r="TNC89"/>
      <c r="TND89"/>
      <c r="TNE89"/>
      <c r="TNF89"/>
      <c r="TNG89"/>
      <c r="TNH89"/>
      <c r="TNI89"/>
      <c r="TNJ89"/>
      <c r="TNK89"/>
      <c r="TNL89"/>
      <c r="TNM89"/>
      <c r="TNN89"/>
      <c r="TNO89"/>
      <c r="TNP89"/>
      <c r="TNQ89"/>
      <c r="TNR89"/>
      <c r="TNS89"/>
      <c r="TNT89"/>
      <c r="TNU89"/>
      <c r="TNV89"/>
      <c r="TNW89"/>
      <c r="TNX89"/>
      <c r="TNY89"/>
      <c r="TNZ89"/>
      <c r="TOA89"/>
      <c r="TOB89"/>
      <c r="TOC89"/>
      <c r="TOD89"/>
      <c r="TOE89"/>
      <c r="TOF89"/>
      <c r="TOG89"/>
      <c r="TOH89"/>
      <c r="TOI89"/>
      <c r="TOJ89"/>
      <c r="TOK89"/>
      <c r="TOL89"/>
      <c r="TOM89"/>
      <c r="TON89"/>
      <c r="TOO89"/>
      <c r="TOP89"/>
      <c r="TOQ89"/>
      <c r="TOR89"/>
      <c r="TOS89"/>
      <c r="TOT89"/>
      <c r="TOU89"/>
      <c r="TOV89"/>
      <c r="TOW89"/>
      <c r="TOX89"/>
      <c r="TOY89"/>
      <c r="TOZ89"/>
      <c r="TPA89"/>
      <c r="TPB89"/>
      <c r="TPC89"/>
      <c r="TPD89"/>
      <c r="TPE89"/>
      <c r="TPF89"/>
      <c r="TPG89"/>
      <c r="TPH89"/>
      <c r="TPI89"/>
      <c r="TPJ89"/>
      <c r="TPK89"/>
      <c r="TPL89"/>
      <c r="TPM89"/>
      <c r="TPN89"/>
      <c r="TPO89"/>
      <c r="TPP89"/>
      <c r="TPQ89"/>
      <c r="TPR89"/>
      <c r="TPS89"/>
      <c r="TPT89"/>
      <c r="TPU89"/>
      <c r="TPV89"/>
      <c r="TPW89"/>
      <c r="TPX89"/>
      <c r="TPY89"/>
      <c r="TPZ89"/>
      <c r="TQA89"/>
      <c r="TQB89"/>
      <c r="TQC89"/>
      <c r="TQD89"/>
      <c r="TQE89"/>
      <c r="TQF89"/>
      <c r="TQG89"/>
      <c r="TQH89"/>
      <c r="TQI89"/>
      <c r="TQJ89"/>
      <c r="TQK89"/>
      <c r="TQL89"/>
      <c r="TQM89"/>
      <c r="TQN89"/>
      <c r="TQO89"/>
      <c r="TQP89"/>
      <c r="TQQ89"/>
      <c r="TQR89"/>
      <c r="TQS89"/>
      <c r="TQT89"/>
      <c r="TQU89"/>
      <c r="TQV89"/>
      <c r="TQW89"/>
      <c r="TQX89"/>
      <c r="TQY89"/>
      <c r="TQZ89"/>
      <c r="TRA89"/>
      <c r="TRB89"/>
      <c r="TRC89"/>
      <c r="TRD89"/>
      <c r="TRE89"/>
      <c r="TRF89"/>
      <c r="TRG89"/>
      <c r="TRH89"/>
      <c r="TRI89"/>
      <c r="TRJ89"/>
      <c r="TRK89"/>
      <c r="TRL89"/>
      <c r="TRM89"/>
      <c r="TRN89"/>
      <c r="TRO89"/>
      <c r="TRP89"/>
      <c r="TRQ89"/>
      <c r="TRR89"/>
      <c r="TRS89"/>
      <c r="TRT89"/>
      <c r="TRU89"/>
      <c r="TRV89"/>
      <c r="TRW89"/>
      <c r="TRX89"/>
      <c r="TRY89"/>
      <c r="TRZ89"/>
      <c r="TSA89"/>
      <c r="TSB89"/>
      <c r="TSC89"/>
      <c r="TSD89"/>
      <c r="TSE89"/>
      <c r="TSF89"/>
      <c r="TSG89"/>
      <c r="TSH89"/>
      <c r="TSI89"/>
      <c r="TSJ89"/>
      <c r="TSK89"/>
      <c r="TSL89"/>
      <c r="TSM89"/>
      <c r="TSN89"/>
      <c r="TSO89"/>
      <c r="TSP89"/>
      <c r="TSQ89"/>
      <c r="TSR89"/>
      <c r="TSS89"/>
      <c r="TST89"/>
      <c r="TSU89"/>
      <c r="TSV89"/>
      <c r="TSW89"/>
      <c r="TSX89"/>
      <c r="TSY89"/>
      <c r="TSZ89"/>
      <c r="TTA89"/>
      <c r="TTB89"/>
      <c r="TTC89"/>
      <c r="TTD89"/>
      <c r="TTE89"/>
      <c r="TTF89"/>
      <c r="TTG89"/>
      <c r="TTH89"/>
      <c r="TTI89"/>
      <c r="TTJ89"/>
      <c r="TTK89"/>
      <c r="TTL89"/>
      <c r="TTM89"/>
      <c r="TTN89"/>
      <c r="TTO89"/>
      <c r="TTP89"/>
      <c r="TTQ89"/>
      <c r="TTR89"/>
      <c r="TTS89"/>
      <c r="TTT89"/>
      <c r="TTU89"/>
      <c r="TTV89"/>
      <c r="TTW89"/>
      <c r="TTX89"/>
      <c r="TTY89"/>
      <c r="TTZ89"/>
      <c r="TUA89"/>
      <c r="TUB89"/>
      <c r="TUC89"/>
      <c r="TUD89"/>
      <c r="TUE89"/>
      <c r="TUF89"/>
      <c r="TUG89"/>
      <c r="TUH89"/>
      <c r="TUI89"/>
      <c r="TUJ89"/>
      <c r="TUK89"/>
      <c r="TUL89"/>
      <c r="TUM89"/>
      <c r="TUN89"/>
      <c r="TUO89"/>
      <c r="TUP89"/>
      <c r="TUQ89"/>
      <c r="TUR89"/>
      <c r="TUS89"/>
      <c r="TUT89"/>
      <c r="TUU89"/>
      <c r="TUV89"/>
      <c r="TUW89"/>
      <c r="TUX89"/>
      <c r="TUY89"/>
      <c r="TUZ89"/>
      <c r="TVA89"/>
      <c r="TVB89"/>
      <c r="TVC89"/>
      <c r="TVD89"/>
      <c r="TVE89"/>
      <c r="TVF89"/>
      <c r="TVG89"/>
      <c r="TVH89"/>
      <c r="TVI89"/>
      <c r="TVJ89"/>
      <c r="TVK89"/>
      <c r="TVL89"/>
      <c r="TVM89"/>
      <c r="TVN89"/>
      <c r="TVO89"/>
      <c r="TVP89"/>
      <c r="TVQ89"/>
      <c r="TVR89"/>
      <c r="TVS89"/>
      <c r="TVT89"/>
      <c r="TVU89"/>
      <c r="TVV89"/>
      <c r="TVW89"/>
      <c r="TVX89"/>
      <c r="TVY89"/>
      <c r="TVZ89"/>
      <c r="TWA89"/>
      <c r="TWB89"/>
      <c r="TWC89"/>
      <c r="TWD89"/>
      <c r="TWE89"/>
      <c r="TWF89"/>
      <c r="TWG89"/>
      <c r="TWH89"/>
      <c r="TWI89"/>
      <c r="TWJ89"/>
      <c r="TWK89"/>
      <c r="TWL89"/>
      <c r="TWM89"/>
      <c r="TWN89"/>
      <c r="TWO89"/>
      <c r="TWP89"/>
      <c r="TWQ89"/>
      <c r="TWR89"/>
      <c r="TWS89"/>
      <c r="TWT89"/>
      <c r="TWU89"/>
      <c r="TWV89"/>
      <c r="TWW89"/>
      <c r="TWX89"/>
      <c r="TWY89"/>
      <c r="TWZ89"/>
      <c r="TXA89"/>
      <c r="TXB89"/>
      <c r="TXC89"/>
      <c r="TXD89"/>
      <c r="TXE89"/>
      <c r="TXF89"/>
      <c r="TXG89"/>
      <c r="TXH89"/>
      <c r="TXI89"/>
      <c r="TXJ89"/>
      <c r="TXK89"/>
      <c r="TXL89"/>
      <c r="TXM89"/>
      <c r="TXN89"/>
      <c r="TXO89"/>
      <c r="TXP89"/>
      <c r="TXQ89"/>
      <c r="TXR89"/>
      <c r="TXS89"/>
      <c r="TXT89"/>
      <c r="TXU89"/>
      <c r="TXV89"/>
      <c r="TXW89"/>
      <c r="TXX89"/>
      <c r="TXY89"/>
      <c r="TXZ89"/>
      <c r="TYA89"/>
      <c r="TYB89"/>
      <c r="TYC89"/>
      <c r="TYD89"/>
      <c r="TYE89"/>
      <c r="TYF89"/>
      <c r="TYG89"/>
      <c r="TYH89"/>
      <c r="TYI89"/>
      <c r="TYJ89"/>
      <c r="TYK89"/>
      <c r="TYL89"/>
      <c r="TYM89"/>
      <c r="TYN89"/>
      <c r="TYO89"/>
      <c r="TYP89"/>
      <c r="TYQ89"/>
      <c r="TYR89"/>
      <c r="TYS89"/>
      <c r="TYT89"/>
      <c r="TYU89"/>
      <c r="TYV89"/>
      <c r="TYW89"/>
      <c r="TYX89"/>
      <c r="TYY89"/>
      <c r="TYZ89"/>
      <c r="TZA89"/>
      <c r="TZB89"/>
      <c r="TZC89"/>
      <c r="TZD89"/>
      <c r="TZE89"/>
      <c r="TZF89"/>
      <c r="TZG89"/>
      <c r="TZH89"/>
      <c r="TZI89"/>
      <c r="TZJ89"/>
      <c r="TZK89"/>
      <c r="TZL89"/>
      <c r="TZM89"/>
      <c r="TZN89"/>
      <c r="TZO89"/>
      <c r="TZP89"/>
      <c r="TZQ89"/>
      <c r="TZR89"/>
      <c r="TZS89"/>
      <c r="TZT89"/>
      <c r="TZU89"/>
      <c r="TZV89"/>
      <c r="TZW89"/>
      <c r="TZX89"/>
      <c r="TZY89"/>
      <c r="TZZ89"/>
      <c r="UAA89"/>
      <c r="UAB89"/>
      <c r="UAC89"/>
      <c r="UAD89"/>
      <c r="UAE89"/>
      <c r="UAF89"/>
      <c r="UAG89"/>
      <c r="UAH89"/>
      <c r="UAI89"/>
      <c r="UAJ89"/>
      <c r="UAK89"/>
      <c r="UAL89"/>
      <c r="UAM89"/>
      <c r="UAN89"/>
      <c r="UAO89"/>
      <c r="UAP89"/>
      <c r="UAQ89"/>
      <c r="UAR89"/>
      <c r="UAS89"/>
      <c r="UAT89"/>
      <c r="UAU89"/>
      <c r="UAV89"/>
      <c r="UAW89"/>
      <c r="UAX89"/>
      <c r="UAY89"/>
      <c r="UAZ89"/>
      <c r="UBA89"/>
      <c r="UBB89"/>
      <c r="UBC89"/>
      <c r="UBD89"/>
      <c r="UBE89"/>
      <c r="UBF89"/>
      <c r="UBG89"/>
      <c r="UBH89"/>
      <c r="UBI89"/>
      <c r="UBJ89"/>
      <c r="UBK89"/>
      <c r="UBL89"/>
      <c r="UBM89"/>
      <c r="UBN89"/>
      <c r="UBO89"/>
      <c r="UBP89"/>
      <c r="UBQ89"/>
      <c r="UBR89"/>
      <c r="UBS89"/>
      <c r="UBT89"/>
      <c r="UBU89"/>
      <c r="UBV89"/>
      <c r="UBW89"/>
      <c r="UBX89"/>
      <c r="UBY89"/>
      <c r="UBZ89"/>
      <c r="UCA89"/>
      <c r="UCB89"/>
      <c r="UCC89"/>
      <c r="UCD89"/>
      <c r="UCE89"/>
      <c r="UCF89"/>
      <c r="UCG89"/>
      <c r="UCH89"/>
      <c r="UCI89"/>
      <c r="UCJ89"/>
      <c r="UCK89"/>
      <c r="UCL89"/>
      <c r="UCM89"/>
      <c r="UCN89"/>
      <c r="UCO89"/>
      <c r="UCP89"/>
      <c r="UCQ89"/>
      <c r="UCR89"/>
      <c r="UCS89"/>
      <c r="UCT89"/>
      <c r="UCU89"/>
      <c r="UCV89"/>
      <c r="UCW89"/>
      <c r="UCX89"/>
      <c r="UCY89"/>
      <c r="UCZ89"/>
      <c r="UDA89"/>
      <c r="UDB89"/>
      <c r="UDC89"/>
      <c r="UDD89"/>
      <c r="UDE89"/>
      <c r="UDF89"/>
      <c r="UDG89"/>
      <c r="UDH89"/>
      <c r="UDI89"/>
      <c r="UDJ89"/>
      <c r="UDK89"/>
      <c r="UDL89"/>
      <c r="UDM89"/>
      <c r="UDN89"/>
      <c r="UDO89"/>
      <c r="UDP89"/>
      <c r="UDQ89"/>
      <c r="UDR89"/>
      <c r="UDS89"/>
      <c r="UDT89"/>
      <c r="UDU89"/>
      <c r="UDV89"/>
      <c r="UDW89"/>
      <c r="UDX89"/>
      <c r="UDY89"/>
      <c r="UDZ89"/>
      <c r="UEA89"/>
      <c r="UEB89"/>
      <c r="UEC89"/>
      <c r="UED89"/>
      <c r="UEE89"/>
      <c r="UEF89"/>
      <c r="UEG89"/>
      <c r="UEH89"/>
      <c r="UEI89"/>
      <c r="UEJ89"/>
      <c r="UEK89"/>
      <c r="UEL89"/>
      <c r="UEM89"/>
      <c r="UEN89"/>
      <c r="UEO89"/>
      <c r="UEP89"/>
      <c r="UEQ89"/>
      <c r="UER89"/>
      <c r="UES89"/>
      <c r="UET89"/>
      <c r="UEU89"/>
      <c r="UEV89"/>
      <c r="UEW89"/>
      <c r="UEX89"/>
      <c r="UEY89"/>
      <c r="UEZ89"/>
      <c r="UFA89"/>
      <c r="UFB89"/>
      <c r="UFC89"/>
      <c r="UFD89"/>
      <c r="UFE89"/>
      <c r="UFF89"/>
      <c r="UFG89"/>
      <c r="UFH89"/>
      <c r="UFI89"/>
      <c r="UFJ89"/>
      <c r="UFK89"/>
      <c r="UFL89"/>
      <c r="UFM89"/>
      <c r="UFN89"/>
      <c r="UFO89"/>
      <c r="UFP89"/>
      <c r="UFQ89"/>
      <c r="UFR89"/>
      <c r="UFS89"/>
      <c r="UFT89"/>
      <c r="UFU89"/>
      <c r="UFV89"/>
      <c r="UFW89"/>
      <c r="UFX89"/>
      <c r="UFY89"/>
      <c r="UFZ89"/>
      <c r="UGA89"/>
      <c r="UGB89"/>
      <c r="UGC89"/>
      <c r="UGD89"/>
      <c r="UGE89"/>
      <c r="UGF89"/>
      <c r="UGG89"/>
      <c r="UGH89"/>
      <c r="UGI89"/>
      <c r="UGJ89"/>
      <c r="UGK89"/>
      <c r="UGL89"/>
      <c r="UGM89"/>
      <c r="UGN89"/>
      <c r="UGO89"/>
      <c r="UGP89"/>
      <c r="UGQ89"/>
      <c r="UGR89"/>
      <c r="UGS89"/>
      <c r="UGT89"/>
      <c r="UGU89"/>
      <c r="UGV89"/>
      <c r="UGW89"/>
      <c r="UGX89"/>
      <c r="UGY89"/>
      <c r="UGZ89"/>
      <c r="UHA89"/>
      <c r="UHB89"/>
      <c r="UHC89"/>
      <c r="UHD89"/>
      <c r="UHE89"/>
      <c r="UHF89"/>
      <c r="UHG89"/>
      <c r="UHH89"/>
      <c r="UHI89"/>
      <c r="UHJ89"/>
      <c r="UHK89"/>
      <c r="UHL89"/>
      <c r="UHM89"/>
      <c r="UHN89"/>
      <c r="UHO89"/>
      <c r="UHP89"/>
      <c r="UHQ89"/>
      <c r="UHR89"/>
      <c r="UHS89"/>
      <c r="UHT89"/>
      <c r="UHU89"/>
      <c r="UHV89"/>
      <c r="UHW89"/>
      <c r="UHX89"/>
      <c r="UHY89"/>
      <c r="UHZ89"/>
      <c r="UIA89"/>
      <c r="UIB89"/>
      <c r="UIC89"/>
      <c r="UID89"/>
      <c r="UIE89"/>
      <c r="UIF89"/>
      <c r="UIG89"/>
      <c r="UIH89"/>
      <c r="UII89"/>
      <c r="UIJ89"/>
      <c r="UIK89"/>
      <c r="UIL89"/>
      <c r="UIM89"/>
      <c r="UIN89"/>
      <c r="UIO89"/>
      <c r="UIP89"/>
      <c r="UIQ89"/>
      <c r="UIR89"/>
      <c r="UIS89"/>
      <c r="UIT89"/>
      <c r="UIU89"/>
      <c r="UIV89"/>
      <c r="UIW89"/>
      <c r="UIX89"/>
      <c r="UIY89"/>
      <c r="UIZ89"/>
      <c r="UJA89"/>
      <c r="UJB89"/>
      <c r="UJC89"/>
      <c r="UJD89"/>
      <c r="UJE89"/>
      <c r="UJF89"/>
      <c r="UJG89"/>
      <c r="UJH89"/>
      <c r="UJI89"/>
      <c r="UJJ89"/>
      <c r="UJK89"/>
      <c r="UJL89"/>
      <c r="UJM89"/>
      <c r="UJN89"/>
      <c r="UJO89"/>
      <c r="UJP89"/>
      <c r="UJQ89"/>
      <c r="UJR89"/>
      <c r="UJS89"/>
      <c r="UJT89"/>
      <c r="UJU89"/>
      <c r="UJV89"/>
      <c r="UJW89"/>
      <c r="UJX89"/>
      <c r="UJY89"/>
      <c r="UJZ89"/>
      <c r="UKA89"/>
      <c r="UKB89"/>
      <c r="UKC89"/>
      <c r="UKD89"/>
      <c r="UKE89"/>
      <c r="UKF89"/>
      <c r="UKG89"/>
      <c r="UKH89"/>
      <c r="UKI89"/>
      <c r="UKJ89"/>
      <c r="UKK89"/>
      <c r="UKL89"/>
      <c r="UKM89"/>
      <c r="UKN89"/>
      <c r="UKO89"/>
      <c r="UKP89"/>
      <c r="UKQ89"/>
      <c r="UKR89"/>
      <c r="UKS89"/>
      <c r="UKT89"/>
      <c r="UKU89"/>
      <c r="UKV89"/>
      <c r="UKW89"/>
      <c r="UKX89"/>
      <c r="UKY89"/>
      <c r="UKZ89"/>
      <c r="ULA89"/>
      <c r="ULB89"/>
      <c r="ULC89"/>
      <c r="ULD89"/>
      <c r="ULE89"/>
      <c r="ULF89"/>
      <c r="ULG89"/>
      <c r="ULH89"/>
      <c r="ULI89"/>
      <c r="ULJ89"/>
      <c r="ULK89"/>
      <c r="ULL89"/>
      <c r="ULM89"/>
      <c r="ULN89"/>
      <c r="ULO89"/>
      <c r="ULP89"/>
      <c r="ULQ89"/>
      <c r="ULR89"/>
      <c r="ULS89"/>
      <c r="ULT89"/>
      <c r="ULU89"/>
      <c r="ULV89"/>
      <c r="ULW89"/>
      <c r="ULX89"/>
      <c r="ULY89"/>
      <c r="ULZ89"/>
      <c r="UMA89"/>
      <c r="UMB89"/>
      <c r="UMC89"/>
      <c r="UMD89"/>
      <c r="UME89"/>
      <c r="UMF89"/>
      <c r="UMG89"/>
      <c r="UMH89"/>
      <c r="UMI89"/>
      <c r="UMJ89"/>
      <c r="UMK89"/>
      <c r="UML89"/>
      <c r="UMM89"/>
      <c r="UMN89"/>
      <c r="UMO89"/>
      <c r="UMP89"/>
      <c r="UMQ89"/>
      <c r="UMR89"/>
      <c r="UMS89"/>
      <c r="UMT89"/>
      <c r="UMU89"/>
      <c r="UMV89"/>
      <c r="UMW89"/>
      <c r="UMX89"/>
      <c r="UMY89"/>
      <c r="UMZ89"/>
      <c r="UNA89"/>
      <c r="UNB89"/>
      <c r="UNC89"/>
      <c r="UND89"/>
      <c r="UNE89"/>
      <c r="UNF89"/>
      <c r="UNG89"/>
      <c r="UNH89"/>
      <c r="UNI89"/>
      <c r="UNJ89"/>
      <c r="UNK89"/>
      <c r="UNL89"/>
      <c r="UNM89"/>
      <c r="UNN89"/>
      <c r="UNO89"/>
      <c r="UNP89"/>
      <c r="UNQ89"/>
      <c r="UNR89"/>
      <c r="UNS89"/>
      <c r="UNT89"/>
      <c r="UNU89"/>
      <c r="UNV89"/>
      <c r="UNW89"/>
      <c r="UNX89"/>
      <c r="UNY89"/>
      <c r="UNZ89"/>
      <c r="UOA89"/>
      <c r="UOB89"/>
      <c r="UOC89"/>
      <c r="UOD89"/>
      <c r="UOE89"/>
      <c r="UOF89"/>
      <c r="UOG89"/>
      <c r="UOH89"/>
      <c r="UOI89"/>
      <c r="UOJ89"/>
      <c r="UOK89"/>
      <c r="UOL89"/>
      <c r="UOM89"/>
      <c r="UON89"/>
      <c r="UOO89"/>
      <c r="UOP89"/>
      <c r="UOQ89"/>
      <c r="UOR89"/>
      <c r="UOS89"/>
      <c r="UOT89"/>
      <c r="UOU89"/>
      <c r="UOV89"/>
      <c r="UOW89"/>
      <c r="UOX89"/>
      <c r="UOY89"/>
      <c r="UOZ89"/>
      <c r="UPA89"/>
      <c r="UPB89"/>
      <c r="UPC89"/>
      <c r="UPD89"/>
      <c r="UPE89"/>
      <c r="UPF89"/>
      <c r="UPG89"/>
      <c r="UPH89"/>
      <c r="UPI89"/>
      <c r="UPJ89"/>
      <c r="UPK89"/>
      <c r="UPL89"/>
      <c r="UPM89"/>
      <c r="UPN89"/>
      <c r="UPO89"/>
      <c r="UPP89"/>
      <c r="UPQ89"/>
      <c r="UPR89"/>
      <c r="UPS89"/>
      <c r="UPT89"/>
      <c r="UPU89"/>
      <c r="UPV89"/>
      <c r="UPW89"/>
      <c r="UPX89"/>
      <c r="UPY89"/>
      <c r="UPZ89"/>
      <c r="UQA89"/>
      <c r="UQB89"/>
      <c r="UQC89"/>
      <c r="UQD89"/>
      <c r="UQE89"/>
      <c r="UQF89"/>
      <c r="UQG89"/>
      <c r="UQH89"/>
      <c r="UQI89"/>
      <c r="UQJ89"/>
      <c r="UQK89"/>
      <c r="UQL89"/>
      <c r="UQM89"/>
      <c r="UQN89"/>
      <c r="UQO89"/>
      <c r="UQP89"/>
      <c r="UQQ89"/>
      <c r="UQR89"/>
      <c r="UQS89"/>
      <c r="UQT89"/>
      <c r="UQU89"/>
      <c r="UQV89"/>
      <c r="UQW89"/>
      <c r="UQX89"/>
      <c r="UQY89"/>
      <c r="UQZ89"/>
      <c r="URA89"/>
      <c r="URB89"/>
      <c r="URC89"/>
      <c r="URD89"/>
      <c r="URE89"/>
      <c r="URF89"/>
      <c r="URG89"/>
      <c r="URH89"/>
      <c r="URI89"/>
      <c r="URJ89"/>
      <c r="URK89"/>
      <c r="URL89"/>
      <c r="URM89"/>
      <c r="URN89"/>
      <c r="URO89"/>
      <c r="URP89"/>
      <c r="URQ89"/>
      <c r="URR89"/>
      <c r="URS89"/>
      <c r="URT89"/>
      <c r="URU89"/>
      <c r="URV89"/>
      <c r="URW89"/>
      <c r="URX89"/>
      <c r="URY89"/>
      <c r="URZ89"/>
      <c r="USA89"/>
      <c r="USB89"/>
      <c r="USC89"/>
      <c r="USD89"/>
      <c r="USE89"/>
      <c r="USF89"/>
      <c r="USG89"/>
      <c r="USH89"/>
      <c r="USI89"/>
      <c r="USJ89"/>
      <c r="USK89"/>
      <c r="USL89"/>
      <c r="USM89"/>
      <c r="USN89"/>
      <c r="USO89"/>
      <c r="USP89"/>
      <c r="USQ89"/>
      <c r="USR89"/>
      <c r="USS89"/>
      <c r="UST89"/>
      <c r="USU89"/>
      <c r="USV89"/>
      <c r="USW89"/>
      <c r="USX89"/>
      <c r="USY89"/>
      <c r="USZ89"/>
      <c r="UTA89"/>
      <c r="UTB89"/>
      <c r="UTC89"/>
      <c r="UTD89"/>
      <c r="UTE89"/>
      <c r="UTF89"/>
      <c r="UTG89"/>
      <c r="UTH89"/>
      <c r="UTI89"/>
      <c r="UTJ89"/>
      <c r="UTK89"/>
      <c r="UTL89"/>
      <c r="UTM89"/>
      <c r="UTN89"/>
      <c r="UTO89"/>
      <c r="UTP89"/>
      <c r="UTQ89"/>
      <c r="UTR89"/>
      <c r="UTS89"/>
      <c r="UTT89"/>
      <c r="UTU89"/>
      <c r="UTV89"/>
      <c r="UTW89"/>
      <c r="UTX89"/>
      <c r="UTY89"/>
      <c r="UTZ89"/>
      <c r="UUA89"/>
      <c r="UUB89"/>
      <c r="UUC89"/>
      <c r="UUD89"/>
      <c r="UUE89"/>
      <c r="UUF89"/>
      <c r="UUG89"/>
      <c r="UUH89"/>
      <c r="UUI89"/>
      <c r="UUJ89"/>
      <c r="UUK89"/>
      <c r="UUL89"/>
      <c r="UUM89"/>
      <c r="UUN89"/>
      <c r="UUO89"/>
      <c r="UUP89"/>
      <c r="UUQ89"/>
      <c r="UUR89"/>
      <c r="UUS89"/>
      <c r="UUT89"/>
      <c r="UUU89"/>
      <c r="UUV89"/>
      <c r="UUW89"/>
      <c r="UUX89"/>
      <c r="UUY89"/>
      <c r="UUZ89"/>
      <c r="UVA89"/>
      <c r="UVB89"/>
      <c r="UVC89"/>
      <c r="UVD89"/>
      <c r="UVE89"/>
      <c r="UVF89"/>
      <c r="UVG89"/>
      <c r="UVH89"/>
      <c r="UVI89"/>
      <c r="UVJ89"/>
      <c r="UVK89"/>
      <c r="UVL89"/>
      <c r="UVM89"/>
      <c r="UVN89"/>
      <c r="UVO89"/>
      <c r="UVP89"/>
      <c r="UVQ89"/>
      <c r="UVR89"/>
      <c r="UVS89"/>
      <c r="UVT89"/>
      <c r="UVU89"/>
      <c r="UVV89"/>
      <c r="UVW89"/>
      <c r="UVX89"/>
      <c r="UVY89"/>
      <c r="UVZ89"/>
      <c r="UWA89"/>
      <c r="UWB89"/>
      <c r="UWC89"/>
      <c r="UWD89"/>
      <c r="UWE89"/>
      <c r="UWF89"/>
      <c r="UWG89"/>
      <c r="UWH89"/>
      <c r="UWI89"/>
      <c r="UWJ89"/>
      <c r="UWK89"/>
      <c r="UWL89"/>
      <c r="UWM89"/>
      <c r="UWN89"/>
      <c r="UWO89"/>
      <c r="UWP89"/>
      <c r="UWQ89"/>
      <c r="UWR89"/>
      <c r="UWS89"/>
      <c r="UWT89"/>
      <c r="UWU89"/>
      <c r="UWV89"/>
      <c r="UWW89"/>
      <c r="UWX89"/>
      <c r="UWY89"/>
      <c r="UWZ89"/>
      <c r="UXA89"/>
      <c r="UXB89"/>
      <c r="UXC89"/>
      <c r="UXD89"/>
      <c r="UXE89"/>
      <c r="UXF89"/>
      <c r="UXG89"/>
      <c r="UXH89"/>
      <c r="UXI89"/>
      <c r="UXJ89"/>
      <c r="UXK89"/>
      <c r="UXL89"/>
      <c r="UXM89"/>
      <c r="UXN89"/>
      <c r="UXO89"/>
      <c r="UXP89"/>
      <c r="UXQ89"/>
      <c r="UXR89"/>
      <c r="UXS89"/>
      <c r="UXT89"/>
      <c r="UXU89"/>
      <c r="UXV89"/>
      <c r="UXW89"/>
      <c r="UXX89"/>
      <c r="UXY89"/>
      <c r="UXZ89"/>
      <c r="UYA89"/>
      <c r="UYB89"/>
      <c r="UYC89"/>
      <c r="UYD89"/>
      <c r="UYE89"/>
      <c r="UYF89"/>
      <c r="UYG89"/>
      <c r="UYH89"/>
      <c r="UYI89"/>
      <c r="UYJ89"/>
      <c r="UYK89"/>
      <c r="UYL89"/>
      <c r="UYM89"/>
      <c r="UYN89"/>
      <c r="UYO89"/>
      <c r="UYP89"/>
      <c r="UYQ89"/>
      <c r="UYR89"/>
      <c r="UYS89"/>
      <c r="UYT89"/>
      <c r="UYU89"/>
      <c r="UYV89"/>
      <c r="UYW89"/>
      <c r="UYX89"/>
      <c r="UYY89"/>
      <c r="UYZ89"/>
      <c r="UZA89"/>
      <c r="UZB89"/>
      <c r="UZC89"/>
      <c r="UZD89"/>
      <c r="UZE89"/>
      <c r="UZF89"/>
      <c r="UZG89"/>
      <c r="UZH89"/>
      <c r="UZI89"/>
      <c r="UZJ89"/>
      <c r="UZK89"/>
      <c r="UZL89"/>
      <c r="UZM89"/>
      <c r="UZN89"/>
      <c r="UZO89"/>
      <c r="UZP89"/>
      <c r="UZQ89"/>
      <c r="UZR89"/>
      <c r="UZS89"/>
      <c r="UZT89"/>
      <c r="UZU89"/>
      <c r="UZV89"/>
      <c r="UZW89"/>
      <c r="UZX89"/>
      <c r="UZY89"/>
      <c r="UZZ89"/>
      <c r="VAA89"/>
      <c r="VAB89"/>
      <c r="VAC89"/>
      <c r="VAD89"/>
      <c r="VAE89"/>
      <c r="VAF89"/>
      <c r="VAG89"/>
      <c r="VAH89"/>
      <c r="VAI89"/>
      <c r="VAJ89"/>
      <c r="VAK89"/>
      <c r="VAL89"/>
      <c r="VAM89"/>
      <c r="VAN89"/>
      <c r="VAO89"/>
      <c r="VAP89"/>
      <c r="VAQ89"/>
      <c r="VAR89"/>
      <c r="VAS89"/>
      <c r="VAT89"/>
      <c r="VAU89"/>
      <c r="VAV89"/>
      <c r="VAW89"/>
      <c r="VAX89"/>
      <c r="VAY89"/>
      <c r="VAZ89"/>
      <c r="VBA89"/>
      <c r="VBB89"/>
      <c r="VBC89"/>
      <c r="VBD89"/>
      <c r="VBE89"/>
      <c r="VBF89"/>
      <c r="VBG89"/>
      <c r="VBH89"/>
      <c r="VBI89"/>
      <c r="VBJ89"/>
      <c r="VBK89"/>
      <c r="VBL89"/>
      <c r="VBM89"/>
      <c r="VBN89"/>
      <c r="VBO89"/>
      <c r="VBP89"/>
      <c r="VBQ89"/>
      <c r="VBR89"/>
      <c r="VBS89"/>
      <c r="VBT89"/>
      <c r="VBU89"/>
      <c r="VBV89"/>
      <c r="VBW89"/>
      <c r="VBX89"/>
      <c r="VBY89"/>
      <c r="VBZ89"/>
      <c r="VCA89"/>
      <c r="VCB89"/>
      <c r="VCC89"/>
      <c r="VCD89"/>
      <c r="VCE89"/>
      <c r="VCF89"/>
      <c r="VCG89"/>
      <c r="VCH89"/>
      <c r="VCI89"/>
      <c r="VCJ89"/>
      <c r="VCK89"/>
      <c r="VCL89"/>
      <c r="VCM89"/>
      <c r="VCN89"/>
      <c r="VCO89"/>
      <c r="VCP89"/>
      <c r="VCQ89"/>
      <c r="VCR89"/>
      <c r="VCS89"/>
      <c r="VCT89"/>
      <c r="VCU89"/>
      <c r="VCV89"/>
      <c r="VCW89"/>
      <c r="VCX89"/>
      <c r="VCY89"/>
      <c r="VCZ89"/>
      <c r="VDA89"/>
      <c r="VDB89"/>
      <c r="VDC89"/>
      <c r="VDD89"/>
      <c r="VDE89"/>
      <c r="VDF89"/>
      <c r="VDG89"/>
      <c r="VDH89"/>
      <c r="VDI89"/>
      <c r="VDJ89"/>
      <c r="VDK89"/>
      <c r="VDL89"/>
      <c r="VDM89"/>
      <c r="VDN89"/>
      <c r="VDO89"/>
      <c r="VDP89"/>
      <c r="VDQ89"/>
      <c r="VDR89"/>
      <c r="VDS89"/>
      <c r="VDT89"/>
      <c r="VDU89"/>
      <c r="VDV89"/>
      <c r="VDW89"/>
      <c r="VDX89"/>
      <c r="VDY89"/>
      <c r="VDZ89"/>
      <c r="VEA89"/>
      <c r="VEB89"/>
      <c r="VEC89"/>
      <c r="VED89"/>
      <c r="VEE89"/>
      <c r="VEF89"/>
      <c r="VEG89"/>
      <c r="VEH89"/>
      <c r="VEI89"/>
      <c r="VEJ89"/>
      <c r="VEK89"/>
      <c r="VEL89"/>
      <c r="VEM89"/>
      <c r="VEN89"/>
      <c r="VEO89"/>
      <c r="VEP89"/>
      <c r="VEQ89"/>
      <c r="VER89"/>
      <c r="VES89"/>
      <c r="VET89"/>
      <c r="VEU89"/>
      <c r="VEV89"/>
      <c r="VEW89"/>
      <c r="VEX89"/>
      <c r="VEY89"/>
      <c r="VEZ89"/>
      <c r="VFA89"/>
      <c r="VFB89"/>
      <c r="VFC89"/>
      <c r="VFD89"/>
      <c r="VFE89"/>
      <c r="VFF89"/>
      <c r="VFG89"/>
      <c r="VFH89"/>
      <c r="VFI89"/>
      <c r="VFJ89"/>
      <c r="VFK89"/>
      <c r="VFL89"/>
      <c r="VFM89"/>
      <c r="VFN89"/>
      <c r="VFO89"/>
      <c r="VFP89"/>
      <c r="VFQ89"/>
      <c r="VFR89"/>
      <c r="VFS89"/>
      <c r="VFT89"/>
      <c r="VFU89"/>
      <c r="VFV89"/>
      <c r="VFW89"/>
      <c r="VFX89"/>
      <c r="VFY89"/>
      <c r="VFZ89"/>
      <c r="VGA89"/>
      <c r="VGB89"/>
      <c r="VGC89"/>
      <c r="VGD89"/>
      <c r="VGE89"/>
      <c r="VGF89"/>
      <c r="VGG89"/>
      <c r="VGH89"/>
      <c r="VGI89"/>
      <c r="VGJ89"/>
      <c r="VGK89"/>
      <c r="VGL89"/>
      <c r="VGM89"/>
      <c r="VGN89"/>
      <c r="VGO89"/>
      <c r="VGP89"/>
      <c r="VGQ89"/>
      <c r="VGR89"/>
      <c r="VGS89"/>
      <c r="VGT89"/>
      <c r="VGU89"/>
      <c r="VGV89"/>
      <c r="VGW89"/>
      <c r="VGX89"/>
      <c r="VGY89"/>
      <c r="VGZ89"/>
      <c r="VHA89"/>
      <c r="VHB89"/>
      <c r="VHC89"/>
      <c r="VHD89"/>
      <c r="VHE89"/>
      <c r="VHF89"/>
      <c r="VHG89"/>
      <c r="VHH89"/>
      <c r="VHI89"/>
      <c r="VHJ89"/>
      <c r="VHK89"/>
      <c r="VHL89"/>
      <c r="VHM89"/>
      <c r="VHN89"/>
      <c r="VHO89"/>
      <c r="VHP89"/>
      <c r="VHQ89"/>
      <c r="VHR89"/>
      <c r="VHS89"/>
      <c r="VHT89"/>
      <c r="VHU89"/>
      <c r="VHV89"/>
      <c r="VHW89"/>
      <c r="VHX89"/>
      <c r="VHY89"/>
      <c r="VHZ89"/>
      <c r="VIA89"/>
      <c r="VIB89"/>
      <c r="VIC89"/>
      <c r="VID89"/>
      <c r="VIE89"/>
      <c r="VIF89"/>
      <c r="VIG89"/>
      <c r="VIH89"/>
      <c r="VII89"/>
      <c r="VIJ89"/>
      <c r="VIK89"/>
      <c r="VIL89"/>
      <c r="VIM89"/>
      <c r="VIN89"/>
      <c r="VIO89"/>
      <c r="VIP89"/>
      <c r="VIQ89"/>
      <c r="VIR89"/>
      <c r="VIS89"/>
      <c r="VIT89"/>
      <c r="VIU89"/>
      <c r="VIV89"/>
      <c r="VIW89"/>
      <c r="VIX89"/>
      <c r="VIY89"/>
      <c r="VIZ89"/>
      <c r="VJA89"/>
      <c r="VJB89"/>
      <c r="VJC89"/>
      <c r="VJD89"/>
      <c r="VJE89"/>
      <c r="VJF89"/>
      <c r="VJG89"/>
      <c r="VJH89"/>
      <c r="VJI89"/>
      <c r="VJJ89"/>
      <c r="VJK89"/>
      <c r="VJL89"/>
      <c r="VJM89"/>
      <c r="VJN89"/>
      <c r="VJO89"/>
      <c r="VJP89"/>
      <c r="VJQ89"/>
      <c r="VJR89"/>
      <c r="VJS89"/>
      <c r="VJT89"/>
      <c r="VJU89"/>
      <c r="VJV89"/>
      <c r="VJW89"/>
      <c r="VJX89"/>
      <c r="VJY89"/>
      <c r="VJZ89"/>
      <c r="VKA89"/>
      <c r="VKB89"/>
      <c r="VKC89"/>
      <c r="VKD89"/>
      <c r="VKE89"/>
      <c r="VKF89"/>
      <c r="VKG89"/>
      <c r="VKH89"/>
      <c r="VKI89"/>
      <c r="VKJ89"/>
      <c r="VKK89"/>
      <c r="VKL89"/>
      <c r="VKM89"/>
      <c r="VKN89"/>
      <c r="VKO89"/>
      <c r="VKP89"/>
      <c r="VKQ89"/>
      <c r="VKR89"/>
      <c r="VKS89"/>
      <c r="VKT89"/>
      <c r="VKU89"/>
      <c r="VKV89"/>
      <c r="VKW89"/>
      <c r="VKX89"/>
      <c r="VKY89"/>
      <c r="VKZ89"/>
      <c r="VLA89"/>
      <c r="VLB89"/>
      <c r="VLC89"/>
      <c r="VLD89"/>
      <c r="VLE89"/>
      <c r="VLF89"/>
      <c r="VLG89"/>
      <c r="VLH89"/>
      <c r="VLI89"/>
      <c r="VLJ89"/>
      <c r="VLK89"/>
      <c r="VLL89"/>
      <c r="VLM89"/>
      <c r="VLN89"/>
      <c r="VLO89"/>
      <c r="VLP89"/>
      <c r="VLQ89"/>
      <c r="VLR89"/>
      <c r="VLS89"/>
      <c r="VLT89"/>
      <c r="VLU89"/>
      <c r="VLV89"/>
      <c r="VLW89"/>
      <c r="VLX89"/>
      <c r="VLY89"/>
      <c r="VLZ89"/>
      <c r="VMA89"/>
      <c r="VMB89"/>
      <c r="VMC89"/>
      <c r="VMD89"/>
      <c r="VME89"/>
      <c r="VMF89"/>
      <c r="VMG89"/>
      <c r="VMH89"/>
      <c r="VMI89"/>
      <c r="VMJ89"/>
      <c r="VMK89"/>
      <c r="VML89"/>
      <c r="VMM89"/>
      <c r="VMN89"/>
      <c r="VMO89"/>
      <c r="VMP89"/>
      <c r="VMQ89"/>
      <c r="VMR89"/>
      <c r="VMS89"/>
      <c r="VMT89"/>
      <c r="VMU89"/>
      <c r="VMV89"/>
      <c r="VMW89"/>
      <c r="VMX89"/>
      <c r="VMY89"/>
      <c r="VMZ89"/>
      <c r="VNA89"/>
      <c r="VNB89"/>
      <c r="VNC89"/>
      <c r="VND89"/>
      <c r="VNE89"/>
      <c r="VNF89"/>
      <c r="VNG89"/>
      <c r="VNH89"/>
      <c r="VNI89"/>
      <c r="VNJ89"/>
      <c r="VNK89"/>
      <c r="VNL89"/>
      <c r="VNM89"/>
      <c r="VNN89"/>
      <c r="VNO89"/>
      <c r="VNP89"/>
      <c r="VNQ89"/>
      <c r="VNR89"/>
      <c r="VNS89"/>
      <c r="VNT89"/>
      <c r="VNU89"/>
      <c r="VNV89"/>
      <c r="VNW89"/>
      <c r="VNX89"/>
      <c r="VNY89"/>
      <c r="VNZ89"/>
      <c r="VOA89"/>
      <c r="VOB89"/>
      <c r="VOC89"/>
      <c r="VOD89"/>
      <c r="VOE89"/>
      <c r="VOF89"/>
      <c r="VOG89"/>
      <c r="VOH89"/>
      <c r="VOI89"/>
      <c r="VOJ89"/>
      <c r="VOK89"/>
      <c r="VOL89"/>
      <c r="VOM89"/>
      <c r="VON89"/>
      <c r="VOO89"/>
      <c r="VOP89"/>
      <c r="VOQ89"/>
      <c r="VOR89"/>
      <c r="VOS89"/>
      <c r="VOT89"/>
      <c r="VOU89"/>
      <c r="VOV89"/>
      <c r="VOW89"/>
      <c r="VOX89"/>
      <c r="VOY89"/>
      <c r="VOZ89"/>
      <c r="VPA89"/>
      <c r="VPB89"/>
      <c r="VPC89"/>
      <c r="VPD89"/>
      <c r="VPE89"/>
      <c r="VPF89"/>
      <c r="VPG89"/>
      <c r="VPH89"/>
      <c r="VPI89"/>
      <c r="VPJ89"/>
      <c r="VPK89"/>
      <c r="VPL89"/>
      <c r="VPM89"/>
      <c r="VPN89"/>
      <c r="VPO89"/>
      <c r="VPP89"/>
      <c r="VPQ89"/>
      <c r="VPR89"/>
      <c r="VPS89"/>
      <c r="VPT89"/>
      <c r="VPU89"/>
      <c r="VPV89"/>
      <c r="VPW89"/>
      <c r="VPX89"/>
      <c r="VPY89"/>
      <c r="VPZ89"/>
      <c r="VQA89"/>
      <c r="VQB89"/>
      <c r="VQC89"/>
      <c r="VQD89"/>
      <c r="VQE89"/>
      <c r="VQF89"/>
      <c r="VQG89"/>
      <c r="VQH89"/>
      <c r="VQI89"/>
      <c r="VQJ89"/>
      <c r="VQK89"/>
      <c r="VQL89"/>
      <c r="VQM89"/>
      <c r="VQN89"/>
      <c r="VQO89"/>
      <c r="VQP89"/>
      <c r="VQQ89"/>
      <c r="VQR89"/>
      <c r="VQS89"/>
      <c r="VQT89"/>
      <c r="VQU89"/>
      <c r="VQV89"/>
      <c r="VQW89"/>
      <c r="VQX89"/>
      <c r="VQY89"/>
      <c r="VQZ89"/>
      <c r="VRA89"/>
      <c r="VRB89"/>
      <c r="VRC89"/>
      <c r="VRD89"/>
      <c r="VRE89"/>
      <c r="VRF89"/>
      <c r="VRG89"/>
      <c r="VRH89"/>
      <c r="VRI89"/>
      <c r="VRJ89"/>
      <c r="VRK89"/>
      <c r="VRL89"/>
      <c r="VRM89"/>
      <c r="VRN89"/>
      <c r="VRO89"/>
      <c r="VRP89"/>
      <c r="VRQ89"/>
      <c r="VRR89"/>
      <c r="VRS89"/>
      <c r="VRT89"/>
      <c r="VRU89"/>
      <c r="VRV89"/>
      <c r="VRW89"/>
      <c r="VRX89"/>
      <c r="VRY89"/>
      <c r="VRZ89"/>
      <c r="VSA89"/>
      <c r="VSB89"/>
      <c r="VSC89"/>
      <c r="VSD89"/>
      <c r="VSE89"/>
      <c r="VSF89"/>
      <c r="VSG89"/>
      <c r="VSH89"/>
      <c r="VSI89"/>
      <c r="VSJ89"/>
      <c r="VSK89"/>
      <c r="VSL89"/>
      <c r="VSM89"/>
      <c r="VSN89"/>
      <c r="VSO89"/>
      <c r="VSP89"/>
      <c r="VSQ89"/>
      <c r="VSR89"/>
      <c r="VSS89"/>
      <c r="VST89"/>
      <c r="VSU89"/>
      <c r="VSV89"/>
      <c r="VSW89"/>
      <c r="VSX89"/>
      <c r="VSY89"/>
      <c r="VSZ89"/>
      <c r="VTA89"/>
      <c r="VTB89"/>
      <c r="VTC89"/>
      <c r="VTD89"/>
      <c r="VTE89"/>
      <c r="VTF89"/>
      <c r="VTG89"/>
      <c r="VTH89"/>
      <c r="VTI89"/>
      <c r="VTJ89"/>
      <c r="VTK89"/>
      <c r="VTL89"/>
      <c r="VTM89"/>
      <c r="VTN89"/>
      <c r="VTO89"/>
      <c r="VTP89"/>
      <c r="VTQ89"/>
      <c r="VTR89"/>
      <c r="VTS89"/>
      <c r="VTT89"/>
      <c r="VTU89"/>
      <c r="VTV89"/>
      <c r="VTW89"/>
      <c r="VTX89"/>
      <c r="VTY89"/>
      <c r="VTZ89"/>
      <c r="VUA89"/>
      <c r="VUB89"/>
      <c r="VUC89"/>
      <c r="VUD89"/>
      <c r="VUE89"/>
      <c r="VUF89"/>
      <c r="VUG89"/>
      <c r="VUH89"/>
      <c r="VUI89"/>
      <c r="VUJ89"/>
      <c r="VUK89"/>
      <c r="VUL89"/>
      <c r="VUM89"/>
      <c r="VUN89"/>
      <c r="VUO89"/>
      <c r="VUP89"/>
      <c r="VUQ89"/>
      <c r="VUR89"/>
      <c r="VUS89"/>
      <c r="VUT89"/>
      <c r="VUU89"/>
      <c r="VUV89"/>
      <c r="VUW89"/>
      <c r="VUX89"/>
      <c r="VUY89"/>
      <c r="VUZ89"/>
      <c r="VVA89"/>
      <c r="VVB89"/>
      <c r="VVC89"/>
      <c r="VVD89"/>
      <c r="VVE89"/>
      <c r="VVF89"/>
      <c r="VVG89"/>
      <c r="VVH89"/>
      <c r="VVI89"/>
      <c r="VVJ89"/>
      <c r="VVK89"/>
      <c r="VVL89"/>
      <c r="VVM89"/>
      <c r="VVN89"/>
      <c r="VVO89"/>
      <c r="VVP89"/>
      <c r="VVQ89"/>
      <c r="VVR89"/>
      <c r="VVS89"/>
      <c r="VVT89"/>
      <c r="VVU89"/>
      <c r="VVV89"/>
      <c r="VVW89"/>
      <c r="VVX89"/>
      <c r="VVY89"/>
      <c r="VVZ89"/>
      <c r="VWA89"/>
      <c r="VWB89"/>
      <c r="VWC89"/>
      <c r="VWD89"/>
      <c r="VWE89"/>
      <c r="VWF89"/>
      <c r="VWG89"/>
      <c r="VWH89"/>
      <c r="VWI89"/>
      <c r="VWJ89"/>
      <c r="VWK89"/>
      <c r="VWL89"/>
      <c r="VWM89"/>
      <c r="VWN89"/>
      <c r="VWO89"/>
      <c r="VWP89"/>
      <c r="VWQ89"/>
      <c r="VWR89"/>
      <c r="VWS89"/>
      <c r="VWT89"/>
      <c r="VWU89"/>
      <c r="VWV89"/>
      <c r="VWW89"/>
      <c r="VWX89"/>
      <c r="VWY89"/>
      <c r="VWZ89"/>
      <c r="VXA89"/>
      <c r="VXB89"/>
      <c r="VXC89"/>
      <c r="VXD89"/>
      <c r="VXE89"/>
      <c r="VXF89"/>
      <c r="VXG89"/>
      <c r="VXH89"/>
      <c r="VXI89"/>
      <c r="VXJ89"/>
      <c r="VXK89"/>
      <c r="VXL89"/>
      <c r="VXM89"/>
      <c r="VXN89"/>
      <c r="VXO89"/>
      <c r="VXP89"/>
      <c r="VXQ89"/>
      <c r="VXR89"/>
      <c r="VXS89"/>
      <c r="VXT89"/>
      <c r="VXU89"/>
      <c r="VXV89"/>
      <c r="VXW89"/>
      <c r="VXX89"/>
      <c r="VXY89"/>
      <c r="VXZ89"/>
      <c r="VYA89"/>
      <c r="VYB89"/>
      <c r="VYC89"/>
      <c r="VYD89"/>
      <c r="VYE89"/>
      <c r="VYF89"/>
      <c r="VYG89"/>
      <c r="VYH89"/>
      <c r="VYI89"/>
      <c r="VYJ89"/>
      <c r="VYK89"/>
      <c r="VYL89"/>
      <c r="VYM89"/>
      <c r="VYN89"/>
      <c r="VYO89"/>
      <c r="VYP89"/>
      <c r="VYQ89"/>
      <c r="VYR89"/>
      <c r="VYS89"/>
      <c r="VYT89"/>
      <c r="VYU89"/>
      <c r="VYV89"/>
      <c r="VYW89"/>
      <c r="VYX89"/>
      <c r="VYY89"/>
      <c r="VYZ89"/>
      <c r="VZA89"/>
      <c r="VZB89"/>
      <c r="VZC89"/>
      <c r="VZD89"/>
      <c r="VZE89"/>
      <c r="VZF89"/>
      <c r="VZG89"/>
      <c r="VZH89"/>
      <c r="VZI89"/>
      <c r="VZJ89"/>
      <c r="VZK89"/>
      <c r="VZL89"/>
      <c r="VZM89"/>
      <c r="VZN89"/>
      <c r="VZO89"/>
      <c r="VZP89"/>
      <c r="VZQ89"/>
      <c r="VZR89"/>
      <c r="VZS89"/>
      <c r="VZT89"/>
      <c r="VZU89"/>
      <c r="VZV89"/>
      <c r="VZW89"/>
      <c r="VZX89"/>
      <c r="VZY89"/>
      <c r="VZZ89"/>
      <c r="WAA89"/>
      <c r="WAB89"/>
      <c r="WAC89"/>
      <c r="WAD89"/>
      <c r="WAE89"/>
      <c r="WAF89"/>
      <c r="WAG89"/>
      <c r="WAH89"/>
      <c r="WAI89"/>
      <c r="WAJ89"/>
      <c r="WAK89"/>
      <c r="WAL89"/>
      <c r="WAM89"/>
      <c r="WAN89"/>
      <c r="WAO89"/>
      <c r="WAP89"/>
      <c r="WAQ89"/>
      <c r="WAR89"/>
      <c r="WAS89"/>
      <c r="WAT89"/>
      <c r="WAU89"/>
      <c r="WAV89"/>
      <c r="WAW89"/>
      <c r="WAX89"/>
      <c r="WAY89"/>
      <c r="WAZ89"/>
      <c r="WBA89"/>
      <c r="WBB89"/>
      <c r="WBC89"/>
      <c r="WBD89"/>
      <c r="WBE89"/>
      <c r="WBF89"/>
      <c r="WBG89"/>
      <c r="WBH89"/>
      <c r="WBI89"/>
      <c r="WBJ89"/>
      <c r="WBK89"/>
      <c r="WBL89"/>
      <c r="WBM89"/>
      <c r="WBN89"/>
      <c r="WBO89"/>
      <c r="WBP89"/>
      <c r="WBQ89"/>
      <c r="WBR89"/>
      <c r="WBS89"/>
      <c r="WBT89"/>
      <c r="WBU89"/>
      <c r="WBV89"/>
      <c r="WBW89"/>
      <c r="WBX89"/>
      <c r="WBY89"/>
      <c r="WBZ89"/>
      <c r="WCA89"/>
      <c r="WCB89"/>
      <c r="WCC89"/>
      <c r="WCD89"/>
      <c r="WCE89"/>
      <c r="WCF89"/>
      <c r="WCG89"/>
      <c r="WCH89"/>
      <c r="WCI89"/>
      <c r="WCJ89"/>
      <c r="WCK89"/>
      <c r="WCL89"/>
      <c r="WCM89"/>
      <c r="WCN89"/>
      <c r="WCO89"/>
      <c r="WCP89"/>
      <c r="WCQ89"/>
      <c r="WCR89"/>
      <c r="WCS89"/>
      <c r="WCT89"/>
      <c r="WCU89"/>
      <c r="WCV89"/>
      <c r="WCW89"/>
      <c r="WCX89"/>
      <c r="WCY89"/>
      <c r="WCZ89"/>
      <c r="WDA89"/>
      <c r="WDB89"/>
      <c r="WDC89"/>
      <c r="WDD89"/>
      <c r="WDE89"/>
      <c r="WDF89"/>
      <c r="WDG89"/>
      <c r="WDH89"/>
      <c r="WDI89"/>
      <c r="WDJ89"/>
      <c r="WDK89"/>
      <c r="WDL89"/>
      <c r="WDM89"/>
      <c r="WDN89"/>
      <c r="WDO89"/>
      <c r="WDP89"/>
      <c r="WDQ89"/>
      <c r="WDR89"/>
      <c r="WDS89"/>
      <c r="WDT89"/>
      <c r="WDU89"/>
      <c r="WDV89"/>
      <c r="WDW89"/>
      <c r="WDX89"/>
      <c r="WDY89"/>
      <c r="WDZ89"/>
      <c r="WEA89"/>
      <c r="WEB89"/>
      <c r="WEC89"/>
      <c r="WED89"/>
      <c r="WEE89"/>
      <c r="WEF89"/>
      <c r="WEG89"/>
      <c r="WEH89"/>
      <c r="WEI89"/>
      <c r="WEJ89"/>
      <c r="WEK89"/>
      <c r="WEL89"/>
      <c r="WEM89"/>
      <c r="WEN89"/>
      <c r="WEO89"/>
      <c r="WEP89"/>
      <c r="WEQ89"/>
      <c r="WER89"/>
      <c r="WES89"/>
      <c r="WET89"/>
      <c r="WEU89"/>
      <c r="WEV89"/>
      <c r="WEW89"/>
      <c r="WEX89"/>
      <c r="WEY89"/>
      <c r="WEZ89"/>
      <c r="WFA89"/>
      <c r="WFB89"/>
      <c r="WFC89"/>
      <c r="WFD89"/>
      <c r="WFE89"/>
      <c r="WFF89"/>
      <c r="WFG89"/>
      <c r="WFH89"/>
      <c r="WFI89"/>
      <c r="WFJ89"/>
      <c r="WFK89"/>
      <c r="WFL89"/>
      <c r="WFM89"/>
      <c r="WFN89"/>
      <c r="WFO89"/>
      <c r="WFP89"/>
      <c r="WFQ89"/>
      <c r="WFR89"/>
      <c r="WFS89"/>
      <c r="WFT89"/>
      <c r="WFU89"/>
      <c r="WFV89"/>
      <c r="WFW89"/>
      <c r="WFX89"/>
      <c r="WFY89"/>
      <c r="WFZ89"/>
      <c r="WGA89"/>
      <c r="WGB89"/>
      <c r="WGC89"/>
      <c r="WGD89"/>
      <c r="WGE89"/>
      <c r="WGF89"/>
      <c r="WGG89"/>
      <c r="WGH89"/>
      <c r="WGI89"/>
      <c r="WGJ89"/>
      <c r="WGK89"/>
      <c r="WGL89"/>
      <c r="WGM89"/>
      <c r="WGN89"/>
      <c r="WGO89"/>
      <c r="WGP89"/>
      <c r="WGQ89"/>
      <c r="WGR89"/>
      <c r="WGS89"/>
      <c r="WGT89"/>
      <c r="WGU89"/>
      <c r="WGV89"/>
      <c r="WGW89"/>
      <c r="WGX89"/>
      <c r="WGY89"/>
      <c r="WGZ89"/>
      <c r="WHA89"/>
      <c r="WHB89"/>
      <c r="WHC89"/>
      <c r="WHD89"/>
      <c r="WHE89"/>
      <c r="WHF89"/>
      <c r="WHG89"/>
      <c r="WHH89"/>
      <c r="WHI89"/>
      <c r="WHJ89"/>
      <c r="WHK89"/>
      <c r="WHL89"/>
      <c r="WHM89"/>
      <c r="WHN89"/>
      <c r="WHO89"/>
      <c r="WHP89"/>
      <c r="WHQ89"/>
      <c r="WHR89"/>
      <c r="WHS89"/>
      <c r="WHT89"/>
      <c r="WHU89"/>
      <c r="WHV89"/>
      <c r="WHW89"/>
      <c r="WHX89"/>
      <c r="WHY89"/>
      <c r="WHZ89"/>
      <c r="WIA89"/>
      <c r="WIB89"/>
      <c r="WIC89"/>
      <c r="WID89"/>
      <c r="WIE89"/>
      <c r="WIF89"/>
      <c r="WIG89"/>
      <c r="WIH89"/>
      <c r="WII89"/>
      <c r="WIJ89"/>
      <c r="WIK89"/>
      <c r="WIL89"/>
      <c r="WIM89"/>
      <c r="WIN89"/>
      <c r="WIO89"/>
      <c r="WIP89"/>
      <c r="WIQ89"/>
      <c r="WIR89"/>
      <c r="WIS89"/>
      <c r="WIT89"/>
      <c r="WIU89"/>
      <c r="WIV89"/>
      <c r="WIW89"/>
      <c r="WIX89"/>
      <c r="WIY89"/>
      <c r="WIZ89"/>
      <c r="WJA89"/>
      <c r="WJB89"/>
      <c r="WJC89"/>
      <c r="WJD89"/>
      <c r="WJE89"/>
      <c r="WJF89"/>
      <c r="WJG89"/>
      <c r="WJH89"/>
      <c r="WJI89"/>
      <c r="WJJ89"/>
      <c r="WJK89"/>
      <c r="WJL89"/>
      <c r="WJM89"/>
      <c r="WJN89"/>
      <c r="WJO89"/>
      <c r="WJP89"/>
      <c r="WJQ89"/>
      <c r="WJR89"/>
      <c r="WJS89"/>
      <c r="WJT89"/>
      <c r="WJU89"/>
      <c r="WJV89"/>
      <c r="WJW89"/>
      <c r="WJX89"/>
      <c r="WJY89"/>
      <c r="WJZ89"/>
      <c r="WKA89"/>
      <c r="WKB89"/>
      <c r="WKC89"/>
      <c r="WKD89"/>
      <c r="WKE89"/>
      <c r="WKF89"/>
      <c r="WKG89"/>
      <c r="WKH89"/>
      <c r="WKI89"/>
      <c r="WKJ89"/>
      <c r="WKK89"/>
      <c r="WKL89"/>
      <c r="WKM89"/>
      <c r="WKN89"/>
      <c r="WKO89"/>
      <c r="WKP89"/>
      <c r="WKQ89"/>
      <c r="WKR89"/>
      <c r="WKS89"/>
      <c r="WKT89"/>
      <c r="WKU89"/>
      <c r="WKV89"/>
      <c r="WKW89"/>
      <c r="WKX89"/>
      <c r="WKY89"/>
      <c r="WKZ89"/>
      <c r="WLA89"/>
      <c r="WLB89"/>
      <c r="WLC89"/>
      <c r="WLD89"/>
      <c r="WLE89"/>
      <c r="WLF89"/>
      <c r="WLG89"/>
      <c r="WLH89"/>
      <c r="WLI89"/>
      <c r="WLJ89"/>
      <c r="WLK89"/>
      <c r="WLL89"/>
      <c r="WLM89"/>
      <c r="WLN89"/>
      <c r="WLO89"/>
      <c r="WLP89"/>
      <c r="WLQ89"/>
      <c r="WLR89"/>
      <c r="WLS89"/>
      <c r="WLT89"/>
      <c r="WLU89"/>
      <c r="WLV89"/>
      <c r="WLW89"/>
      <c r="WLX89"/>
      <c r="WLY89"/>
      <c r="WLZ89"/>
      <c r="WMA89"/>
      <c r="WMB89"/>
      <c r="WMC89"/>
      <c r="WMD89"/>
      <c r="WME89"/>
      <c r="WMF89"/>
      <c r="WMG89"/>
      <c r="WMH89"/>
      <c r="WMI89"/>
      <c r="WMJ89"/>
      <c r="WMK89"/>
      <c r="WML89"/>
      <c r="WMM89"/>
      <c r="WMN89"/>
      <c r="WMO89"/>
      <c r="WMP89"/>
      <c r="WMQ89"/>
      <c r="WMR89"/>
      <c r="WMS89"/>
      <c r="WMT89"/>
      <c r="WMU89"/>
      <c r="WMV89"/>
      <c r="WMW89"/>
      <c r="WMX89"/>
      <c r="WMY89"/>
      <c r="WMZ89"/>
      <c r="WNA89"/>
      <c r="WNB89"/>
      <c r="WNC89"/>
      <c r="WND89"/>
      <c r="WNE89"/>
      <c r="WNF89"/>
      <c r="WNG89"/>
      <c r="WNH89"/>
      <c r="WNI89"/>
      <c r="WNJ89"/>
      <c r="WNK89"/>
      <c r="WNL89"/>
      <c r="WNM89"/>
      <c r="WNN89"/>
      <c r="WNO89"/>
      <c r="WNP89"/>
      <c r="WNQ89"/>
      <c r="WNR89"/>
      <c r="WNS89"/>
      <c r="WNT89"/>
      <c r="WNU89"/>
      <c r="WNV89"/>
      <c r="WNW89"/>
      <c r="WNX89"/>
      <c r="WNY89"/>
      <c r="WNZ89"/>
      <c r="WOA89"/>
      <c r="WOB89"/>
      <c r="WOC89"/>
      <c r="WOD89"/>
      <c r="WOE89"/>
      <c r="WOF89"/>
      <c r="WOG89"/>
      <c r="WOH89"/>
      <c r="WOI89"/>
      <c r="WOJ89"/>
      <c r="WOK89"/>
      <c r="WOL89"/>
      <c r="WOM89"/>
      <c r="WON89"/>
      <c r="WOO89"/>
      <c r="WOP89"/>
      <c r="WOQ89"/>
      <c r="WOR89"/>
      <c r="WOS89"/>
      <c r="WOT89"/>
      <c r="WOU89"/>
      <c r="WOV89"/>
      <c r="WOW89"/>
      <c r="WOX89"/>
      <c r="WOY89"/>
      <c r="WOZ89"/>
      <c r="WPA89"/>
      <c r="WPB89"/>
      <c r="WPC89"/>
      <c r="WPD89"/>
      <c r="WPE89"/>
      <c r="WPF89"/>
      <c r="WPG89"/>
      <c r="WPH89"/>
      <c r="WPI89"/>
      <c r="WPJ89"/>
      <c r="WPK89"/>
      <c r="WPL89"/>
      <c r="WPM89"/>
      <c r="WPN89"/>
      <c r="WPO89"/>
      <c r="WPP89"/>
      <c r="WPQ89"/>
      <c r="WPR89"/>
      <c r="WPS89"/>
      <c r="WPT89"/>
      <c r="WPU89"/>
      <c r="WPV89"/>
      <c r="WPW89"/>
      <c r="WPX89"/>
      <c r="WPY89"/>
      <c r="WPZ89"/>
      <c r="WQA89"/>
      <c r="WQB89"/>
      <c r="WQC89"/>
      <c r="WQD89"/>
      <c r="WQE89"/>
      <c r="WQF89"/>
      <c r="WQG89"/>
      <c r="WQH89"/>
      <c r="WQI89"/>
      <c r="WQJ89"/>
      <c r="WQK89"/>
      <c r="WQL89"/>
      <c r="WQM89"/>
      <c r="WQN89"/>
      <c r="WQO89"/>
      <c r="WQP89"/>
      <c r="WQQ89"/>
      <c r="WQR89"/>
      <c r="WQS89"/>
      <c r="WQT89"/>
      <c r="WQU89"/>
      <c r="WQV89"/>
      <c r="WQW89"/>
      <c r="WQX89"/>
      <c r="WQY89"/>
      <c r="WQZ89"/>
      <c r="WRA89"/>
      <c r="WRB89"/>
      <c r="WRC89"/>
      <c r="WRD89"/>
      <c r="WRE89"/>
      <c r="WRF89"/>
      <c r="WRG89"/>
      <c r="WRH89"/>
      <c r="WRI89"/>
      <c r="WRJ89"/>
      <c r="WRK89"/>
      <c r="WRL89"/>
      <c r="WRM89"/>
      <c r="WRN89"/>
      <c r="WRO89"/>
      <c r="WRP89"/>
      <c r="WRQ89"/>
      <c r="WRR89"/>
      <c r="WRS89"/>
      <c r="WRT89"/>
      <c r="WRU89"/>
      <c r="WRV89"/>
      <c r="WRW89"/>
      <c r="WRX89"/>
      <c r="WRY89"/>
      <c r="WRZ89"/>
      <c r="WSA89"/>
      <c r="WSB89"/>
      <c r="WSC89"/>
      <c r="WSD89"/>
      <c r="WSE89"/>
      <c r="WSF89"/>
      <c r="WSG89"/>
      <c r="WSH89"/>
      <c r="WSI89"/>
      <c r="WSJ89"/>
      <c r="WSK89"/>
      <c r="WSL89"/>
      <c r="WSM89"/>
      <c r="WSN89"/>
      <c r="WSO89"/>
      <c r="WSP89"/>
      <c r="WSQ89"/>
      <c r="WSR89"/>
      <c r="WSS89"/>
      <c r="WST89"/>
      <c r="WSU89"/>
      <c r="WSV89"/>
      <c r="WSW89"/>
      <c r="WSX89"/>
      <c r="WSY89"/>
      <c r="WSZ89"/>
      <c r="WTA89"/>
      <c r="WTB89"/>
      <c r="WTC89"/>
      <c r="WTD89"/>
      <c r="WTE89"/>
      <c r="WTF89"/>
      <c r="WTG89"/>
      <c r="WTH89"/>
      <c r="WTI89"/>
      <c r="WTJ89"/>
      <c r="WTK89"/>
      <c r="WTL89"/>
      <c r="WTM89"/>
      <c r="WTN89"/>
      <c r="WTO89"/>
      <c r="WTP89"/>
      <c r="WTQ89"/>
      <c r="WTR89"/>
      <c r="WTS89"/>
      <c r="WTT89"/>
      <c r="WTU89"/>
      <c r="WTV89"/>
      <c r="WTW89"/>
      <c r="WTX89"/>
      <c r="WTY89"/>
      <c r="WTZ89"/>
      <c r="WUA89"/>
      <c r="WUB89"/>
      <c r="WUC89"/>
      <c r="WUD89"/>
      <c r="WUE89"/>
      <c r="WUF89"/>
      <c r="WUG89"/>
      <c r="WUH89"/>
      <c r="WUI89"/>
      <c r="WUJ89"/>
      <c r="WUK89"/>
      <c r="WUL89"/>
      <c r="WUM89"/>
      <c r="WUN89"/>
      <c r="WUO89"/>
      <c r="WUP89"/>
      <c r="WUQ89"/>
      <c r="WUR89"/>
      <c r="WUS89"/>
      <c r="WUT89"/>
      <c r="WUU89"/>
      <c r="WUV89"/>
      <c r="WUW89"/>
      <c r="WUX89"/>
      <c r="WUY89"/>
      <c r="WUZ89"/>
      <c r="WVA89"/>
      <c r="WVB89"/>
      <c r="WVC89"/>
      <c r="WVD89"/>
      <c r="WVE89"/>
      <c r="WVF89"/>
      <c r="WVG89"/>
      <c r="WVH89"/>
      <c r="WVI89"/>
      <c r="WVJ89"/>
      <c r="WVK89"/>
      <c r="WVL89"/>
      <c r="WVM89"/>
      <c r="WVN89"/>
      <c r="WVO89"/>
      <c r="WVP89"/>
      <c r="WVQ89"/>
      <c r="WVR89"/>
      <c r="WVS89"/>
      <c r="WVT89"/>
      <c r="WVU89"/>
      <c r="WVV89"/>
      <c r="WVW89"/>
      <c r="WVX89"/>
      <c r="WVY89"/>
      <c r="WVZ89"/>
      <c r="WWA89"/>
      <c r="WWB89"/>
      <c r="WWC89"/>
      <c r="WWD89"/>
      <c r="WWE89"/>
      <c r="WWF89"/>
      <c r="WWG89"/>
      <c r="WWH89"/>
      <c r="WWI89"/>
      <c r="WWJ89"/>
      <c r="WWK89"/>
      <c r="WWL89"/>
      <c r="WWM89"/>
      <c r="WWN89"/>
      <c r="WWO89"/>
      <c r="WWP89"/>
      <c r="WWQ89"/>
      <c r="WWR89"/>
      <c r="WWS89"/>
      <c r="WWT89"/>
      <c r="WWU89"/>
      <c r="WWV89"/>
      <c r="WWW89"/>
      <c r="WWX89"/>
      <c r="WWY89"/>
      <c r="WWZ89"/>
      <c r="WXA89"/>
      <c r="WXB89"/>
      <c r="WXC89"/>
      <c r="WXD89"/>
      <c r="WXE89"/>
      <c r="WXF89"/>
      <c r="WXG89"/>
      <c r="WXH89"/>
      <c r="WXI89"/>
      <c r="WXJ89"/>
      <c r="WXK89"/>
      <c r="WXL89"/>
      <c r="WXM89"/>
      <c r="WXN89"/>
      <c r="WXO89"/>
      <c r="WXP89"/>
      <c r="WXQ89"/>
      <c r="WXR89"/>
      <c r="WXS89"/>
      <c r="WXT89"/>
      <c r="WXU89"/>
      <c r="WXV89"/>
      <c r="WXW89"/>
      <c r="WXX89"/>
      <c r="WXY89"/>
      <c r="WXZ89"/>
      <c r="WYA89"/>
      <c r="WYB89"/>
      <c r="WYC89"/>
      <c r="WYD89"/>
      <c r="WYE89"/>
      <c r="WYF89"/>
      <c r="WYG89"/>
      <c r="WYH89"/>
      <c r="WYI89"/>
      <c r="WYJ89"/>
      <c r="WYK89"/>
      <c r="WYL89"/>
      <c r="WYM89"/>
      <c r="WYN89"/>
      <c r="WYO89"/>
      <c r="WYP89"/>
      <c r="WYQ89"/>
      <c r="WYR89"/>
      <c r="WYS89"/>
      <c r="WYT89"/>
      <c r="WYU89"/>
      <c r="WYV89"/>
      <c r="WYW89"/>
      <c r="WYX89"/>
      <c r="WYY89"/>
      <c r="WYZ89"/>
      <c r="WZA89"/>
      <c r="WZB89"/>
      <c r="WZC89"/>
      <c r="WZD89"/>
      <c r="WZE89"/>
      <c r="WZF89"/>
      <c r="WZG89"/>
      <c r="WZH89"/>
      <c r="WZI89"/>
      <c r="WZJ89"/>
      <c r="WZK89"/>
      <c r="WZL89"/>
      <c r="WZM89"/>
      <c r="WZN89"/>
      <c r="WZO89"/>
      <c r="WZP89"/>
      <c r="WZQ89"/>
      <c r="WZR89"/>
      <c r="WZS89"/>
      <c r="WZT89"/>
      <c r="WZU89"/>
      <c r="WZV89"/>
      <c r="WZW89"/>
      <c r="WZX89"/>
      <c r="WZY89"/>
      <c r="WZZ89"/>
      <c r="XAA89"/>
      <c r="XAB89"/>
      <c r="XAC89"/>
      <c r="XAD89"/>
      <c r="XAE89"/>
      <c r="XAF89"/>
      <c r="XAG89"/>
      <c r="XAH89"/>
      <c r="XAI89"/>
      <c r="XAJ89"/>
      <c r="XAK89"/>
      <c r="XAL89"/>
      <c r="XAM89"/>
      <c r="XAN89"/>
      <c r="XAO89"/>
      <c r="XAP89"/>
      <c r="XAQ89"/>
      <c r="XAR89"/>
      <c r="XAS89"/>
      <c r="XAT89"/>
      <c r="XAU89"/>
      <c r="XAV89"/>
      <c r="XAW89"/>
      <c r="XAX89"/>
      <c r="XAY89"/>
      <c r="XAZ89"/>
      <c r="XBA89"/>
      <c r="XBB89"/>
      <c r="XBC89"/>
      <c r="XBD89"/>
      <c r="XBE89"/>
      <c r="XBF89"/>
      <c r="XBG89"/>
      <c r="XBH89"/>
      <c r="XBI89"/>
      <c r="XBJ89"/>
      <c r="XBK89"/>
      <c r="XBL89"/>
      <c r="XBM89"/>
      <c r="XBN89"/>
      <c r="XBO89"/>
      <c r="XBP89"/>
      <c r="XBQ89"/>
      <c r="XBR89"/>
      <c r="XBS89"/>
      <c r="XBT89"/>
      <c r="XBU89"/>
      <c r="XBV89"/>
      <c r="XBW89"/>
      <c r="XBX89"/>
      <c r="XBY89"/>
      <c r="XBZ89"/>
      <c r="XCA89"/>
      <c r="XCB89"/>
      <c r="XCC89"/>
      <c r="XCD89"/>
      <c r="XCE89"/>
      <c r="XCF89"/>
      <c r="XCG89"/>
      <c r="XCH89"/>
      <c r="XCI89"/>
      <c r="XCJ89"/>
      <c r="XCK89"/>
      <c r="XCL89"/>
      <c r="XCM89"/>
      <c r="XCN89"/>
      <c r="XCO89"/>
      <c r="XCP89"/>
      <c r="XCQ89"/>
      <c r="XCR89"/>
      <c r="XCS89"/>
      <c r="XCT89"/>
      <c r="XCU89"/>
      <c r="XCV89"/>
      <c r="XCW89"/>
      <c r="XCX89"/>
      <c r="XCY89"/>
      <c r="XCZ89"/>
      <c r="XDA89"/>
      <c r="XDB89"/>
      <c r="XDC89"/>
      <c r="XDD89"/>
      <c r="XDE89"/>
      <c r="XDF89"/>
      <c r="XDG89"/>
      <c r="XDH89"/>
      <c r="XDI89"/>
      <c r="XDJ89"/>
      <c r="XDK89"/>
      <c r="XDL89"/>
      <c r="XDM89"/>
      <c r="XDN89"/>
      <c r="XDO89"/>
      <c r="XDP89"/>
      <c r="XDQ89"/>
      <c r="XDR89"/>
      <c r="XDS89"/>
      <c r="XDT89"/>
      <c r="XDU89"/>
      <c r="XDV89"/>
      <c r="XDW89"/>
      <c r="XDX89"/>
      <c r="XDY89"/>
      <c r="XDZ89"/>
      <c r="XEA89"/>
      <c r="XEB89"/>
      <c r="XEC89"/>
      <c r="XED89"/>
      <c r="XEE89"/>
      <c r="XEF89"/>
      <c r="XEG89"/>
      <c r="XEH89"/>
      <c r="XEI89"/>
      <c r="XEJ89"/>
      <c r="XEK89"/>
      <c r="XEL89"/>
      <c r="XEM89"/>
      <c r="XEN89"/>
      <c r="XEO89"/>
      <c r="XEP89"/>
      <c r="XEQ89"/>
      <c r="XER89"/>
      <c r="XES89"/>
      <c r="XET89"/>
      <c r="XEU89"/>
      <c r="XEV89"/>
      <c r="XEW89"/>
      <c r="XEX89"/>
    </row>
    <row r="90" spans="1:16378" ht="24">
      <c r="A90" s="257">
        <f>Piloto!B145</f>
        <v>2703</v>
      </c>
      <c r="B90" s="352">
        <f>Piloto!G145</f>
        <v>204.69</v>
      </c>
      <c r="C90" s="255">
        <v>190.3</v>
      </c>
      <c r="D90" s="255">
        <v>7.25</v>
      </c>
      <c r="E90" s="380" t="s">
        <v>220</v>
      </c>
      <c r="F90" s="380" t="s">
        <v>139</v>
      </c>
      <c r="G90" s="380">
        <v>78</v>
      </c>
      <c r="H90" s="381" t="s">
        <v>132</v>
      </c>
      <c r="I90" s="381">
        <v>7.14</v>
      </c>
      <c r="J90" s="348">
        <f t="shared" si="16"/>
        <v>10112.94152132493</v>
      </c>
      <c r="K90" s="380">
        <f>VLOOKUP(A90,Piloto!$B$74:$G$170,5,FALSE)</f>
        <v>2070018</v>
      </c>
      <c r="L90" s="254">
        <f t="shared" si="8"/>
        <v>82800.72</v>
      </c>
      <c r="M90" s="254">
        <f t="shared" si="9"/>
        <v>41400.36</v>
      </c>
      <c r="N90" s="254">
        <f t="shared" si="10"/>
        <v>20607.029190000001</v>
      </c>
      <c r="O90" s="254">
        <f t="shared" si="11"/>
        <v>103500.90000000001</v>
      </c>
      <c r="P90" s="254">
        <f t="shared" si="12"/>
        <v>125236.08899999999</v>
      </c>
      <c r="Q90" s="254">
        <f t="shared" si="13"/>
        <v>765917.01009000011</v>
      </c>
      <c r="R90" s="254"/>
      <c r="S90" s="256">
        <f t="shared" si="14"/>
        <v>1304111.3400000001</v>
      </c>
      <c r="T90" s="265"/>
      <c r="U90" s="254" t="e">
        <f>ROUND(#REF!*V$18,0)*$V$15</f>
        <v>#REF!</v>
      </c>
      <c r="V90" s="254" t="e">
        <f>PMT((1+Piloto!#REF!)^(IF($V$14="Semestrais",6,IF($V$14="Anuais",12,1)))-1,$V$15,-U90)</f>
        <v>#REF!</v>
      </c>
      <c r="W90" s="254" t="e">
        <f>ROUND(#REF!*X$18,0)*$X$15</f>
        <v>#REF!</v>
      </c>
      <c r="X90" s="254" t="e">
        <f>PMT((1+Piloto!#REF!)^(IF($X$14="Semestrais",6,IF($X$14="Anuais",12,1)))-1,$X$15,-W90)</f>
        <v>#REF!</v>
      </c>
      <c r="Y90" s="253"/>
      <c r="Z90" s="49" t="str">
        <f>VLOOKUP(A90,Piloto!B145:I253,4,FALSE)</f>
        <v>Disponivel</v>
      </c>
      <c r="AC90" s="353"/>
      <c r="AD90" s="353"/>
      <c r="AE90" s="353"/>
      <c r="AF90" s="279"/>
    </row>
    <row r="91" spans="1:16378" ht="24">
      <c r="A91" s="257">
        <f>Piloto!B146</f>
        <v>2801</v>
      </c>
      <c r="B91" s="352">
        <f>Piloto!G146</f>
        <v>234.82999999999998</v>
      </c>
      <c r="C91" s="255">
        <v>220.43</v>
      </c>
      <c r="D91" s="255">
        <v>9.48</v>
      </c>
      <c r="E91" s="380" t="s">
        <v>221</v>
      </c>
      <c r="F91" s="380" t="s">
        <v>137</v>
      </c>
      <c r="G91" s="380">
        <v>16</v>
      </c>
      <c r="H91" s="381" t="s">
        <v>137</v>
      </c>
      <c r="I91" s="381">
        <v>5.34</v>
      </c>
      <c r="J91" s="348">
        <f t="shared" si="16"/>
        <v>10112.941276668229</v>
      </c>
      <c r="K91" s="380">
        <f>VLOOKUP(A91,Piloto!$B$74:$G$170,5,FALSE)</f>
        <v>2374822</v>
      </c>
      <c r="L91" s="254">
        <f t="shared" si="8"/>
        <v>94992.88</v>
      </c>
      <c r="M91" s="254">
        <f t="shared" si="9"/>
        <v>47496.44</v>
      </c>
      <c r="N91" s="254">
        <f t="shared" si="10"/>
        <v>23641.353010000003</v>
      </c>
      <c r="O91" s="254">
        <f t="shared" si="11"/>
        <v>118741.1</v>
      </c>
      <c r="P91" s="254">
        <f t="shared" si="12"/>
        <v>143676.731</v>
      </c>
      <c r="Q91" s="254">
        <f t="shared" si="13"/>
        <v>878696.01410999999</v>
      </c>
      <c r="R91" s="254"/>
      <c r="S91" s="256">
        <f t="shared" si="14"/>
        <v>1496137.86</v>
      </c>
      <c r="T91" s="265"/>
      <c r="U91" s="254" t="e">
        <f>ROUND(#REF!*V$18,0)*$V$15</f>
        <v>#REF!</v>
      </c>
      <c r="V91" s="254" t="e">
        <f>PMT((1+Piloto!#REF!)^(IF($V$14="Semestrais",6,IF($V$14="Anuais",12,1)))-1,$V$15,-U91)</f>
        <v>#REF!</v>
      </c>
      <c r="W91" s="254" t="e">
        <f>ROUND(#REF!*X$18,0)*$X$15</f>
        <v>#REF!</v>
      </c>
      <c r="X91" s="254" t="e">
        <f>PMT((1+Piloto!#REF!)^(IF($X$14="Semestrais",6,IF($X$14="Anuais",12,1)))-1,$X$15,-W91)</f>
        <v>#REF!</v>
      </c>
      <c r="Y91" s="253"/>
      <c r="Z91" s="49" t="str">
        <f>VLOOKUP(A91,Piloto!B146:I254,4,FALSE)</f>
        <v>Disponivel</v>
      </c>
      <c r="AC91" s="353"/>
      <c r="AD91" s="353"/>
      <c r="AE91" s="353"/>
      <c r="AF91" s="279"/>
    </row>
    <row r="92" spans="1:16378" s="359" customFormat="1" ht="24" hidden="1">
      <c r="A92" s="257">
        <f>Piloto!B147</f>
        <v>2802</v>
      </c>
      <c r="B92" s="352">
        <f>Piloto!G147</f>
        <v>238.75</v>
      </c>
      <c r="C92" s="255">
        <v>207.32</v>
      </c>
      <c r="D92" s="255">
        <v>25.75</v>
      </c>
      <c r="E92" s="348" t="s">
        <v>222</v>
      </c>
      <c r="F92" s="348" t="s">
        <v>132</v>
      </c>
      <c r="G92" s="348">
        <v>85</v>
      </c>
      <c r="H92" s="361" t="s">
        <v>132</v>
      </c>
      <c r="I92" s="361">
        <v>5.68</v>
      </c>
      <c r="J92" s="254">
        <f t="shared" si="16"/>
        <v>10092.728795811518</v>
      </c>
      <c r="K92" s="254">
        <f>VLOOKUP(A92,Piloto!$B$74:$G$170,5,FALSE)</f>
        <v>2409639</v>
      </c>
      <c r="L92" s="254">
        <f t="shared" si="8"/>
        <v>96385.56</v>
      </c>
      <c r="M92" s="254">
        <f t="shared" si="9"/>
        <v>48192.78</v>
      </c>
      <c r="N92" s="254">
        <f t="shared" si="10"/>
        <v>23987.956245000001</v>
      </c>
      <c r="O92" s="254">
        <f t="shared" si="11"/>
        <v>120481.95000000001</v>
      </c>
      <c r="P92" s="254">
        <f t="shared" si="12"/>
        <v>145783.15950000001</v>
      </c>
      <c r="Q92" s="256">
        <f t="shared" si="13"/>
        <v>891578.47819499997</v>
      </c>
      <c r="R92" s="253"/>
      <c r="S92" s="353">
        <f t="shared" si="14"/>
        <v>1518072.57</v>
      </c>
      <c r="T92" s="279"/>
      <c r="U92" t="e">
        <f>ROUND(#REF!*V$18,0)*$V$15</f>
        <v>#REF!</v>
      </c>
      <c r="V92" t="e">
        <f>PMT((1+Piloto!#REF!)^(IF($V$14="Semestrais",6,IF($V$14="Anuais",12,1)))-1,$V$15,-U92)</f>
        <v>#REF!</v>
      </c>
      <c r="W92" t="e">
        <f>ROUND(#REF!*X$18,0)*$X$15</f>
        <v>#REF!</v>
      </c>
      <c r="X92" t="e">
        <f>PMT((1+Piloto!#REF!)^(IF($X$14="Semestrais",6,IF($X$14="Anuais",12,1)))-1,$X$15,-W92)</f>
        <v>#REF!</v>
      </c>
      <c r="Y92"/>
      <c r="Z92" t="str">
        <f>VLOOKUP(A92,Piloto!B147:I255,4,FALSE)</f>
        <v>Contrato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  <c r="AMZ92"/>
      <c r="ANA92"/>
      <c r="ANB92"/>
      <c r="ANC92"/>
      <c r="AND92"/>
      <c r="ANE92"/>
      <c r="ANF92"/>
      <c r="ANG92"/>
      <c r="ANH92"/>
      <c r="ANI92"/>
      <c r="ANJ92"/>
      <c r="ANK92"/>
      <c r="ANL92"/>
      <c r="ANM92"/>
      <c r="ANN92"/>
      <c r="ANO92"/>
      <c r="ANP92"/>
      <c r="ANQ92"/>
      <c r="ANR92"/>
      <c r="ANS92"/>
      <c r="ANT92"/>
      <c r="ANU92"/>
      <c r="ANV92"/>
      <c r="ANW92"/>
      <c r="ANX92"/>
      <c r="ANY92"/>
      <c r="ANZ92"/>
      <c r="AOA92"/>
      <c r="AOB92"/>
      <c r="AOC92"/>
      <c r="AOD92"/>
      <c r="AOE92"/>
      <c r="AOF92"/>
      <c r="AOG92"/>
      <c r="AOH92"/>
      <c r="AOI92"/>
      <c r="AOJ92"/>
      <c r="AOK92"/>
      <c r="AOL92"/>
      <c r="AOM92"/>
      <c r="AON92"/>
      <c r="AOO92"/>
      <c r="AOP92"/>
      <c r="AOQ92"/>
      <c r="AOR92"/>
      <c r="AOS92"/>
      <c r="AOT92"/>
      <c r="AOU92"/>
      <c r="AOV92"/>
      <c r="AOW92"/>
      <c r="AOX92"/>
      <c r="AOY92"/>
      <c r="AOZ92"/>
      <c r="APA92"/>
      <c r="APB92"/>
      <c r="APC92"/>
      <c r="APD92"/>
      <c r="APE92"/>
      <c r="APF92"/>
      <c r="APG92"/>
      <c r="APH92"/>
      <c r="API92"/>
      <c r="APJ92"/>
      <c r="APK92"/>
      <c r="APL92"/>
      <c r="APM92"/>
      <c r="APN92"/>
      <c r="APO92"/>
      <c r="APP92"/>
      <c r="APQ92"/>
      <c r="APR92"/>
      <c r="APS92"/>
      <c r="APT92"/>
      <c r="APU92"/>
      <c r="APV92"/>
      <c r="APW92"/>
      <c r="APX92"/>
      <c r="APY92"/>
      <c r="APZ92"/>
      <c r="AQA92"/>
      <c r="AQB92"/>
      <c r="AQC92"/>
      <c r="AQD92"/>
      <c r="AQE92"/>
      <c r="AQF92"/>
      <c r="AQG92"/>
      <c r="AQH92"/>
      <c r="AQI92"/>
      <c r="AQJ92"/>
      <c r="AQK92"/>
      <c r="AQL92"/>
      <c r="AQM92"/>
      <c r="AQN92"/>
      <c r="AQO92"/>
      <c r="AQP92"/>
      <c r="AQQ92"/>
      <c r="AQR92"/>
      <c r="AQS92"/>
      <c r="AQT92"/>
      <c r="AQU92"/>
      <c r="AQV92"/>
      <c r="AQW92"/>
      <c r="AQX92"/>
      <c r="AQY92"/>
      <c r="AQZ92"/>
      <c r="ARA92"/>
      <c r="ARB92"/>
      <c r="ARC92"/>
      <c r="ARD92"/>
      <c r="ARE92"/>
      <c r="ARF92"/>
      <c r="ARG92"/>
      <c r="ARH92"/>
      <c r="ARI92"/>
      <c r="ARJ92"/>
      <c r="ARK92"/>
      <c r="ARL92"/>
      <c r="ARM92"/>
      <c r="ARN92"/>
      <c r="ARO92"/>
      <c r="ARP92"/>
      <c r="ARQ92"/>
      <c r="ARR92"/>
      <c r="ARS92"/>
      <c r="ART92"/>
      <c r="ARU92"/>
      <c r="ARV92"/>
      <c r="ARW92"/>
      <c r="ARX92"/>
      <c r="ARY92"/>
      <c r="ARZ92"/>
      <c r="ASA92"/>
      <c r="ASB92"/>
      <c r="ASC92"/>
      <c r="ASD92"/>
      <c r="ASE92"/>
      <c r="ASF92"/>
      <c r="ASG92"/>
      <c r="ASH92"/>
      <c r="ASI92"/>
      <c r="ASJ92"/>
      <c r="ASK92"/>
      <c r="ASL92"/>
      <c r="ASM92"/>
      <c r="ASN92"/>
      <c r="ASO92"/>
      <c r="ASP92"/>
      <c r="ASQ92"/>
      <c r="ASR92"/>
      <c r="ASS92"/>
      <c r="AST92"/>
      <c r="ASU92"/>
      <c r="ASV92"/>
      <c r="ASW92"/>
      <c r="ASX92"/>
      <c r="ASY92"/>
      <c r="ASZ92"/>
      <c r="ATA92"/>
      <c r="ATB92"/>
      <c r="ATC92"/>
      <c r="ATD92"/>
      <c r="ATE92"/>
      <c r="ATF92"/>
      <c r="ATG92"/>
      <c r="ATH92"/>
      <c r="ATI92"/>
      <c r="ATJ92"/>
      <c r="ATK92"/>
      <c r="ATL92"/>
      <c r="ATM92"/>
      <c r="ATN92"/>
      <c r="ATO92"/>
      <c r="ATP92"/>
      <c r="ATQ92"/>
      <c r="ATR92"/>
      <c r="ATS92"/>
      <c r="ATT92"/>
      <c r="ATU92"/>
      <c r="ATV92"/>
      <c r="ATW92"/>
      <c r="ATX92"/>
      <c r="ATY92"/>
      <c r="ATZ92"/>
      <c r="AUA92"/>
      <c r="AUB92"/>
      <c r="AUC92"/>
      <c r="AUD92"/>
      <c r="AUE92"/>
      <c r="AUF92"/>
      <c r="AUG92"/>
      <c r="AUH92"/>
      <c r="AUI92"/>
      <c r="AUJ92"/>
      <c r="AUK92"/>
      <c r="AUL92"/>
      <c r="AUM92"/>
      <c r="AUN92"/>
      <c r="AUO92"/>
      <c r="AUP92"/>
      <c r="AUQ92"/>
      <c r="AUR92"/>
      <c r="AUS92"/>
      <c r="AUT92"/>
      <c r="AUU92"/>
      <c r="AUV92"/>
      <c r="AUW92"/>
      <c r="AUX92"/>
      <c r="AUY92"/>
      <c r="AUZ92"/>
      <c r="AVA92"/>
      <c r="AVB92"/>
      <c r="AVC92"/>
      <c r="AVD92"/>
      <c r="AVE92"/>
      <c r="AVF92"/>
      <c r="AVG92"/>
      <c r="AVH92"/>
      <c r="AVI92"/>
      <c r="AVJ92"/>
      <c r="AVK92"/>
      <c r="AVL92"/>
      <c r="AVM92"/>
      <c r="AVN92"/>
      <c r="AVO92"/>
      <c r="AVP92"/>
      <c r="AVQ92"/>
      <c r="AVR92"/>
      <c r="AVS92"/>
      <c r="AVT92"/>
      <c r="AVU92"/>
      <c r="AVV92"/>
      <c r="AVW92"/>
      <c r="AVX92"/>
      <c r="AVY92"/>
      <c r="AVZ92"/>
      <c r="AWA92"/>
      <c r="AWB92"/>
      <c r="AWC92"/>
      <c r="AWD92"/>
      <c r="AWE92"/>
      <c r="AWF92"/>
      <c r="AWG92"/>
      <c r="AWH92"/>
      <c r="AWI92"/>
      <c r="AWJ92"/>
      <c r="AWK92"/>
      <c r="AWL92"/>
      <c r="AWM92"/>
      <c r="AWN92"/>
      <c r="AWO92"/>
      <c r="AWP92"/>
      <c r="AWQ92"/>
      <c r="AWR92"/>
      <c r="AWS92"/>
      <c r="AWT92"/>
      <c r="AWU92"/>
      <c r="AWV92"/>
      <c r="AWW92"/>
      <c r="AWX92"/>
      <c r="AWY92"/>
      <c r="AWZ92"/>
      <c r="AXA92"/>
      <c r="AXB92"/>
      <c r="AXC92"/>
      <c r="AXD92"/>
      <c r="AXE92"/>
      <c r="AXF92"/>
      <c r="AXG92"/>
      <c r="AXH92"/>
      <c r="AXI92"/>
      <c r="AXJ92"/>
      <c r="AXK92"/>
      <c r="AXL92"/>
      <c r="AXM92"/>
      <c r="AXN92"/>
      <c r="AXO92"/>
      <c r="AXP92"/>
      <c r="AXQ92"/>
      <c r="AXR92"/>
      <c r="AXS92"/>
      <c r="AXT92"/>
      <c r="AXU92"/>
      <c r="AXV92"/>
      <c r="AXW92"/>
      <c r="AXX92"/>
      <c r="AXY92"/>
      <c r="AXZ92"/>
      <c r="AYA92"/>
      <c r="AYB92"/>
      <c r="AYC92"/>
      <c r="AYD92"/>
      <c r="AYE92"/>
      <c r="AYF92"/>
      <c r="AYG92"/>
      <c r="AYH92"/>
      <c r="AYI92"/>
      <c r="AYJ92"/>
      <c r="AYK92"/>
      <c r="AYL92"/>
      <c r="AYM92"/>
      <c r="AYN92"/>
      <c r="AYO92"/>
      <c r="AYP92"/>
      <c r="AYQ92"/>
      <c r="AYR92"/>
      <c r="AYS92"/>
      <c r="AYT92"/>
      <c r="AYU92"/>
      <c r="AYV92"/>
      <c r="AYW92"/>
      <c r="AYX92"/>
      <c r="AYY92"/>
      <c r="AYZ92"/>
      <c r="AZA92"/>
      <c r="AZB92"/>
      <c r="AZC92"/>
      <c r="AZD92"/>
      <c r="AZE92"/>
      <c r="AZF92"/>
      <c r="AZG92"/>
      <c r="AZH92"/>
      <c r="AZI92"/>
      <c r="AZJ92"/>
      <c r="AZK92"/>
      <c r="AZL92"/>
      <c r="AZM92"/>
      <c r="AZN92"/>
      <c r="AZO92"/>
      <c r="AZP92"/>
      <c r="AZQ92"/>
      <c r="AZR92"/>
      <c r="AZS92"/>
      <c r="AZT92"/>
      <c r="AZU92"/>
      <c r="AZV92"/>
      <c r="AZW92"/>
      <c r="AZX92"/>
      <c r="AZY92"/>
      <c r="AZZ92"/>
      <c r="BAA92"/>
      <c r="BAB92"/>
      <c r="BAC92"/>
      <c r="BAD92"/>
      <c r="BAE92"/>
      <c r="BAF92"/>
      <c r="BAG92"/>
      <c r="BAH92"/>
      <c r="BAI92"/>
      <c r="BAJ92"/>
      <c r="BAK92"/>
      <c r="BAL92"/>
      <c r="BAM92"/>
      <c r="BAN92"/>
      <c r="BAO92"/>
      <c r="BAP92"/>
      <c r="BAQ92"/>
      <c r="BAR92"/>
      <c r="BAS92"/>
      <c r="BAT92"/>
      <c r="BAU92"/>
      <c r="BAV92"/>
      <c r="BAW92"/>
      <c r="BAX92"/>
      <c r="BAY92"/>
      <c r="BAZ92"/>
      <c r="BBA92"/>
      <c r="BBB92"/>
      <c r="BBC92"/>
      <c r="BBD92"/>
      <c r="BBE92"/>
      <c r="BBF92"/>
      <c r="BBG92"/>
      <c r="BBH92"/>
      <c r="BBI92"/>
      <c r="BBJ92"/>
      <c r="BBK92"/>
      <c r="BBL92"/>
      <c r="BBM92"/>
      <c r="BBN92"/>
      <c r="BBO92"/>
      <c r="BBP92"/>
      <c r="BBQ92"/>
      <c r="BBR92"/>
      <c r="BBS92"/>
      <c r="BBT92"/>
      <c r="BBU92"/>
      <c r="BBV92"/>
      <c r="BBW92"/>
      <c r="BBX92"/>
      <c r="BBY92"/>
      <c r="BBZ92"/>
      <c r="BCA92"/>
      <c r="BCB92"/>
      <c r="BCC92"/>
      <c r="BCD92"/>
      <c r="BCE92"/>
      <c r="BCF92"/>
      <c r="BCG92"/>
      <c r="BCH92"/>
      <c r="BCI92"/>
      <c r="BCJ92"/>
      <c r="BCK92"/>
      <c r="BCL92"/>
      <c r="BCM92"/>
      <c r="BCN92"/>
      <c r="BCO92"/>
      <c r="BCP92"/>
      <c r="BCQ92"/>
      <c r="BCR92"/>
      <c r="BCS92"/>
      <c r="BCT92"/>
      <c r="BCU92"/>
      <c r="BCV92"/>
      <c r="BCW92"/>
      <c r="BCX92"/>
      <c r="BCY92"/>
      <c r="BCZ92"/>
      <c r="BDA92"/>
      <c r="BDB92"/>
      <c r="BDC92"/>
      <c r="BDD92"/>
      <c r="BDE92"/>
      <c r="BDF92"/>
      <c r="BDG92"/>
      <c r="BDH92"/>
      <c r="BDI92"/>
      <c r="BDJ92"/>
      <c r="BDK92"/>
      <c r="BDL92"/>
      <c r="BDM92"/>
      <c r="BDN92"/>
      <c r="BDO92"/>
      <c r="BDP92"/>
      <c r="BDQ92"/>
      <c r="BDR92"/>
      <c r="BDS92"/>
      <c r="BDT92"/>
      <c r="BDU92"/>
      <c r="BDV92"/>
      <c r="BDW92"/>
      <c r="BDX92"/>
      <c r="BDY92"/>
      <c r="BDZ92"/>
      <c r="BEA92"/>
      <c r="BEB92"/>
      <c r="BEC92"/>
      <c r="BED92"/>
      <c r="BEE92"/>
      <c r="BEF92"/>
      <c r="BEG92"/>
      <c r="BEH92"/>
      <c r="BEI92"/>
      <c r="BEJ92"/>
      <c r="BEK92"/>
      <c r="BEL92"/>
      <c r="BEM92"/>
      <c r="BEN92"/>
      <c r="BEO92"/>
      <c r="BEP92"/>
      <c r="BEQ92"/>
      <c r="BER92"/>
      <c r="BES92"/>
      <c r="BET92"/>
      <c r="BEU92"/>
      <c r="BEV92"/>
      <c r="BEW92"/>
      <c r="BEX92"/>
      <c r="BEY92"/>
      <c r="BEZ92"/>
      <c r="BFA92"/>
      <c r="BFB92"/>
      <c r="BFC92"/>
      <c r="BFD92"/>
      <c r="BFE92"/>
      <c r="BFF92"/>
      <c r="BFG92"/>
      <c r="BFH92"/>
      <c r="BFI92"/>
      <c r="BFJ92"/>
      <c r="BFK92"/>
      <c r="BFL92"/>
      <c r="BFM92"/>
      <c r="BFN92"/>
      <c r="BFO92"/>
      <c r="BFP92"/>
      <c r="BFQ92"/>
      <c r="BFR92"/>
      <c r="BFS92"/>
      <c r="BFT92"/>
      <c r="BFU92"/>
      <c r="BFV92"/>
      <c r="BFW92"/>
      <c r="BFX92"/>
      <c r="BFY92"/>
      <c r="BFZ92"/>
      <c r="BGA92"/>
      <c r="BGB92"/>
      <c r="BGC92"/>
      <c r="BGD92"/>
      <c r="BGE92"/>
      <c r="BGF92"/>
      <c r="BGG92"/>
      <c r="BGH92"/>
      <c r="BGI92"/>
      <c r="BGJ92"/>
      <c r="BGK92"/>
      <c r="BGL92"/>
      <c r="BGM92"/>
      <c r="BGN92"/>
      <c r="BGO92"/>
      <c r="BGP92"/>
      <c r="BGQ92"/>
      <c r="BGR92"/>
      <c r="BGS92"/>
      <c r="BGT92"/>
      <c r="BGU92"/>
      <c r="BGV92"/>
      <c r="BGW92"/>
      <c r="BGX92"/>
      <c r="BGY92"/>
      <c r="BGZ92"/>
      <c r="BHA92"/>
      <c r="BHB92"/>
      <c r="BHC92"/>
      <c r="BHD92"/>
      <c r="BHE92"/>
      <c r="BHF92"/>
      <c r="BHG92"/>
      <c r="BHH92"/>
      <c r="BHI92"/>
      <c r="BHJ92"/>
      <c r="BHK92"/>
      <c r="BHL92"/>
      <c r="BHM92"/>
      <c r="BHN92"/>
      <c r="BHO92"/>
      <c r="BHP92"/>
      <c r="BHQ92"/>
      <c r="BHR92"/>
      <c r="BHS92"/>
      <c r="BHT92"/>
      <c r="BHU92"/>
      <c r="BHV92"/>
      <c r="BHW92"/>
      <c r="BHX92"/>
      <c r="BHY92"/>
      <c r="BHZ92"/>
      <c r="BIA92"/>
      <c r="BIB92"/>
      <c r="BIC92"/>
      <c r="BID92"/>
      <c r="BIE92"/>
      <c r="BIF92"/>
      <c r="BIG92"/>
      <c r="BIH92"/>
      <c r="BII92"/>
      <c r="BIJ92"/>
      <c r="BIK92"/>
      <c r="BIL92"/>
      <c r="BIM92"/>
      <c r="BIN92"/>
      <c r="BIO92"/>
      <c r="BIP92"/>
      <c r="BIQ92"/>
      <c r="BIR92"/>
      <c r="BIS92"/>
      <c r="BIT92"/>
      <c r="BIU92"/>
      <c r="BIV92"/>
      <c r="BIW92"/>
      <c r="BIX92"/>
      <c r="BIY92"/>
      <c r="BIZ92"/>
      <c r="BJA92"/>
      <c r="BJB92"/>
      <c r="BJC92"/>
      <c r="BJD92"/>
      <c r="BJE92"/>
      <c r="BJF92"/>
      <c r="BJG92"/>
      <c r="BJH92"/>
      <c r="BJI92"/>
      <c r="BJJ92"/>
      <c r="BJK92"/>
      <c r="BJL92"/>
      <c r="BJM92"/>
      <c r="BJN92"/>
      <c r="BJO92"/>
      <c r="BJP92"/>
      <c r="BJQ92"/>
      <c r="BJR92"/>
      <c r="BJS92"/>
      <c r="BJT92"/>
      <c r="BJU92"/>
      <c r="BJV92"/>
      <c r="BJW92"/>
      <c r="BJX92"/>
      <c r="BJY92"/>
      <c r="BJZ92"/>
      <c r="BKA92"/>
      <c r="BKB92"/>
      <c r="BKC92"/>
      <c r="BKD92"/>
      <c r="BKE92"/>
      <c r="BKF92"/>
      <c r="BKG92"/>
      <c r="BKH92"/>
      <c r="BKI92"/>
      <c r="BKJ92"/>
      <c r="BKK92"/>
      <c r="BKL92"/>
      <c r="BKM92"/>
      <c r="BKN92"/>
      <c r="BKO92"/>
      <c r="BKP92"/>
      <c r="BKQ92"/>
      <c r="BKR92"/>
      <c r="BKS92"/>
      <c r="BKT92"/>
      <c r="BKU92"/>
      <c r="BKV92"/>
      <c r="BKW92"/>
      <c r="BKX92"/>
      <c r="BKY92"/>
      <c r="BKZ92"/>
      <c r="BLA92"/>
      <c r="BLB92"/>
      <c r="BLC92"/>
      <c r="BLD92"/>
      <c r="BLE92"/>
      <c r="BLF92"/>
      <c r="BLG92"/>
      <c r="BLH92"/>
      <c r="BLI92"/>
      <c r="BLJ92"/>
      <c r="BLK92"/>
      <c r="BLL92"/>
      <c r="BLM92"/>
      <c r="BLN92"/>
      <c r="BLO92"/>
      <c r="BLP92"/>
      <c r="BLQ92"/>
      <c r="BLR92"/>
      <c r="BLS92"/>
      <c r="BLT92"/>
      <c r="BLU92"/>
      <c r="BLV92"/>
      <c r="BLW92"/>
      <c r="BLX92"/>
      <c r="BLY92"/>
      <c r="BLZ92"/>
      <c r="BMA92"/>
      <c r="BMB92"/>
      <c r="BMC92"/>
      <c r="BMD92"/>
      <c r="BME92"/>
      <c r="BMF92"/>
      <c r="BMG92"/>
      <c r="BMH92"/>
      <c r="BMI92"/>
      <c r="BMJ92"/>
      <c r="BMK92"/>
      <c r="BML92"/>
      <c r="BMM92"/>
      <c r="BMN92"/>
      <c r="BMO92"/>
      <c r="BMP92"/>
      <c r="BMQ92"/>
      <c r="BMR92"/>
      <c r="BMS92"/>
      <c r="BMT92"/>
      <c r="BMU92"/>
      <c r="BMV92"/>
      <c r="BMW92"/>
      <c r="BMX92"/>
      <c r="BMY92"/>
      <c r="BMZ92"/>
      <c r="BNA92"/>
      <c r="BNB92"/>
      <c r="BNC92"/>
      <c r="BND92"/>
      <c r="BNE92"/>
      <c r="BNF92"/>
      <c r="BNG92"/>
      <c r="BNH92"/>
      <c r="BNI92"/>
      <c r="BNJ92"/>
      <c r="BNK92"/>
      <c r="BNL92"/>
      <c r="BNM92"/>
      <c r="BNN92"/>
      <c r="BNO92"/>
      <c r="BNP92"/>
      <c r="BNQ92"/>
      <c r="BNR92"/>
      <c r="BNS92"/>
      <c r="BNT92"/>
      <c r="BNU92"/>
      <c r="BNV92"/>
      <c r="BNW92"/>
      <c r="BNX92"/>
      <c r="BNY92"/>
      <c r="BNZ92"/>
      <c r="BOA92"/>
      <c r="BOB92"/>
      <c r="BOC92"/>
      <c r="BOD92"/>
      <c r="BOE92"/>
      <c r="BOF92"/>
      <c r="BOG92"/>
      <c r="BOH92"/>
      <c r="BOI92"/>
      <c r="BOJ92"/>
      <c r="BOK92"/>
      <c r="BOL92"/>
      <c r="BOM92"/>
      <c r="BON92"/>
      <c r="BOO92"/>
      <c r="BOP92"/>
      <c r="BOQ92"/>
      <c r="BOR92"/>
      <c r="BOS92"/>
      <c r="BOT92"/>
      <c r="BOU92"/>
      <c r="BOV92"/>
      <c r="BOW92"/>
      <c r="BOX92"/>
      <c r="BOY92"/>
      <c r="BOZ92"/>
      <c r="BPA92"/>
      <c r="BPB92"/>
      <c r="BPC92"/>
      <c r="BPD92"/>
      <c r="BPE92"/>
      <c r="BPF92"/>
      <c r="BPG92"/>
      <c r="BPH92"/>
      <c r="BPI92"/>
      <c r="BPJ92"/>
      <c r="BPK92"/>
      <c r="BPL92"/>
      <c r="BPM92"/>
      <c r="BPN92"/>
      <c r="BPO92"/>
      <c r="BPP92"/>
      <c r="BPQ92"/>
      <c r="BPR92"/>
      <c r="BPS92"/>
      <c r="BPT92"/>
      <c r="BPU92"/>
      <c r="BPV92"/>
      <c r="BPW92"/>
      <c r="BPX92"/>
      <c r="BPY92"/>
      <c r="BPZ92"/>
      <c r="BQA92"/>
      <c r="BQB92"/>
      <c r="BQC92"/>
      <c r="BQD92"/>
      <c r="BQE92"/>
      <c r="BQF92"/>
      <c r="BQG92"/>
      <c r="BQH92"/>
      <c r="BQI92"/>
      <c r="BQJ92"/>
      <c r="BQK92"/>
      <c r="BQL92"/>
      <c r="BQM92"/>
      <c r="BQN92"/>
      <c r="BQO92"/>
      <c r="BQP92"/>
      <c r="BQQ92"/>
      <c r="BQR92"/>
      <c r="BQS92"/>
      <c r="BQT92"/>
      <c r="BQU92"/>
      <c r="BQV92"/>
      <c r="BQW92"/>
      <c r="BQX92"/>
      <c r="BQY92"/>
      <c r="BQZ92"/>
      <c r="BRA92"/>
      <c r="BRB92"/>
      <c r="BRC92"/>
      <c r="BRD92"/>
      <c r="BRE92"/>
      <c r="BRF92"/>
      <c r="BRG92"/>
      <c r="BRH92"/>
      <c r="BRI92"/>
      <c r="BRJ92"/>
      <c r="BRK92"/>
      <c r="BRL92"/>
      <c r="BRM92"/>
      <c r="BRN92"/>
      <c r="BRO92"/>
      <c r="BRP92"/>
      <c r="BRQ92"/>
      <c r="BRR92"/>
      <c r="BRS92"/>
      <c r="BRT92"/>
      <c r="BRU92"/>
      <c r="BRV92"/>
      <c r="BRW92"/>
      <c r="BRX92"/>
      <c r="BRY92"/>
      <c r="BRZ92"/>
      <c r="BSA92"/>
      <c r="BSB92"/>
      <c r="BSC92"/>
      <c r="BSD92"/>
      <c r="BSE92"/>
      <c r="BSF92"/>
      <c r="BSG92"/>
      <c r="BSH92"/>
      <c r="BSI92"/>
      <c r="BSJ92"/>
      <c r="BSK92"/>
      <c r="BSL92"/>
      <c r="BSM92"/>
      <c r="BSN92"/>
      <c r="BSO92"/>
      <c r="BSP92"/>
      <c r="BSQ92"/>
      <c r="BSR92"/>
      <c r="BSS92"/>
      <c r="BST92"/>
      <c r="BSU92"/>
      <c r="BSV92"/>
      <c r="BSW92"/>
      <c r="BSX92"/>
      <c r="BSY92"/>
      <c r="BSZ92"/>
      <c r="BTA92"/>
      <c r="BTB92"/>
      <c r="BTC92"/>
      <c r="BTD92"/>
      <c r="BTE92"/>
      <c r="BTF92"/>
      <c r="BTG92"/>
      <c r="BTH92"/>
      <c r="BTI92"/>
      <c r="BTJ92"/>
      <c r="BTK92"/>
      <c r="BTL92"/>
      <c r="BTM92"/>
      <c r="BTN92"/>
      <c r="BTO92"/>
      <c r="BTP92"/>
      <c r="BTQ92"/>
      <c r="BTR92"/>
      <c r="BTS92"/>
      <c r="BTT92"/>
      <c r="BTU92"/>
      <c r="BTV92"/>
      <c r="BTW92"/>
      <c r="BTX92"/>
      <c r="BTY92"/>
      <c r="BTZ92"/>
      <c r="BUA92"/>
      <c r="BUB92"/>
      <c r="BUC92"/>
      <c r="BUD92"/>
      <c r="BUE92"/>
      <c r="BUF92"/>
      <c r="BUG92"/>
      <c r="BUH92"/>
      <c r="BUI92"/>
      <c r="BUJ92"/>
      <c r="BUK92"/>
      <c r="BUL92"/>
      <c r="BUM92"/>
      <c r="BUN92"/>
      <c r="BUO92"/>
      <c r="BUP92"/>
      <c r="BUQ92"/>
      <c r="BUR92"/>
      <c r="BUS92"/>
      <c r="BUT92"/>
      <c r="BUU92"/>
      <c r="BUV92"/>
      <c r="BUW92"/>
      <c r="BUX92"/>
      <c r="BUY92"/>
      <c r="BUZ92"/>
      <c r="BVA92"/>
      <c r="BVB92"/>
      <c r="BVC92"/>
      <c r="BVD92"/>
      <c r="BVE92"/>
      <c r="BVF92"/>
      <c r="BVG92"/>
      <c r="BVH92"/>
      <c r="BVI92"/>
      <c r="BVJ92"/>
      <c r="BVK92"/>
      <c r="BVL92"/>
      <c r="BVM92"/>
      <c r="BVN92"/>
      <c r="BVO92"/>
      <c r="BVP92"/>
      <c r="BVQ92"/>
      <c r="BVR92"/>
      <c r="BVS92"/>
      <c r="BVT92"/>
      <c r="BVU92"/>
      <c r="BVV92"/>
      <c r="BVW92"/>
      <c r="BVX92"/>
      <c r="BVY92"/>
      <c r="BVZ92"/>
      <c r="BWA92"/>
      <c r="BWB92"/>
      <c r="BWC92"/>
      <c r="BWD92"/>
      <c r="BWE92"/>
      <c r="BWF92"/>
      <c r="BWG92"/>
      <c r="BWH92"/>
      <c r="BWI92"/>
      <c r="BWJ92"/>
      <c r="BWK92"/>
      <c r="BWL92"/>
      <c r="BWM92"/>
      <c r="BWN92"/>
      <c r="BWO92"/>
      <c r="BWP92"/>
      <c r="BWQ92"/>
      <c r="BWR92"/>
      <c r="BWS92"/>
      <c r="BWT92"/>
      <c r="BWU92"/>
      <c r="BWV92"/>
      <c r="BWW92"/>
      <c r="BWX92"/>
      <c r="BWY92"/>
      <c r="BWZ92"/>
      <c r="BXA92"/>
      <c r="BXB92"/>
      <c r="BXC92"/>
      <c r="BXD92"/>
      <c r="BXE92"/>
      <c r="BXF92"/>
      <c r="BXG92"/>
      <c r="BXH92"/>
      <c r="BXI92"/>
      <c r="BXJ92"/>
      <c r="BXK92"/>
      <c r="BXL92"/>
      <c r="BXM92"/>
      <c r="BXN92"/>
      <c r="BXO92"/>
      <c r="BXP92"/>
      <c r="BXQ92"/>
      <c r="BXR92"/>
      <c r="BXS92"/>
      <c r="BXT92"/>
      <c r="BXU92"/>
      <c r="BXV92"/>
      <c r="BXW92"/>
      <c r="BXX92"/>
      <c r="BXY92"/>
      <c r="BXZ92"/>
      <c r="BYA92"/>
      <c r="BYB92"/>
      <c r="BYC92"/>
      <c r="BYD92"/>
      <c r="BYE92"/>
      <c r="BYF92"/>
      <c r="BYG92"/>
      <c r="BYH92"/>
      <c r="BYI92"/>
      <c r="BYJ92"/>
      <c r="BYK92"/>
      <c r="BYL92"/>
      <c r="BYM92"/>
      <c r="BYN92"/>
      <c r="BYO92"/>
      <c r="BYP92"/>
      <c r="BYQ92"/>
      <c r="BYR92"/>
      <c r="BYS92"/>
      <c r="BYT92"/>
      <c r="BYU92"/>
      <c r="BYV92"/>
      <c r="BYW92"/>
      <c r="BYX92"/>
      <c r="BYY92"/>
      <c r="BYZ92"/>
      <c r="BZA92"/>
      <c r="BZB92"/>
      <c r="BZC92"/>
      <c r="BZD92"/>
      <c r="BZE92"/>
      <c r="BZF92"/>
      <c r="BZG92"/>
      <c r="BZH92"/>
      <c r="BZI92"/>
      <c r="BZJ92"/>
      <c r="BZK92"/>
      <c r="BZL92"/>
      <c r="BZM92"/>
      <c r="BZN92"/>
      <c r="BZO92"/>
      <c r="BZP92"/>
      <c r="BZQ92"/>
      <c r="BZR92"/>
      <c r="BZS92"/>
      <c r="BZT92"/>
      <c r="BZU92"/>
      <c r="BZV92"/>
      <c r="BZW92"/>
      <c r="BZX92"/>
      <c r="BZY92"/>
      <c r="BZZ92"/>
      <c r="CAA92"/>
      <c r="CAB92"/>
      <c r="CAC92"/>
      <c r="CAD92"/>
      <c r="CAE92"/>
      <c r="CAF92"/>
      <c r="CAG92"/>
      <c r="CAH92"/>
      <c r="CAI92"/>
      <c r="CAJ92"/>
      <c r="CAK92"/>
      <c r="CAL92"/>
      <c r="CAM92"/>
      <c r="CAN92"/>
      <c r="CAO92"/>
      <c r="CAP92"/>
      <c r="CAQ92"/>
      <c r="CAR92"/>
      <c r="CAS92"/>
      <c r="CAT92"/>
      <c r="CAU92"/>
      <c r="CAV92"/>
      <c r="CAW92"/>
      <c r="CAX92"/>
      <c r="CAY92"/>
      <c r="CAZ92"/>
      <c r="CBA92"/>
      <c r="CBB92"/>
      <c r="CBC92"/>
      <c r="CBD92"/>
      <c r="CBE92"/>
      <c r="CBF92"/>
      <c r="CBG92"/>
      <c r="CBH92"/>
      <c r="CBI92"/>
      <c r="CBJ92"/>
      <c r="CBK92"/>
      <c r="CBL92"/>
      <c r="CBM92"/>
      <c r="CBN92"/>
      <c r="CBO92"/>
      <c r="CBP92"/>
      <c r="CBQ92"/>
      <c r="CBR92"/>
      <c r="CBS92"/>
      <c r="CBT92"/>
      <c r="CBU92"/>
      <c r="CBV92"/>
      <c r="CBW92"/>
      <c r="CBX92"/>
      <c r="CBY92"/>
      <c r="CBZ92"/>
      <c r="CCA92"/>
      <c r="CCB92"/>
      <c r="CCC92"/>
      <c r="CCD92"/>
      <c r="CCE92"/>
      <c r="CCF92"/>
      <c r="CCG92"/>
      <c r="CCH92"/>
      <c r="CCI92"/>
      <c r="CCJ92"/>
      <c r="CCK92"/>
      <c r="CCL92"/>
      <c r="CCM92"/>
      <c r="CCN92"/>
      <c r="CCO92"/>
      <c r="CCP92"/>
      <c r="CCQ92"/>
      <c r="CCR92"/>
      <c r="CCS92"/>
      <c r="CCT92"/>
      <c r="CCU92"/>
      <c r="CCV92"/>
      <c r="CCW92"/>
      <c r="CCX92"/>
      <c r="CCY92"/>
      <c r="CCZ92"/>
      <c r="CDA92"/>
      <c r="CDB92"/>
      <c r="CDC92"/>
      <c r="CDD92"/>
      <c r="CDE92"/>
      <c r="CDF92"/>
      <c r="CDG92"/>
      <c r="CDH92"/>
      <c r="CDI92"/>
      <c r="CDJ92"/>
      <c r="CDK92"/>
      <c r="CDL92"/>
      <c r="CDM92"/>
      <c r="CDN92"/>
      <c r="CDO92"/>
      <c r="CDP92"/>
      <c r="CDQ92"/>
      <c r="CDR92"/>
      <c r="CDS92"/>
      <c r="CDT92"/>
      <c r="CDU92"/>
      <c r="CDV92"/>
      <c r="CDW92"/>
      <c r="CDX92"/>
      <c r="CDY92"/>
      <c r="CDZ92"/>
      <c r="CEA92"/>
      <c r="CEB92"/>
      <c r="CEC92"/>
      <c r="CED92"/>
      <c r="CEE92"/>
      <c r="CEF92"/>
      <c r="CEG92"/>
      <c r="CEH92"/>
      <c r="CEI92"/>
      <c r="CEJ92"/>
      <c r="CEK92"/>
      <c r="CEL92"/>
      <c r="CEM92"/>
      <c r="CEN92"/>
      <c r="CEO92"/>
      <c r="CEP92"/>
      <c r="CEQ92"/>
      <c r="CER92"/>
      <c r="CES92"/>
      <c r="CET92"/>
      <c r="CEU92"/>
      <c r="CEV92"/>
      <c r="CEW92"/>
      <c r="CEX92"/>
      <c r="CEY92"/>
      <c r="CEZ92"/>
      <c r="CFA92"/>
      <c r="CFB92"/>
      <c r="CFC92"/>
      <c r="CFD92"/>
      <c r="CFE92"/>
      <c r="CFF92"/>
      <c r="CFG92"/>
      <c r="CFH92"/>
      <c r="CFI92"/>
      <c r="CFJ92"/>
      <c r="CFK92"/>
      <c r="CFL92"/>
      <c r="CFM92"/>
      <c r="CFN92"/>
      <c r="CFO92"/>
      <c r="CFP92"/>
      <c r="CFQ92"/>
      <c r="CFR92"/>
      <c r="CFS92"/>
      <c r="CFT92"/>
      <c r="CFU92"/>
      <c r="CFV92"/>
      <c r="CFW92"/>
      <c r="CFX92"/>
      <c r="CFY92"/>
      <c r="CFZ92"/>
      <c r="CGA92"/>
      <c r="CGB92"/>
      <c r="CGC92"/>
      <c r="CGD92"/>
      <c r="CGE92"/>
      <c r="CGF92"/>
      <c r="CGG92"/>
      <c r="CGH92"/>
      <c r="CGI92"/>
      <c r="CGJ92"/>
      <c r="CGK92"/>
      <c r="CGL92"/>
      <c r="CGM92"/>
      <c r="CGN92"/>
      <c r="CGO92"/>
      <c r="CGP92"/>
      <c r="CGQ92"/>
      <c r="CGR92"/>
      <c r="CGS92"/>
      <c r="CGT92"/>
      <c r="CGU92"/>
      <c r="CGV92"/>
      <c r="CGW92"/>
      <c r="CGX92"/>
      <c r="CGY92"/>
      <c r="CGZ92"/>
      <c r="CHA92"/>
      <c r="CHB92"/>
      <c r="CHC92"/>
      <c r="CHD92"/>
      <c r="CHE92"/>
      <c r="CHF92"/>
      <c r="CHG92"/>
      <c r="CHH92"/>
      <c r="CHI92"/>
      <c r="CHJ92"/>
      <c r="CHK92"/>
      <c r="CHL92"/>
      <c r="CHM92"/>
      <c r="CHN92"/>
      <c r="CHO92"/>
      <c r="CHP92"/>
      <c r="CHQ92"/>
      <c r="CHR92"/>
      <c r="CHS92"/>
      <c r="CHT92"/>
      <c r="CHU92"/>
      <c r="CHV92"/>
      <c r="CHW92"/>
      <c r="CHX92"/>
      <c r="CHY92"/>
      <c r="CHZ92"/>
      <c r="CIA92"/>
      <c r="CIB92"/>
      <c r="CIC92"/>
      <c r="CID92"/>
      <c r="CIE92"/>
      <c r="CIF92"/>
      <c r="CIG92"/>
      <c r="CIH92"/>
      <c r="CII92"/>
      <c r="CIJ92"/>
      <c r="CIK92"/>
      <c r="CIL92"/>
      <c r="CIM92"/>
      <c r="CIN92"/>
      <c r="CIO92"/>
      <c r="CIP92"/>
      <c r="CIQ92"/>
      <c r="CIR92"/>
      <c r="CIS92"/>
      <c r="CIT92"/>
      <c r="CIU92"/>
      <c r="CIV92"/>
      <c r="CIW92"/>
      <c r="CIX92"/>
      <c r="CIY92"/>
      <c r="CIZ92"/>
      <c r="CJA92"/>
      <c r="CJB92"/>
      <c r="CJC92"/>
      <c r="CJD92"/>
      <c r="CJE92"/>
      <c r="CJF92"/>
      <c r="CJG92"/>
      <c r="CJH92"/>
      <c r="CJI92"/>
      <c r="CJJ92"/>
      <c r="CJK92"/>
      <c r="CJL92"/>
      <c r="CJM92"/>
      <c r="CJN92"/>
      <c r="CJO92"/>
      <c r="CJP92"/>
      <c r="CJQ92"/>
      <c r="CJR92"/>
      <c r="CJS92"/>
      <c r="CJT92"/>
      <c r="CJU92"/>
      <c r="CJV92"/>
      <c r="CJW92"/>
      <c r="CJX92"/>
      <c r="CJY92"/>
      <c r="CJZ92"/>
      <c r="CKA92"/>
      <c r="CKB92"/>
      <c r="CKC92"/>
      <c r="CKD92"/>
      <c r="CKE92"/>
      <c r="CKF92"/>
      <c r="CKG92"/>
      <c r="CKH92"/>
      <c r="CKI92"/>
      <c r="CKJ92"/>
      <c r="CKK92"/>
      <c r="CKL92"/>
      <c r="CKM92"/>
      <c r="CKN92"/>
      <c r="CKO92"/>
      <c r="CKP92"/>
      <c r="CKQ92"/>
      <c r="CKR92"/>
      <c r="CKS92"/>
      <c r="CKT92"/>
      <c r="CKU92"/>
      <c r="CKV92"/>
      <c r="CKW92"/>
      <c r="CKX92"/>
      <c r="CKY92"/>
      <c r="CKZ92"/>
      <c r="CLA92"/>
      <c r="CLB92"/>
      <c r="CLC92"/>
      <c r="CLD92"/>
      <c r="CLE92"/>
      <c r="CLF92"/>
      <c r="CLG92"/>
      <c r="CLH92"/>
      <c r="CLI92"/>
      <c r="CLJ92"/>
      <c r="CLK92"/>
      <c r="CLL92"/>
      <c r="CLM92"/>
      <c r="CLN92"/>
      <c r="CLO92"/>
      <c r="CLP92"/>
      <c r="CLQ92"/>
      <c r="CLR92"/>
      <c r="CLS92"/>
      <c r="CLT92"/>
      <c r="CLU92"/>
      <c r="CLV92"/>
      <c r="CLW92"/>
      <c r="CLX92"/>
      <c r="CLY92"/>
      <c r="CLZ92"/>
      <c r="CMA92"/>
      <c r="CMB92"/>
      <c r="CMC92"/>
      <c r="CMD92"/>
      <c r="CME92"/>
      <c r="CMF92"/>
      <c r="CMG92"/>
      <c r="CMH92"/>
      <c r="CMI92"/>
      <c r="CMJ92"/>
      <c r="CMK92"/>
      <c r="CML92"/>
      <c r="CMM92"/>
      <c r="CMN92"/>
      <c r="CMO92"/>
      <c r="CMP92"/>
      <c r="CMQ92"/>
      <c r="CMR92"/>
      <c r="CMS92"/>
      <c r="CMT92"/>
      <c r="CMU92"/>
      <c r="CMV92"/>
      <c r="CMW92"/>
      <c r="CMX92"/>
      <c r="CMY92"/>
      <c r="CMZ92"/>
      <c r="CNA92"/>
      <c r="CNB92"/>
      <c r="CNC92"/>
      <c r="CND92"/>
      <c r="CNE92"/>
      <c r="CNF92"/>
      <c r="CNG92"/>
      <c r="CNH92"/>
      <c r="CNI92"/>
      <c r="CNJ92"/>
      <c r="CNK92"/>
      <c r="CNL92"/>
      <c r="CNM92"/>
      <c r="CNN92"/>
      <c r="CNO92"/>
      <c r="CNP92"/>
      <c r="CNQ92"/>
      <c r="CNR92"/>
      <c r="CNS92"/>
      <c r="CNT92"/>
      <c r="CNU92"/>
      <c r="CNV92"/>
      <c r="CNW92"/>
      <c r="CNX92"/>
      <c r="CNY92"/>
      <c r="CNZ92"/>
      <c r="COA92"/>
      <c r="COB92"/>
      <c r="COC92"/>
      <c r="COD92"/>
      <c r="COE92"/>
      <c r="COF92"/>
      <c r="COG92"/>
      <c r="COH92"/>
      <c r="COI92"/>
      <c r="COJ92"/>
      <c r="COK92"/>
      <c r="COL92"/>
      <c r="COM92"/>
      <c r="CON92"/>
      <c r="COO92"/>
      <c r="COP92"/>
      <c r="COQ92"/>
      <c r="COR92"/>
      <c r="COS92"/>
      <c r="COT92"/>
      <c r="COU92"/>
      <c r="COV92"/>
      <c r="COW92"/>
      <c r="COX92"/>
      <c r="COY92"/>
      <c r="COZ92"/>
      <c r="CPA92"/>
      <c r="CPB92"/>
      <c r="CPC92"/>
      <c r="CPD92"/>
      <c r="CPE92"/>
      <c r="CPF92"/>
      <c r="CPG92"/>
      <c r="CPH92"/>
      <c r="CPI92"/>
      <c r="CPJ92"/>
      <c r="CPK92"/>
      <c r="CPL92"/>
      <c r="CPM92"/>
      <c r="CPN92"/>
      <c r="CPO92"/>
      <c r="CPP92"/>
      <c r="CPQ92"/>
      <c r="CPR92"/>
      <c r="CPS92"/>
      <c r="CPT92"/>
      <c r="CPU92"/>
      <c r="CPV92"/>
      <c r="CPW92"/>
      <c r="CPX92"/>
      <c r="CPY92"/>
      <c r="CPZ92"/>
      <c r="CQA92"/>
      <c r="CQB92"/>
      <c r="CQC92"/>
      <c r="CQD92"/>
      <c r="CQE92"/>
      <c r="CQF92"/>
      <c r="CQG92"/>
      <c r="CQH92"/>
      <c r="CQI92"/>
      <c r="CQJ92"/>
      <c r="CQK92"/>
      <c r="CQL92"/>
      <c r="CQM92"/>
      <c r="CQN92"/>
      <c r="CQO92"/>
      <c r="CQP92"/>
      <c r="CQQ92"/>
      <c r="CQR92"/>
      <c r="CQS92"/>
      <c r="CQT92"/>
      <c r="CQU92"/>
      <c r="CQV92"/>
      <c r="CQW92"/>
      <c r="CQX92"/>
      <c r="CQY92"/>
      <c r="CQZ92"/>
      <c r="CRA92"/>
      <c r="CRB92"/>
      <c r="CRC92"/>
      <c r="CRD92"/>
      <c r="CRE92"/>
      <c r="CRF92"/>
      <c r="CRG92"/>
      <c r="CRH92"/>
      <c r="CRI92"/>
      <c r="CRJ92"/>
      <c r="CRK92"/>
      <c r="CRL92"/>
      <c r="CRM92"/>
      <c r="CRN92"/>
      <c r="CRO92"/>
      <c r="CRP92"/>
      <c r="CRQ92"/>
      <c r="CRR92"/>
      <c r="CRS92"/>
      <c r="CRT92"/>
      <c r="CRU92"/>
      <c r="CRV92"/>
      <c r="CRW92"/>
      <c r="CRX92"/>
      <c r="CRY92"/>
      <c r="CRZ92"/>
      <c r="CSA92"/>
      <c r="CSB92"/>
      <c r="CSC92"/>
      <c r="CSD92"/>
      <c r="CSE92"/>
      <c r="CSF92"/>
      <c r="CSG92"/>
      <c r="CSH92"/>
      <c r="CSI92"/>
      <c r="CSJ92"/>
      <c r="CSK92"/>
      <c r="CSL92"/>
      <c r="CSM92"/>
      <c r="CSN92"/>
      <c r="CSO92"/>
      <c r="CSP92"/>
      <c r="CSQ92"/>
      <c r="CSR92"/>
      <c r="CSS92"/>
      <c r="CST92"/>
      <c r="CSU92"/>
      <c r="CSV92"/>
      <c r="CSW92"/>
      <c r="CSX92"/>
      <c r="CSY92"/>
      <c r="CSZ92"/>
      <c r="CTA92"/>
      <c r="CTB92"/>
      <c r="CTC92"/>
      <c r="CTD92"/>
      <c r="CTE92"/>
      <c r="CTF92"/>
      <c r="CTG92"/>
      <c r="CTH92"/>
      <c r="CTI92"/>
      <c r="CTJ92"/>
      <c r="CTK92"/>
      <c r="CTL92"/>
      <c r="CTM92"/>
      <c r="CTN92"/>
      <c r="CTO92"/>
      <c r="CTP92"/>
      <c r="CTQ92"/>
      <c r="CTR92"/>
      <c r="CTS92"/>
      <c r="CTT92"/>
      <c r="CTU92"/>
      <c r="CTV92"/>
      <c r="CTW92"/>
      <c r="CTX92"/>
      <c r="CTY92"/>
      <c r="CTZ92"/>
      <c r="CUA92"/>
      <c r="CUB92"/>
      <c r="CUC92"/>
      <c r="CUD92"/>
      <c r="CUE92"/>
      <c r="CUF92"/>
      <c r="CUG92"/>
      <c r="CUH92"/>
      <c r="CUI92"/>
      <c r="CUJ92"/>
      <c r="CUK92"/>
      <c r="CUL92"/>
      <c r="CUM92"/>
      <c r="CUN92"/>
      <c r="CUO92"/>
      <c r="CUP92"/>
      <c r="CUQ92"/>
      <c r="CUR92"/>
      <c r="CUS92"/>
      <c r="CUT92"/>
      <c r="CUU92"/>
      <c r="CUV92"/>
      <c r="CUW92"/>
      <c r="CUX92"/>
      <c r="CUY92"/>
      <c r="CUZ92"/>
      <c r="CVA92"/>
      <c r="CVB92"/>
      <c r="CVC92"/>
      <c r="CVD92"/>
      <c r="CVE92"/>
      <c r="CVF92"/>
      <c r="CVG92"/>
      <c r="CVH92"/>
      <c r="CVI92"/>
      <c r="CVJ92"/>
      <c r="CVK92"/>
      <c r="CVL92"/>
      <c r="CVM92"/>
      <c r="CVN92"/>
      <c r="CVO92"/>
      <c r="CVP92"/>
      <c r="CVQ92"/>
      <c r="CVR92"/>
      <c r="CVS92"/>
      <c r="CVT92"/>
      <c r="CVU92"/>
      <c r="CVV92"/>
      <c r="CVW92"/>
      <c r="CVX92"/>
      <c r="CVY92"/>
      <c r="CVZ92"/>
      <c r="CWA92"/>
      <c r="CWB92"/>
      <c r="CWC92"/>
      <c r="CWD92"/>
      <c r="CWE92"/>
      <c r="CWF92"/>
      <c r="CWG92"/>
      <c r="CWH92"/>
      <c r="CWI92"/>
      <c r="CWJ92"/>
      <c r="CWK92"/>
      <c r="CWL92"/>
      <c r="CWM92"/>
      <c r="CWN92"/>
      <c r="CWO92"/>
      <c r="CWP92"/>
      <c r="CWQ92"/>
      <c r="CWR92"/>
      <c r="CWS92"/>
      <c r="CWT92"/>
      <c r="CWU92"/>
      <c r="CWV92"/>
      <c r="CWW92"/>
      <c r="CWX92"/>
      <c r="CWY92"/>
      <c r="CWZ92"/>
      <c r="CXA92"/>
      <c r="CXB92"/>
      <c r="CXC92"/>
      <c r="CXD92"/>
      <c r="CXE92"/>
      <c r="CXF92"/>
      <c r="CXG92"/>
      <c r="CXH92"/>
      <c r="CXI92"/>
      <c r="CXJ92"/>
      <c r="CXK92"/>
      <c r="CXL92"/>
      <c r="CXM92"/>
      <c r="CXN92"/>
      <c r="CXO92"/>
      <c r="CXP92"/>
      <c r="CXQ92"/>
      <c r="CXR92"/>
      <c r="CXS92"/>
      <c r="CXT92"/>
      <c r="CXU92"/>
      <c r="CXV92"/>
      <c r="CXW92"/>
      <c r="CXX92"/>
      <c r="CXY92"/>
      <c r="CXZ92"/>
      <c r="CYA92"/>
      <c r="CYB92"/>
      <c r="CYC92"/>
      <c r="CYD92"/>
      <c r="CYE92"/>
      <c r="CYF92"/>
      <c r="CYG92"/>
      <c r="CYH92"/>
      <c r="CYI92"/>
      <c r="CYJ92"/>
      <c r="CYK92"/>
      <c r="CYL92"/>
      <c r="CYM92"/>
      <c r="CYN92"/>
      <c r="CYO92"/>
      <c r="CYP92"/>
      <c r="CYQ92"/>
      <c r="CYR92"/>
      <c r="CYS92"/>
      <c r="CYT92"/>
      <c r="CYU92"/>
      <c r="CYV92"/>
      <c r="CYW92"/>
      <c r="CYX92"/>
      <c r="CYY92"/>
      <c r="CYZ92"/>
      <c r="CZA92"/>
      <c r="CZB92"/>
      <c r="CZC92"/>
      <c r="CZD92"/>
      <c r="CZE92"/>
      <c r="CZF92"/>
      <c r="CZG92"/>
      <c r="CZH92"/>
      <c r="CZI92"/>
      <c r="CZJ92"/>
      <c r="CZK92"/>
      <c r="CZL92"/>
      <c r="CZM92"/>
      <c r="CZN92"/>
      <c r="CZO92"/>
      <c r="CZP92"/>
      <c r="CZQ92"/>
      <c r="CZR92"/>
      <c r="CZS92"/>
      <c r="CZT92"/>
      <c r="CZU92"/>
      <c r="CZV92"/>
      <c r="CZW92"/>
      <c r="CZX92"/>
      <c r="CZY92"/>
      <c r="CZZ92"/>
      <c r="DAA92"/>
      <c r="DAB92"/>
      <c r="DAC92"/>
      <c r="DAD92"/>
      <c r="DAE92"/>
      <c r="DAF92"/>
      <c r="DAG92"/>
      <c r="DAH92"/>
      <c r="DAI92"/>
      <c r="DAJ92"/>
      <c r="DAK92"/>
      <c r="DAL92"/>
      <c r="DAM92"/>
      <c r="DAN92"/>
      <c r="DAO92"/>
      <c r="DAP92"/>
      <c r="DAQ92"/>
      <c r="DAR92"/>
      <c r="DAS92"/>
      <c r="DAT92"/>
      <c r="DAU92"/>
      <c r="DAV92"/>
      <c r="DAW92"/>
      <c r="DAX92"/>
      <c r="DAY92"/>
      <c r="DAZ92"/>
      <c r="DBA92"/>
      <c r="DBB92"/>
      <c r="DBC92"/>
      <c r="DBD92"/>
      <c r="DBE92"/>
      <c r="DBF92"/>
      <c r="DBG92"/>
      <c r="DBH92"/>
      <c r="DBI92"/>
      <c r="DBJ92"/>
      <c r="DBK92"/>
      <c r="DBL92"/>
      <c r="DBM92"/>
      <c r="DBN92"/>
      <c r="DBO92"/>
      <c r="DBP92"/>
      <c r="DBQ92"/>
      <c r="DBR92"/>
      <c r="DBS92"/>
      <c r="DBT92"/>
      <c r="DBU92"/>
      <c r="DBV92"/>
      <c r="DBW92"/>
      <c r="DBX92"/>
      <c r="DBY92"/>
      <c r="DBZ92"/>
      <c r="DCA92"/>
      <c r="DCB92"/>
      <c r="DCC92"/>
      <c r="DCD92"/>
      <c r="DCE92"/>
      <c r="DCF92"/>
      <c r="DCG92"/>
      <c r="DCH92"/>
      <c r="DCI92"/>
      <c r="DCJ92"/>
      <c r="DCK92"/>
      <c r="DCL92"/>
      <c r="DCM92"/>
      <c r="DCN92"/>
      <c r="DCO92"/>
      <c r="DCP92"/>
      <c r="DCQ92"/>
      <c r="DCR92"/>
      <c r="DCS92"/>
      <c r="DCT92"/>
      <c r="DCU92"/>
      <c r="DCV92"/>
      <c r="DCW92"/>
      <c r="DCX92"/>
      <c r="DCY92"/>
      <c r="DCZ92"/>
      <c r="DDA92"/>
      <c r="DDB92"/>
      <c r="DDC92"/>
      <c r="DDD92"/>
      <c r="DDE92"/>
      <c r="DDF92"/>
      <c r="DDG92"/>
      <c r="DDH92"/>
      <c r="DDI92"/>
      <c r="DDJ92"/>
      <c r="DDK92"/>
      <c r="DDL92"/>
      <c r="DDM92"/>
      <c r="DDN92"/>
      <c r="DDO92"/>
      <c r="DDP92"/>
      <c r="DDQ92"/>
      <c r="DDR92"/>
      <c r="DDS92"/>
      <c r="DDT92"/>
      <c r="DDU92"/>
      <c r="DDV92"/>
      <c r="DDW92"/>
      <c r="DDX92"/>
      <c r="DDY92"/>
      <c r="DDZ92"/>
      <c r="DEA92"/>
      <c r="DEB92"/>
      <c r="DEC92"/>
      <c r="DED92"/>
      <c r="DEE92"/>
      <c r="DEF92"/>
      <c r="DEG92"/>
      <c r="DEH92"/>
      <c r="DEI92"/>
      <c r="DEJ92"/>
      <c r="DEK92"/>
      <c r="DEL92"/>
      <c r="DEM92"/>
      <c r="DEN92"/>
      <c r="DEO92"/>
      <c r="DEP92"/>
      <c r="DEQ92"/>
      <c r="DER92"/>
      <c r="DES92"/>
      <c r="DET92"/>
      <c r="DEU92"/>
      <c r="DEV92"/>
      <c r="DEW92"/>
      <c r="DEX92"/>
      <c r="DEY92"/>
      <c r="DEZ92"/>
      <c r="DFA92"/>
      <c r="DFB92"/>
      <c r="DFC92"/>
      <c r="DFD92"/>
      <c r="DFE92"/>
      <c r="DFF92"/>
      <c r="DFG92"/>
      <c r="DFH92"/>
      <c r="DFI92"/>
      <c r="DFJ92"/>
      <c r="DFK92"/>
      <c r="DFL92"/>
      <c r="DFM92"/>
      <c r="DFN92"/>
      <c r="DFO92"/>
      <c r="DFP92"/>
      <c r="DFQ92"/>
      <c r="DFR92"/>
      <c r="DFS92"/>
      <c r="DFT92"/>
      <c r="DFU92"/>
      <c r="DFV92"/>
      <c r="DFW92"/>
      <c r="DFX92"/>
      <c r="DFY92"/>
      <c r="DFZ92"/>
      <c r="DGA92"/>
      <c r="DGB92"/>
      <c r="DGC92"/>
      <c r="DGD92"/>
      <c r="DGE92"/>
      <c r="DGF92"/>
      <c r="DGG92"/>
      <c r="DGH92"/>
      <c r="DGI92"/>
      <c r="DGJ92"/>
      <c r="DGK92"/>
      <c r="DGL92"/>
      <c r="DGM92"/>
      <c r="DGN92"/>
      <c r="DGO92"/>
      <c r="DGP92"/>
      <c r="DGQ92"/>
      <c r="DGR92"/>
      <c r="DGS92"/>
      <c r="DGT92"/>
      <c r="DGU92"/>
      <c r="DGV92"/>
      <c r="DGW92"/>
      <c r="DGX92"/>
      <c r="DGY92"/>
      <c r="DGZ92"/>
      <c r="DHA92"/>
      <c r="DHB92"/>
      <c r="DHC92"/>
      <c r="DHD92"/>
      <c r="DHE92"/>
      <c r="DHF92"/>
      <c r="DHG92"/>
      <c r="DHH92"/>
      <c r="DHI92"/>
      <c r="DHJ92"/>
      <c r="DHK92"/>
      <c r="DHL92"/>
      <c r="DHM92"/>
      <c r="DHN92"/>
      <c r="DHO92"/>
      <c r="DHP92"/>
      <c r="DHQ92"/>
      <c r="DHR92"/>
      <c r="DHS92"/>
      <c r="DHT92"/>
      <c r="DHU92"/>
      <c r="DHV92"/>
      <c r="DHW92"/>
      <c r="DHX92"/>
      <c r="DHY92"/>
      <c r="DHZ92"/>
      <c r="DIA92"/>
      <c r="DIB92"/>
      <c r="DIC92"/>
      <c r="DID92"/>
      <c r="DIE92"/>
      <c r="DIF92"/>
      <c r="DIG92"/>
      <c r="DIH92"/>
      <c r="DII92"/>
      <c r="DIJ92"/>
      <c r="DIK92"/>
      <c r="DIL92"/>
      <c r="DIM92"/>
      <c r="DIN92"/>
      <c r="DIO92"/>
      <c r="DIP92"/>
      <c r="DIQ92"/>
      <c r="DIR92"/>
      <c r="DIS92"/>
      <c r="DIT92"/>
      <c r="DIU92"/>
      <c r="DIV92"/>
      <c r="DIW92"/>
      <c r="DIX92"/>
      <c r="DIY92"/>
      <c r="DIZ92"/>
      <c r="DJA92"/>
      <c r="DJB92"/>
      <c r="DJC92"/>
      <c r="DJD92"/>
      <c r="DJE92"/>
      <c r="DJF92"/>
      <c r="DJG92"/>
      <c r="DJH92"/>
      <c r="DJI92"/>
      <c r="DJJ92"/>
      <c r="DJK92"/>
      <c r="DJL92"/>
      <c r="DJM92"/>
      <c r="DJN92"/>
      <c r="DJO92"/>
      <c r="DJP92"/>
      <c r="DJQ92"/>
      <c r="DJR92"/>
      <c r="DJS92"/>
      <c r="DJT92"/>
      <c r="DJU92"/>
      <c r="DJV92"/>
      <c r="DJW92"/>
      <c r="DJX92"/>
      <c r="DJY92"/>
      <c r="DJZ92"/>
      <c r="DKA92"/>
      <c r="DKB92"/>
      <c r="DKC92"/>
      <c r="DKD92"/>
      <c r="DKE92"/>
      <c r="DKF92"/>
      <c r="DKG92"/>
      <c r="DKH92"/>
      <c r="DKI92"/>
      <c r="DKJ92"/>
      <c r="DKK92"/>
      <c r="DKL92"/>
      <c r="DKM92"/>
      <c r="DKN92"/>
      <c r="DKO92"/>
      <c r="DKP92"/>
      <c r="DKQ92"/>
      <c r="DKR92"/>
      <c r="DKS92"/>
      <c r="DKT92"/>
      <c r="DKU92"/>
      <c r="DKV92"/>
      <c r="DKW92"/>
      <c r="DKX92"/>
      <c r="DKY92"/>
      <c r="DKZ92"/>
      <c r="DLA92"/>
      <c r="DLB92"/>
      <c r="DLC92"/>
      <c r="DLD92"/>
      <c r="DLE92"/>
      <c r="DLF92"/>
      <c r="DLG92"/>
      <c r="DLH92"/>
      <c r="DLI92"/>
      <c r="DLJ92"/>
      <c r="DLK92"/>
      <c r="DLL92"/>
      <c r="DLM92"/>
      <c r="DLN92"/>
      <c r="DLO92"/>
      <c r="DLP92"/>
      <c r="DLQ92"/>
      <c r="DLR92"/>
      <c r="DLS92"/>
      <c r="DLT92"/>
      <c r="DLU92"/>
      <c r="DLV92"/>
      <c r="DLW92"/>
      <c r="DLX92"/>
      <c r="DLY92"/>
      <c r="DLZ92"/>
      <c r="DMA92"/>
      <c r="DMB92"/>
      <c r="DMC92"/>
      <c r="DMD92"/>
      <c r="DME92"/>
      <c r="DMF92"/>
      <c r="DMG92"/>
      <c r="DMH92"/>
      <c r="DMI92"/>
      <c r="DMJ92"/>
      <c r="DMK92"/>
      <c r="DML92"/>
      <c r="DMM92"/>
      <c r="DMN92"/>
      <c r="DMO92"/>
      <c r="DMP92"/>
      <c r="DMQ92"/>
      <c r="DMR92"/>
      <c r="DMS92"/>
      <c r="DMT92"/>
      <c r="DMU92"/>
      <c r="DMV92"/>
      <c r="DMW92"/>
      <c r="DMX92"/>
      <c r="DMY92"/>
      <c r="DMZ92"/>
      <c r="DNA92"/>
      <c r="DNB92"/>
      <c r="DNC92"/>
      <c r="DND92"/>
      <c r="DNE92"/>
      <c r="DNF92"/>
      <c r="DNG92"/>
      <c r="DNH92"/>
      <c r="DNI92"/>
      <c r="DNJ92"/>
      <c r="DNK92"/>
      <c r="DNL92"/>
      <c r="DNM92"/>
      <c r="DNN92"/>
      <c r="DNO92"/>
      <c r="DNP92"/>
      <c r="DNQ92"/>
      <c r="DNR92"/>
      <c r="DNS92"/>
      <c r="DNT92"/>
      <c r="DNU92"/>
      <c r="DNV92"/>
      <c r="DNW92"/>
      <c r="DNX92"/>
      <c r="DNY92"/>
      <c r="DNZ92"/>
      <c r="DOA92"/>
      <c r="DOB92"/>
      <c r="DOC92"/>
      <c r="DOD92"/>
      <c r="DOE92"/>
      <c r="DOF92"/>
      <c r="DOG92"/>
      <c r="DOH92"/>
      <c r="DOI92"/>
      <c r="DOJ92"/>
      <c r="DOK92"/>
      <c r="DOL92"/>
      <c r="DOM92"/>
      <c r="DON92"/>
      <c r="DOO92"/>
      <c r="DOP92"/>
      <c r="DOQ92"/>
      <c r="DOR92"/>
      <c r="DOS92"/>
      <c r="DOT92"/>
      <c r="DOU92"/>
      <c r="DOV92"/>
      <c r="DOW92"/>
      <c r="DOX92"/>
      <c r="DOY92"/>
      <c r="DOZ92"/>
      <c r="DPA92"/>
      <c r="DPB92"/>
      <c r="DPC92"/>
      <c r="DPD92"/>
      <c r="DPE92"/>
      <c r="DPF92"/>
      <c r="DPG92"/>
      <c r="DPH92"/>
      <c r="DPI92"/>
      <c r="DPJ92"/>
      <c r="DPK92"/>
      <c r="DPL92"/>
      <c r="DPM92"/>
      <c r="DPN92"/>
      <c r="DPO92"/>
      <c r="DPP92"/>
      <c r="DPQ92"/>
      <c r="DPR92"/>
      <c r="DPS92"/>
      <c r="DPT92"/>
      <c r="DPU92"/>
      <c r="DPV92"/>
      <c r="DPW92"/>
      <c r="DPX92"/>
      <c r="DPY92"/>
      <c r="DPZ92"/>
      <c r="DQA92"/>
      <c r="DQB92"/>
      <c r="DQC92"/>
      <c r="DQD92"/>
      <c r="DQE92"/>
      <c r="DQF92"/>
      <c r="DQG92"/>
      <c r="DQH92"/>
      <c r="DQI92"/>
      <c r="DQJ92"/>
      <c r="DQK92"/>
      <c r="DQL92"/>
      <c r="DQM92"/>
      <c r="DQN92"/>
      <c r="DQO92"/>
      <c r="DQP92"/>
      <c r="DQQ92"/>
      <c r="DQR92"/>
      <c r="DQS92"/>
      <c r="DQT92"/>
      <c r="DQU92"/>
      <c r="DQV92"/>
      <c r="DQW92"/>
      <c r="DQX92"/>
      <c r="DQY92"/>
      <c r="DQZ92"/>
      <c r="DRA92"/>
      <c r="DRB92"/>
      <c r="DRC92"/>
      <c r="DRD92"/>
      <c r="DRE92"/>
      <c r="DRF92"/>
      <c r="DRG92"/>
      <c r="DRH92"/>
      <c r="DRI92"/>
      <c r="DRJ92"/>
      <c r="DRK92"/>
      <c r="DRL92"/>
      <c r="DRM92"/>
      <c r="DRN92"/>
      <c r="DRO92"/>
      <c r="DRP92"/>
      <c r="DRQ92"/>
      <c r="DRR92"/>
      <c r="DRS92"/>
      <c r="DRT92"/>
      <c r="DRU92"/>
      <c r="DRV92"/>
      <c r="DRW92"/>
      <c r="DRX92"/>
      <c r="DRY92"/>
      <c r="DRZ92"/>
      <c r="DSA92"/>
      <c r="DSB92"/>
      <c r="DSC92"/>
      <c r="DSD92"/>
      <c r="DSE92"/>
      <c r="DSF92"/>
      <c r="DSG92"/>
      <c r="DSH92"/>
      <c r="DSI92"/>
      <c r="DSJ92"/>
      <c r="DSK92"/>
      <c r="DSL92"/>
      <c r="DSM92"/>
      <c r="DSN92"/>
      <c r="DSO92"/>
      <c r="DSP92"/>
      <c r="DSQ92"/>
      <c r="DSR92"/>
      <c r="DSS92"/>
      <c r="DST92"/>
      <c r="DSU92"/>
      <c r="DSV92"/>
      <c r="DSW92"/>
      <c r="DSX92"/>
      <c r="DSY92"/>
      <c r="DSZ92"/>
      <c r="DTA92"/>
      <c r="DTB92"/>
      <c r="DTC92"/>
      <c r="DTD92"/>
      <c r="DTE92"/>
      <c r="DTF92"/>
      <c r="DTG92"/>
      <c r="DTH92"/>
      <c r="DTI92"/>
      <c r="DTJ92"/>
      <c r="DTK92"/>
      <c r="DTL92"/>
      <c r="DTM92"/>
      <c r="DTN92"/>
      <c r="DTO92"/>
      <c r="DTP92"/>
      <c r="DTQ92"/>
      <c r="DTR92"/>
      <c r="DTS92"/>
      <c r="DTT92"/>
      <c r="DTU92"/>
      <c r="DTV92"/>
      <c r="DTW92"/>
      <c r="DTX92"/>
      <c r="DTY92"/>
      <c r="DTZ92"/>
      <c r="DUA92"/>
      <c r="DUB92"/>
      <c r="DUC92"/>
      <c r="DUD92"/>
      <c r="DUE92"/>
      <c r="DUF92"/>
      <c r="DUG92"/>
      <c r="DUH92"/>
      <c r="DUI92"/>
      <c r="DUJ92"/>
      <c r="DUK92"/>
      <c r="DUL92"/>
      <c r="DUM92"/>
      <c r="DUN92"/>
      <c r="DUO92"/>
      <c r="DUP92"/>
      <c r="DUQ92"/>
      <c r="DUR92"/>
      <c r="DUS92"/>
      <c r="DUT92"/>
      <c r="DUU92"/>
      <c r="DUV92"/>
      <c r="DUW92"/>
      <c r="DUX92"/>
      <c r="DUY92"/>
      <c r="DUZ92"/>
      <c r="DVA92"/>
      <c r="DVB92"/>
      <c r="DVC92"/>
      <c r="DVD92"/>
      <c r="DVE92"/>
      <c r="DVF92"/>
      <c r="DVG92"/>
      <c r="DVH92"/>
      <c r="DVI92"/>
      <c r="DVJ92"/>
      <c r="DVK92"/>
      <c r="DVL92"/>
      <c r="DVM92"/>
      <c r="DVN92"/>
      <c r="DVO92"/>
      <c r="DVP92"/>
      <c r="DVQ92"/>
      <c r="DVR92"/>
      <c r="DVS92"/>
      <c r="DVT92"/>
      <c r="DVU92"/>
      <c r="DVV92"/>
      <c r="DVW92"/>
      <c r="DVX92"/>
      <c r="DVY92"/>
      <c r="DVZ92"/>
      <c r="DWA92"/>
      <c r="DWB92"/>
      <c r="DWC92"/>
      <c r="DWD92"/>
      <c r="DWE92"/>
      <c r="DWF92"/>
      <c r="DWG92"/>
      <c r="DWH92"/>
      <c r="DWI92"/>
      <c r="DWJ92"/>
      <c r="DWK92"/>
      <c r="DWL92"/>
      <c r="DWM92"/>
      <c r="DWN92"/>
      <c r="DWO92"/>
      <c r="DWP92"/>
      <c r="DWQ92"/>
      <c r="DWR92"/>
      <c r="DWS92"/>
      <c r="DWT92"/>
      <c r="DWU92"/>
      <c r="DWV92"/>
      <c r="DWW92"/>
      <c r="DWX92"/>
      <c r="DWY92"/>
      <c r="DWZ92"/>
      <c r="DXA92"/>
      <c r="DXB92"/>
      <c r="DXC92"/>
      <c r="DXD92"/>
      <c r="DXE92"/>
      <c r="DXF92"/>
      <c r="DXG92"/>
      <c r="DXH92"/>
      <c r="DXI92"/>
      <c r="DXJ92"/>
      <c r="DXK92"/>
      <c r="DXL92"/>
      <c r="DXM92"/>
      <c r="DXN92"/>
      <c r="DXO92"/>
      <c r="DXP92"/>
      <c r="DXQ92"/>
      <c r="DXR92"/>
      <c r="DXS92"/>
      <c r="DXT92"/>
      <c r="DXU92"/>
      <c r="DXV92"/>
      <c r="DXW92"/>
      <c r="DXX92"/>
      <c r="DXY92"/>
      <c r="DXZ92"/>
      <c r="DYA92"/>
      <c r="DYB92"/>
      <c r="DYC92"/>
      <c r="DYD92"/>
      <c r="DYE92"/>
      <c r="DYF92"/>
      <c r="DYG92"/>
      <c r="DYH92"/>
      <c r="DYI92"/>
      <c r="DYJ92"/>
      <c r="DYK92"/>
      <c r="DYL92"/>
      <c r="DYM92"/>
      <c r="DYN92"/>
      <c r="DYO92"/>
      <c r="DYP92"/>
      <c r="DYQ92"/>
      <c r="DYR92"/>
      <c r="DYS92"/>
      <c r="DYT92"/>
      <c r="DYU92"/>
      <c r="DYV92"/>
      <c r="DYW92"/>
      <c r="DYX92"/>
      <c r="DYY92"/>
      <c r="DYZ92"/>
      <c r="DZA92"/>
      <c r="DZB92"/>
      <c r="DZC92"/>
      <c r="DZD92"/>
      <c r="DZE92"/>
      <c r="DZF92"/>
      <c r="DZG92"/>
      <c r="DZH92"/>
      <c r="DZI92"/>
      <c r="DZJ92"/>
      <c r="DZK92"/>
      <c r="DZL92"/>
      <c r="DZM92"/>
      <c r="DZN92"/>
      <c r="DZO92"/>
      <c r="DZP92"/>
      <c r="DZQ92"/>
      <c r="DZR92"/>
      <c r="DZS92"/>
      <c r="DZT92"/>
      <c r="DZU92"/>
      <c r="DZV92"/>
      <c r="DZW92"/>
      <c r="DZX92"/>
      <c r="DZY92"/>
      <c r="DZZ92"/>
      <c r="EAA92"/>
      <c r="EAB92"/>
      <c r="EAC92"/>
      <c r="EAD92"/>
      <c r="EAE92"/>
      <c r="EAF92"/>
      <c r="EAG92"/>
      <c r="EAH92"/>
      <c r="EAI92"/>
      <c r="EAJ92"/>
      <c r="EAK92"/>
      <c r="EAL92"/>
      <c r="EAM92"/>
      <c r="EAN92"/>
      <c r="EAO92"/>
      <c r="EAP92"/>
      <c r="EAQ92"/>
      <c r="EAR92"/>
      <c r="EAS92"/>
      <c r="EAT92"/>
      <c r="EAU92"/>
      <c r="EAV92"/>
      <c r="EAW92"/>
      <c r="EAX92"/>
      <c r="EAY92"/>
      <c r="EAZ92"/>
      <c r="EBA92"/>
      <c r="EBB92"/>
      <c r="EBC92"/>
      <c r="EBD92"/>
      <c r="EBE92"/>
      <c r="EBF92"/>
      <c r="EBG92"/>
      <c r="EBH92"/>
      <c r="EBI92"/>
      <c r="EBJ92"/>
      <c r="EBK92"/>
      <c r="EBL92"/>
      <c r="EBM92"/>
      <c r="EBN92"/>
      <c r="EBO92"/>
      <c r="EBP92"/>
      <c r="EBQ92"/>
      <c r="EBR92"/>
      <c r="EBS92"/>
      <c r="EBT92"/>
      <c r="EBU92"/>
      <c r="EBV92"/>
      <c r="EBW92"/>
      <c r="EBX92"/>
      <c r="EBY92"/>
      <c r="EBZ92"/>
      <c r="ECA92"/>
      <c r="ECB92"/>
      <c r="ECC92"/>
      <c r="ECD92"/>
      <c r="ECE92"/>
      <c r="ECF92"/>
      <c r="ECG92"/>
      <c r="ECH92"/>
      <c r="ECI92"/>
      <c r="ECJ92"/>
      <c r="ECK92"/>
      <c r="ECL92"/>
      <c r="ECM92"/>
      <c r="ECN92"/>
      <c r="ECO92"/>
      <c r="ECP92"/>
      <c r="ECQ92"/>
      <c r="ECR92"/>
      <c r="ECS92"/>
      <c r="ECT92"/>
      <c r="ECU92"/>
      <c r="ECV92"/>
      <c r="ECW92"/>
      <c r="ECX92"/>
      <c r="ECY92"/>
      <c r="ECZ92"/>
      <c r="EDA92"/>
      <c r="EDB92"/>
      <c r="EDC92"/>
      <c r="EDD92"/>
      <c r="EDE92"/>
      <c r="EDF92"/>
      <c r="EDG92"/>
      <c r="EDH92"/>
      <c r="EDI92"/>
      <c r="EDJ92"/>
      <c r="EDK92"/>
      <c r="EDL92"/>
      <c r="EDM92"/>
      <c r="EDN92"/>
      <c r="EDO92"/>
      <c r="EDP92"/>
      <c r="EDQ92"/>
      <c r="EDR92"/>
      <c r="EDS92"/>
      <c r="EDT92"/>
      <c r="EDU92"/>
      <c r="EDV92"/>
      <c r="EDW92"/>
      <c r="EDX92"/>
      <c r="EDY92"/>
      <c r="EDZ92"/>
      <c r="EEA92"/>
      <c r="EEB92"/>
      <c r="EEC92"/>
      <c r="EED92"/>
      <c r="EEE92"/>
      <c r="EEF92"/>
      <c r="EEG92"/>
      <c r="EEH92"/>
      <c r="EEI92"/>
      <c r="EEJ92"/>
      <c r="EEK92"/>
      <c r="EEL92"/>
      <c r="EEM92"/>
      <c r="EEN92"/>
      <c r="EEO92"/>
      <c r="EEP92"/>
      <c r="EEQ92"/>
      <c r="EER92"/>
      <c r="EES92"/>
      <c r="EET92"/>
      <c r="EEU92"/>
      <c r="EEV92"/>
      <c r="EEW92"/>
      <c r="EEX92"/>
      <c r="EEY92"/>
      <c r="EEZ92"/>
      <c r="EFA92"/>
      <c r="EFB92"/>
      <c r="EFC92"/>
      <c r="EFD92"/>
      <c r="EFE92"/>
      <c r="EFF92"/>
      <c r="EFG92"/>
      <c r="EFH92"/>
      <c r="EFI92"/>
      <c r="EFJ92"/>
      <c r="EFK92"/>
      <c r="EFL92"/>
      <c r="EFM92"/>
      <c r="EFN92"/>
      <c r="EFO92"/>
      <c r="EFP92"/>
      <c r="EFQ92"/>
      <c r="EFR92"/>
      <c r="EFS92"/>
      <c r="EFT92"/>
      <c r="EFU92"/>
      <c r="EFV92"/>
      <c r="EFW92"/>
      <c r="EFX92"/>
      <c r="EFY92"/>
      <c r="EFZ92"/>
      <c r="EGA92"/>
      <c r="EGB92"/>
      <c r="EGC92"/>
      <c r="EGD92"/>
      <c r="EGE92"/>
      <c r="EGF92"/>
      <c r="EGG92"/>
      <c r="EGH92"/>
      <c r="EGI92"/>
      <c r="EGJ92"/>
      <c r="EGK92"/>
      <c r="EGL92"/>
      <c r="EGM92"/>
      <c r="EGN92"/>
      <c r="EGO92"/>
      <c r="EGP92"/>
      <c r="EGQ92"/>
      <c r="EGR92"/>
      <c r="EGS92"/>
      <c r="EGT92"/>
      <c r="EGU92"/>
      <c r="EGV92"/>
      <c r="EGW92"/>
      <c r="EGX92"/>
      <c r="EGY92"/>
      <c r="EGZ92"/>
      <c r="EHA92"/>
      <c r="EHB92"/>
      <c r="EHC92"/>
      <c r="EHD92"/>
      <c r="EHE92"/>
      <c r="EHF92"/>
      <c r="EHG92"/>
      <c r="EHH92"/>
      <c r="EHI92"/>
      <c r="EHJ92"/>
      <c r="EHK92"/>
      <c r="EHL92"/>
      <c r="EHM92"/>
      <c r="EHN92"/>
      <c r="EHO92"/>
      <c r="EHP92"/>
      <c r="EHQ92"/>
      <c r="EHR92"/>
      <c r="EHS92"/>
      <c r="EHT92"/>
      <c r="EHU92"/>
      <c r="EHV92"/>
      <c r="EHW92"/>
      <c r="EHX92"/>
      <c r="EHY92"/>
      <c r="EHZ92"/>
      <c r="EIA92"/>
      <c r="EIB92"/>
      <c r="EIC92"/>
      <c r="EID92"/>
      <c r="EIE92"/>
      <c r="EIF92"/>
      <c r="EIG92"/>
      <c r="EIH92"/>
      <c r="EII92"/>
      <c r="EIJ92"/>
      <c r="EIK92"/>
      <c r="EIL92"/>
      <c r="EIM92"/>
      <c r="EIN92"/>
      <c r="EIO92"/>
      <c r="EIP92"/>
      <c r="EIQ92"/>
      <c r="EIR92"/>
      <c r="EIS92"/>
      <c r="EIT92"/>
      <c r="EIU92"/>
      <c r="EIV92"/>
      <c r="EIW92"/>
      <c r="EIX92"/>
      <c r="EIY92"/>
      <c r="EIZ92"/>
      <c r="EJA92"/>
      <c r="EJB92"/>
      <c r="EJC92"/>
      <c r="EJD92"/>
      <c r="EJE92"/>
      <c r="EJF92"/>
      <c r="EJG92"/>
      <c r="EJH92"/>
      <c r="EJI92"/>
      <c r="EJJ92"/>
      <c r="EJK92"/>
      <c r="EJL92"/>
      <c r="EJM92"/>
      <c r="EJN92"/>
      <c r="EJO92"/>
      <c r="EJP92"/>
      <c r="EJQ92"/>
      <c r="EJR92"/>
      <c r="EJS92"/>
      <c r="EJT92"/>
      <c r="EJU92"/>
      <c r="EJV92"/>
      <c r="EJW92"/>
      <c r="EJX92"/>
      <c r="EJY92"/>
      <c r="EJZ92"/>
      <c r="EKA92"/>
      <c r="EKB92"/>
      <c r="EKC92"/>
      <c r="EKD92"/>
      <c r="EKE92"/>
      <c r="EKF92"/>
      <c r="EKG92"/>
      <c r="EKH92"/>
      <c r="EKI92"/>
      <c r="EKJ92"/>
      <c r="EKK92"/>
      <c r="EKL92"/>
      <c r="EKM92"/>
      <c r="EKN92"/>
      <c r="EKO92"/>
      <c r="EKP92"/>
      <c r="EKQ92"/>
      <c r="EKR92"/>
      <c r="EKS92"/>
      <c r="EKT92"/>
      <c r="EKU92"/>
      <c r="EKV92"/>
      <c r="EKW92"/>
      <c r="EKX92"/>
      <c r="EKY92"/>
      <c r="EKZ92"/>
      <c r="ELA92"/>
      <c r="ELB92"/>
      <c r="ELC92"/>
      <c r="ELD92"/>
      <c r="ELE92"/>
      <c r="ELF92"/>
      <c r="ELG92"/>
      <c r="ELH92"/>
      <c r="ELI92"/>
      <c r="ELJ92"/>
      <c r="ELK92"/>
      <c r="ELL92"/>
      <c r="ELM92"/>
      <c r="ELN92"/>
      <c r="ELO92"/>
      <c r="ELP92"/>
      <c r="ELQ92"/>
      <c r="ELR92"/>
      <c r="ELS92"/>
      <c r="ELT92"/>
      <c r="ELU92"/>
      <c r="ELV92"/>
      <c r="ELW92"/>
      <c r="ELX92"/>
      <c r="ELY92"/>
      <c r="ELZ92"/>
      <c r="EMA92"/>
      <c r="EMB92"/>
      <c r="EMC92"/>
      <c r="EMD92"/>
      <c r="EME92"/>
      <c r="EMF92"/>
      <c r="EMG92"/>
      <c r="EMH92"/>
      <c r="EMI92"/>
      <c r="EMJ92"/>
      <c r="EMK92"/>
      <c r="EML92"/>
      <c r="EMM92"/>
      <c r="EMN92"/>
      <c r="EMO92"/>
      <c r="EMP92"/>
      <c r="EMQ92"/>
      <c r="EMR92"/>
      <c r="EMS92"/>
      <c r="EMT92"/>
      <c r="EMU92"/>
      <c r="EMV92"/>
      <c r="EMW92"/>
      <c r="EMX92"/>
      <c r="EMY92"/>
      <c r="EMZ92"/>
      <c r="ENA92"/>
      <c r="ENB92"/>
      <c r="ENC92"/>
      <c r="END92"/>
      <c r="ENE92"/>
      <c r="ENF92"/>
      <c r="ENG92"/>
      <c r="ENH92"/>
      <c r="ENI92"/>
      <c r="ENJ92"/>
      <c r="ENK92"/>
      <c r="ENL92"/>
      <c r="ENM92"/>
      <c r="ENN92"/>
      <c r="ENO92"/>
      <c r="ENP92"/>
      <c r="ENQ92"/>
      <c r="ENR92"/>
      <c r="ENS92"/>
      <c r="ENT92"/>
      <c r="ENU92"/>
      <c r="ENV92"/>
      <c r="ENW92"/>
      <c r="ENX92"/>
      <c r="ENY92"/>
      <c r="ENZ92"/>
      <c r="EOA92"/>
      <c r="EOB92"/>
      <c r="EOC92"/>
      <c r="EOD92"/>
      <c r="EOE92"/>
      <c r="EOF92"/>
      <c r="EOG92"/>
      <c r="EOH92"/>
      <c r="EOI92"/>
      <c r="EOJ92"/>
      <c r="EOK92"/>
      <c r="EOL92"/>
      <c r="EOM92"/>
      <c r="EON92"/>
      <c r="EOO92"/>
      <c r="EOP92"/>
      <c r="EOQ92"/>
      <c r="EOR92"/>
      <c r="EOS92"/>
      <c r="EOT92"/>
      <c r="EOU92"/>
      <c r="EOV92"/>
      <c r="EOW92"/>
      <c r="EOX92"/>
      <c r="EOY92"/>
      <c r="EOZ92"/>
      <c r="EPA92"/>
      <c r="EPB92"/>
      <c r="EPC92"/>
      <c r="EPD92"/>
      <c r="EPE92"/>
      <c r="EPF92"/>
      <c r="EPG92"/>
      <c r="EPH92"/>
      <c r="EPI92"/>
      <c r="EPJ92"/>
      <c r="EPK92"/>
      <c r="EPL92"/>
      <c r="EPM92"/>
      <c r="EPN92"/>
      <c r="EPO92"/>
      <c r="EPP92"/>
      <c r="EPQ92"/>
      <c r="EPR92"/>
      <c r="EPS92"/>
      <c r="EPT92"/>
      <c r="EPU92"/>
      <c r="EPV92"/>
      <c r="EPW92"/>
      <c r="EPX92"/>
      <c r="EPY92"/>
      <c r="EPZ92"/>
      <c r="EQA92"/>
      <c r="EQB92"/>
      <c r="EQC92"/>
      <c r="EQD92"/>
      <c r="EQE92"/>
      <c r="EQF92"/>
      <c r="EQG92"/>
      <c r="EQH92"/>
      <c r="EQI92"/>
      <c r="EQJ92"/>
      <c r="EQK92"/>
      <c r="EQL92"/>
      <c r="EQM92"/>
      <c r="EQN92"/>
      <c r="EQO92"/>
      <c r="EQP92"/>
      <c r="EQQ92"/>
      <c r="EQR92"/>
      <c r="EQS92"/>
      <c r="EQT92"/>
      <c r="EQU92"/>
      <c r="EQV92"/>
      <c r="EQW92"/>
      <c r="EQX92"/>
      <c r="EQY92"/>
      <c r="EQZ92"/>
      <c r="ERA92"/>
      <c r="ERB92"/>
      <c r="ERC92"/>
      <c r="ERD92"/>
      <c r="ERE92"/>
      <c r="ERF92"/>
      <c r="ERG92"/>
      <c r="ERH92"/>
      <c r="ERI92"/>
      <c r="ERJ92"/>
      <c r="ERK92"/>
      <c r="ERL92"/>
      <c r="ERM92"/>
      <c r="ERN92"/>
      <c r="ERO92"/>
      <c r="ERP92"/>
      <c r="ERQ92"/>
      <c r="ERR92"/>
      <c r="ERS92"/>
      <c r="ERT92"/>
      <c r="ERU92"/>
      <c r="ERV92"/>
      <c r="ERW92"/>
      <c r="ERX92"/>
      <c r="ERY92"/>
      <c r="ERZ92"/>
      <c r="ESA92"/>
      <c r="ESB92"/>
      <c r="ESC92"/>
      <c r="ESD92"/>
      <c r="ESE92"/>
      <c r="ESF92"/>
      <c r="ESG92"/>
      <c r="ESH92"/>
      <c r="ESI92"/>
      <c r="ESJ92"/>
      <c r="ESK92"/>
      <c r="ESL92"/>
      <c r="ESM92"/>
      <c r="ESN92"/>
      <c r="ESO92"/>
      <c r="ESP92"/>
      <c r="ESQ92"/>
      <c r="ESR92"/>
      <c r="ESS92"/>
      <c r="EST92"/>
      <c r="ESU92"/>
      <c r="ESV92"/>
      <c r="ESW92"/>
      <c r="ESX92"/>
      <c r="ESY92"/>
      <c r="ESZ92"/>
      <c r="ETA92"/>
      <c r="ETB92"/>
      <c r="ETC92"/>
      <c r="ETD92"/>
      <c r="ETE92"/>
      <c r="ETF92"/>
      <c r="ETG92"/>
      <c r="ETH92"/>
      <c r="ETI92"/>
      <c r="ETJ92"/>
      <c r="ETK92"/>
      <c r="ETL92"/>
      <c r="ETM92"/>
      <c r="ETN92"/>
      <c r="ETO92"/>
      <c r="ETP92"/>
      <c r="ETQ92"/>
      <c r="ETR92"/>
      <c r="ETS92"/>
      <c r="ETT92"/>
      <c r="ETU92"/>
      <c r="ETV92"/>
      <c r="ETW92"/>
      <c r="ETX92"/>
      <c r="ETY92"/>
      <c r="ETZ92"/>
      <c r="EUA92"/>
      <c r="EUB92"/>
      <c r="EUC92"/>
      <c r="EUD92"/>
      <c r="EUE92"/>
      <c r="EUF92"/>
      <c r="EUG92"/>
      <c r="EUH92"/>
      <c r="EUI92"/>
      <c r="EUJ92"/>
      <c r="EUK92"/>
      <c r="EUL92"/>
      <c r="EUM92"/>
      <c r="EUN92"/>
      <c r="EUO92"/>
      <c r="EUP92"/>
      <c r="EUQ92"/>
      <c r="EUR92"/>
      <c r="EUS92"/>
      <c r="EUT92"/>
      <c r="EUU92"/>
      <c r="EUV92"/>
      <c r="EUW92"/>
      <c r="EUX92"/>
      <c r="EUY92"/>
      <c r="EUZ92"/>
      <c r="EVA92"/>
      <c r="EVB92"/>
      <c r="EVC92"/>
      <c r="EVD92"/>
      <c r="EVE92"/>
      <c r="EVF92"/>
      <c r="EVG92"/>
      <c r="EVH92"/>
      <c r="EVI92"/>
      <c r="EVJ92"/>
      <c r="EVK92"/>
      <c r="EVL92"/>
      <c r="EVM92"/>
      <c r="EVN92"/>
      <c r="EVO92"/>
      <c r="EVP92"/>
      <c r="EVQ92"/>
      <c r="EVR92"/>
      <c r="EVS92"/>
      <c r="EVT92"/>
      <c r="EVU92"/>
      <c r="EVV92"/>
      <c r="EVW92"/>
      <c r="EVX92"/>
      <c r="EVY92"/>
      <c r="EVZ92"/>
      <c r="EWA92"/>
      <c r="EWB92"/>
      <c r="EWC92"/>
      <c r="EWD92"/>
      <c r="EWE92"/>
      <c r="EWF92"/>
      <c r="EWG92"/>
      <c r="EWH92"/>
      <c r="EWI92"/>
      <c r="EWJ92"/>
      <c r="EWK92"/>
      <c r="EWL92"/>
      <c r="EWM92"/>
      <c r="EWN92"/>
      <c r="EWO92"/>
      <c r="EWP92"/>
      <c r="EWQ92"/>
      <c r="EWR92"/>
      <c r="EWS92"/>
      <c r="EWT92"/>
      <c r="EWU92"/>
      <c r="EWV92"/>
      <c r="EWW92"/>
      <c r="EWX92"/>
      <c r="EWY92"/>
      <c r="EWZ92"/>
      <c r="EXA92"/>
      <c r="EXB92"/>
      <c r="EXC92"/>
      <c r="EXD92"/>
      <c r="EXE92"/>
      <c r="EXF92"/>
      <c r="EXG92"/>
      <c r="EXH92"/>
      <c r="EXI92"/>
      <c r="EXJ92"/>
      <c r="EXK92"/>
      <c r="EXL92"/>
      <c r="EXM92"/>
      <c r="EXN92"/>
      <c r="EXO92"/>
      <c r="EXP92"/>
      <c r="EXQ92"/>
      <c r="EXR92"/>
      <c r="EXS92"/>
      <c r="EXT92"/>
      <c r="EXU92"/>
      <c r="EXV92"/>
      <c r="EXW92"/>
      <c r="EXX92"/>
      <c r="EXY92"/>
      <c r="EXZ92"/>
      <c r="EYA92"/>
      <c r="EYB92"/>
      <c r="EYC92"/>
      <c r="EYD92"/>
      <c r="EYE92"/>
      <c r="EYF92"/>
      <c r="EYG92"/>
      <c r="EYH92"/>
      <c r="EYI92"/>
      <c r="EYJ92"/>
      <c r="EYK92"/>
      <c r="EYL92"/>
      <c r="EYM92"/>
      <c r="EYN92"/>
      <c r="EYO92"/>
      <c r="EYP92"/>
      <c r="EYQ92"/>
      <c r="EYR92"/>
      <c r="EYS92"/>
      <c r="EYT92"/>
      <c r="EYU92"/>
      <c r="EYV92"/>
      <c r="EYW92"/>
      <c r="EYX92"/>
      <c r="EYY92"/>
      <c r="EYZ92"/>
      <c r="EZA92"/>
      <c r="EZB92"/>
      <c r="EZC92"/>
      <c r="EZD92"/>
      <c r="EZE92"/>
      <c r="EZF92"/>
      <c r="EZG92"/>
      <c r="EZH92"/>
      <c r="EZI92"/>
      <c r="EZJ92"/>
      <c r="EZK92"/>
      <c r="EZL92"/>
      <c r="EZM92"/>
      <c r="EZN92"/>
      <c r="EZO92"/>
      <c r="EZP92"/>
      <c r="EZQ92"/>
      <c r="EZR92"/>
      <c r="EZS92"/>
      <c r="EZT92"/>
      <c r="EZU92"/>
      <c r="EZV92"/>
      <c r="EZW92"/>
      <c r="EZX92"/>
      <c r="EZY92"/>
      <c r="EZZ92"/>
      <c r="FAA92"/>
      <c r="FAB92"/>
      <c r="FAC92"/>
      <c r="FAD92"/>
      <c r="FAE92"/>
      <c r="FAF92"/>
      <c r="FAG92"/>
      <c r="FAH92"/>
      <c r="FAI92"/>
      <c r="FAJ92"/>
      <c r="FAK92"/>
      <c r="FAL92"/>
      <c r="FAM92"/>
      <c r="FAN92"/>
      <c r="FAO92"/>
      <c r="FAP92"/>
      <c r="FAQ92"/>
      <c r="FAR92"/>
      <c r="FAS92"/>
      <c r="FAT92"/>
      <c r="FAU92"/>
      <c r="FAV92"/>
      <c r="FAW92"/>
      <c r="FAX92"/>
      <c r="FAY92"/>
      <c r="FAZ92"/>
      <c r="FBA92"/>
      <c r="FBB92"/>
      <c r="FBC92"/>
      <c r="FBD92"/>
      <c r="FBE92"/>
      <c r="FBF92"/>
      <c r="FBG92"/>
      <c r="FBH92"/>
      <c r="FBI92"/>
      <c r="FBJ92"/>
      <c r="FBK92"/>
      <c r="FBL92"/>
      <c r="FBM92"/>
      <c r="FBN92"/>
      <c r="FBO92"/>
      <c r="FBP92"/>
      <c r="FBQ92"/>
      <c r="FBR92"/>
      <c r="FBS92"/>
      <c r="FBT92"/>
      <c r="FBU92"/>
      <c r="FBV92"/>
      <c r="FBW92"/>
      <c r="FBX92"/>
      <c r="FBY92"/>
      <c r="FBZ92"/>
      <c r="FCA92"/>
      <c r="FCB92"/>
      <c r="FCC92"/>
      <c r="FCD92"/>
      <c r="FCE92"/>
      <c r="FCF92"/>
      <c r="FCG92"/>
      <c r="FCH92"/>
      <c r="FCI92"/>
      <c r="FCJ92"/>
      <c r="FCK92"/>
      <c r="FCL92"/>
      <c r="FCM92"/>
      <c r="FCN92"/>
      <c r="FCO92"/>
      <c r="FCP92"/>
      <c r="FCQ92"/>
      <c r="FCR92"/>
      <c r="FCS92"/>
      <c r="FCT92"/>
      <c r="FCU92"/>
      <c r="FCV92"/>
      <c r="FCW92"/>
      <c r="FCX92"/>
      <c r="FCY92"/>
      <c r="FCZ92"/>
      <c r="FDA92"/>
      <c r="FDB92"/>
      <c r="FDC92"/>
      <c r="FDD92"/>
      <c r="FDE92"/>
      <c r="FDF92"/>
      <c r="FDG92"/>
      <c r="FDH92"/>
      <c r="FDI92"/>
      <c r="FDJ92"/>
      <c r="FDK92"/>
      <c r="FDL92"/>
      <c r="FDM92"/>
      <c r="FDN92"/>
      <c r="FDO92"/>
      <c r="FDP92"/>
      <c r="FDQ92"/>
      <c r="FDR92"/>
      <c r="FDS92"/>
      <c r="FDT92"/>
      <c r="FDU92"/>
      <c r="FDV92"/>
      <c r="FDW92"/>
      <c r="FDX92"/>
      <c r="FDY92"/>
      <c r="FDZ92"/>
      <c r="FEA92"/>
      <c r="FEB92"/>
      <c r="FEC92"/>
      <c r="FED92"/>
      <c r="FEE92"/>
      <c r="FEF92"/>
      <c r="FEG92"/>
      <c r="FEH92"/>
      <c r="FEI92"/>
      <c r="FEJ92"/>
      <c r="FEK92"/>
      <c r="FEL92"/>
      <c r="FEM92"/>
      <c r="FEN92"/>
      <c r="FEO92"/>
      <c r="FEP92"/>
      <c r="FEQ92"/>
      <c r="FER92"/>
      <c r="FES92"/>
      <c r="FET92"/>
      <c r="FEU92"/>
      <c r="FEV92"/>
      <c r="FEW92"/>
      <c r="FEX92"/>
      <c r="FEY92"/>
      <c r="FEZ92"/>
      <c r="FFA92"/>
      <c r="FFB92"/>
      <c r="FFC92"/>
      <c r="FFD92"/>
      <c r="FFE92"/>
      <c r="FFF92"/>
      <c r="FFG92"/>
      <c r="FFH92"/>
      <c r="FFI92"/>
      <c r="FFJ92"/>
      <c r="FFK92"/>
      <c r="FFL92"/>
      <c r="FFM92"/>
      <c r="FFN92"/>
      <c r="FFO92"/>
      <c r="FFP92"/>
      <c r="FFQ92"/>
      <c r="FFR92"/>
      <c r="FFS92"/>
      <c r="FFT92"/>
      <c r="FFU92"/>
      <c r="FFV92"/>
      <c r="FFW92"/>
      <c r="FFX92"/>
      <c r="FFY92"/>
      <c r="FFZ92"/>
      <c r="FGA92"/>
      <c r="FGB92"/>
      <c r="FGC92"/>
      <c r="FGD92"/>
      <c r="FGE92"/>
      <c r="FGF92"/>
      <c r="FGG92"/>
      <c r="FGH92"/>
      <c r="FGI92"/>
      <c r="FGJ92"/>
      <c r="FGK92"/>
      <c r="FGL92"/>
      <c r="FGM92"/>
      <c r="FGN92"/>
      <c r="FGO92"/>
      <c r="FGP92"/>
      <c r="FGQ92"/>
      <c r="FGR92"/>
      <c r="FGS92"/>
      <c r="FGT92"/>
      <c r="FGU92"/>
      <c r="FGV92"/>
      <c r="FGW92"/>
      <c r="FGX92"/>
      <c r="FGY92"/>
      <c r="FGZ92"/>
      <c r="FHA92"/>
      <c r="FHB92"/>
      <c r="FHC92"/>
      <c r="FHD92"/>
      <c r="FHE92"/>
      <c r="FHF92"/>
      <c r="FHG92"/>
      <c r="FHH92"/>
      <c r="FHI92"/>
      <c r="FHJ92"/>
      <c r="FHK92"/>
      <c r="FHL92"/>
      <c r="FHM92"/>
      <c r="FHN92"/>
      <c r="FHO92"/>
      <c r="FHP92"/>
      <c r="FHQ92"/>
      <c r="FHR92"/>
      <c r="FHS92"/>
      <c r="FHT92"/>
      <c r="FHU92"/>
      <c r="FHV92"/>
      <c r="FHW92"/>
      <c r="FHX92"/>
      <c r="FHY92"/>
      <c r="FHZ92"/>
      <c r="FIA92"/>
      <c r="FIB92"/>
      <c r="FIC92"/>
      <c r="FID92"/>
      <c r="FIE92"/>
      <c r="FIF92"/>
      <c r="FIG92"/>
      <c r="FIH92"/>
      <c r="FII92"/>
      <c r="FIJ92"/>
      <c r="FIK92"/>
      <c r="FIL92"/>
      <c r="FIM92"/>
      <c r="FIN92"/>
      <c r="FIO92"/>
      <c r="FIP92"/>
      <c r="FIQ92"/>
      <c r="FIR92"/>
      <c r="FIS92"/>
      <c r="FIT92"/>
      <c r="FIU92"/>
      <c r="FIV92"/>
      <c r="FIW92"/>
      <c r="FIX92"/>
      <c r="FIY92"/>
      <c r="FIZ92"/>
      <c r="FJA92"/>
      <c r="FJB92"/>
      <c r="FJC92"/>
      <c r="FJD92"/>
      <c r="FJE92"/>
      <c r="FJF92"/>
      <c r="FJG92"/>
      <c r="FJH92"/>
      <c r="FJI92"/>
      <c r="FJJ92"/>
      <c r="FJK92"/>
      <c r="FJL92"/>
      <c r="FJM92"/>
      <c r="FJN92"/>
      <c r="FJO92"/>
      <c r="FJP92"/>
      <c r="FJQ92"/>
      <c r="FJR92"/>
      <c r="FJS92"/>
      <c r="FJT92"/>
      <c r="FJU92"/>
      <c r="FJV92"/>
      <c r="FJW92"/>
      <c r="FJX92"/>
      <c r="FJY92"/>
      <c r="FJZ92"/>
      <c r="FKA92"/>
      <c r="FKB92"/>
      <c r="FKC92"/>
      <c r="FKD92"/>
      <c r="FKE92"/>
      <c r="FKF92"/>
      <c r="FKG92"/>
      <c r="FKH92"/>
      <c r="FKI92"/>
      <c r="FKJ92"/>
      <c r="FKK92"/>
      <c r="FKL92"/>
      <c r="FKM92"/>
      <c r="FKN92"/>
      <c r="FKO92"/>
      <c r="FKP92"/>
      <c r="FKQ92"/>
      <c r="FKR92"/>
      <c r="FKS92"/>
      <c r="FKT92"/>
      <c r="FKU92"/>
      <c r="FKV92"/>
      <c r="FKW92"/>
      <c r="FKX92"/>
      <c r="FKY92"/>
      <c r="FKZ92"/>
      <c r="FLA92"/>
      <c r="FLB92"/>
      <c r="FLC92"/>
      <c r="FLD92"/>
      <c r="FLE92"/>
      <c r="FLF92"/>
      <c r="FLG92"/>
      <c r="FLH92"/>
      <c r="FLI92"/>
      <c r="FLJ92"/>
      <c r="FLK92"/>
      <c r="FLL92"/>
      <c r="FLM92"/>
      <c r="FLN92"/>
      <c r="FLO92"/>
      <c r="FLP92"/>
      <c r="FLQ92"/>
      <c r="FLR92"/>
      <c r="FLS92"/>
      <c r="FLT92"/>
      <c r="FLU92"/>
      <c r="FLV92"/>
      <c r="FLW92"/>
      <c r="FLX92"/>
      <c r="FLY92"/>
      <c r="FLZ92"/>
      <c r="FMA92"/>
      <c r="FMB92"/>
      <c r="FMC92"/>
      <c r="FMD92"/>
      <c r="FME92"/>
      <c r="FMF92"/>
      <c r="FMG92"/>
      <c r="FMH92"/>
      <c r="FMI92"/>
      <c r="FMJ92"/>
      <c r="FMK92"/>
      <c r="FML92"/>
      <c r="FMM92"/>
      <c r="FMN92"/>
      <c r="FMO92"/>
      <c r="FMP92"/>
      <c r="FMQ92"/>
      <c r="FMR92"/>
      <c r="FMS92"/>
      <c r="FMT92"/>
      <c r="FMU92"/>
      <c r="FMV92"/>
      <c r="FMW92"/>
      <c r="FMX92"/>
      <c r="FMY92"/>
      <c r="FMZ92"/>
      <c r="FNA92"/>
      <c r="FNB92"/>
      <c r="FNC92"/>
      <c r="FND92"/>
      <c r="FNE92"/>
      <c r="FNF92"/>
      <c r="FNG92"/>
      <c r="FNH92"/>
      <c r="FNI92"/>
      <c r="FNJ92"/>
      <c r="FNK92"/>
      <c r="FNL92"/>
      <c r="FNM92"/>
      <c r="FNN92"/>
      <c r="FNO92"/>
      <c r="FNP92"/>
      <c r="FNQ92"/>
      <c r="FNR92"/>
      <c r="FNS92"/>
      <c r="FNT92"/>
      <c r="FNU92"/>
      <c r="FNV92"/>
      <c r="FNW92"/>
      <c r="FNX92"/>
      <c r="FNY92"/>
      <c r="FNZ92"/>
      <c r="FOA92"/>
      <c r="FOB92"/>
      <c r="FOC92"/>
      <c r="FOD92"/>
      <c r="FOE92"/>
      <c r="FOF92"/>
      <c r="FOG92"/>
      <c r="FOH92"/>
      <c r="FOI92"/>
      <c r="FOJ92"/>
      <c r="FOK92"/>
      <c r="FOL92"/>
      <c r="FOM92"/>
      <c r="FON92"/>
      <c r="FOO92"/>
      <c r="FOP92"/>
      <c r="FOQ92"/>
      <c r="FOR92"/>
      <c r="FOS92"/>
      <c r="FOT92"/>
      <c r="FOU92"/>
      <c r="FOV92"/>
      <c r="FOW92"/>
      <c r="FOX92"/>
      <c r="FOY92"/>
      <c r="FOZ92"/>
      <c r="FPA92"/>
      <c r="FPB92"/>
      <c r="FPC92"/>
      <c r="FPD92"/>
      <c r="FPE92"/>
      <c r="FPF92"/>
      <c r="FPG92"/>
      <c r="FPH92"/>
      <c r="FPI92"/>
      <c r="FPJ92"/>
      <c r="FPK92"/>
      <c r="FPL92"/>
      <c r="FPM92"/>
      <c r="FPN92"/>
      <c r="FPO92"/>
      <c r="FPP92"/>
      <c r="FPQ92"/>
      <c r="FPR92"/>
      <c r="FPS92"/>
      <c r="FPT92"/>
      <c r="FPU92"/>
      <c r="FPV92"/>
      <c r="FPW92"/>
      <c r="FPX92"/>
      <c r="FPY92"/>
      <c r="FPZ92"/>
      <c r="FQA92"/>
      <c r="FQB92"/>
      <c r="FQC92"/>
      <c r="FQD92"/>
      <c r="FQE92"/>
      <c r="FQF92"/>
      <c r="FQG92"/>
      <c r="FQH92"/>
      <c r="FQI92"/>
      <c r="FQJ92"/>
      <c r="FQK92"/>
      <c r="FQL92"/>
      <c r="FQM92"/>
      <c r="FQN92"/>
      <c r="FQO92"/>
      <c r="FQP92"/>
      <c r="FQQ92"/>
      <c r="FQR92"/>
      <c r="FQS92"/>
      <c r="FQT92"/>
      <c r="FQU92"/>
      <c r="FQV92"/>
      <c r="FQW92"/>
      <c r="FQX92"/>
      <c r="FQY92"/>
      <c r="FQZ92"/>
      <c r="FRA92"/>
      <c r="FRB92"/>
      <c r="FRC92"/>
      <c r="FRD92"/>
      <c r="FRE92"/>
      <c r="FRF92"/>
      <c r="FRG92"/>
      <c r="FRH92"/>
      <c r="FRI92"/>
      <c r="FRJ92"/>
      <c r="FRK92"/>
      <c r="FRL92"/>
      <c r="FRM92"/>
      <c r="FRN92"/>
      <c r="FRO92"/>
      <c r="FRP92"/>
      <c r="FRQ92"/>
      <c r="FRR92"/>
      <c r="FRS92"/>
      <c r="FRT92"/>
      <c r="FRU92"/>
      <c r="FRV92"/>
      <c r="FRW92"/>
      <c r="FRX92"/>
      <c r="FRY92"/>
      <c r="FRZ92"/>
      <c r="FSA92"/>
      <c r="FSB92"/>
      <c r="FSC92"/>
      <c r="FSD92"/>
      <c r="FSE92"/>
      <c r="FSF92"/>
      <c r="FSG92"/>
      <c r="FSH92"/>
      <c r="FSI92"/>
      <c r="FSJ92"/>
      <c r="FSK92"/>
      <c r="FSL92"/>
      <c r="FSM92"/>
      <c r="FSN92"/>
      <c r="FSO92"/>
      <c r="FSP92"/>
      <c r="FSQ92"/>
      <c r="FSR92"/>
      <c r="FSS92"/>
      <c r="FST92"/>
      <c r="FSU92"/>
      <c r="FSV92"/>
      <c r="FSW92"/>
      <c r="FSX92"/>
      <c r="FSY92"/>
      <c r="FSZ92"/>
      <c r="FTA92"/>
      <c r="FTB92"/>
      <c r="FTC92"/>
      <c r="FTD92"/>
      <c r="FTE92"/>
      <c r="FTF92"/>
      <c r="FTG92"/>
      <c r="FTH92"/>
      <c r="FTI92"/>
      <c r="FTJ92"/>
      <c r="FTK92"/>
      <c r="FTL92"/>
      <c r="FTM92"/>
      <c r="FTN92"/>
      <c r="FTO92"/>
      <c r="FTP92"/>
      <c r="FTQ92"/>
      <c r="FTR92"/>
      <c r="FTS92"/>
      <c r="FTT92"/>
      <c r="FTU92"/>
      <c r="FTV92"/>
      <c r="FTW92"/>
      <c r="FTX92"/>
      <c r="FTY92"/>
      <c r="FTZ92"/>
      <c r="FUA92"/>
      <c r="FUB92"/>
      <c r="FUC92"/>
      <c r="FUD92"/>
      <c r="FUE92"/>
      <c r="FUF92"/>
      <c r="FUG92"/>
      <c r="FUH92"/>
      <c r="FUI92"/>
      <c r="FUJ92"/>
      <c r="FUK92"/>
      <c r="FUL92"/>
      <c r="FUM92"/>
      <c r="FUN92"/>
      <c r="FUO92"/>
      <c r="FUP92"/>
      <c r="FUQ92"/>
      <c r="FUR92"/>
      <c r="FUS92"/>
      <c r="FUT92"/>
      <c r="FUU92"/>
      <c r="FUV92"/>
      <c r="FUW92"/>
      <c r="FUX92"/>
      <c r="FUY92"/>
      <c r="FUZ92"/>
      <c r="FVA92"/>
      <c r="FVB92"/>
      <c r="FVC92"/>
      <c r="FVD92"/>
      <c r="FVE92"/>
      <c r="FVF92"/>
      <c r="FVG92"/>
      <c r="FVH92"/>
      <c r="FVI92"/>
      <c r="FVJ92"/>
      <c r="FVK92"/>
      <c r="FVL92"/>
      <c r="FVM92"/>
      <c r="FVN92"/>
      <c r="FVO92"/>
      <c r="FVP92"/>
      <c r="FVQ92"/>
      <c r="FVR92"/>
      <c r="FVS92"/>
      <c r="FVT92"/>
      <c r="FVU92"/>
      <c r="FVV92"/>
      <c r="FVW92"/>
      <c r="FVX92"/>
      <c r="FVY92"/>
      <c r="FVZ92"/>
      <c r="FWA92"/>
      <c r="FWB92"/>
      <c r="FWC92"/>
      <c r="FWD92"/>
      <c r="FWE92"/>
      <c r="FWF92"/>
      <c r="FWG92"/>
      <c r="FWH92"/>
      <c r="FWI92"/>
      <c r="FWJ92"/>
      <c r="FWK92"/>
      <c r="FWL92"/>
      <c r="FWM92"/>
      <c r="FWN92"/>
      <c r="FWO92"/>
      <c r="FWP92"/>
      <c r="FWQ92"/>
      <c r="FWR92"/>
      <c r="FWS92"/>
      <c r="FWT92"/>
      <c r="FWU92"/>
      <c r="FWV92"/>
      <c r="FWW92"/>
      <c r="FWX92"/>
      <c r="FWY92"/>
      <c r="FWZ92"/>
      <c r="FXA92"/>
      <c r="FXB92"/>
      <c r="FXC92"/>
      <c r="FXD92"/>
      <c r="FXE92"/>
      <c r="FXF92"/>
      <c r="FXG92"/>
      <c r="FXH92"/>
      <c r="FXI92"/>
      <c r="FXJ92"/>
      <c r="FXK92"/>
      <c r="FXL92"/>
      <c r="FXM92"/>
      <c r="FXN92"/>
      <c r="FXO92"/>
      <c r="FXP92"/>
      <c r="FXQ92"/>
      <c r="FXR92"/>
      <c r="FXS92"/>
      <c r="FXT92"/>
      <c r="FXU92"/>
      <c r="FXV92"/>
      <c r="FXW92"/>
      <c r="FXX92"/>
      <c r="FXY92"/>
      <c r="FXZ92"/>
      <c r="FYA92"/>
      <c r="FYB92"/>
      <c r="FYC92"/>
      <c r="FYD92"/>
      <c r="FYE92"/>
      <c r="FYF92"/>
      <c r="FYG92"/>
      <c r="FYH92"/>
      <c r="FYI92"/>
      <c r="FYJ92"/>
      <c r="FYK92"/>
      <c r="FYL92"/>
      <c r="FYM92"/>
      <c r="FYN92"/>
      <c r="FYO92"/>
      <c r="FYP92"/>
      <c r="FYQ92"/>
      <c r="FYR92"/>
      <c r="FYS92"/>
      <c r="FYT92"/>
      <c r="FYU92"/>
      <c r="FYV92"/>
      <c r="FYW92"/>
      <c r="FYX92"/>
      <c r="FYY92"/>
      <c r="FYZ92"/>
      <c r="FZA92"/>
      <c r="FZB92"/>
      <c r="FZC92"/>
      <c r="FZD92"/>
      <c r="FZE92"/>
      <c r="FZF92"/>
      <c r="FZG92"/>
      <c r="FZH92"/>
      <c r="FZI92"/>
      <c r="FZJ92"/>
      <c r="FZK92"/>
      <c r="FZL92"/>
      <c r="FZM92"/>
      <c r="FZN92"/>
      <c r="FZO92"/>
      <c r="FZP92"/>
      <c r="FZQ92"/>
      <c r="FZR92"/>
      <c r="FZS92"/>
      <c r="FZT92"/>
      <c r="FZU92"/>
      <c r="FZV92"/>
      <c r="FZW92"/>
      <c r="FZX92"/>
      <c r="FZY92"/>
      <c r="FZZ92"/>
      <c r="GAA92"/>
      <c r="GAB92"/>
      <c r="GAC92"/>
      <c r="GAD92"/>
      <c r="GAE92"/>
      <c r="GAF92"/>
      <c r="GAG92"/>
      <c r="GAH92"/>
      <c r="GAI92"/>
      <c r="GAJ92"/>
      <c r="GAK92"/>
      <c r="GAL92"/>
      <c r="GAM92"/>
      <c r="GAN92"/>
      <c r="GAO92"/>
      <c r="GAP92"/>
      <c r="GAQ92"/>
      <c r="GAR92"/>
      <c r="GAS92"/>
      <c r="GAT92"/>
      <c r="GAU92"/>
      <c r="GAV92"/>
      <c r="GAW92"/>
      <c r="GAX92"/>
      <c r="GAY92"/>
      <c r="GAZ92"/>
      <c r="GBA92"/>
      <c r="GBB92"/>
      <c r="GBC92"/>
      <c r="GBD92"/>
      <c r="GBE92"/>
      <c r="GBF92"/>
      <c r="GBG92"/>
      <c r="GBH92"/>
      <c r="GBI92"/>
      <c r="GBJ92"/>
      <c r="GBK92"/>
      <c r="GBL92"/>
      <c r="GBM92"/>
      <c r="GBN92"/>
      <c r="GBO92"/>
      <c r="GBP92"/>
      <c r="GBQ92"/>
      <c r="GBR92"/>
      <c r="GBS92"/>
      <c r="GBT92"/>
      <c r="GBU92"/>
      <c r="GBV92"/>
      <c r="GBW92"/>
      <c r="GBX92"/>
      <c r="GBY92"/>
      <c r="GBZ92"/>
      <c r="GCA92"/>
      <c r="GCB92"/>
      <c r="GCC92"/>
      <c r="GCD92"/>
      <c r="GCE92"/>
      <c r="GCF92"/>
      <c r="GCG92"/>
      <c r="GCH92"/>
      <c r="GCI92"/>
      <c r="GCJ92"/>
      <c r="GCK92"/>
      <c r="GCL92"/>
      <c r="GCM92"/>
      <c r="GCN92"/>
      <c r="GCO92"/>
      <c r="GCP92"/>
      <c r="GCQ92"/>
      <c r="GCR92"/>
      <c r="GCS92"/>
      <c r="GCT92"/>
      <c r="GCU92"/>
      <c r="GCV92"/>
      <c r="GCW92"/>
      <c r="GCX92"/>
      <c r="GCY92"/>
      <c r="GCZ92"/>
      <c r="GDA92"/>
      <c r="GDB92"/>
      <c r="GDC92"/>
      <c r="GDD92"/>
      <c r="GDE92"/>
      <c r="GDF92"/>
      <c r="GDG92"/>
      <c r="GDH92"/>
      <c r="GDI92"/>
      <c r="GDJ92"/>
      <c r="GDK92"/>
      <c r="GDL92"/>
      <c r="GDM92"/>
      <c r="GDN92"/>
      <c r="GDO92"/>
      <c r="GDP92"/>
      <c r="GDQ92"/>
      <c r="GDR92"/>
      <c r="GDS92"/>
      <c r="GDT92"/>
      <c r="GDU92"/>
      <c r="GDV92"/>
      <c r="GDW92"/>
      <c r="GDX92"/>
      <c r="GDY92"/>
      <c r="GDZ92"/>
      <c r="GEA92"/>
      <c r="GEB92"/>
      <c r="GEC92"/>
      <c r="GED92"/>
      <c r="GEE92"/>
      <c r="GEF92"/>
      <c r="GEG92"/>
      <c r="GEH92"/>
      <c r="GEI92"/>
      <c r="GEJ92"/>
      <c r="GEK92"/>
      <c r="GEL92"/>
      <c r="GEM92"/>
      <c r="GEN92"/>
      <c r="GEO92"/>
      <c r="GEP92"/>
      <c r="GEQ92"/>
      <c r="GER92"/>
      <c r="GES92"/>
      <c r="GET92"/>
      <c r="GEU92"/>
      <c r="GEV92"/>
      <c r="GEW92"/>
      <c r="GEX92"/>
      <c r="GEY92"/>
      <c r="GEZ92"/>
      <c r="GFA92"/>
      <c r="GFB92"/>
      <c r="GFC92"/>
      <c r="GFD92"/>
      <c r="GFE92"/>
      <c r="GFF92"/>
      <c r="GFG92"/>
      <c r="GFH92"/>
      <c r="GFI92"/>
      <c r="GFJ92"/>
      <c r="GFK92"/>
      <c r="GFL92"/>
      <c r="GFM92"/>
      <c r="GFN92"/>
      <c r="GFO92"/>
      <c r="GFP92"/>
      <c r="GFQ92"/>
      <c r="GFR92"/>
      <c r="GFS92"/>
      <c r="GFT92"/>
      <c r="GFU92"/>
      <c r="GFV92"/>
      <c r="GFW92"/>
      <c r="GFX92"/>
      <c r="GFY92"/>
      <c r="GFZ92"/>
      <c r="GGA92"/>
      <c r="GGB92"/>
      <c r="GGC92"/>
      <c r="GGD92"/>
      <c r="GGE92"/>
      <c r="GGF92"/>
      <c r="GGG92"/>
      <c r="GGH92"/>
      <c r="GGI92"/>
      <c r="GGJ92"/>
      <c r="GGK92"/>
      <c r="GGL92"/>
      <c r="GGM92"/>
      <c r="GGN92"/>
      <c r="GGO92"/>
      <c r="GGP92"/>
      <c r="GGQ92"/>
      <c r="GGR92"/>
      <c r="GGS92"/>
      <c r="GGT92"/>
      <c r="GGU92"/>
      <c r="GGV92"/>
      <c r="GGW92"/>
      <c r="GGX92"/>
      <c r="GGY92"/>
      <c r="GGZ92"/>
      <c r="GHA92"/>
      <c r="GHB92"/>
      <c r="GHC92"/>
      <c r="GHD92"/>
      <c r="GHE92"/>
      <c r="GHF92"/>
      <c r="GHG92"/>
      <c r="GHH92"/>
      <c r="GHI92"/>
      <c r="GHJ92"/>
      <c r="GHK92"/>
      <c r="GHL92"/>
      <c r="GHM92"/>
      <c r="GHN92"/>
      <c r="GHO92"/>
      <c r="GHP92"/>
      <c r="GHQ92"/>
      <c r="GHR92"/>
      <c r="GHS92"/>
      <c r="GHT92"/>
      <c r="GHU92"/>
      <c r="GHV92"/>
      <c r="GHW92"/>
      <c r="GHX92"/>
      <c r="GHY92"/>
      <c r="GHZ92"/>
      <c r="GIA92"/>
      <c r="GIB92"/>
      <c r="GIC92"/>
      <c r="GID92"/>
      <c r="GIE92"/>
      <c r="GIF92"/>
      <c r="GIG92"/>
      <c r="GIH92"/>
      <c r="GII92"/>
      <c r="GIJ92"/>
      <c r="GIK92"/>
      <c r="GIL92"/>
      <c r="GIM92"/>
      <c r="GIN92"/>
      <c r="GIO92"/>
      <c r="GIP92"/>
      <c r="GIQ92"/>
      <c r="GIR92"/>
      <c r="GIS92"/>
      <c r="GIT92"/>
      <c r="GIU92"/>
      <c r="GIV92"/>
      <c r="GIW92"/>
      <c r="GIX92"/>
      <c r="GIY92"/>
      <c r="GIZ92"/>
      <c r="GJA92"/>
      <c r="GJB92"/>
      <c r="GJC92"/>
      <c r="GJD92"/>
      <c r="GJE92"/>
      <c r="GJF92"/>
      <c r="GJG92"/>
      <c r="GJH92"/>
      <c r="GJI92"/>
      <c r="GJJ92"/>
      <c r="GJK92"/>
      <c r="GJL92"/>
      <c r="GJM92"/>
      <c r="GJN92"/>
      <c r="GJO92"/>
      <c r="GJP92"/>
      <c r="GJQ92"/>
      <c r="GJR92"/>
      <c r="GJS92"/>
      <c r="GJT92"/>
      <c r="GJU92"/>
      <c r="GJV92"/>
      <c r="GJW92"/>
      <c r="GJX92"/>
      <c r="GJY92"/>
      <c r="GJZ92"/>
      <c r="GKA92"/>
      <c r="GKB92"/>
      <c r="GKC92"/>
      <c r="GKD92"/>
      <c r="GKE92"/>
      <c r="GKF92"/>
      <c r="GKG92"/>
      <c r="GKH92"/>
      <c r="GKI92"/>
      <c r="GKJ92"/>
      <c r="GKK92"/>
      <c r="GKL92"/>
      <c r="GKM92"/>
      <c r="GKN92"/>
      <c r="GKO92"/>
      <c r="GKP92"/>
      <c r="GKQ92"/>
      <c r="GKR92"/>
      <c r="GKS92"/>
      <c r="GKT92"/>
      <c r="GKU92"/>
      <c r="GKV92"/>
      <c r="GKW92"/>
      <c r="GKX92"/>
      <c r="GKY92"/>
      <c r="GKZ92"/>
      <c r="GLA92"/>
      <c r="GLB92"/>
      <c r="GLC92"/>
      <c r="GLD92"/>
      <c r="GLE92"/>
      <c r="GLF92"/>
      <c r="GLG92"/>
      <c r="GLH92"/>
      <c r="GLI92"/>
      <c r="GLJ92"/>
      <c r="GLK92"/>
      <c r="GLL92"/>
      <c r="GLM92"/>
      <c r="GLN92"/>
      <c r="GLO92"/>
      <c r="GLP92"/>
      <c r="GLQ92"/>
      <c r="GLR92"/>
      <c r="GLS92"/>
      <c r="GLT92"/>
      <c r="GLU92"/>
      <c r="GLV92"/>
      <c r="GLW92"/>
      <c r="GLX92"/>
      <c r="GLY92"/>
      <c r="GLZ92"/>
      <c r="GMA92"/>
      <c r="GMB92"/>
      <c r="GMC92"/>
      <c r="GMD92"/>
      <c r="GME92"/>
      <c r="GMF92"/>
      <c r="GMG92"/>
      <c r="GMH92"/>
      <c r="GMI92"/>
      <c r="GMJ92"/>
      <c r="GMK92"/>
      <c r="GML92"/>
      <c r="GMM92"/>
      <c r="GMN92"/>
      <c r="GMO92"/>
      <c r="GMP92"/>
      <c r="GMQ92"/>
      <c r="GMR92"/>
      <c r="GMS92"/>
      <c r="GMT92"/>
      <c r="GMU92"/>
      <c r="GMV92"/>
      <c r="GMW92"/>
      <c r="GMX92"/>
      <c r="GMY92"/>
      <c r="GMZ92"/>
      <c r="GNA92"/>
      <c r="GNB92"/>
      <c r="GNC92"/>
      <c r="GND92"/>
      <c r="GNE92"/>
      <c r="GNF92"/>
      <c r="GNG92"/>
      <c r="GNH92"/>
      <c r="GNI92"/>
      <c r="GNJ92"/>
      <c r="GNK92"/>
      <c r="GNL92"/>
      <c r="GNM92"/>
      <c r="GNN92"/>
      <c r="GNO92"/>
      <c r="GNP92"/>
      <c r="GNQ92"/>
      <c r="GNR92"/>
      <c r="GNS92"/>
      <c r="GNT92"/>
      <c r="GNU92"/>
      <c r="GNV92"/>
      <c r="GNW92"/>
      <c r="GNX92"/>
      <c r="GNY92"/>
      <c r="GNZ92"/>
      <c r="GOA92"/>
      <c r="GOB92"/>
      <c r="GOC92"/>
      <c r="GOD92"/>
      <c r="GOE92"/>
      <c r="GOF92"/>
      <c r="GOG92"/>
      <c r="GOH92"/>
      <c r="GOI92"/>
      <c r="GOJ92"/>
      <c r="GOK92"/>
      <c r="GOL92"/>
      <c r="GOM92"/>
      <c r="GON92"/>
      <c r="GOO92"/>
      <c r="GOP92"/>
      <c r="GOQ92"/>
      <c r="GOR92"/>
      <c r="GOS92"/>
      <c r="GOT92"/>
      <c r="GOU92"/>
      <c r="GOV92"/>
      <c r="GOW92"/>
      <c r="GOX92"/>
      <c r="GOY92"/>
      <c r="GOZ92"/>
      <c r="GPA92"/>
      <c r="GPB92"/>
      <c r="GPC92"/>
      <c r="GPD92"/>
      <c r="GPE92"/>
      <c r="GPF92"/>
      <c r="GPG92"/>
      <c r="GPH92"/>
      <c r="GPI92"/>
      <c r="GPJ92"/>
      <c r="GPK92"/>
      <c r="GPL92"/>
      <c r="GPM92"/>
      <c r="GPN92"/>
      <c r="GPO92"/>
      <c r="GPP92"/>
      <c r="GPQ92"/>
      <c r="GPR92"/>
      <c r="GPS92"/>
      <c r="GPT92"/>
      <c r="GPU92"/>
      <c r="GPV92"/>
      <c r="GPW92"/>
      <c r="GPX92"/>
      <c r="GPY92"/>
      <c r="GPZ92"/>
      <c r="GQA92"/>
      <c r="GQB92"/>
      <c r="GQC92"/>
      <c r="GQD92"/>
      <c r="GQE92"/>
      <c r="GQF92"/>
      <c r="GQG92"/>
      <c r="GQH92"/>
      <c r="GQI92"/>
      <c r="GQJ92"/>
      <c r="GQK92"/>
      <c r="GQL92"/>
      <c r="GQM92"/>
      <c r="GQN92"/>
      <c r="GQO92"/>
      <c r="GQP92"/>
      <c r="GQQ92"/>
      <c r="GQR92"/>
      <c r="GQS92"/>
      <c r="GQT92"/>
      <c r="GQU92"/>
      <c r="GQV92"/>
      <c r="GQW92"/>
      <c r="GQX92"/>
      <c r="GQY92"/>
      <c r="GQZ92"/>
      <c r="GRA92"/>
      <c r="GRB92"/>
      <c r="GRC92"/>
      <c r="GRD92"/>
      <c r="GRE92"/>
      <c r="GRF92"/>
      <c r="GRG92"/>
      <c r="GRH92"/>
      <c r="GRI92"/>
      <c r="GRJ92"/>
      <c r="GRK92"/>
      <c r="GRL92"/>
      <c r="GRM92"/>
      <c r="GRN92"/>
      <c r="GRO92"/>
      <c r="GRP92"/>
      <c r="GRQ92"/>
      <c r="GRR92"/>
      <c r="GRS92"/>
      <c r="GRT92"/>
      <c r="GRU92"/>
      <c r="GRV92"/>
      <c r="GRW92"/>
      <c r="GRX92"/>
      <c r="GRY92"/>
      <c r="GRZ92"/>
      <c r="GSA92"/>
      <c r="GSB92"/>
      <c r="GSC92"/>
      <c r="GSD92"/>
      <c r="GSE92"/>
      <c r="GSF92"/>
      <c r="GSG92"/>
      <c r="GSH92"/>
      <c r="GSI92"/>
      <c r="GSJ92"/>
      <c r="GSK92"/>
      <c r="GSL92"/>
      <c r="GSM92"/>
      <c r="GSN92"/>
      <c r="GSO92"/>
      <c r="GSP92"/>
      <c r="GSQ92"/>
      <c r="GSR92"/>
      <c r="GSS92"/>
      <c r="GST92"/>
      <c r="GSU92"/>
      <c r="GSV92"/>
      <c r="GSW92"/>
      <c r="GSX92"/>
      <c r="GSY92"/>
      <c r="GSZ92"/>
      <c r="GTA92"/>
      <c r="GTB92"/>
      <c r="GTC92"/>
      <c r="GTD92"/>
      <c r="GTE92"/>
      <c r="GTF92"/>
      <c r="GTG92"/>
      <c r="GTH92"/>
      <c r="GTI92"/>
      <c r="GTJ92"/>
      <c r="GTK92"/>
      <c r="GTL92"/>
      <c r="GTM92"/>
      <c r="GTN92"/>
      <c r="GTO92"/>
      <c r="GTP92"/>
      <c r="GTQ92"/>
      <c r="GTR92"/>
      <c r="GTS92"/>
      <c r="GTT92"/>
      <c r="GTU92"/>
      <c r="GTV92"/>
      <c r="GTW92"/>
      <c r="GTX92"/>
      <c r="GTY92"/>
      <c r="GTZ92"/>
      <c r="GUA92"/>
      <c r="GUB92"/>
      <c r="GUC92"/>
      <c r="GUD92"/>
      <c r="GUE92"/>
      <c r="GUF92"/>
      <c r="GUG92"/>
      <c r="GUH92"/>
      <c r="GUI92"/>
      <c r="GUJ92"/>
      <c r="GUK92"/>
      <c r="GUL92"/>
      <c r="GUM92"/>
      <c r="GUN92"/>
      <c r="GUO92"/>
      <c r="GUP92"/>
      <c r="GUQ92"/>
      <c r="GUR92"/>
      <c r="GUS92"/>
      <c r="GUT92"/>
      <c r="GUU92"/>
      <c r="GUV92"/>
      <c r="GUW92"/>
      <c r="GUX92"/>
      <c r="GUY92"/>
      <c r="GUZ92"/>
      <c r="GVA92"/>
      <c r="GVB92"/>
      <c r="GVC92"/>
      <c r="GVD92"/>
      <c r="GVE92"/>
      <c r="GVF92"/>
      <c r="GVG92"/>
      <c r="GVH92"/>
      <c r="GVI92"/>
      <c r="GVJ92"/>
      <c r="GVK92"/>
      <c r="GVL92"/>
      <c r="GVM92"/>
      <c r="GVN92"/>
      <c r="GVO92"/>
      <c r="GVP92"/>
      <c r="GVQ92"/>
      <c r="GVR92"/>
      <c r="GVS92"/>
      <c r="GVT92"/>
      <c r="GVU92"/>
      <c r="GVV92"/>
      <c r="GVW92"/>
      <c r="GVX92"/>
      <c r="GVY92"/>
      <c r="GVZ92"/>
      <c r="GWA92"/>
      <c r="GWB92"/>
      <c r="GWC92"/>
      <c r="GWD92"/>
      <c r="GWE92"/>
      <c r="GWF92"/>
      <c r="GWG92"/>
      <c r="GWH92"/>
      <c r="GWI92"/>
      <c r="GWJ92"/>
      <c r="GWK92"/>
      <c r="GWL92"/>
      <c r="GWM92"/>
      <c r="GWN92"/>
      <c r="GWO92"/>
      <c r="GWP92"/>
      <c r="GWQ92"/>
      <c r="GWR92"/>
      <c r="GWS92"/>
      <c r="GWT92"/>
      <c r="GWU92"/>
      <c r="GWV92"/>
      <c r="GWW92"/>
      <c r="GWX92"/>
      <c r="GWY92"/>
      <c r="GWZ92"/>
      <c r="GXA92"/>
      <c r="GXB92"/>
      <c r="GXC92"/>
      <c r="GXD92"/>
      <c r="GXE92"/>
      <c r="GXF92"/>
      <c r="GXG92"/>
      <c r="GXH92"/>
      <c r="GXI92"/>
      <c r="GXJ92"/>
      <c r="GXK92"/>
      <c r="GXL92"/>
      <c r="GXM92"/>
      <c r="GXN92"/>
      <c r="GXO92"/>
      <c r="GXP92"/>
      <c r="GXQ92"/>
      <c r="GXR92"/>
      <c r="GXS92"/>
      <c r="GXT92"/>
      <c r="GXU92"/>
      <c r="GXV92"/>
      <c r="GXW92"/>
      <c r="GXX92"/>
      <c r="GXY92"/>
      <c r="GXZ92"/>
      <c r="GYA92"/>
      <c r="GYB92"/>
      <c r="GYC92"/>
      <c r="GYD92"/>
      <c r="GYE92"/>
      <c r="GYF92"/>
      <c r="GYG92"/>
      <c r="GYH92"/>
      <c r="GYI92"/>
      <c r="GYJ92"/>
      <c r="GYK92"/>
      <c r="GYL92"/>
      <c r="GYM92"/>
      <c r="GYN92"/>
      <c r="GYO92"/>
      <c r="GYP92"/>
      <c r="GYQ92"/>
      <c r="GYR92"/>
      <c r="GYS92"/>
      <c r="GYT92"/>
      <c r="GYU92"/>
      <c r="GYV92"/>
      <c r="GYW92"/>
      <c r="GYX92"/>
      <c r="GYY92"/>
      <c r="GYZ92"/>
      <c r="GZA92"/>
      <c r="GZB92"/>
      <c r="GZC92"/>
      <c r="GZD92"/>
      <c r="GZE92"/>
      <c r="GZF92"/>
      <c r="GZG92"/>
      <c r="GZH92"/>
      <c r="GZI92"/>
      <c r="GZJ92"/>
      <c r="GZK92"/>
      <c r="GZL92"/>
      <c r="GZM92"/>
      <c r="GZN92"/>
      <c r="GZO92"/>
      <c r="GZP92"/>
      <c r="GZQ92"/>
      <c r="GZR92"/>
      <c r="GZS92"/>
      <c r="GZT92"/>
      <c r="GZU92"/>
      <c r="GZV92"/>
      <c r="GZW92"/>
      <c r="GZX92"/>
      <c r="GZY92"/>
      <c r="GZZ92"/>
      <c r="HAA92"/>
      <c r="HAB92"/>
      <c r="HAC92"/>
      <c r="HAD92"/>
      <c r="HAE92"/>
      <c r="HAF92"/>
      <c r="HAG92"/>
      <c r="HAH92"/>
      <c r="HAI92"/>
      <c r="HAJ92"/>
      <c r="HAK92"/>
      <c r="HAL92"/>
      <c r="HAM92"/>
      <c r="HAN92"/>
      <c r="HAO92"/>
      <c r="HAP92"/>
      <c r="HAQ92"/>
      <c r="HAR92"/>
      <c r="HAS92"/>
      <c r="HAT92"/>
      <c r="HAU92"/>
      <c r="HAV92"/>
      <c r="HAW92"/>
      <c r="HAX92"/>
      <c r="HAY92"/>
      <c r="HAZ92"/>
      <c r="HBA92"/>
      <c r="HBB92"/>
      <c r="HBC92"/>
      <c r="HBD92"/>
      <c r="HBE92"/>
      <c r="HBF92"/>
      <c r="HBG92"/>
      <c r="HBH92"/>
      <c r="HBI92"/>
      <c r="HBJ92"/>
      <c r="HBK92"/>
      <c r="HBL92"/>
      <c r="HBM92"/>
      <c r="HBN92"/>
      <c r="HBO92"/>
      <c r="HBP92"/>
      <c r="HBQ92"/>
      <c r="HBR92"/>
      <c r="HBS92"/>
      <c r="HBT92"/>
      <c r="HBU92"/>
      <c r="HBV92"/>
      <c r="HBW92"/>
      <c r="HBX92"/>
      <c r="HBY92"/>
      <c r="HBZ92"/>
      <c r="HCA92"/>
      <c r="HCB92"/>
      <c r="HCC92"/>
      <c r="HCD92"/>
      <c r="HCE92"/>
      <c r="HCF92"/>
      <c r="HCG92"/>
      <c r="HCH92"/>
      <c r="HCI92"/>
      <c r="HCJ92"/>
      <c r="HCK92"/>
      <c r="HCL92"/>
      <c r="HCM92"/>
      <c r="HCN92"/>
      <c r="HCO92"/>
      <c r="HCP92"/>
      <c r="HCQ92"/>
      <c r="HCR92"/>
      <c r="HCS92"/>
      <c r="HCT92"/>
      <c r="HCU92"/>
      <c r="HCV92"/>
      <c r="HCW92"/>
      <c r="HCX92"/>
      <c r="HCY92"/>
      <c r="HCZ92"/>
      <c r="HDA92"/>
      <c r="HDB92"/>
      <c r="HDC92"/>
      <c r="HDD92"/>
      <c r="HDE92"/>
      <c r="HDF92"/>
      <c r="HDG92"/>
      <c r="HDH92"/>
      <c r="HDI92"/>
      <c r="HDJ92"/>
      <c r="HDK92"/>
      <c r="HDL92"/>
      <c r="HDM92"/>
      <c r="HDN92"/>
      <c r="HDO92"/>
      <c r="HDP92"/>
      <c r="HDQ92"/>
      <c r="HDR92"/>
      <c r="HDS92"/>
      <c r="HDT92"/>
      <c r="HDU92"/>
      <c r="HDV92"/>
      <c r="HDW92"/>
      <c r="HDX92"/>
      <c r="HDY92"/>
      <c r="HDZ92"/>
      <c r="HEA92"/>
      <c r="HEB92"/>
      <c r="HEC92"/>
      <c r="HED92"/>
      <c r="HEE92"/>
      <c r="HEF92"/>
      <c r="HEG92"/>
      <c r="HEH92"/>
      <c r="HEI92"/>
      <c r="HEJ92"/>
      <c r="HEK92"/>
      <c r="HEL92"/>
      <c r="HEM92"/>
      <c r="HEN92"/>
      <c r="HEO92"/>
      <c r="HEP92"/>
      <c r="HEQ92"/>
      <c r="HER92"/>
      <c r="HES92"/>
      <c r="HET92"/>
      <c r="HEU92"/>
      <c r="HEV92"/>
      <c r="HEW92"/>
      <c r="HEX92"/>
      <c r="HEY92"/>
      <c r="HEZ92"/>
      <c r="HFA92"/>
      <c r="HFB92"/>
      <c r="HFC92"/>
      <c r="HFD92"/>
      <c r="HFE92"/>
      <c r="HFF92"/>
      <c r="HFG92"/>
      <c r="HFH92"/>
      <c r="HFI92"/>
      <c r="HFJ92"/>
      <c r="HFK92"/>
      <c r="HFL92"/>
      <c r="HFM92"/>
      <c r="HFN92"/>
      <c r="HFO92"/>
      <c r="HFP92"/>
      <c r="HFQ92"/>
      <c r="HFR92"/>
      <c r="HFS92"/>
      <c r="HFT92"/>
      <c r="HFU92"/>
      <c r="HFV92"/>
      <c r="HFW92"/>
      <c r="HFX92"/>
      <c r="HFY92"/>
      <c r="HFZ92"/>
      <c r="HGA92"/>
      <c r="HGB92"/>
      <c r="HGC92"/>
      <c r="HGD92"/>
      <c r="HGE92"/>
      <c r="HGF92"/>
      <c r="HGG92"/>
      <c r="HGH92"/>
      <c r="HGI92"/>
      <c r="HGJ92"/>
      <c r="HGK92"/>
      <c r="HGL92"/>
      <c r="HGM92"/>
      <c r="HGN92"/>
      <c r="HGO92"/>
      <c r="HGP92"/>
      <c r="HGQ92"/>
      <c r="HGR92"/>
      <c r="HGS92"/>
      <c r="HGT92"/>
      <c r="HGU92"/>
      <c r="HGV92"/>
      <c r="HGW92"/>
      <c r="HGX92"/>
      <c r="HGY92"/>
      <c r="HGZ92"/>
      <c r="HHA92"/>
      <c r="HHB92"/>
      <c r="HHC92"/>
      <c r="HHD92"/>
      <c r="HHE92"/>
      <c r="HHF92"/>
      <c r="HHG92"/>
      <c r="HHH92"/>
      <c r="HHI92"/>
      <c r="HHJ92"/>
      <c r="HHK92"/>
      <c r="HHL92"/>
      <c r="HHM92"/>
      <c r="HHN92"/>
      <c r="HHO92"/>
      <c r="HHP92"/>
      <c r="HHQ92"/>
      <c r="HHR92"/>
      <c r="HHS92"/>
      <c r="HHT92"/>
      <c r="HHU92"/>
      <c r="HHV92"/>
      <c r="HHW92"/>
      <c r="HHX92"/>
      <c r="HHY92"/>
      <c r="HHZ92"/>
      <c r="HIA92"/>
      <c r="HIB92"/>
      <c r="HIC92"/>
      <c r="HID92"/>
      <c r="HIE92"/>
      <c r="HIF92"/>
      <c r="HIG92"/>
      <c r="HIH92"/>
      <c r="HII92"/>
      <c r="HIJ92"/>
      <c r="HIK92"/>
      <c r="HIL92"/>
      <c r="HIM92"/>
      <c r="HIN92"/>
      <c r="HIO92"/>
      <c r="HIP92"/>
      <c r="HIQ92"/>
      <c r="HIR92"/>
      <c r="HIS92"/>
      <c r="HIT92"/>
      <c r="HIU92"/>
      <c r="HIV92"/>
      <c r="HIW92"/>
      <c r="HIX92"/>
      <c r="HIY92"/>
      <c r="HIZ92"/>
      <c r="HJA92"/>
      <c r="HJB92"/>
      <c r="HJC92"/>
      <c r="HJD92"/>
      <c r="HJE92"/>
      <c r="HJF92"/>
      <c r="HJG92"/>
      <c r="HJH92"/>
      <c r="HJI92"/>
      <c r="HJJ92"/>
      <c r="HJK92"/>
      <c r="HJL92"/>
      <c r="HJM92"/>
      <c r="HJN92"/>
      <c r="HJO92"/>
      <c r="HJP92"/>
      <c r="HJQ92"/>
      <c r="HJR92"/>
      <c r="HJS92"/>
      <c r="HJT92"/>
      <c r="HJU92"/>
      <c r="HJV92"/>
      <c r="HJW92"/>
      <c r="HJX92"/>
      <c r="HJY92"/>
      <c r="HJZ92"/>
      <c r="HKA92"/>
      <c r="HKB92"/>
      <c r="HKC92"/>
      <c r="HKD92"/>
      <c r="HKE92"/>
      <c r="HKF92"/>
      <c r="HKG92"/>
      <c r="HKH92"/>
      <c r="HKI92"/>
      <c r="HKJ92"/>
      <c r="HKK92"/>
      <c r="HKL92"/>
      <c r="HKM92"/>
      <c r="HKN92"/>
      <c r="HKO92"/>
      <c r="HKP92"/>
      <c r="HKQ92"/>
      <c r="HKR92"/>
      <c r="HKS92"/>
      <c r="HKT92"/>
      <c r="HKU92"/>
      <c r="HKV92"/>
      <c r="HKW92"/>
      <c r="HKX92"/>
      <c r="HKY92"/>
      <c r="HKZ92"/>
      <c r="HLA92"/>
      <c r="HLB92"/>
      <c r="HLC92"/>
      <c r="HLD92"/>
      <c r="HLE92"/>
      <c r="HLF92"/>
      <c r="HLG92"/>
      <c r="HLH92"/>
      <c r="HLI92"/>
      <c r="HLJ92"/>
      <c r="HLK92"/>
      <c r="HLL92"/>
      <c r="HLM92"/>
      <c r="HLN92"/>
      <c r="HLO92"/>
      <c r="HLP92"/>
      <c r="HLQ92"/>
      <c r="HLR92"/>
      <c r="HLS92"/>
      <c r="HLT92"/>
      <c r="HLU92"/>
      <c r="HLV92"/>
      <c r="HLW92"/>
      <c r="HLX92"/>
      <c r="HLY92"/>
      <c r="HLZ92"/>
      <c r="HMA92"/>
      <c r="HMB92"/>
      <c r="HMC92"/>
      <c r="HMD92"/>
      <c r="HME92"/>
      <c r="HMF92"/>
      <c r="HMG92"/>
      <c r="HMH92"/>
      <c r="HMI92"/>
      <c r="HMJ92"/>
      <c r="HMK92"/>
      <c r="HML92"/>
      <c r="HMM92"/>
      <c r="HMN92"/>
      <c r="HMO92"/>
      <c r="HMP92"/>
      <c r="HMQ92"/>
      <c r="HMR92"/>
      <c r="HMS92"/>
      <c r="HMT92"/>
      <c r="HMU92"/>
      <c r="HMV92"/>
      <c r="HMW92"/>
      <c r="HMX92"/>
      <c r="HMY92"/>
      <c r="HMZ92"/>
      <c r="HNA92"/>
      <c r="HNB92"/>
      <c r="HNC92"/>
      <c r="HND92"/>
      <c r="HNE92"/>
      <c r="HNF92"/>
      <c r="HNG92"/>
      <c r="HNH92"/>
      <c r="HNI92"/>
      <c r="HNJ92"/>
      <c r="HNK92"/>
      <c r="HNL92"/>
      <c r="HNM92"/>
      <c r="HNN92"/>
      <c r="HNO92"/>
      <c r="HNP92"/>
      <c r="HNQ92"/>
      <c r="HNR92"/>
      <c r="HNS92"/>
      <c r="HNT92"/>
      <c r="HNU92"/>
      <c r="HNV92"/>
      <c r="HNW92"/>
      <c r="HNX92"/>
      <c r="HNY92"/>
      <c r="HNZ92"/>
      <c r="HOA92"/>
      <c r="HOB92"/>
      <c r="HOC92"/>
      <c r="HOD92"/>
      <c r="HOE92"/>
      <c r="HOF92"/>
      <c r="HOG92"/>
      <c r="HOH92"/>
      <c r="HOI92"/>
      <c r="HOJ92"/>
      <c r="HOK92"/>
      <c r="HOL92"/>
      <c r="HOM92"/>
      <c r="HON92"/>
      <c r="HOO92"/>
      <c r="HOP92"/>
      <c r="HOQ92"/>
      <c r="HOR92"/>
      <c r="HOS92"/>
      <c r="HOT92"/>
      <c r="HOU92"/>
      <c r="HOV92"/>
      <c r="HOW92"/>
      <c r="HOX92"/>
      <c r="HOY92"/>
      <c r="HOZ92"/>
      <c r="HPA92"/>
      <c r="HPB92"/>
      <c r="HPC92"/>
      <c r="HPD92"/>
      <c r="HPE92"/>
      <c r="HPF92"/>
      <c r="HPG92"/>
      <c r="HPH92"/>
      <c r="HPI92"/>
      <c r="HPJ92"/>
      <c r="HPK92"/>
      <c r="HPL92"/>
      <c r="HPM92"/>
      <c r="HPN92"/>
      <c r="HPO92"/>
      <c r="HPP92"/>
      <c r="HPQ92"/>
      <c r="HPR92"/>
      <c r="HPS92"/>
      <c r="HPT92"/>
      <c r="HPU92"/>
      <c r="HPV92"/>
      <c r="HPW92"/>
      <c r="HPX92"/>
      <c r="HPY92"/>
      <c r="HPZ92"/>
      <c r="HQA92"/>
      <c r="HQB92"/>
      <c r="HQC92"/>
      <c r="HQD92"/>
      <c r="HQE92"/>
      <c r="HQF92"/>
      <c r="HQG92"/>
      <c r="HQH92"/>
      <c r="HQI92"/>
      <c r="HQJ92"/>
      <c r="HQK92"/>
      <c r="HQL92"/>
      <c r="HQM92"/>
      <c r="HQN92"/>
      <c r="HQO92"/>
      <c r="HQP92"/>
      <c r="HQQ92"/>
      <c r="HQR92"/>
      <c r="HQS92"/>
      <c r="HQT92"/>
      <c r="HQU92"/>
      <c r="HQV92"/>
      <c r="HQW92"/>
      <c r="HQX92"/>
      <c r="HQY92"/>
      <c r="HQZ92"/>
      <c r="HRA92"/>
      <c r="HRB92"/>
      <c r="HRC92"/>
      <c r="HRD92"/>
      <c r="HRE92"/>
      <c r="HRF92"/>
      <c r="HRG92"/>
      <c r="HRH92"/>
      <c r="HRI92"/>
      <c r="HRJ92"/>
      <c r="HRK92"/>
      <c r="HRL92"/>
      <c r="HRM92"/>
      <c r="HRN92"/>
      <c r="HRO92"/>
      <c r="HRP92"/>
      <c r="HRQ92"/>
      <c r="HRR92"/>
      <c r="HRS92"/>
      <c r="HRT92"/>
      <c r="HRU92"/>
      <c r="HRV92"/>
      <c r="HRW92"/>
      <c r="HRX92"/>
      <c r="HRY92"/>
      <c r="HRZ92"/>
      <c r="HSA92"/>
      <c r="HSB92"/>
      <c r="HSC92"/>
      <c r="HSD92"/>
      <c r="HSE92"/>
      <c r="HSF92"/>
      <c r="HSG92"/>
      <c r="HSH92"/>
      <c r="HSI92"/>
      <c r="HSJ92"/>
      <c r="HSK92"/>
      <c r="HSL92"/>
      <c r="HSM92"/>
      <c r="HSN92"/>
      <c r="HSO92"/>
      <c r="HSP92"/>
      <c r="HSQ92"/>
      <c r="HSR92"/>
      <c r="HSS92"/>
      <c r="HST92"/>
      <c r="HSU92"/>
      <c r="HSV92"/>
      <c r="HSW92"/>
      <c r="HSX92"/>
      <c r="HSY92"/>
      <c r="HSZ92"/>
      <c r="HTA92"/>
      <c r="HTB92"/>
      <c r="HTC92"/>
      <c r="HTD92"/>
      <c r="HTE92"/>
      <c r="HTF92"/>
      <c r="HTG92"/>
      <c r="HTH92"/>
      <c r="HTI92"/>
      <c r="HTJ92"/>
      <c r="HTK92"/>
      <c r="HTL92"/>
      <c r="HTM92"/>
      <c r="HTN92"/>
      <c r="HTO92"/>
      <c r="HTP92"/>
      <c r="HTQ92"/>
      <c r="HTR92"/>
      <c r="HTS92"/>
      <c r="HTT92"/>
      <c r="HTU92"/>
      <c r="HTV92"/>
      <c r="HTW92"/>
      <c r="HTX92"/>
      <c r="HTY92"/>
      <c r="HTZ92"/>
      <c r="HUA92"/>
      <c r="HUB92"/>
      <c r="HUC92"/>
      <c r="HUD92"/>
      <c r="HUE92"/>
      <c r="HUF92"/>
      <c r="HUG92"/>
      <c r="HUH92"/>
      <c r="HUI92"/>
      <c r="HUJ92"/>
      <c r="HUK92"/>
      <c r="HUL92"/>
      <c r="HUM92"/>
      <c r="HUN92"/>
      <c r="HUO92"/>
      <c r="HUP92"/>
      <c r="HUQ92"/>
      <c r="HUR92"/>
      <c r="HUS92"/>
      <c r="HUT92"/>
      <c r="HUU92"/>
      <c r="HUV92"/>
      <c r="HUW92"/>
      <c r="HUX92"/>
      <c r="HUY92"/>
      <c r="HUZ92"/>
      <c r="HVA92"/>
      <c r="HVB92"/>
      <c r="HVC92"/>
      <c r="HVD92"/>
      <c r="HVE92"/>
      <c r="HVF92"/>
      <c r="HVG92"/>
      <c r="HVH92"/>
      <c r="HVI92"/>
      <c r="HVJ92"/>
      <c r="HVK92"/>
      <c r="HVL92"/>
      <c r="HVM92"/>
      <c r="HVN92"/>
      <c r="HVO92"/>
      <c r="HVP92"/>
      <c r="HVQ92"/>
      <c r="HVR92"/>
      <c r="HVS92"/>
      <c r="HVT92"/>
      <c r="HVU92"/>
      <c r="HVV92"/>
      <c r="HVW92"/>
      <c r="HVX92"/>
      <c r="HVY92"/>
      <c r="HVZ92"/>
      <c r="HWA92"/>
      <c r="HWB92"/>
      <c r="HWC92"/>
      <c r="HWD92"/>
      <c r="HWE92"/>
      <c r="HWF92"/>
      <c r="HWG92"/>
      <c r="HWH92"/>
      <c r="HWI92"/>
      <c r="HWJ92"/>
      <c r="HWK92"/>
      <c r="HWL92"/>
      <c r="HWM92"/>
      <c r="HWN92"/>
      <c r="HWO92"/>
      <c r="HWP92"/>
      <c r="HWQ92"/>
      <c r="HWR92"/>
      <c r="HWS92"/>
      <c r="HWT92"/>
      <c r="HWU92"/>
      <c r="HWV92"/>
      <c r="HWW92"/>
      <c r="HWX92"/>
      <c r="HWY92"/>
      <c r="HWZ92"/>
      <c r="HXA92"/>
      <c r="HXB92"/>
      <c r="HXC92"/>
      <c r="HXD92"/>
      <c r="HXE92"/>
      <c r="HXF92"/>
      <c r="HXG92"/>
      <c r="HXH92"/>
      <c r="HXI92"/>
      <c r="HXJ92"/>
      <c r="HXK92"/>
      <c r="HXL92"/>
      <c r="HXM92"/>
      <c r="HXN92"/>
      <c r="HXO92"/>
      <c r="HXP92"/>
      <c r="HXQ92"/>
      <c r="HXR92"/>
      <c r="HXS92"/>
      <c r="HXT92"/>
      <c r="HXU92"/>
      <c r="HXV92"/>
      <c r="HXW92"/>
      <c r="HXX92"/>
      <c r="HXY92"/>
      <c r="HXZ92"/>
      <c r="HYA92"/>
      <c r="HYB92"/>
      <c r="HYC92"/>
      <c r="HYD92"/>
      <c r="HYE92"/>
      <c r="HYF92"/>
      <c r="HYG92"/>
      <c r="HYH92"/>
      <c r="HYI92"/>
      <c r="HYJ92"/>
      <c r="HYK92"/>
      <c r="HYL92"/>
      <c r="HYM92"/>
      <c r="HYN92"/>
      <c r="HYO92"/>
      <c r="HYP92"/>
      <c r="HYQ92"/>
      <c r="HYR92"/>
      <c r="HYS92"/>
      <c r="HYT92"/>
      <c r="HYU92"/>
      <c r="HYV92"/>
      <c r="HYW92"/>
      <c r="HYX92"/>
      <c r="HYY92"/>
      <c r="HYZ92"/>
      <c r="HZA92"/>
      <c r="HZB92"/>
      <c r="HZC92"/>
      <c r="HZD92"/>
      <c r="HZE92"/>
      <c r="HZF92"/>
      <c r="HZG92"/>
      <c r="HZH92"/>
      <c r="HZI92"/>
      <c r="HZJ92"/>
      <c r="HZK92"/>
      <c r="HZL92"/>
      <c r="HZM92"/>
      <c r="HZN92"/>
      <c r="HZO92"/>
      <c r="HZP92"/>
      <c r="HZQ92"/>
      <c r="HZR92"/>
      <c r="HZS92"/>
      <c r="HZT92"/>
      <c r="HZU92"/>
      <c r="HZV92"/>
      <c r="HZW92"/>
      <c r="HZX92"/>
      <c r="HZY92"/>
      <c r="HZZ92"/>
      <c r="IAA92"/>
      <c r="IAB92"/>
      <c r="IAC92"/>
      <c r="IAD92"/>
      <c r="IAE92"/>
      <c r="IAF92"/>
      <c r="IAG92"/>
      <c r="IAH92"/>
      <c r="IAI92"/>
      <c r="IAJ92"/>
      <c r="IAK92"/>
      <c r="IAL92"/>
      <c r="IAM92"/>
      <c r="IAN92"/>
      <c r="IAO92"/>
      <c r="IAP92"/>
      <c r="IAQ92"/>
      <c r="IAR92"/>
      <c r="IAS92"/>
      <c r="IAT92"/>
      <c r="IAU92"/>
      <c r="IAV92"/>
      <c r="IAW92"/>
      <c r="IAX92"/>
      <c r="IAY92"/>
      <c r="IAZ92"/>
      <c r="IBA92"/>
      <c r="IBB92"/>
      <c r="IBC92"/>
      <c r="IBD92"/>
      <c r="IBE92"/>
      <c r="IBF92"/>
      <c r="IBG92"/>
      <c r="IBH92"/>
      <c r="IBI92"/>
      <c r="IBJ92"/>
      <c r="IBK92"/>
      <c r="IBL92"/>
      <c r="IBM92"/>
      <c r="IBN92"/>
      <c r="IBO92"/>
      <c r="IBP92"/>
      <c r="IBQ92"/>
      <c r="IBR92"/>
      <c r="IBS92"/>
      <c r="IBT92"/>
      <c r="IBU92"/>
      <c r="IBV92"/>
      <c r="IBW92"/>
      <c r="IBX92"/>
      <c r="IBY92"/>
      <c r="IBZ92"/>
      <c r="ICA92"/>
      <c r="ICB92"/>
      <c r="ICC92"/>
      <c r="ICD92"/>
      <c r="ICE92"/>
      <c r="ICF92"/>
      <c r="ICG92"/>
      <c r="ICH92"/>
      <c r="ICI92"/>
      <c r="ICJ92"/>
      <c r="ICK92"/>
      <c r="ICL92"/>
      <c r="ICM92"/>
      <c r="ICN92"/>
      <c r="ICO92"/>
      <c r="ICP92"/>
      <c r="ICQ92"/>
      <c r="ICR92"/>
      <c r="ICS92"/>
      <c r="ICT92"/>
      <c r="ICU92"/>
      <c r="ICV92"/>
      <c r="ICW92"/>
      <c r="ICX92"/>
      <c r="ICY92"/>
      <c r="ICZ92"/>
      <c r="IDA92"/>
      <c r="IDB92"/>
      <c r="IDC92"/>
      <c r="IDD92"/>
      <c r="IDE92"/>
      <c r="IDF92"/>
      <c r="IDG92"/>
      <c r="IDH92"/>
      <c r="IDI92"/>
      <c r="IDJ92"/>
      <c r="IDK92"/>
      <c r="IDL92"/>
      <c r="IDM92"/>
      <c r="IDN92"/>
      <c r="IDO92"/>
      <c r="IDP92"/>
      <c r="IDQ92"/>
      <c r="IDR92"/>
      <c r="IDS92"/>
      <c r="IDT92"/>
      <c r="IDU92"/>
      <c r="IDV92"/>
      <c r="IDW92"/>
      <c r="IDX92"/>
      <c r="IDY92"/>
      <c r="IDZ92"/>
      <c r="IEA92"/>
      <c r="IEB92"/>
      <c r="IEC92"/>
      <c r="IED92"/>
      <c r="IEE92"/>
      <c r="IEF92"/>
      <c r="IEG92"/>
      <c r="IEH92"/>
      <c r="IEI92"/>
      <c r="IEJ92"/>
      <c r="IEK92"/>
      <c r="IEL92"/>
      <c r="IEM92"/>
      <c r="IEN92"/>
      <c r="IEO92"/>
      <c r="IEP92"/>
      <c r="IEQ92"/>
      <c r="IER92"/>
      <c r="IES92"/>
      <c r="IET92"/>
      <c r="IEU92"/>
      <c r="IEV92"/>
      <c r="IEW92"/>
      <c r="IEX92"/>
      <c r="IEY92"/>
      <c r="IEZ92"/>
      <c r="IFA92"/>
      <c r="IFB92"/>
      <c r="IFC92"/>
      <c r="IFD92"/>
      <c r="IFE92"/>
      <c r="IFF92"/>
      <c r="IFG92"/>
      <c r="IFH92"/>
      <c r="IFI92"/>
      <c r="IFJ92"/>
      <c r="IFK92"/>
      <c r="IFL92"/>
      <c r="IFM92"/>
      <c r="IFN92"/>
      <c r="IFO92"/>
      <c r="IFP92"/>
      <c r="IFQ92"/>
      <c r="IFR92"/>
      <c r="IFS92"/>
      <c r="IFT92"/>
      <c r="IFU92"/>
      <c r="IFV92"/>
      <c r="IFW92"/>
      <c r="IFX92"/>
      <c r="IFY92"/>
      <c r="IFZ92"/>
      <c r="IGA92"/>
      <c r="IGB92"/>
      <c r="IGC92"/>
      <c r="IGD92"/>
      <c r="IGE92"/>
      <c r="IGF92"/>
      <c r="IGG92"/>
      <c r="IGH92"/>
      <c r="IGI92"/>
      <c r="IGJ92"/>
      <c r="IGK92"/>
      <c r="IGL92"/>
      <c r="IGM92"/>
      <c r="IGN92"/>
      <c r="IGO92"/>
      <c r="IGP92"/>
      <c r="IGQ92"/>
      <c r="IGR92"/>
      <c r="IGS92"/>
      <c r="IGT92"/>
      <c r="IGU92"/>
      <c r="IGV92"/>
      <c r="IGW92"/>
      <c r="IGX92"/>
      <c r="IGY92"/>
      <c r="IGZ92"/>
      <c r="IHA92"/>
      <c r="IHB92"/>
      <c r="IHC92"/>
      <c r="IHD92"/>
      <c r="IHE92"/>
      <c r="IHF92"/>
      <c r="IHG92"/>
      <c r="IHH92"/>
      <c r="IHI92"/>
      <c r="IHJ92"/>
      <c r="IHK92"/>
      <c r="IHL92"/>
      <c r="IHM92"/>
      <c r="IHN92"/>
      <c r="IHO92"/>
      <c r="IHP92"/>
      <c r="IHQ92"/>
      <c r="IHR92"/>
      <c r="IHS92"/>
      <c r="IHT92"/>
      <c r="IHU92"/>
      <c r="IHV92"/>
      <c r="IHW92"/>
      <c r="IHX92"/>
      <c r="IHY92"/>
      <c r="IHZ92"/>
      <c r="IIA92"/>
      <c r="IIB92"/>
      <c r="IIC92"/>
      <c r="IID92"/>
      <c r="IIE92"/>
      <c r="IIF92"/>
      <c r="IIG92"/>
      <c r="IIH92"/>
      <c r="III92"/>
      <c r="IIJ92"/>
      <c r="IIK92"/>
      <c r="IIL92"/>
      <c r="IIM92"/>
      <c r="IIN92"/>
      <c r="IIO92"/>
      <c r="IIP92"/>
      <c r="IIQ92"/>
      <c r="IIR92"/>
      <c r="IIS92"/>
      <c r="IIT92"/>
      <c r="IIU92"/>
      <c r="IIV92"/>
      <c r="IIW92"/>
      <c r="IIX92"/>
      <c r="IIY92"/>
      <c r="IIZ92"/>
      <c r="IJA92"/>
      <c r="IJB92"/>
      <c r="IJC92"/>
      <c r="IJD92"/>
      <c r="IJE92"/>
      <c r="IJF92"/>
      <c r="IJG92"/>
      <c r="IJH92"/>
      <c r="IJI92"/>
      <c r="IJJ92"/>
      <c r="IJK92"/>
      <c r="IJL92"/>
      <c r="IJM92"/>
      <c r="IJN92"/>
      <c r="IJO92"/>
      <c r="IJP92"/>
      <c r="IJQ92"/>
      <c r="IJR92"/>
      <c r="IJS92"/>
      <c r="IJT92"/>
      <c r="IJU92"/>
      <c r="IJV92"/>
      <c r="IJW92"/>
      <c r="IJX92"/>
      <c r="IJY92"/>
      <c r="IJZ92"/>
      <c r="IKA92"/>
      <c r="IKB92"/>
      <c r="IKC92"/>
      <c r="IKD92"/>
      <c r="IKE92"/>
      <c r="IKF92"/>
      <c r="IKG92"/>
      <c r="IKH92"/>
      <c r="IKI92"/>
      <c r="IKJ92"/>
      <c r="IKK92"/>
      <c r="IKL92"/>
      <c r="IKM92"/>
      <c r="IKN92"/>
      <c r="IKO92"/>
      <c r="IKP92"/>
      <c r="IKQ92"/>
      <c r="IKR92"/>
      <c r="IKS92"/>
      <c r="IKT92"/>
      <c r="IKU92"/>
      <c r="IKV92"/>
      <c r="IKW92"/>
      <c r="IKX92"/>
      <c r="IKY92"/>
      <c r="IKZ92"/>
      <c r="ILA92"/>
      <c r="ILB92"/>
      <c r="ILC92"/>
      <c r="ILD92"/>
      <c r="ILE92"/>
      <c r="ILF92"/>
      <c r="ILG92"/>
      <c r="ILH92"/>
      <c r="ILI92"/>
      <c r="ILJ92"/>
      <c r="ILK92"/>
      <c r="ILL92"/>
      <c r="ILM92"/>
      <c r="ILN92"/>
      <c r="ILO92"/>
      <c r="ILP92"/>
      <c r="ILQ92"/>
      <c r="ILR92"/>
      <c r="ILS92"/>
      <c r="ILT92"/>
      <c r="ILU92"/>
      <c r="ILV92"/>
      <c r="ILW92"/>
      <c r="ILX92"/>
      <c r="ILY92"/>
      <c r="ILZ92"/>
      <c r="IMA92"/>
      <c r="IMB92"/>
      <c r="IMC92"/>
      <c r="IMD92"/>
      <c r="IME92"/>
      <c r="IMF92"/>
      <c r="IMG92"/>
      <c r="IMH92"/>
      <c r="IMI92"/>
      <c r="IMJ92"/>
      <c r="IMK92"/>
      <c r="IML92"/>
      <c r="IMM92"/>
      <c r="IMN92"/>
      <c r="IMO92"/>
      <c r="IMP92"/>
      <c r="IMQ92"/>
      <c r="IMR92"/>
      <c r="IMS92"/>
      <c r="IMT92"/>
      <c r="IMU92"/>
      <c r="IMV92"/>
      <c r="IMW92"/>
      <c r="IMX92"/>
      <c r="IMY92"/>
      <c r="IMZ92"/>
      <c r="INA92"/>
      <c r="INB92"/>
      <c r="INC92"/>
      <c r="IND92"/>
      <c r="INE92"/>
      <c r="INF92"/>
      <c r="ING92"/>
      <c r="INH92"/>
      <c r="INI92"/>
      <c r="INJ92"/>
      <c r="INK92"/>
      <c r="INL92"/>
      <c r="INM92"/>
      <c r="INN92"/>
      <c r="INO92"/>
      <c r="INP92"/>
      <c r="INQ92"/>
      <c r="INR92"/>
      <c r="INS92"/>
      <c r="INT92"/>
      <c r="INU92"/>
      <c r="INV92"/>
      <c r="INW92"/>
      <c r="INX92"/>
      <c r="INY92"/>
      <c r="INZ92"/>
      <c r="IOA92"/>
      <c r="IOB92"/>
      <c r="IOC92"/>
      <c r="IOD92"/>
      <c r="IOE92"/>
      <c r="IOF92"/>
      <c r="IOG92"/>
      <c r="IOH92"/>
      <c r="IOI92"/>
      <c r="IOJ92"/>
      <c r="IOK92"/>
      <c r="IOL92"/>
      <c r="IOM92"/>
      <c r="ION92"/>
      <c r="IOO92"/>
      <c r="IOP92"/>
      <c r="IOQ92"/>
      <c r="IOR92"/>
      <c r="IOS92"/>
      <c r="IOT92"/>
      <c r="IOU92"/>
      <c r="IOV92"/>
      <c r="IOW92"/>
      <c r="IOX92"/>
      <c r="IOY92"/>
      <c r="IOZ92"/>
      <c r="IPA92"/>
      <c r="IPB92"/>
      <c r="IPC92"/>
      <c r="IPD92"/>
      <c r="IPE92"/>
      <c r="IPF92"/>
      <c r="IPG92"/>
      <c r="IPH92"/>
      <c r="IPI92"/>
      <c r="IPJ92"/>
      <c r="IPK92"/>
      <c r="IPL92"/>
      <c r="IPM92"/>
      <c r="IPN92"/>
      <c r="IPO92"/>
      <c r="IPP92"/>
      <c r="IPQ92"/>
      <c r="IPR92"/>
      <c r="IPS92"/>
      <c r="IPT92"/>
      <c r="IPU92"/>
      <c r="IPV92"/>
      <c r="IPW92"/>
      <c r="IPX92"/>
      <c r="IPY92"/>
      <c r="IPZ92"/>
      <c r="IQA92"/>
      <c r="IQB92"/>
      <c r="IQC92"/>
      <c r="IQD92"/>
      <c r="IQE92"/>
      <c r="IQF92"/>
      <c r="IQG92"/>
      <c r="IQH92"/>
      <c r="IQI92"/>
      <c r="IQJ92"/>
      <c r="IQK92"/>
      <c r="IQL92"/>
      <c r="IQM92"/>
      <c r="IQN92"/>
      <c r="IQO92"/>
      <c r="IQP92"/>
      <c r="IQQ92"/>
      <c r="IQR92"/>
      <c r="IQS92"/>
      <c r="IQT92"/>
      <c r="IQU92"/>
      <c r="IQV92"/>
      <c r="IQW92"/>
      <c r="IQX92"/>
      <c r="IQY92"/>
      <c r="IQZ92"/>
      <c r="IRA92"/>
      <c r="IRB92"/>
      <c r="IRC92"/>
      <c r="IRD92"/>
      <c r="IRE92"/>
      <c r="IRF92"/>
      <c r="IRG92"/>
      <c r="IRH92"/>
      <c r="IRI92"/>
      <c r="IRJ92"/>
      <c r="IRK92"/>
      <c r="IRL92"/>
      <c r="IRM92"/>
      <c r="IRN92"/>
      <c r="IRO92"/>
      <c r="IRP92"/>
      <c r="IRQ92"/>
      <c r="IRR92"/>
      <c r="IRS92"/>
      <c r="IRT92"/>
      <c r="IRU92"/>
      <c r="IRV92"/>
      <c r="IRW92"/>
      <c r="IRX92"/>
      <c r="IRY92"/>
      <c r="IRZ92"/>
      <c r="ISA92"/>
      <c r="ISB92"/>
      <c r="ISC92"/>
      <c r="ISD92"/>
      <c r="ISE92"/>
      <c r="ISF92"/>
      <c r="ISG92"/>
      <c r="ISH92"/>
      <c r="ISI92"/>
      <c r="ISJ92"/>
      <c r="ISK92"/>
      <c r="ISL92"/>
      <c r="ISM92"/>
      <c r="ISN92"/>
      <c r="ISO92"/>
      <c r="ISP92"/>
      <c r="ISQ92"/>
      <c r="ISR92"/>
      <c r="ISS92"/>
      <c r="IST92"/>
      <c r="ISU92"/>
      <c r="ISV92"/>
      <c r="ISW92"/>
      <c r="ISX92"/>
      <c r="ISY92"/>
      <c r="ISZ92"/>
      <c r="ITA92"/>
      <c r="ITB92"/>
      <c r="ITC92"/>
      <c r="ITD92"/>
      <c r="ITE92"/>
      <c r="ITF92"/>
      <c r="ITG92"/>
      <c r="ITH92"/>
      <c r="ITI92"/>
      <c r="ITJ92"/>
      <c r="ITK92"/>
      <c r="ITL92"/>
      <c r="ITM92"/>
      <c r="ITN92"/>
      <c r="ITO92"/>
      <c r="ITP92"/>
      <c r="ITQ92"/>
      <c r="ITR92"/>
      <c r="ITS92"/>
      <c r="ITT92"/>
      <c r="ITU92"/>
      <c r="ITV92"/>
      <c r="ITW92"/>
      <c r="ITX92"/>
      <c r="ITY92"/>
      <c r="ITZ92"/>
      <c r="IUA92"/>
      <c r="IUB92"/>
      <c r="IUC92"/>
      <c r="IUD92"/>
      <c r="IUE92"/>
      <c r="IUF92"/>
      <c r="IUG92"/>
      <c r="IUH92"/>
      <c r="IUI92"/>
      <c r="IUJ92"/>
      <c r="IUK92"/>
      <c r="IUL92"/>
      <c r="IUM92"/>
      <c r="IUN92"/>
      <c r="IUO92"/>
      <c r="IUP92"/>
      <c r="IUQ92"/>
      <c r="IUR92"/>
      <c r="IUS92"/>
      <c r="IUT92"/>
      <c r="IUU92"/>
      <c r="IUV92"/>
      <c r="IUW92"/>
      <c r="IUX92"/>
      <c r="IUY92"/>
      <c r="IUZ92"/>
      <c r="IVA92"/>
      <c r="IVB92"/>
      <c r="IVC92"/>
      <c r="IVD92"/>
      <c r="IVE92"/>
      <c r="IVF92"/>
      <c r="IVG92"/>
      <c r="IVH92"/>
      <c r="IVI92"/>
      <c r="IVJ92"/>
      <c r="IVK92"/>
      <c r="IVL92"/>
      <c r="IVM92"/>
      <c r="IVN92"/>
      <c r="IVO92"/>
      <c r="IVP92"/>
      <c r="IVQ92"/>
      <c r="IVR92"/>
      <c r="IVS92"/>
      <c r="IVT92"/>
      <c r="IVU92"/>
      <c r="IVV92"/>
      <c r="IVW92"/>
      <c r="IVX92"/>
      <c r="IVY92"/>
      <c r="IVZ92"/>
      <c r="IWA92"/>
      <c r="IWB92"/>
      <c r="IWC92"/>
      <c r="IWD92"/>
      <c r="IWE92"/>
      <c r="IWF92"/>
      <c r="IWG92"/>
      <c r="IWH92"/>
      <c r="IWI92"/>
      <c r="IWJ92"/>
      <c r="IWK92"/>
      <c r="IWL92"/>
      <c r="IWM92"/>
      <c r="IWN92"/>
      <c r="IWO92"/>
      <c r="IWP92"/>
      <c r="IWQ92"/>
      <c r="IWR92"/>
      <c r="IWS92"/>
      <c r="IWT92"/>
      <c r="IWU92"/>
      <c r="IWV92"/>
      <c r="IWW92"/>
      <c r="IWX92"/>
      <c r="IWY92"/>
      <c r="IWZ92"/>
      <c r="IXA92"/>
      <c r="IXB92"/>
      <c r="IXC92"/>
      <c r="IXD92"/>
      <c r="IXE92"/>
      <c r="IXF92"/>
      <c r="IXG92"/>
      <c r="IXH92"/>
      <c r="IXI92"/>
      <c r="IXJ92"/>
      <c r="IXK92"/>
      <c r="IXL92"/>
      <c r="IXM92"/>
      <c r="IXN92"/>
      <c r="IXO92"/>
      <c r="IXP92"/>
      <c r="IXQ92"/>
      <c r="IXR92"/>
      <c r="IXS92"/>
      <c r="IXT92"/>
      <c r="IXU92"/>
      <c r="IXV92"/>
      <c r="IXW92"/>
      <c r="IXX92"/>
      <c r="IXY92"/>
      <c r="IXZ92"/>
      <c r="IYA92"/>
      <c r="IYB92"/>
      <c r="IYC92"/>
      <c r="IYD92"/>
      <c r="IYE92"/>
      <c r="IYF92"/>
      <c r="IYG92"/>
      <c r="IYH92"/>
      <c r="IYI92"/>
      <c r="IYJ92"/>
      <c r="IYK92"/>
      <c r="IYL92"/>
      <c r="IYM92"/>
      <c r="IYN92"/>
      <c r="IYO92"/>
      <c r="IYP92"/>
      <c r="IYQ92"/>
      <c r="IYR92"/>
      <c r="IYS92"/>
      <c r="IYT92"/>
      <c r="IYU92"/>
      <c r="IYV92"/>
      <c r="IYW92"/>
      <c r="IYX92"/>
      <c r="IYY92"/>
      <c r="IYZ92"/>
      <c r="IZA92"/>
      <c r="IZB92"/>
      <c r="IZC92"/>
      <c r="IZD92"/>
      <c r="IZE92"/>
      <c r="IZF92"/>
      <c r="IZG92"/>
      <c r="IZH92"/>
      <c r="IZI92"/>
      <c r="IZJ92"/>
      <c r="IZK92"/>
      <c r="IZL92"/>
      <c r="IZM92"/>
      <c r="IZN92"/>
      <c r="IZO92"/>
      <c r="IZP92"/>
      <c r="IZQ92"/>
      <c r="IZR92"/>
      <c r="IZS92"/>
      <c r="IZT92"/>
      <c r="IZU92"/>
      <c r="IZV92"/>
      <c r="IZW92"/>
      <c r="IZX92"/>
      <c r="IZY92"/>
      <c r="IZZ92"/>
      <c r="JAA92"/>
      <c r="JAB92"/>
      <c r="JAC92"/>
      <c r="JAD92"/>
      <c r="JAE92"/>
      <c r="JAF92"/>
      <c r="JAG92"/>
      <c r="JAH92"/>
      <c r="JAI92"/>
      <c r="JAJ92"/>
      <c r="JAK92"/>
      <c r="JAL92"/>
      <c r="JAM92"/>
      <c r="JAN92"/>
      <c r="JAO92"/>
      <c r="JAP92"/>
      <c r="JAQ92"/>
      <c r="JAR92"/>
      <c r="JAS92"/>
      <c r="JAT92"/>
      <c r="JAU92"/>
      <c r="JAV92"/>
      <c r="JAW92"/>
      <c r="JAX92"/>
      <c r="JAY92"/>
      <c r="JAZ92"/>
      <c r="JBA92"/>
      <c r="JBB92"/>
      <c r="JBC92"/>
      <c r="JBD92"/>
      <c r="JBE92"/>
      <c r="JBF92"/>
      <c r="JBG92"/>
      <c r="JBH92"/>
      <c r="JBI92"/>
      <c r="JBJ92"/>
      <c r="JBK92"/>
      <c r="JBL92"/>
      <c r="JBM92"/>
      <c r="JBN92"/>
      <c r="JBO92"/>
      <c r="JBP92"/>
      <c r="JBQ92"/>
      <c r="JBR92"/>
      <c r="JBS92"/>
      <c r="JBT92"/>
      <c r="JBU92"/>
      <c r="JBV92"/>
      <c r="JBW92"/>
      <c r="JBX92"/>
      <c r="JBY92"/>
      <c r="JBZ92"/>
      <c r="JCA92"/>
      <c r="JCB92"/>
      <c r="JCC92"/>
      <c r="JCD92"/>
      <c r="JCE92"/>
      <c r="JCF92"/>
      <c r="JCG92"/>
      <c r="JCH92"/>
      <c r="JCI92"/>
      <c r="JCJ92"/>
      <c r="JCK92"/>
      <c r="JCL92"/>
      <c r="JCM92"/>
      <c r="JCN92"/>
      <c r="JCO92"/>
      <c r="JCP92"/>
      <c r="JCQ92"/>
      <c r="JCR92"/>
      <c r="JCS92"/>
      <c r="JCT92"/>
      <c r="JCU92"/>
      <c r="JCV92"/>
      <c r="JCW92"/>
      <c r="JCX92"/>
      <c r="JCY92"/>
      <c r="JCZ92"/>
      <c r="JDA92"/>
      <c r="JDB92"/>
      <c r="JDC92"/>
      <c r="JDD92"/>
      <c r="JDE92"/>
      <c r="JDF92"/>
      <c r="JDG92"/>
      <c r="JDH92"/>
      <c r="JDI92"/>
      <c r="JDJ92"/>
      <c r="JDK92"/>
      <c r="JDL92"/>
      <c r="JDM92"/>
      <c r="JDN92"/>
      <c r="JDO92"/>
      <c r="JDP92"/>
      <c r="JDQ92"/>
      <c r="JDR92"/>
      <c r="JDS92"/>
      <c r="JDT92"/>
      <c r="JDU92"/>
      <c r="JDV92"/>
      <c r="JDW92"/>
      <c r="JDX92"/>
      <c r="JDY92"/>
      <c r="JDZ92"/>
      <c r="JEA92"/>
      <c r="JEB92"/>
      <c r="JEC92"/>
      <c r="JED92"/>
      <c r="JEE92"/>
      <c r="JEF92"/>
      <c r="JEG92"/>
      <c r="JEH92"/>
      <c r="JEI92"/>
      <c r="JEJ92"/>
      <c r="JEK92"/>
      <c r="JEL92"/>
      <c r="JEM92"/>
      <c r="JEN92"/>
      <c r="JEO92"/>
      <c r="JEP92"/>
      <c r="JEQ92"/>
      <c r="JER92"/>
      <c r="JES92"/>
      <c r="JET92"/>
      <c r="JEU92"/>
      <c r="JEV92"/>
      <c r="JEW92"/>
      <c r="JEX92"/>
      <c r="JEY92"/>
      <c r="JEZ92"/>
      <c r="JFA92"/>
      <c r="JFB92"/>
      <c r="JFC92"/>
      <c r="JFD92"/>
      <c r="JFE92"/>
      <c r="JFF92"/>
      <c r="JFG92"/>
      <c r="JFH92"/>
      <c r="JFI92"/>
      <c r="JFJ92"/>
      <c r="JFK92"/>
      <c r="JFL92"/>
      <c r="JFM92"/>
      <c r="JFN92"/>
      <c r="JFO92"/>
      <c r="JFP92"/>
      <c r="JFQ92"/>
      <c r="JFR92"/>
      <c r="JFS92"/>
      <c r="JFT92"/>
      <c r="JFU92"/>
      <c r="JFV92"/>
      <c r="JFW92"/>
      <c r="JFX92"/>
      <c r="JFY92"/>
      <c r="JFZ92"/>
      <c r="JGA92"/>
      <c r="JGB92"/>
      <c r="JGC92"/>
      <c r="JGD92"/>
      <c r="JGE92"/>
      <c r="JGF92"/>
      <c r="JGG92"/>
      <c r="JGH92"/>
      <c r="JGI92"/>
      <c r="JGJ92"/>
      <c r="JGK92"/>
      <c r="JGL92"/>
      <c r="JGM92"/>
      <c r="JGN92"/>
      <c r="JGO92"/>
      <c r="JGP92"/>
      <c r="JGQ92"/>
      <c r="JGR92"/>
      <c r="JGS92"/>
      <c r="JGT92"/>
      <c r="JGU92"/>
      <c r="JGV92"/>
      <c r="JGW92"/>
      <c r="JGX92"/>
      <c r="JGY92"/>
      <c r="JGZ92"/>
      <c r="JHA92"/>
      <c r="JHB92"/>
      <c r="JHC92"/>
      <c r="JHD92"/>
      <c r="JHE92"/>
      <c r="JHF92"/>
      <c r="JHG92"/>
      <c r="JHH92"/>
      <c r="JHI92"/>
      <c r="JHJ92"/>
      <c r="JHK92"/>
      <c r="JHL92"/>
      <c r="JHM92"/>
      <c r="JHN92"/>
      <c r="JHO92"/>
      <c r="JHP92"/>
      <c r="JHQ92"/>
      <c r="JHR92"/>
      <c r="JHS92"/>
      <c r="JHT92"/>
      <c r="JHU92"/>
      <c r="JHV92"/>
      <c r="JHW92"/>
      <c r="JHX92"/>
      <c r="JHY92"/>
      <c r="JHZ92"/>
      <c r="JIA92"/>
      <c r="JIB92"/>
      <c r="JIC92"/>
      <c r="JID92"/>
      <c r="JIE92"/>
      <c r="JIF92"/>
      <c r="JIG92"/>
      <c r="JIH92"/>
      <c r="JII92"/>
      <c r="JIJ92"/>
      <c r="JIK92"/>
      <c r="JIL92"/>
      <c r="JIM92"/>
      <c r="JIN92"/>
      <c r="JIO92"/>
      <c r="JIP92"/>
      <c r="JIQ92"/>
      <c r="JIR92"/>
      <c r="JIS92"/>
      <c r="JIT92"/>
      <c r="JIU92"/>
      <c r="JIV92"/>
      <c r="JIW92"/>
      <c r="JIX92"/>
      <c r="JIY92"/>
      <c r="JIZ92"/>
      <c r="JJA92"/>
      <c r="JJB92"/>
      <c r="JJC92"/>
      <c r="JJD92"/>
      <c r="JJE92"/>
      <c r="JJF92"/>
      <c r="JJG92"/>
      <c r="JJH92"/>
      <c r="JJI92"/>
      <c r="JJJ92"/>
      <c r="JJK92"/>
      <c r="JJL92"/>
      <c r="JJM92"/>
      <c r="JJN92"/>
      <c r="JJO92"/>
      <c r="JJP92"/>
      <c r="JJQ92"/>
      <c r="JJR92"/>
      <c r="JJS92"/>
      <c r="JJT92"/>
      <c r="JJU92"/>
      <c r="JJV92"/>
      <c r="JJW92"/>
      <c r="JJX92"/>
      <c r="JJY92"/>
      <c r="JJZ92"/>
      <c r="JKA92"/>
      <c r="JKB92"/>
      <c r="JKC92"/>
      <c r="JKD92"/>
      <c r="JKE92"/>
      <c r="JKF92"/>
      <c r="JKG92"/>
      <c r="JKH92"/>
      <c r="JKI92"/>
      <c r="JKJ92"/>
      <c r="JKK92"/>
      <c r="JKL92"/>
      <c r="JKM92"/>
      <c r="JKN92"/>
      <c r="JKO92"/>
      <c r="JKP92"/>
      <c r="JKQ92"/>
      <c r="JKR92"/>
      <c r="JKS92"/>
      <c r="JKT92"/>
      <c r="JKU92"/>
      <c r="JKV92"/>
      <c r="JKW92"/>
      <c r="JKX92"/>
      <c r="JKY92"/>
      <c r="JKZ92"/>
      <c r="JLA92"/>
      <c r="JLB92"/>
      <c r="JLC92"/>
      <c r="JLD92"/>
      <c r="JLE92"/>
      <c r="JLF92"/>
      <c r="JLG92"/>
      <c r="JLH92"/>
      <c r="JLI92"/>
      <c r="JLJ92"/>
      <c r="JLK92"/>
      <c r="JLL92"/>
      <c r="JLM92"/>
      <c r="JLN92"/>
      <c r="JLO92"/>
      <c r="JLP92"/>
      <c r="JLQ92"/>
      <c r="JLR92"/>
      <c r="JLS92"/>
      <c r="JLT92"/>
      <c r="JLU92"/>
      <c r="JLV92"/>
      <c r="JLW92"/>
      <c r="JLX92"/>
      <c r="JLY92"/>
      <c r="JLZ92"/>
      <c r="JMA92"/>
      <c r="JMB92"/>
      <c r="JMC92"/>
      <c r="JMD92"/>
      <c r="JME92"/>
      <c r="JMF92"/>
      <c r="JMG92"/>
      <c r="JMH92"/>
      <c r="JMI92"/>
      <c r="JMJ92"/>
      <c r="JMK92"/>
      <c r="JML92"/>
      <c r="JMM92"/>
      <c r="JMN92"/>
      <c r="JMO92"/>
      <c r="JMP92"/>
      <c r="JMQ92"/>
      <c r="JMR92"/>
      <c r="JMS92"/>
      <c r="JMT92"/>
      <c r="JMU92"/>
      <c r="JMV92"/>
      <c r="JMW92"/>
      <c r="JMX92"/>
      <c r="JMY92"/>
      <c r="JMZ92"/>
      <c r="JNA92"/>
      <c r="JNB92"/>
      <c r="JNC92"/>
      <c r="JND92"/>
      <c r="JNE92"/>
      <c r="JNF92"/>
      <c r="JNG92"/>
      <c r="JNH92"/>
      <c r="JNI92"/>
      <c r="JNJ92"/>
      <c r="JNK92"/>
      <c r="JNL92"/>
      <c r="JNM92"/>
      <c r="JNN92"/>
      <c r="JNO92"/>
      <c r="JNP92"/>
      <c r="JNQ92"/>
      <c r="JNR92"/>
      <c r="JNS92"/>
      <c r="JNT92"/>
      <c r="JNU92"/>
      <c r="JNV92"/>
      <c r="JNW92"/>
      <c r="JNX92"/>
      <c r="JNY92"/>
      <c r="JNZ92"/>
      <c r="JOA92"/>
      <c r="JOB92"/>
      <c r="JOC92"/>
      <c r="JOD92"/>
      <c r="JOE92"/>
      <c r="JOF92"/>
      <c r="JOG92"/>
      <c r="JOH92"/>
      <c r="JOI92"/>
      <c r="JOJ92"/>
      <c r="JOK92"/>
      <c r="JOL92"/>
      <c r="JOM92"/>
      <c r="JON92"/>
      <c r="JOO92"/>
      <c r="JOP92"/>
      <c r="JOQ92"/>
      <c r="JOR92"/>
      <c r="JOS92"/>
      <c r="JOT92"/>
      <c r="JOU92"/>
      <c r="JOV92"/>
      <c r="JOW92"/>
      <c r="JOX92"/>
      <c r="JOY92"/>
      <c r="JOZ92"/>
      <c r="JPA92"/>
      <c r="JPB92"/>
      <c r="JPC92"/>
      <c r="JPD92"/>
      <c r="JPE92"/>
      <c r="JPF92"/>
      <c r="JPG92"/>
      <c r="JPH92"/>
      <c r="JPI92"/>
      <c r="JPJ92"/>
      <c r="JPK92"/>
      <c r="JPL92"/>
      <c r="JPM92"/>
      <c r="JPN92"/>
      <c r="JPO92"/>
      <c r="JPP92"/>
      <c r="JPQ92"/>
      <c r="JPR92"/>
      <c r="JPS92"/>
      <c r="JPT92"/>
      <c r="JPU92"/>
      <c r="JPV92"/>
      <c r="JPW92"/>
      <c r="JPX92"/>
      <c r="JPY92"/>
      <c r="JPZ92"/>
      <c r="JQA92"/>
      <c r="JQB92"/>
      <c r="JQC92"/>
      <c r="JQD92"/>
      <c r="JQE92"/>
      <c r="JQF92"/>
      <c r="JQG92"/>
      <c r="JQH92"/>
      <c r="JQI92"/>
      <c r="JQJ92"/>
      <c r="JQK92"/>
      <c r="JQL92"/>
      <c r="JQM92"/>
      <c r="JQN92"/>
      <c r="JQO92"/>
      <c r="JQP92"/>
      <c r="JQQ92"/>
      <c r="JQR92"/>
      <c r="JQS92"/>
      <c r="JQT92"/>
      <c r="JQU92"/>
      <c r="JQV92"/>
      <c r="JQW92"/>
      <c r="JQX92"/>
      <c r="JQY92"/>
      <c r="JQZ92"/>
      <c r="JRA92"/>
      <c r="JRB92"/>
      <c r="JRC92"/>
      <c r="JRD92"/>
      <c r="JRE92"/>
      <c r="JRF92"/>
      <c r="JRG92"/>
      <c r="JRH92"/>
      <c r="JRI92"/>
      <c r="JRJ92"/>
      <c r="JRK92"/>
      <c r="JRL92"/>
      <c r="JRM92"/>
      <c r="JRN92"/>
      <c r="JRO92"/>
      <c r="JRP92"/>
      <c r="JRQ92"/>
      <c r="JRR92"/>
      <c r="JRS92"/>
      <c r="JRT92"/>
      <c r="JRU92"/>
      <c r="JRV92"/>
      <c r="JRW92"/>
      <c r="JRX92"/>
      <c r="JRY92"/>
      <c r="JRZ92"/>
      <c r="JSA92"/>
      <c r="JSB92"/>
      <c r="JSC92"/>
      <c r="JSD92"/>
      <c r="JSE92"/>
      <c r="JSF92"/>
      <c r="JSG92"/>
      <c r="JSH92"/>
      <c r="JSI92"/>
      <c r="JSJ92"/>
      <c r="JSK92"/>
      <c r="JSL92"/>
      <c r="JSM92"/>
      <c r="JSN92"/>
      <c r="JSO92"/>
      <c r="JSP92"/>
      <c r="JSQ92"/>
      <c r="JSR92"/>
      <c r="JSS92"/>
      <c r="JST92"/>
      <c r="JSU92"/>
      <c r="JSV92"/>
      <c r="JSW92"/>
      <c r="JSX92"/>
      <c r="JSY92"/>
      <c r="JSZ92"/>
      <c r="JTA92"/>
      <c r="JTB92"/>
      <c r="JTC92"/>
      <c r="JTD92"/>
      <c r="JTE92"/>
      <c r="JTF92"/>
      <c r="JTG92"/>
      <c r="JTH92"/>
      <c r="JTI92"/>
      <c r="JTJ92"/>
      <c r="JTK92"/>
      <c r="JTL92"/>
      <c r="JTM92"/>
      <c r="JTN92"/>
      <c r="JTO92"/>
      <c r="JTP92"/>
      <c r="JTQ92"/>
      <c r="JTR92"/>
      <c r="JTS92"/>
      <c r="JTT92"/>
      <c r="JTU92"/>
      <c r="JTV92"/>
      <c r="JTW92"/>
      <c r="JTX92"/>
      <c r="JTY92"/>
      <c r="JTZ92"/>
      <c r="JUA92"/>
      <c r="JUB92"/>
      <c r="JUC92"/>
      <c r="JUD92"/>
      <c r="JUE92"/>
      <c r="JUF92"/>
      <c r="JUG92"/>
      <c r="JUH92"/>
      <c r="JUI92"/>
      <c r="JUJ92"/>
      <c r="JUK92"/>
      <c r="JUL92"/>
      <c r="JUM92"/>
      <c r="JUN92"/>
      <c r="JUO92"/>
      <c r="JUP92"/>
      <c r="JUQ92"/>
      <c r="JUR92"/>
      <c r="JUS92"/>
      <c r="JUT92"/>
      <c r="JUU92"/>
      <c r="JUV92"/>
      <c r="JUW92"/>
      <c r="JUX92"/>
      <c r="JUY92"/>
      <c r="JUZ92"/>
      <c r="JVA92"/>
      <c r="JVB92"/>
      <c r="JVC92"/>
      <c r="JVD92"/>
      <c r="JVE92"/>
      <c r="JVF92"/>
      <c r="JVG92"/>
      <c r="JVH92"/>
      <c r="JVI92"/>
      <c r="JVJ92"/>
      <c r="JVK92"/>
      <c r="JVL92"/>
      <c r="JVM92"/>
      <c r="JVN92"/>
      <c r="JVO92"/>
      <c r="JVP92"/>
      <c r="JVQ92"/>
      <c r="JVR92"/>
      <c r="JVS92"/>
      <c r="JVT92"/>
      <c r="JVU92"/>
      <c r="JVV92"/>
      <c r="JVW92"/>
      <c r="JVX92"/>
      <c r="JVY92"/>
      <c r="JVZ92"/>
      <c r="JWA92"/>
      <c r="JWB92"/>
      <c r="JWC92"/>
      <c r="JWD92"/>
      <c r="JWE92"/>
      <c r="JWF92"/>
      <c r="JWG92"/>
      <c r="JWH92"/>
      <c r="JWI92"/>
      <c r="JWJ92"/>
      <c r="JWK92"/>
      <c r="JWL92"/>
      <c r="JWM92"/>
      <c r="JWN92"/>
      <c r="JWO92"/>
      <c r="JWP92"/>
      <c r="JWQ92"/>
      <c r="JWR92"/>
      <c r="JWS92"/>
      <c r="JWT92"/>
      <c r="JWU92"/>
      <c r="JWV92"/>
      <c r="JWW92"/>
      <c r="JWX92"/>
      <c r="JWY92"/>
      <c r="JWZ92"/>
      <c r="JXA92"/>
      <c r="JXB92"/>
      <c r="JXC92"/>
      <c r="JXD92"/>
      <c r="JXE92"/>
      <c r="JXF92"/>
      <c r="JXG92"/>
      <c r="JXH92"/>
      <c r="JXI92"/>
      <c r="JXJ92"/>
      <c r="JXK92"/>
      <c r="JXL92"/>
      <c r="JXM92"/>
      <c r="JXN92"/>
      <c r="JXO92"/>
      <c r="JXP92"/>
      <c r="JXQ92"/>
      <c r="JXR92"/>
      <c r="JXS92"/>
      <c r="JXT92"/>
      <c r="JXU92"/>
      <c r="JXV92"/>
      <c r="JXW92"/>
      <c r="JXX92"/>
      <c r="JXY92"/>
      <c r="JXZ92"/>
      <c r="JYA92"/>
      <c r="JYB92"/>
      <c r="JYC92"/>
      <c r="JYD92"/>
      <c r="JYE92"/>
      <c r="JYF92"/>
      <c r="JYG92"/>
      <c r="JYH92"/>
      <c r="JYI92"/>
      <c r="JYJ92"/>
      <c r="JYK92"/>
      <c r="JYL92"/>
      <c r="JYM92"/>
      <c r="JYN92"/>
      <c r="JYO92"/>
      <c r="JYP92"/>
      <c r="JYQ92"/>
      <c r="JYR92"/>
      <c r="JYS92"/>
      <c r="JYT92"/>
      <c r="JYU92"/>
      <c r="JYV92"/>
      <c r="JYW92"/>
      <c r="JYX92"/>
      <c r="JYY92"/>
      <c r="JYZ92"/>
      <c r="JZA92"/>
      <c r="JZB92"/>
      <c r="JZC92"/>
      <c r="JZD92"/>
      <c r="JZE92"/>
      <c r="JZF92"/>
      <c r="JZG92"/>
      <c r="JZH92"/>
      <c r="JZI92"/>
      <c r="JZJ92"/>
      <c r="JZK92"/>
      <c r="JZL92"/>
      <c r="JZM92"/>
      <c r="JZN92"/>
      <c r="JZO92"/>
      <c r="JZP92"/>
      <c r="JZQ92"/>
      <c r="JZR92"/>
      <c r="JZS92"/>
      <c r="JZT92"/>
      <c r="JZU92"/>
      <c r="JZV92"/>
      <c r="JZW92"/>
      <c r="JZX92"/>
      <c r="JZY92"/>
      <c r="JZZ92"/>
      <c r="KAA92"/>
      <c r="KAB92"/>
      <c r="KAC92"/>
      <c r="KAD92"/>
      <c r="KAE92"/>
      <c r="KAF92"/>
      <c r="KAG92"/>
      <c r="KAH92"/>
      <c r="KAI92"/>
      <c r="KAJ92"/>
      <c r="KAK92"/>
      <c r="KAL92"/>
      <c r="KAM92"/>
      <c r="KAN92"/>
      <c r="KAO92"/>
      <c r="KAP92"/>
      <c r="KAQ92"/>
      <c r="KAR92"/>
      <c r="KAS92"/>
      <c r="KAT92"/>
      <c r="KAU92"/>
      <c r="KAV92"/>
      <c r="KAW92"/>
      <c r="KAX92"/>
      <c r="KAY92"/>
      <c r="KAZ92"/>
      <c r="KBA92"/>
      <c r="KBB92"/>
      <c r="KBC92"/>
      <c r="KBD92"/>
      <c r="KBE92"/>
      <c r="KBF92"/>
      <c r="KBG92"/>
      <c r="KBH92"/>
      <c r="KBI92"/>
      <c r="KBJ92"/>
      <c r="KBK92"/>
      <c r="KBL92"/>
      <c r="KBM92"/>
      <c r="KBN92"/>
      <c r="KBO92"/>
      <c r="KBP92"/>
      <c r="KBQ92"/>
      <c r="KBR92"/>
      <c r="KBS92"/>
      <c r="KBT92"/>
      <c r="KBU92"/>
      <c r="KBV92"/>
      <c r="KBW92"/>
      <c r="KBX92"/>
      <c r="KBY92"/>
      <c r="KBZ92"/>
      <c r="KCA92"/>
      <c r="KCB92"/>
      <c r="KCC92"/>
      <c r="KCD92"/>
      <c r="KCE92"/>
      <c r="KCF92"/>
      <c r="KCG92"/>
      <c r="KCH92"/>
      <c r="KCI92"/>
      <c r="KCJ92"/>
      <c r="KCK92"/>
      <c r="KCL92"/>
      <c r="KCM92"/>
      <c r="KCN92"/>
      <c r="KCO92"/>
      <c r="KCP92"/>
      <c r="KCQ92"/>
      <c r="KCR92"/>
      <c r="KCS92"/>
      <c r="KCT92"/>
      <c r="KCU92"/>
      <c r="KCV92"/>
      <c r="KCW92"/>
      <c r="KCX92"/>
      <c r="KCY92"/>
      <c r="KCZ92"/>
      <c r="KDA92"/>
      <c r="KDB92"/>
      <c r="KDC92"/>
      <c r="KDD92"/>
      <c r="KDE92"/>
      <c r="KDF92"/>
      <c r="KDG92"/>
      <c r="KDH92"/>
      <c r="KDI92"/>
      <c r="KDJ92"/>
      <c r="KDK92"/>
      <c r="KDL92"/>
      <c r="KDM92"/>
      <c r="KDN92"/>
      <c r="KDO92"/>
      <c r="KDP92"/>
      <c r="KDQ92"/>
      <c r="KDR92"/>
      <c r="KDS92"/>
      <c r="KDT92"/>
      <c r="KDU92"/>
      <c r="KDV92"/>
      <c r="KDW92"/>
      <c r="KDX92"/>
      <c r="KDY92"/>
      <c r="KDZ92"/>
      <c r="KEA92"/>
      <c r="KEB92"/>
      <c r="KEC92"/>
      <c r="KED92"/>
      <c r="KEE92"/>
      <c r="KEF92"/>
      <c r="KEG92"/>
      <c r="KEH92"/>
      <c r="KEI92"/>
      <c r="KEJ92"/>
      <c r="KEK92"/>
      <c r="KEL92"/>
      <c r="KEM92"/>
      <c r="KEN92"/>
      <c r="KEO92"/>
      <c r="KEP92"/>
      <c r="KEQ92"/>
      <c r="KER92"/>
      <c r="KES92"/>
      <c r="KET92"/>
      <c r="KEU92"/>
      <c r="KEV92"/>
      <c r="KEW92"/>
      <c r="KEX92"/>
      <c r="KEY92"/>
      <c r="KEZ92"/>
      <c r="KFA92"/>
      <c r="KFB92"/>
      <c r="KFC92"/>
      <c r="KFD92"/>
      <c r="KFE92"/>
      <c r="KFF92"/>
      <c r="KFG92"/>
      <c r="KFH92"/>
      <c r="KFI92"/>
      <c r="KFJ92"/>
      <c r="KFK92"/>
      <c r="KFL92"/>
      <c r="KFM92"/>
      <c r="KFN92"/>
      <c r="KFO92"/>
      <c r="KFP92"/>
      <c r="KFQ92"/>
      <c r="KFR92"/>
      <c r="KFS92"/>
      <c r="KFT92"/>
      <c r="KFU92"/>
      <c r="KFV92"/>
      <c r="KFW92"/>
      <c r="KFX92"/>
      <c r="KFY92"/>
      <c r="KFZ92"/>
      <c r="KGA92"/>
      <c r="KGB92"/>
      <c r="KGC92"/>
      <c r="KGD92"/>
      <c r="KGE92"/>
      <c r="KGF92"/>
      <c r="KGG92"/>
      <c r="KGH92"/>
      <c r="KGI92"/>
      <c r="KGJ92"/>
      <c r="KGK92"/>
      <c r="KGL92"/>
      <c r="KGM92"/>
      <c r="KGN92"/>
      <c r="KGO92"/>
      <c r="KGP92"/>
      <c r="KGQ92"/>
      <c r="KGR92"/>
      <c r="KGS92"/>
      <c r="KGT92"/>
      <c r="KGU92"/>
      <c r="KGV92"/>
      <c r="KGW92"/>
      <c r="KGX92"/>
      <c r="KGY92"/>
      <c r="KGZ92"/>
      <c r="KHA92"/>
      <c r="KHB92"/>
      <c r="KHC92"/>
      <c r="KHD92"/>
      <c r="KHE92"/>
      <c r="KHF92"/>
      <c r="KHG92"/>
      <c r="KHH92"/>
      <c r="KHI92"/>
      <c r="KHJ92"/>
      <c r="KHK92"/>
      <c r="KHL92"/>
      <c r="KHM92"/>
      <c r="KHN92"/>
      <c r="KHO92"/>
      <c r="KHP92"/>
      <c r="KHQ92"/>
      <c r="KHR92"/>
      <c r="KHS92"/>
      <c r="KHT92"/>
      <c r="KHU92"/>
      <c r="KHV92"/>
      <c r="KHW92"/>
      <c r="KHX92"/>
      <c r="KHY92"/>
      <c r="KHZ92"/>
      <c r="KIA92"/>
      <c r="KIB92"/>
      <c r="KIC92"/>
      <c r="KID92"/>
      <c r="KIE92"/>
      <c r="KIF92"/>
      <c r="KIG92"/>
      <c r="KIH92"/>
      <c r="KII92"/>
      <c r="KIJ92"/>
      <c r="KIK92"/>
      <c r="KIL92"/>
      <c r="KIM92"/>
      <c r="KIN92"/>
      <c r="KIO92"/>
      <c r="KIP92"/>
      <c r="KIQ92"/>
      <c r="KIR92"/>
      <c r="KIS92"/>
      <c r="KIT92"/>
      <c r="KIU92"/>
      <c r="KIV92"/>
      <c r="KIW92"/>
      <c r="KIX92"/>
      <c r="KIY92"/>
      <c r="KIZ92"/>
      <c r="KJA92"/>
      <c r="KJB92"/>
      <c r="KJC92"/>
      <c r="KJD92"/>
      <c r="KJE92"/>
      <c r="KJF92"/>
      <c r="KJG92"/>
      <c r="KJH92"/>
      <c r="KJI92"/>
      <c r="KJJ92"/>
      <c r="KJK92"/>
      <c r="KJL92"/>
      <c r="KJM92"/>
      <c r="KJN92"/>
      <c r="KJO92"/>
      <c r="KJP92"/>
      <c r="KJQ92"/>
      <c r="KJR92"/>
      <c r="KJS92"/>
      <c r="KJT92"/>
      <c r="KJU92"/>
      <c r="KJV92"/>
      <c r="KJW92"/>
      <c r="KJX92"/>
      <c r="KJY92"/>
      <c r="KJZ92"/>
      <c r="KKA92"/>
      <c r="KKB92"/>
      <c r="KKC92"/>
      <c r="KKD92"/>
      <c r="KKE92"/>
      <c r="KKF92"/>
      <c r="KKG92"/>
      <c r="KKH92"/>
      <c r="KKI92"/>
      <c r="KKJ92"/>
      <c r="KKK92"/>
      <c r="KKL92"/>
      <c r="KKM92"/>
      <c r="KKN92"/>
      <c r="KKO92"/>
      <c r="KKP92"/>
      <c r="KKQ92"/>
      <c r="KKR92"/>
      <c r="KKS92"/>
      <c r="KKT92"/>
      <c r="KKU92"/>
      <c r="KKV92"/>
      <c r="KKW92"/>
      <c r="KKX92"/>
      <c r="KKY92"/>
      <c r="KKZ92"/>
      <c r="KLA92"/>
      <c r="KLB92"/>
      <c r="KLC92"/>
      <c r="KLD92"/>
      <c r="KLE92"/>
      <c r="KLF92"/>
      <c r="KLG92"/>
      <c r="KLH92"/>
      <c r="KLI92"/>
      <c r="KLJ92"/>
      <c r="KLK92"/>
      <c r="KLL92"/>
      <c r="KLM92"/>
      <c r="KLN92"/>
      <c r="KLO92"/>
      <c r="KLP92"/>
      <c r="KLQ92"/>
      <c r="KLR92"/>
      <c r="KLS92"/>
      <c r="KLT92"/>
      <c r="KLU92"/>
      <c r="KLV92"/>
      <c r="KLW92"/>
      <c r="KLX92"/>
      <c r="KLY92"/>
      <c r="KLZ92"/>
      <c r="KMA92"/>
      <c r="KMB92"/>
      <c r="KMC92"/>
      <c r="KMD92"/>
      <c r="KME92"/>
      <c r="KMF92"/>
      <c r="KMG92"/>
      <c r="KMH92"/>
      <c r="KMI92"/>
      <c r="KMJ92"/>
      <c r="KMK92"/>
      <c r="KML92"/>
      <c r="KMM92"/>
      <c r="KMN92"/>
      <c r="KMO92"/>
      <c r="KMP92"/>
      <c r="KMQ92"/>
      <c r="KMR92"/>
      <c r="KMS92"/>
      <c r="KMT92"/>
      <c r="KMU92"/>
      <c r="KMV92"/>
      <c r="KMW92"/>
      <c r="KMX92"/>
      <c r="KMY92"/>
      <c r="KMZ92"/>
      <c r="KNA92"/>
      <c r="KNB92"/>
      <c r="KNC92"/>
      <c r="KND92"/>
      <c r="KNE92"/>
      <c r="KNF92"/>
      <c r="KNG92"/>
      <c r="KNH92"/>
      <c r="KNI92"/>
      <c r="KNJ92"/>
      <c r="KNK92"/>
      <c r="KNL92"/>
      <c r="KNM92"/>
      <c r="KNN92"/>
      <c r="KNO92"/>
      <c r="KNP92"/>
      <c r="KNQ92"/>
      <c r="KNR92"/>
      <c r="KNS92"/>
      <c r="KNT92"/>
      <c r="KNU92"/>
      <c r="KNV92"/>
      <c r="KNW92"/>
      <c r="KNX92"/>
      <c r="KNY92"/>
      <c r="KNZ92"/>
      <c r="KOA92"/>
      <c r="KOB92"/>
      <c r="KOC92"/>
      <c r="KOD92"/>
      <c r="KOE92"/>
      <c r="KOF92"/>
      <c r="KOG92"/>
      <c r="KOH92"/>
      <c r="KOI92"/>
      <c r="KOJ92"/>
      <c r="KOK92"/>
      <c r="KOL92"/>
      <c r="KOM92"/>
      <c r="KON92"/>
      <c r="KOO92"/>
      <c r="KOP92"/>
      <c r="KOQ92"/>
      <c r="KOR92"/>
      <c r="KOS92"/>
      <c r="KOT92"/>
      <c r="KOU92"/>
      <c r="KOV92"/>
      <c r="KOW92"/>
      <c r="KOX92"/>
      <c r="KOY92"/>
      <c r="KOZ92"/>
      <c r="KPA92"/>
      <c r="KPB92"/>
      <c r="KPC92"/>
      <c r="KPD92"/>
      <c r="KPE92"/>
      <c r="KPF92"/>
      <c r="KPG92"/>
      <c r="KPH92"/>
      <c r="KPI92"/>
      <c r="KPJ92"/>
      <c r="KPK92"/>
      <c r="KPL92"/>
      <c r="KPM92"/>
      <c r="KPN92"/>
      <c r="KPO92"/>
      <c r="KPP92"/>
      <c r="KPQ92"/>
      <c r="KPR92"/>
      <c r="KPS92"/>
      <c r="KPT92"/>
      <c r="KPU92"/>
      <c r="KPV92"/>
      <c r="KPW92"/>
      <c r="KPX92"/>
      <c r="KPY92"/>
      <c r="KPZ92"/>
      <c r="KQA92"/>
      <c r="KQB92"/>
      <c r="KQC92"/>
      <c r="KQD92"/>
      <c r="KQE92"/>
      <c r="KQF92"/>
      <c r="KQG92"/>
      <c r="KQH92"/>
      <c r="KQI92"/>
      <c r="KQJ92"/>
      <c r="KQK92"/>
      <c r="KQL92"/>
      <c r="KQM92"/>
      <c r="KQN92"/>
      <c r="KQO92"/>
      <c r="KQP92"/>
      <c r="KQQ92"/>
      <c r="KQR92"/>
      <c r="KQS92"/>
      <c r="KQT92"/>
      <c r="KQU92"/>
      <c r="KQV92"/>
      <c r="KQW92"/>
      <c r="KQX92"/>
      <c r="KQY92"/>
      <c r="KQZ92"/>
      <c r="KRA92"/>
      <c r="KRB92"/>
      <c r="KRC92"/>
      <c r="KRD92"/>
      <c r="KRE92"/>
      <c r="KRF92"/>
      <c r="KRG92"/>
      <c r="KRH92"/>
      <c r="KRI92"/>
      <c r="KRJ92"/>
      <c r="KRK92"/>
      <c r="KRL92"/>
      <c r="KRM92"/>
      <c r="KRN92"/>
      <c r="KRO92"/>
      <c r="KRP92"/>
      <c r="KRQ92"/>
      <c r="KRR92"/>
      <c r="KRS92"/>
      <c r="KRT92"/>
      <c r="KRU92"/>
      <c r="KRV92"/>
      <c r="KRW92"/>
      <c r="KRX92"/>
      <c r="KRY92"/>
      <c r="KRZ92"/>
      <c r="KSA92"/>
      <c r="KSB92"/>
      <c r="KSC92"/>
      <c r="KSD92"/>
      <c r="KSE92"/>
      <c r="KSF92"/>
      <c r="KSG92"/>
      <c r="KSH92"/>
      <c r="KSI92"/>
      <c r="KSJ92"/>
      <c r="KSK92"/>
      <c r="KSL92"/>
      <c r="KSM92"/>
      <c r="KSN92"/>
      <c r="KSO92"/>
      <c r="KSP92"/>
      <c r="KSQ92"/>
      <c r="KSR92"/>
      <c r="KSS92"/>
      <c r="KST92"/>
      <c r="KSU92"/>
      <c r="KSV92"/>
      <c r="KSW92"/>
      <c r="KSX92"/>
      <c r="KSY92"/>
      <c r="KSZ92"/>
      <c r="KTA92"/>
      <c r="KTB92"/>
      <c r="KTC92"/>
      <c r="KTD92"/>
      <c r="KTE92"/>
      <c r="KTF92"/>
      <c r="KTG92"/>
      <c r="KTH92"/>
      <c r="KTI92"/>
      <c r="KTJ92"/>
      <c r="KTK92"/>
      <c r="KTL92"/>
      <c r="KTM92"/>
      <c r="KTN92"/>
      <c r="KTO92"/>
      <c r="KTP92"/>
      <c r="KTQ92"/>
      <c r="KTR92"/>
      <c r="KTS92"/>
      <c r="KTT92"/>
      <c r="KTU92"/>
      <c r="KTV92"/>
      <c r="KTW92"/>
      <c r="KTX92"/>
      <c r="KTY92"/>
      <c r="KTZ92"/>
      <c r="KUA92"/>
      <c r="KUB92"/>
      <c r="KUC92"/>
      <c r="KUD92"/>
      <c r="KUE92"/>
      <c r="KUF92"/>
      <c r="KUG92"/>
      <c r="KUH92"/>
      <c r="KUI92"/>
      <c r="KUJ92"/>
      <c r="KUK92"/>
      <c r="KUL92"/>
      <c r="KUM92"/>
      <c r="KUN92"/>
      <c r="KUO92"/>
      <c r="KUP92"/>
      <c r="KUQ92"/>
      <c r="KUR92"/>
      <c r="KUS92"/>
      <c r="KUT92"/>
      <c r="KUU92"/>
      <c r="KUV92"/>
      <c r="KUW92"/>
      <c r="KUX92"/>
      <c r="KUY92"/>
      <c r="KUZ92"/>
      <c r="KVA92"/>
      <c r="KVB92"/>
      <c r="KVC92"/>
      <c r="KVD92"/>
      <c r="KVE92"/>
      <c r="KVF92"/>
      <c r="KVG92"/>
      <c r="KVH92"/>
      <c r="KVI92"/>
      <c r="KVJ92"/>
      <c r="KVK92"/>
      <c r="KVL92"/>
      <c r="KVM92"/>
      <c r="KVN92"/>
      <c r="KVO92"/>
      <c r="KVP92"/>
      <c r="KVQ92"/>
      <c r="KVR92"/>
      <c r="KVS92"/>
      <c r="KVT92"/>
      <c r="KVU92"/>
      <c r="KVV92"/>
      <c r="KVW92"/>
      <c r="KVX92"/>
      <c r="KVY92"/>
      <c r="KVZ92"/>
      <c r="KWA92"/>
      <c r="KWB92"/>
      <c r="KWC92"/>
      <c r="KWD92"/>
      <c r="KWE92"/>
      <c r="KWF92"/>
      <c r="KWG92"/>
      <c r="KWH92"/>
      <c r="KWI92"/>
      <c r="KWJ92"/>
      <c r="KWK92"/>
      <c r="KWL92"/>
      <c r="KWM92"/>
      <c r="KWN92"/>
      <c r="KWO92"/>
      <c r="KWP92"/>
      <c r="KWQ92"/>
      <c r="KWR92"/>
      <c r="KWS92"/>
      <c r="KWT92"/>
      <c r="KWU92"/>
      <c r="KWV92"/>
      <c r="KWW92"/>
      <c r="KWX92"/>
      <c r="KWY92"/>
      <c r="KWZ92"/>
      <c r="KXA92"/>
      <c r="KXB92"/>
      <c r="KXC92"/>
      <c r="KXD92"/>
      <c r="KXE92"/>
      <c r="KXF92"/>
      <c r="KXG92"/>
      <c r="KXH92"/>
      <c r="KXI92"/>
      <c r="KXJ92"/>
      <c r="KXK92"/>
      <c r="KXL92"/>
      <c r="KXM92"/>
      <c r="KXN92"/>
      <c r="KXO92"/>
      <c r="KXP92"/>
      <c r="KXQ92"/>
      <c r="KXR92"/>
      <c r="KXS92"/>
      <c r="KXT92"/>
      <c r="KXU92"/>
      <c r="KXV92"/>
      <c r="KXW92"/>
      <c r="KXX92"/>
      <c r="KXY92"/>
      <c r="KXZ92"/>
      <c r="KYA92"/>
      <c r="KYB92"/>
      <c r="KYC92"/>
      <c r="KYD92"/>
      <c r="KYE92"/>
      <c r="KYF92"/>
      <c r="KYG92"/>
      <c r="KYH92"/>
      <c r="KYI92"/>
      <c r="KYJ92"/>
      <c r="KYK92"/>
      <c r="KYL92"/>
      <c r="KYM92"/>
      <c r="KYN92"/>
      <c r="KYO92"/>
      <c r="KYP92"/>
      <c r="KYQ92"/>
      <c r="KYR92"/>
      <c r="KYS92"/>
      <c r="KYT92"/>
      <c r="KYU92"/>
      <c r="KYV92"/>
      <c r="KYW92"/>
      <c r="KYX92"/>
      <c r="KYY92"/>
      <c r="KYZ92"/>
      <c r="KZA92"/>
      <c r="KZB92"/>
      <c r="KZC92"/>
      <c r="KZD92"/>
      <c r="KZE92"/>
      <c r="KZF92"/>
      <c r="KZG92"/>
      <c r="KZH92"/>
      <c r="KZI92"/>
      <c r="KZJ92"/>
      <c r="KZK92"/>
      <c r="KZL92"/>
      <c r="KZM92"/>
      <c r="KZN92"/>
      <c r="KZO92"/>
      <c r="KZP92"/>
      <c r="KZQ92"/>
      <c r="KZR92"/>
      <c r="KZS92"/>
      <c r="KZT92"/>
      <c r="KZU92"/>
      <c r="KZV92"/>
      <c r="KZW92"/>
      <c r="KZX92"/>
      <c r="KZY92"/>
      <c r="KZZ92"/>
      <c r="LAA92"/>
      <c r="LAB92"/>
      <c r="LAC92"/>
      <c r="LAD92"/>
      <c r="LAE92"/>
      <c r="LAF92"/>
      <c r="LAG92"/>
      <c r="LAH92"/>
      <c r="LAI92"/>
      <c r="LAJ92"/>
      <c r="LAK92"/>
      <c r="LAL92"/>
      <c r="LAM92"/>
      <c r="LAN92"/>
      <c r="LAO92"/>
      <c r="LAP92"/>
      <c r="LAQ92"/>
      <c r="LAR92"/>
      <c r="LAS92"/>
      <c r="LAT92"/>
      <c r="LAU92"/>
      <c r="LAV92"/>
      <c r="LAW92"/>
      <c r="LAX92"/>
      <c r="LAY92"/>
      <c r="LAZ92"/>
      <c r="LBA92"/>
      <c r="LBB92"/>
      <c r="LBC92"/>
      <c r="LBD92"/>
      <c r="LBE92"/>
      <c r="LBF92"/>
      <c r="LBG92"/>
      <c r="LBH92"/>
      <c r="LBI92"/>
      <c r="LBJ92"/>
      <c r="LBK92"/>
      <c r="LBL92"/>
      <c r="LBM92"/>
      <c r="LBN92"/>
      <c r="LBO92"/>
      <c r="LBP92"/>
      <c r="LBQ92"/>
      <c r="LBR92"/>
      <c r="LBS92"/>
      <c r="LBT92"/>
      <c r="LBU92"/>
      <c r="LBV92"/>
      <c r="LBW92"/>
      <c r="LBX92"/>
      <c r="LBY92"/>
      <c r="LBZ92"/>
      <c r="LCA92"/>
      <c r="LCB92"/>
      <c r="LCC92"/>
      <c r="LCD92"/>
      <c r="LCE92"/>
      <c r="LCF92"/>
      <c r="LCG92"/>
      <c r="LCH92"/>
      <c r="LCI92"/>
      <c r="LCJ92"/>
      <c r="LCK92"/>
      <c r="LCL92"/>
      <c r="LCM92"/>
      <c r="LCN92"/>
      <c r="LCO92"/>
      <c r="LCP92"/>
      <c r="LCQ92"/>
      <c r="LCR92"/>
      <c r="LCS92"/>
      <c r="LCT92"/>
      <c r="LCU92"/>
      <c r="LCV92"/>
      <c r="LCW92"/>
      <c r="LCX92"/>
      <c r="LCY92"/>
      <c r="LCZ92"/>
      <c r="LDA92"/>
      <c r="LDB92"/>
      <c r="LDC92"/>
      <c r="LDD92"/>
      <c r="LDE92"/>
      <c r="LDF92"/>
      <c r="LDG92"/>
      <c r="LDH92"/>
      <c r="LDI92"/>
      <c r="LDJ92"/>
      <c r="LDK92"/>
      <c r="LDL92"/>
      <c r="LDM92"/>
      <c r="LDN92"/>
      <c r="LDO92"/>
      <c r="LDP92"/>
      <c r="LDQ92"/>
      <c r="LDR92"/>
      <c r="LDS92"/>
      <c r="LDT92"/>
      <c r="LDU92"/>
      <c r="LDV92"/>
      <c r="LDW92"/>
      <c r="LDX92"/>
      <c r="LDY92"/>
      <c r="LDZ92"/>
      <c r="LEA92"/>
      <c r="LEB92"/>
      <c r="LEC92"/>
      <c r="LED92"/>
      <c r="LEE92"/>
      <c r="LEF92"/>
      <c r="LEG92"/>
      <c r="LEH92"/>
      <c r="LEI92"/>
      <c r="LEJ92"/>
      <c r="LEK92"/>
      <c r="LEL92"/>
      <c r="LEM92"/>
      <c r="LEN92"/>
      <c r="LEO92"/>
      <c r="LEP92"/>
      <c r="LEQ92"/>
      <c r="LER92"/>
      <c r="LES92"/>
      <c r="LET92"/>
      <c r="LEU92"/>
      <c r="LEV92"/>
      <c r="LEW92"/>
      <c r="LEX92"/>
      <c r="LEY92"/>
      <c r="LEZ92"/>
      <c r="LFA92"/>
      <c r="LFB92"/>
      <c r="LFC92"/>
      <c r="LFD92"/>
      <c r="LFE92"/>
      <c r="LFF92"/>
      <c r="LFG92"/>
      <c r="LFH92"/>
      <c r="LFI92"/>
      <c r="LFJ92"/>
      <c r="LFK92"/>
      <c r="LFL92"/>
      <c r="LFM92"/>
      <c r="LFN92"/>
      <c r="LFO92"/>
      <c r="LFP92"/>
      <c r="LFQ92"/>
      <c r="LFR92"/>
      <c r="LFS92"/>
      <c r="LFT92"/>
      <c r="LFU92"/>
      <c r="LFV92"/>
      <c r="LFW92"/>
      <c r="LFX92"/>
      <c r="LFY92"/>
      <c r="LFZ92"/>
      <c r="LGA92"/>
      <c r="LGB92"/>
      <c r="LGC92"/>
      <c r="LGD92"/>
      <c r="LGE92"/>
      <c r="LGF92"/>
      <c r="LGG92"/>
      <c r="LGH92"/>
      <c r="LGI92"/>
      <c r="LGJ92"/>
      <c r="LGK92"/>
      <c r="LGL92"/>
      <c r="LGM92"/>
      <c r="LGN92"/>
      <c r="LGO92"/>
      <c r="LGP92"/>
      <c r="LGQ92"/>
      <c r="LGR92"/>
      <c r="LGS92"/>
      <c r="LGT92"/>
      <c r="LGU92"/>
      <c r="LGV92"/>
      <c r="LGW92"/>
      <c r="LGX92"/>
      <c r="LGY92"/>
      <c r="LGZ92"/>
      <c r="LHA92"/>
      <c r="LHB92"/>
      <c r="LHC92"/>
      <c r="LHD92"/>
      <c r="LHE92"/>
      <c r="LHF92"/>
      <c r="LHG92"/>
      <c r="LHH92"/>
      <c r="LHI92"/>
      <c r="LHJ92"/>
      <c r="LHK92"/>
      <c r="LHL92"/>
      <c r="LHM92"/>
      <c r="LHN92"/>
      <c r="LHO92"/>
      <c r="LHP92"/>
      <c r="LHQ92"/>
      <c r="LHR92"/>
      <c r="LHS92"/>
      <c r="LHT92"/>
      <c r="LHU92"/>
      <c r="LHV92"/>
      <c r="LHW92"/>
      <c r="LHX92"/>
      <c r="LHY92"/>
      <c r="LHZ92"/>
      <c r="LIA92"/>
      <c r="LIB92"/>
      <c r="LIC92"/>
      <c r="LID92"/>
      <c r="LIE92"/>
      <c r="LIF92"/>
      <c r="LIG92"/>
      <c r="LIH92"/>
      <c r="LII92"/>
      <c r="LIJ92"/>
      <c r="LIK92"/>
      <c r="LIL92"/>
      <c r="LIM92"/>
      <c r="LIN92"/>
      <c r="LIO92"/>
      <c r="LIP92"/>
      <c r="LIQ92"/>
      <c r="LIR92"/>
      <c r="LIS92"/>
      <c r="LIT92"/>
      <c r="LIU92"/>
      <c r="LIV92"/>
      <c r="LIW92"/>
      <c r="LIX92"/>
      <c r="LIY92"/>
      <c r="LIZ92"/>
      <c r="LJA92"/>
      <c r="LJB92"/>
      <c r="LJC92"/>
      <c r="LJD92"/>
      <c r="LJE92"/>
      <c r="LJF92"/>
      <c r="LJG92"/>
      <c r="LJH92"/>
      <c r="LJI92"/>
      <c r="LJJ92"/>
      <c r="LJK92"/>
      <c r="LJL92"/>
      <c r="LJM92"/>
      <c r="LJN92"/>
      <c r="LJO92"/>
      <c r="LJP92"/>
      <c r="LJQ92"/>
      <c r="LJR92"/>
      <c r="LJS92"/>
      <c r="LJT92"/>
      <c r="LJU92"/>
      <c r="LJV92"/>
      <c r="LJW92"/>
      <c r="LJX92"/>
      <c r="LJY92"/>
      <c r="LJZ92"/>
      <c r="LKA92"/>
      <c r="LKB92"/>
      <c r="LKC92"/>
      <c r="LKD92"/>
      <c r="LKE92"/>
      <c r="LKF92"/>
      <c r="LKG92"/>
      <c r="LKH92"/>
      <c r="LKI92"/>
      <c r="LKJ92"/>
      <c r="LKK92"/>
      <c r="LKL92"/>
      <c r="LKM92"/>
      <c r="LKN92"/>
      <c r="LKO92"/>
      <c r="LKP92"/>
      <c r="LKQ92"/>
      <c r="LKR92"/>
      <c r="LKS92"/>
      <c r="LKT92"/>
      <c r="LKU92"/>
      <c r="LKV92"/>
      <c r="LKW92"/>
      <c r="LKX92"/>
      <c r="LKY92"/>
      <c r="LKZ92"/>
      <c r="LLA92"/>
      <c r="LLB92"/>
      <c r="LLC92"/>
      <c r="LLD92"/>
      <c r="LLE92"/>
      <c r="LLF92"/>
      <c r="LLG92"/>
      <c r="LLH92"/>
      <c r="LLI92"/>
      <c r="LLJ92"/>
      <c r="LLK92"/>
      <c r="LLL92"/>
      <c r="LLM92"/>
      <c r="LLN92"/>
      <c r="LLO92"/>
      <c r="LLP92"/>
      <c r="LLQ92"/>
      <c r="LLR92"/>
      <c r="LLS92"/>
      <c r="LLT92"/>
      <c r="LLU92"/>
      <c r="LLV92"/>
      <c r="LLW92"/>
      <c r="LLX92"/>
      <c r="LLY92"/>
      <c r="LLZ92"/>
      <c r="LMA92"/>
      <c r="LMB92"/>
      <c r="LMC92"/>
      <c r="LMD92"/>
      <c r="LME92"/>
      <c r="LMF92"/>
      <c r="LMG92"/>
      <c r="LMH92"/>
      <c r="LMI92"/>
      <c r="LMJ92"/>
      <c r="LMK92"/>
      <c r="LML92"/>
      <c r="LMM92"/>
      <c r="LMN92"/>
      <c r="LMO92"/>
      <c r="LMP92"/>
      <c r="LMQ92"/>
      <c r="LMR92"/>
      <c r="LMS92"/>
      <c r="LMT92"/>
      <c r="LMU92"/>
      <c r="LMV92"/>
      <c r="LMW92"/>
      <c r="LMX92"/>
      <c r="LMY92"/>
      <c r="LMZ92"/>
      <c r="LNA92"/>
      <c r="LNB92"/>
      <c r="LNC92"/>
      <c r="LND92"/>
      <c r="LNE92"/>
      <c r="LNF92"/>
      <c r="LNG92"/>
      <c r="LNH92"/>
      <c r="LNI92"/>
      <c r="LNJ92"/>
      <c r="LNK92"/>
      <c r="LNL92"/>
      <c r="LNM92"/>
      <c r="LNN92"/>
      <c r="LNO92"/>
      <c r="LNP92"/>
      <c r="LNQ92"/>
      <c r="LNR92"/>
      <c r="LNS92"/>
      <c r="LNT92"/>
      <c r="LNU92"/>
      <c r="LNV92"/>
      <c r="LNW92"/>
      <c r="LNX92"/>
      <c r="LNY92"/>
      <c r="LNZ92"/>
      <c r="LOA92"/>
      <c r="LOB92"/>
      <c r="LOC92"/>
      <c r="LOD92"/>
      <c r="LOE92"/>
      <c r="LOF92"/>
      <c r="LOG92"/>
      <c r="LOH92"/>
      <c r="LOI92"/>
      <c r="LOJ92"/>
      <c r="LOK92"/>
      <c r="LOL92"/>
      <c r="LOM92"/>
      <c r="LON92"/>
      <c r="LOO92"/>
      <c r="LOP92"/>
      <c r="LOQ92"/>
      <c r="LOR92"/>
      <c r="LOS92"/>
      <c r="LOT92"/>
      <c r="LOU92"/>
      <c r="LOV92"/>
      <c r="LOW92"/>
      <c r="LOX92"/>
      <c r="LOY92"/>
      <c r="LOZ92"/>
      <c r="LPA92"/>
      <c r="LPB92"/>
      <c r="LPC92"/>
      <c r="LPD92"/>
      <c r="LPE92"/>
      <c r="LPF92"/>
      <c r="LPG92"/>
      <c r="LPH92"/>
      <c r="LPI92"/>
      <c r="LPJ92"/>
      <c r="LPK92"/>
      <c r="LPL92"/>
      <c r="LPM92"/>
      <c r="LPN92"/>
      <c r="LPO92"/>
      <c r="LPP92"/>
      <c r="LPQ92"/>
      <c r="LPR92"/>
      <c r="LPS92"/>
      <c r="LPT92"/>
      <c r="LPU92"/>
      <c r="LPV92"/>
      <c r="LPW92"/>
      <c r="LPX92"/>
      <c r="LPY92"/>
      <c r="LPZ92"/>
      <c r="LQA92"/>
      <c r="LQB92"/>
      <c r="LQC92"/>
      <c r="LQD92"/>
      <c r="LQE92"/>
      <c r="LQF92"/>
      <c r="LQG92"/>
      <c r="LQH92"/>
      <c r="LQI92"/>
      <c r="LQJ92"/>
      <c r="LQK92"/>
      <c r="LQL92"/>
      <c r="LQM92"/>
      <c r="LQN92"/>
      <c r="LQO92"/>
      <c r="LQP92"/>
      <c r="LQQ92"/>
      <c r="LQR92"/>
      <c r="LQS92"/>
      <c r="LQT92"/>
      <c r="LQU92"/>
      <c r="LQV92"/>
      <c r="LQW92"/>
      <c r="LQX92"/>
      <c r="LQY92"/>
      <c r="LQZ92"/>
      <c r="LRA92"/>
      <c r="LRB92"/>
      <c r="LRC92"/>
      <c r="LRD92"/>
      <c r="LRE92"/>
      <c r="LRF92"/>
      <c r="LRG92"/>
      <c r="LRH92"/>
      <c r="LRI92"/>
      <c r="LRJ92"/>
      <c r="LRK92"/>
      <c r="LRL92"/>
      <c r="LRM92"/>
      <c r="LRN92"/>
      <c r="LRO92"/>
      <c r="LRP92"/>
      <c r="LRQ92"/>
      <c r="LRR92"/>
      <c r="LRS92"/>
      <c r="LRT92"/>
      <c r="LRU92"/>
      <c r="LRV92"/>
      <c r="LRW92"/>
      <c r="LRX92"/>
      <c r="LRY92"/>
      <c r="LRZ92"/>
      <c r="LSA92"/>
      <c r="LSB92"/>
      <c r="LSC92"/>
      <c r="LSD92"/>
      <c r="LSE92"/>
      <c r="LSF92"/>
      <c r="LSG92"/>
      <c r="LSH92"/>
      <c r="LSI92"/>
      <c r="LSJ92"/>
      <c r="LSK92"/>
      <c r="LSL92"/>
      <c r="LSM92"/>
      <c r="LSN92"/>
      <c r="LSO92"/>
      <c r="LSP92"/>
      <c r="LSQ92"/>
      <c r="LSR92"/>
      <c r="LSS92"/>
      <c r="LST92"/>
      <c r="LSU92"/>
      <c r="LSV92"/>
      <c r="LSW92"/>
      <c r="LSX92"/>
      <c r="LSY92"/>
      <c r="LSZ92"/>
      <c r="LTA92"/>
      <c r="LTB92"/>
      <c r="LTC92"/>
      <c r="LTD92"/>
      <c r="LTE92"/>
      <c r="LTF92"/>
      <c r="LTG92"/>
      <c r="LTH92"/>
      <c r="LTI92"/>
      <c r="LTJ92"/>
      <c r="LTK92"/>
      <c r="LTL92"/>
      <c r="LTM92"/>
      <c r="LTN92"/>
      <c r="LTO92"/>
      <c r="LTP92"/>
      <c r="LTQ92"/>
      <c r="LTR92"/>
      <c r="LTS92"/>
      <c r="LTT92"/>
      <c r="LTU92"/>
      <c r="LTV92"/>
      <c r="LTW92"/>
      <c r="LTX92"/>
      <c r="LTY92"/>
      <c r="LTZ92"/>
      <c r="LUA92"/>
      <c r="LUB92"/>
      <c r="LUC92"/>
      <c r="LUD92"/>
      <c r="LUE92"/>
      <c r="LUF92"/>
      <c r="LUG92"/>
      <c r="LUH92"/>
      <c r="LUI92"/>
      <c r="LUJ92"/>
      <c r="LUK92"/>
      <c r="LUL92"/>
      <c r="LUM92"/>
      <c r="LUN92"/>
      <c r="LUO92"/>
      <c r="LUP92"/>
      <c r="LUQ92"/>
      <c r="LUR92"/>
      <c r="LUS92"/>
      <c r="LUT92"/>
      <c r="LUU92"/>
      <c r="LUV92"/>
      <c r="LUW92"/>
      <c r="LUX92"/>
      <c r="LUY92"/>
      <c r="LUZ92"/>
      <c r="LVA92"/>
      <c r="LVB92"/>
      <c r="LVC92"/>
      <c r="LVD92"/>
      <c r="LVE92"/>
      <c r="LVF92"/>
      <c r="LVG92"/>
      <c r="LVH92"/>
      <c r="LVI92"/>
      <c r="LVJ92"/>
      <c r="LVK92"/>
      <c r="LVL92"/>
      <c r="LVM92"/>
      <c r="LVN92"/>
      <c r="LVO92"/>
      <c r="LVP92"/>
      <c r="LVQ92"/>
      <c r="LVR92"/>
      <c r="LVS92"/>
      <c r="LVT92"/>
      <c r="LVU92"/>
      <c r="LVV92"/>
      <c r="LVW92"/>
      <c r="LVX92"/>
      <c r="LVY92"/>
      <c r="LVZ92"/>
      <c r="LWA92"/>
      <c r="LWB92"/>
      <c r="LWC92"/>
      <c r="LWD92"/>
      <c r="LWE92"/>
      <c r="LWF92"/>
      <c r="LWG92"/>
      <c r="LWH92"/>
      <c r="LWI92"/>
      <c r="LWJ92"/>
      <c r="LWK92"/>
      <c r="LWL92"/>
      <c r="LWM92"/>
      <c r="LWN92"/>
      <c r="LWO92"/>
      <c r="LWP92"/>
      <c r="LWQ92"/>
      <c r="LWR92"/>
      <c r="LWS92"/>
      <c r="LWT92"/>
      <c r="LWU92"/>
      <c r="LWV92"/>
      <c r="LWW92"/>
      <c r="LWX92"/>
      <c r="LWY92"/>
      <c r="LWZ92"/>
      <c r="LXA92"/>
      <c r="LXB92"/>
      <c r="LXC92"/>
      <c r="LXD92"/>
      <c r="LXE92"/>
      <c r="LXF92"/>
      <c r="LXG92"/>
      <c r="LXH92"/>
      <c r="LXI92"/>
      <c r="LXJ92"/>
      <c r="LXK92"/>
      <c r="LXL92"/>
      <c r="LXM92"/>
      <c r="LXN92"/>
      <c r="LXO92"/>
      <c r="LXP92"/>
      <c r="LXQ92"/>
      <c r="LXR92"/>
      <c r="LXS92"/>
      <c r="LXT92"/>
      <c r="LXU92"/>
      <c r="LXV92"/>
      <c r="LXW92"/>
      <c r="LXX92"/>
      <c r="LXY92"/>
      <c r="LXZ92"/>
      <c r="LYA92"/>
      <c r="LYB92"/>
      <c r="LYC92"/>
      <c r="LYD92"/>
      <c r="LYE92"/>
      <c r="LYF92"/>
      <c r="LYG92"/>
      <c r="LYH92"/>
      <c r="LYI92"/>
      <c r="LYJ92"/>
      <c r="LYK92"/>
      <c r="LYL92"/>
      <c r="LYM92"/>
      <c r="LYN92"/>
      <c r="LYO92"/>
      <c r="LYP92"/>
      <c r="LYQ92"/>
      <c r="LYR92"/>
      <c r="LYS92"/>
      <c r="LYT92"/>
      <c r="LYU92"/>
      <c r="LYV92"/>
      <c r="LYW92"/>
      <c r="LYX92"/>
      <c r="LYY92"/>
      <c r="LYZ92"/>
      <c r="LZA92"/>
      <c r="LZB92"/>
      <c r="LZC92"/>
      <c r="LZD92"/>
      <c r="LZE92"/>
      <c r="LZF92"/>
      <c r="LZG92"/>
      <c r="LZH92"/>
      <c r="LZI92"/>
      <c r="LZJ92"/>
      <c r="LZK92"/>
      <c r="LZL92"/>
      <c r="LZM92"/>
      <c r="LZN92"/>
      <c r="LZO92"/>
      <c r="LZP92"/>
      <c r="LZQ92"/>
      <c r="LZR92"/>
      <c r="LZS92"/>
      <c r="LZT92"/>
      <c r="LZU92"/>
      <c r="LZV92"/>
      <c r="LZW92"/>
      <c r="LZX92"/>
      <c r="LZY92"/>
      <c r="LZZ92"/>
      <c r="MAA92"/>
      <c r="MAB92"/>
      <c r="MAC92"/>
      <c r="MAD92"/>
      <c r="MAE92"/>
      <c r="MAF92"/>
      <c r="MAG92"/>
      <c r="MAH92"/>
      <c r="MAI92"/>
      <c r="MAJ92"/>
      <c r="MAK92"/>
      <c r="MAL92"/>
      <c r="MAM92"/>
      <c r="MAN92"/>
      <c r="MAO92"/>
      <c r="MAP92"/>
      <c r="MAQ92"/>
      <c r="MAR92"/>
      <c r="MAS92"/>
      <c r="MAT92"/>
      <c r="MAU92"/>
      <c r="MAV92"/>
      <c r="MAW92"/>
      <c r="MAX92"/>
      <c r="MAY92"/>
      <c r="MAZ92"/>
      <c r="MBA92"/>
      <c r="MBB92"/>
      <c r="MBC92"/>
      <c r="MBD92"/>
      <c r="MBE92"/>
      <c r="MBF92"/>
      <c r="MBG92"/>
      <c r="MBH92"/>
      <c r="MBI92"/>
      <c r="MBJ92"/>
      <c r="MBK92"/>
      <c r="MBL92"/>
      <c r="MBM92"/>
      <c r="MBN92"/>
      <c r="MBO92"/>
      <c r="MBP92"/>
      <c r="MBQ92"/>
      <c r="MBR92"/>
      <c r="MBS92"/>
      <c r="MBT92"/>
      <c r="MBU92"/>
      <c r="MBV92"/>
      <c r="MBW92"/>
      <c r="MBX92"/>
      <c r="MBY92"/>
      <c r="MBZ92"/>
      <c r="MCA92"/>
      <c r="MCB92"/>
      <c r="MCC92"/>
      <c r="MCD92"/>
      <c r="MCE92"/>
      <c r="MCF92"/>
      <c r="MCG92"/>
      <c r="MCH92"/>
      <c r="MCI92"/>
      <c r="MCJ92"/>
      <c r="MCK92"/>
      <c r="MCL92"/>
      <c r="MCM92"/>
      <c r="MCN92"/>
      <c r="MCO92"/>
      <c r="MCP92"/>
      <c r="MCQ92"/>
      <c r="MCR92"/>
      <c r="MCS92"/>
      <c r="MCT92"/>
      <c r="MCU92"/>
      <c r="MCV92"/>
      <c r="MCW92"/>
      <c r="MCX92"/>
      <c r="MCY92"/>
      <c r="MCZ92"/>
      <c r="MDA92"/>
      <c r="MDB92"/>
      <c r="MDC92"/>
      <c r="MDD92"/>
      <c r="MDE92"/>
      <c r="MDF92"/>
      <c r="MDG92"/>
      <c r="MDH92"/>
      <c r="MDI92"/>
      <c r="MDJ92"/>
      <c r="MDK92"/>
      <c r="MDL92"/>
      <c r="MDM92"/>
      <c r="MDN92"/>
      <c r="MDO92"/>
      <c r="MDP92"/>
      <c r="MDQ92"/>
      <c r="MDR92"/>
      <c r="MDS92"/>
      <c r="MDT92"/>
      <c r="MDU92"/>
      <c r="MDV92"/>
      <c r="MDW92"/>
      <c r="MDX92"/>
      <c r="MDY92"/>
      <c r="MDZ92"/>
      <c r="MEA92"/>
      <c r="MEB92"/>
      <c r="MEC92"/>
      <c r="MED92"/>
      <c r="MEE92"/>
      <c r="MEF92"/>
      <c r="MEG92"/>
      <c r="MEH92"/>
      <c r="MEI92"/>
      <c r="MEJ92"/>
      <c r="MEK92"/>
      <c r="MEL92"/>
      <c r="MEM92"/>
      <c r="MEN92"/>
      <c r="MEO92"/>
      <c r="MEP92"/>
      <c r="MEQ92"/>
      <c r="MER92"/>
      <c r="MES92"/>
      <c r="MET92"/>
      <c r="MEU92"/>
      <c r="MEV92"/>
      <c r="MEW92"/>
      <c r="MEX92"/>
      <c r="MEY92"/>
      <c r="MEZ92"/>
      <c r="MFA92"/>
      <c r="MFB92"/>
      <c r="MFC92"/>
      <c r="MFD92"/>
      <c r="MFE92"/>
      <c r="MFF92"/>
      <c r="MFG92"/>
      <c r="MFH92"/>
      <c r="MFI92"/>
      <c r="MFJ92"/>
      <c r="MFK92"/>
      <c r="MFL92"/>
      <c r="MFM92"/>
      <c r="MFN92"/>
      <c r="MFO92"/>
      <c r="MFP92"/>
      <c r="MFQ92"/>
      <c r="MFR92"/>
      <c r="MFS92"/>
      <c r="MFT92"/>
      <c r="MFU92"/>
      <c r="MFV92"/>
      <c r="MFW92"/>
      <c r="MFX92"/>
      <c r="MFY92"/>
      <c r="MFZ92"/>
      <c r="MGA92"/>
      <c r="MGB92"/>
      <c r="MGC92"/>
      <c r="MGD92"/>
      <c r="MGE92"/>
      <c r="MGF92"/>
      <c r="MGG92"/>
      <c r="MGH92"/>
      <c r="MGI92"/>
      <c r="MGJ92"/>
      <c r="MGK92"/>
      <c r="MGL92"/>
      <c r="MGM92"/>
      <c r="MGN92"/>
      <c r="MGO92"/>
      <c r="MGP92"/>
      <c r="MGQ92"/>
      <c r="MGR92"/>
      <c r="MGS92"/>
      <c r="MGT92"/>
      <c r="MGU92"/>
      <c r="MGV92"/>
      <c r="MGW92"/>
      <c r="MGX92"/>
      <c r="MGY92"/>
      <c r="MGZ92"/>
      <c r="MHA92"/>
      <c r="MHB92"/>
      <c r="MHC92"/>
      <c r="MHD92"/>
      <c r="MHE92"/>
      <c r="MHF92"/>
      <c r="MHG92"/>
      <c r="MHH92"/>
      <c r="MHI92"/>
      <c r="MHJ92"/>
      <c r="MHK92"/>
      <c r="MHL92"/>
      <c r="MHM92"/>
      <c r="MHN92"/>
      <c r="MHO92"/>
      <c r="MHP92"/>
      <c r="MHQ92"/>
      <c r="MHR92"/>
      <c r="MHS92"/>
      <c r="MHT92"/>
      <c r="MHU92"/>
      <c r="MHV92"/>
      <c r="MHW92"/>
      <c r="MHX92"/>
      <c r="MHY92"/>
      <c r="MHZ92"/>
      <c r="MIA92"/>
      <c r="MIB92"/>
      <c r="MIC92"/>
      <c r="MID92"/>
      <c r="MIE92"/>
      <c r="MIF92"/>
      <c r="MIG92"/>
      <c r="MIH92"/>
      <c r="MII92"/>
      <c r="MIJ92"/>
      <c r="MIK92"/>
      <c r="MIL92"/>
      <c r="MIM92"/>
      <c r="MIN92"/>
      <c r="MIO92"/>
      <c r="MIP92"/>
      <c r="MIQ92"/>
      <c r="MIR92"/>
      <c r="MIS92"/>
      <c r="MIT92"/>
      <c r="MIU92"/>
      <c r="MIV92"/>
      <c r="MIW92"/>
      <c r="MIX92"/>
      <c r="MIY92"/>
      <c r="MIZ92"/>
      <c r="MJA92"/>
      <c r="MJB92"/>
      <c r="MJC92"/>
      <c r="MJD92"/>
      <c r="MJE92"/>
      <c r="MJF92"/>
      <c r="MJG92"/>
      <c r="MJH92"/>
      <c r="MJI92"/>
      <c r="MJJ92"/>
      <c r="MJK92"/>
      <c r="MJL92"/>
      <c r="MJM92"/>
      <c r="MJN92"/>
      <c r="MJO92"/>
      <c r="MJP92"/>
      <c r="MJQ92"/>
      <c r="MJR92"/>
      <c r="MJS92"/>
      <c r="MJT92"/>
      <c r="MJU92"/>
      <c r="MJV92"/>
      <c r="MJW92"/>
      <c r="MJX92"/>
      <c r="MJY92"/>
      <c r="MJZ92"/>
      <c r="MKA92"/>
      <c r="MKB92"/>
      <c r="MKC92"/>
      <c r="MKD92"/>
      <c r="MKE92"/>
      <c r="MKF92"/>
      <c r="MKG92"/>
      <c r="MKH92"/>
      <c r="MKI92"/>
      <c r="MKJ92"/>
      <c r="MKK92"/>
      <c r="MKL92"/>
      <c r="MKM92"/>
      <c r="MKN92"/>
      <c r="MKO92"/>
      <c r="MKP92"/>
      <c r="MKQ92"/>
      <c r="MKR92"/>
      <c r="MKS92"/>
      <c r="MKT92"/>
      <c r="MKU92"/>
      <c r="MKV92"/>
      <c r="MKW92"/>
      <c r="MKX92"/>
      <c r="MKY92"/>
      <c r="MKZ92"/>
      <c r="MLA92"/>
      <c r="MLB92"/>
      <c r="MLC92"/>
      <c r="MLD92"/>
      <c r="MLE92"/>
      <c r="MLF92"/>
      <c r="MLG92"/>
      <c r="MLH92"/>
      <c r="MLI92"/>
      <c r="MLJ92"/>
      <c r="MLK92"/>
      <c r="MLL92"/>
      <c r="MLM92"/>
      <c r="MLN92"/>
      <c r="MLO92"/>
      <c r="MLP92"/>
      <c r="MLQ92"/>
      <c r="MLR92"/>
      <c r="MLS92"/>
      <c r="MLT92"/>
      <c r="MLU92"/>
      <c r="MLV92"/>
      <c r="MLW92"/>
      <c r="MLX92"/>
      <c r="MLY92"/>
      <c r="MLZ92"/>
      <c r="MMA92"/>
      <c r="MMB92"/>
      <c r="MMC92"/>
      <c r="MMD92"/>
      <c r="MME92"/>
      <c r="MMF92"/>
      <c r="MMG92"/>
      <c r="MMH92"/>
      <c r="MMI92"/>
      <c r="MMJ92"/>
      <c r="MMK92"/>
      <c r="MML92"/>
      <c r="MMM92"/>
      <c r="MMN92"/>
      <c r="MMO92"/>
      <c r="MMP92"/>
      <c r="MMQ92"/>
      <c r="MMR92"/>
      <c r="MMS92"/>
      <c r="MMT92"/>
      <c r="MMU92"/>
      <c r="MMV92"/>
      <c r="MMW92"/>
      <c r="MMX92"/>
      <c r="MMY92"/>
      <c r="MMZ92"/>
      <c r="MNA92"/>
      <c r="MNB92"/>
      <c r="MNC92"/>
      <c r="MND92"/>
      <c r="MNE92"/>
      <c r="MNF92"/>
      <c r="MNG92"/>
      <c r="MNH92"/>
      <c r="MNI92"/>
      <c r="MNJ92"/>
      <c r="MNK92"/>
      <c r="MNL92"/>
      <c r="MNM92"/>
      <c r="MNN92"/>
      <c r="MNO92"/>
      <c r="MNP92"/>
      <c r="MNQ92"/>
      <c r="MNR92"/>
      <c r="MNS92"/>
      <c r="MNT92"/>
      <c r="MNU92"/>
      <c r="MNV92"/>
      <c r="MNW92"/>
      <c r="MNX92"/>
      <c r="MNY92"/>
      <c r="MNZ92"/>
      <c r="MOA92"/>
      <c r="MOB92"/>
      <c r="MOC92"/>
      <c r="MOD92"/>
      <c r="MOE92"/>
      <c r="MOF92"/>
      <c r="MOG92"/>
      <c r="MOH92"/>
      <c r="MOI92"/>
      <c r="MOJ92"/>
      <c r="MOK92"/>
      <c r="MOL92"/>
      <c r="MOM92"/>
      <c r="MON92"/>
      <c r="MOO92"/>
      <c r="MOP92"/>
      <c r="MOQ92"/>
      <c r="MOR92"/>
      <c r="MOS92"/>
      <c r="MOT92"/>
      <c r="MOU92"/>
      <c r="MOV92"/>
      <c r="MOW92"/>
      <c r="MOX92"/>
      <c r="MOY92"/>
      <c r="MOZ92"/>
      <c r="MPA92"/>
      <c r="MPB92"/>
      <c r="MPC92"/>
      <c r="MPD92"/>
      <c r="MPE92"/>
      <c r="MPF92"/>
      <c r="MPG92"/>
      <c r="MPH92"/>
      <c r="MPI92"/>
      <c r="MPJ92"/>
      <c r="MPK92"/>
      <c r="MPL92"/>
      <c r="MPM92"/>
      <c r="MPN92"/>
      <c r="MPO92"/>
      <c r="MPP92"/>
      <c r="MPQ92"/>
      <c r="MPR92"/>
      <c r="MPS92"/>
      <c r="MPT92"/>
      <c r="MPU92"/>
      <c r="MPV92"/>
      <c r="MPW92"/>
      <c r="MPX92"/>
      <c r="MPY92"/>
      <c r="MPZ92"/>
      <c r="MQA92"/>
      <c r="MQB92"/>
      <c r="MQC92"/>
      <c r="MQD92"/>
      <c r="MQE92"/>
      <c r="MQF92"/>
      <c r="MQG92"/>
      <c r="MQH92"/>
      <c r="MQI92"/>
      <c r="MQJ92"/>
      <c r="MQK92"/>
      <c r="MQL92"/>
      <c r="MQM92"/>
      <c r="MQN92"/>
      <c r="MQO92"/>
      <c r="MQP92"/>
      <c r="MQQ92"/>
      <c r="MQR92"/>
      <c r="MQS92"/>
      <c r="MQT92"/>
      <c r="MQU92"/>
      <c r="MQV92"/>
      <c r="MQW92"/>
      <c r="MQX92"/>
      <c r="MQY92"/>
      <c r="MQZ92"/>
      <c r="MRA92"/>
      <c r="MRB92"/>
      <c r="MRC92"/>
      <c r="MRD92"/>
      <c r="MRE92"/>
      <c r="MRF92"/>
      <c r="MRG92"/>
      <c r="MRH92"/>
      <c r="MRI92"/>
      <c r="MRJ92"/>
      <c r="MRK92"/>
      <c r="MRL92"/>
      <c r="MRM92"/>
      <c r="MRN92"/>
      <c r="MRO92"/>
      <c r="MRP92"/>
      <c r="MRQ92"/>
      <c r="MRR92"/>
      <c r="MRS92"/>
      <c r="MRT92"/>
      <c r="MRU92"/>
      <c r="MRV92"/>
      <c r="MRW92"/>
      <c r="MRX92"/>
      <c r="MRY92"/>
      <c r="MRZ92"/>
      <c r="MSA92"/>
      <c r="MSB92"/>
      <c r="MSC92"/>
      <c r="MSD92"/>
      <c r="MSE92"/>
      <c r="MSF92"/>
      <c r="MSG92"/>
      <c r="MSH92"/>
      <c r="MSI92"/>
      <c r="MSJ92"/>
      <c r="MSK92"/>
      <c r="MSL92"/>
      <c r="MSM92"/>
      <c r="MSN92"/>
      <c r="MSO92"/>
      <c r="MSP92"/>
      <c r="MSQ92"/>
      <c r="MSR92"/>
      <c r="MSS92"/>
      <c r="MST92"/>
      <c r="MSU92"/>
      <c r="MSV92"/>
      <c r="MSW92"/>
      <c r="MSX92"/>
      <c r="MSY92"/>
      <c r="MSZ92"/>
      <c r="MTA92"/>
      <c r="MTB92"/>
      <c r="MTC92"/>
      <c r="MTD92"/>
      <c r="MTE92"/>
      <c r="MTF92"/>
      <c r="MTG92"/>
      <c r="MTH92"/>
      <c r="MTI92"/>
      <c r="MTJ92"/>
      <c r="MTK92"/>
      <c r="MTL92"/>
      <c r="MTM92"/>
      <c r="MTN92"/>
      <c r="MTO92"/>
      <c r="MTP92"/>
      <c r="MTQ92"/>
      <c r="MTR92"/>
      <c r="MTS92"/>
      <c r="MTT92"/>
      <c r="MTU92"/>
      <c r="MTV92"/>
      <c r="MTW92"/>
      <c r="MTX92"/>
      <c r="MTY92"/>
      <c r="MTZ92"/>
      <c r="MUA92"/>
      <c r="MUB92"/>
      <c r="MUC92"/>
      <c r="MUD92"/>
      <c r="MUE92"/>
      <c r="MUF92"/>
      <c r="MUG92"/>
      <c r="MUH92"/>
      <c r="MUI92"/>
      <c r="MUJ92"/>
      <c r="MUK92"/>
      <c r="MUL92"/>
      <c r="MUM92"/>
      <c r="MUN92"/>
      <c r="MUO92"/>
      <c r="MUP92"/>
      <c r="MUQ92"/>
      <c r="MUR92"/>
      <c r="MUS92"/>
      <c r="MUT92"/>
      <c r="MUU92"/>
      <c r="MUV92"/>
      <c r="MUW92"/>
      <c r="MUX92"/>
      <c r="MUY92"/>
      <c r="MUZ92"/>
      <c r="MVA92"/>
      <c r="MVB92"/>
      <c r="MVC92"/>
      <c r="MVD92"/>
      <c r="MVE92"/>
      <c r="MVF92"/>
      <c r="MVG92"/>
      <c r="MVH92"/>
      <c r="MVI92"/>
      <c r="MVJ92"/>
      <c r="MVK92"/>
      <c r="MVL92"/>
      <c r="MVM92"/>
      <c r="MVN92"/>
      <c r="MVO92"/>
      <c r="MVP92"/>
      <c r="MVQ92"/>
      <c r="MVR92"/>
      <c r="MVS92"/>
      <c r="MVT92"/>
      <c r="MVU92"/>
      <c r="MVV92"/>
      <c r="MVW92"/>
      <c r="MVX92"/>
      <c r="MVY92"/>
      <c r="MVZ92"/>
      <c r="MWA92"/>
      <c r="MWB92"/>
      <c r="MWC92"/>
      <c r="MWD92"/>
      <c r="MWE92"/>
      <c r="MWF92"/>
      <c r="MWG92"/>
      <c r="MWH92"/>
      <c r="MWI92"/>
      <c r="MWJ92"/>
      <c r="MWK92"/>
      <c r="MWL92"/>
      <c r="MWM92"/>
      <c r="MWN92"/>
      <c r="MWO92"/>
      <c r="MWP92"/>
      <c r="MWQ92"/>
      <c r="MWR92"/>
      <c r="MWS92"/>
      <c r="MWT92"/>
      <c r="MWU92"/>
      <c r="MWV92"/>
      <c r="MWW92"/>
      <c r="MWX92"/>
      <c r="MWY92"/>
      <c r="MWZ92"/>
      <c r="MXA92"/>
      <c r="MXB92"/>
      <c r="MXC92"/>
      <c r="MXD92"/>
      <c r="MXE92"/>
      <c r="MXF92"/>
      <c r="MXG92"/>
      <c r="MXH92"/>
      <c r="MXI92"/>
      <c r="MXJ92"/>
      <c r="MXK92"/>
      <c r="MXL92"/>
      <c r="MXM92"/>
      <c r="MXN92"/>
      <c r="MXO92"/>
      <c r="MXP92"/>
      <c r="MXQ92"/>
      <c r="MXR92"/>
      <c r="MXS92"/>
      <c r="MXT92"/>
      <c r="MXU92"/>
      <c r="MXV92"/>
      <c r="MXW92"/>
      <c r="MXX92"/>
      <c r="MXY92"/>
      <c r="MXZ92"/>
      <c r="MYA92"/>
      <c r="MYB92"/>
      <c r="MYC92"/>
      <c r="MYD92"/>
      <c r="MYE92"/>
      <c r="MYF92"/>
      <c r="MYG92"/>
      <c r="MYH92"/>
      <c r="MYI92"/>
      <c r="MYJ92"/>
      <c r="MYK92"/>
      <c r="MYL92"/>
      <c r="MYM92"/>
      <c r="MYN92"/>
      <c r="MYO92"/>
      <c r="MYP92"/>
      <c r="MYQ92"/>
      <c r="MYR92"/>
      <c r="MYS92"/>
      <c r="MYT92"/>
      <c r="MYU92"/>
      <c r="MYV92"/>
      <c r="MYW92"/>
      <c r="MYX92"/>
      <c r="MYY92"/>
      <c r="MYZ92"/>
      <c r="MZA92"/>
      <c r="MZB92"/>
      <c r="MZC92"/>
      <c r="MZD92"/>
      <c r="MZE92"/>
      <c r="MZF92"/>
      <c r="MZG92"/>
      <c r="MZH92"/>
      <c r="MZI92"/>
      <c r="MZJ92"/>
      <c r="MZK92"/>
      <c r="MZL92"/>
      <c r="MZM92"/>
      <c r="MZN92"/>
      <c r="MZO92"/>
      <c r="MZP92"/>
      <c r="MZQ92"/>
      <c r="MZR92"/>
      <c r="MZS92"/>
      <c r="MZT92"/>
      <c r="MZU92"/>
      <c r="MZV92"/>
      <c r="MZW92"/>
      <c r="MZX92"/>
      <c r="MZY92"/>
      <c r="MZZ92"/>
      <c r="NAA92"/>
      <c r="NAB92"/>
      <c r="NAC92"/>
      <c r="NAD92"/>
      <c r="NAE92"/>
      <c r="NAF92"/>
      <c r="NAG92"/>
      <c r="NAH92"/>
      <c r="NAI92"/>
      <c r="NAJ92"/>
      <c r="NAK92"/>
      <c r="NAL92"/>
      <c r="NAM92"/>
      <c r="NAN92"/>
      <c r="NAO92"/>
      <c r="NAP92"/>
      <c r="NAQ92"/>
      <c r="NAR92"/>
      <c r="NAS92"/>
      <c r="NAT92"/>
      <c r="NAU92"/>
      <c r="NAV92"/>
      <c r="NAW92"/>
      <c r="NAX92"/>
      <c r="NAY92"/>
      <c r="NAZ92"/>
      <c r="NBA92"/>
      <c r="NBB92"/>
      <c r="NBC92"/>
      <c r="NBD92"/>
      <c r="NBE92"/>
      <c r="NBF92"/>
      <c r="NBG92"/>
      <c r="NBH92"/>
      <c r="NBI92"/>
      <c r="NBJ92"/>
      <c r="NBK92"/>
      <c r="NBL92"/>
      <c r="NBM92"/>
      <c r="NBN92"/>
      <c r="NBO92"/>
      <c r="NBP92"/>
      <c r="NBQ92"/>
      <c r="NBR92"/>
      <c r="NBS92"/>
      <c r="NBT92"/>
      <c r="NBU92"/>
      <c r="NBV92"/>
      <c r="NBW92"/>
      <c r="NBX92"/>
      <c r="NBY92"/>
      <c r="NBZ92"/>
      <c r="NCA92"/>
      <c r="NCB92"/>
      <c r="NCC92"/>
      <c r="NCD92"/>
      <c r="NCE92"/>
      <c r="NCF92"/>
      <c r="NCG92"/>
      <c r="NCH92"/>
      <c r="NCI92"/>
      <c r="NCJ92"/>
      <c r="NCK92"/>
      <c r="NCL92"/>
      <c r="NCM92"/>
      <c r="NCN92"/>
      <c r="NCO92"/>
      <c r="NCP92"/>
      <c r="NCQ92"/>
      <c r="NCR92"/>
      <c r="NCS92"/>
      <c r="NCT92"/>
      <c r="NCU92"/>
      <c r="NCV92"/>
      <c r="NCW92"/>
      <c r="NCX92"/>
      <c r="NCY92"/>
      <c r="NCZ92"/>
      <c r="NDA92"/>
      <c r="NDB92"/>
      <c r="NDC92"/>
      <c r="NDD92"/>
      <c r="NDE92"/>
      <c r="NDF92"/>
      <c r="NDG92"/>
      <c r="NDH92"/>
      <c r="NDI92"/>
      <c r="NDJ92"/>
      <c r="NDK92"/>
      <c r="NDL92"/>
      <c r="NDM92"/>
      <c r="NDN92"/>
      <c r="NDO92"/>
      <c r="NDP92"/>
      <c r="NDQ92"/>
      <c r="NDR92"/>
      <c r="NDS92"/>
      <c r="NDT92"/>
      <c r="NDU92"/>
      <c r="NDV92"/>
      <c r="NDW92"/>
      <c r="NDX92"/>
      <c r="NDY92"/>
      <c r="NDZ92"/>
      <c r="NEA92"/>
      <c r="NEB92"/>
      <c r="NEC92"/>
      <c r="NED92"/>
      <c r="NEE92"/>
      <c r="NEF92"/>
      <c r="NEG92"/>
      <c r="NEH92"/>
      <c r="NEI92"/>
      <c r="NEJ92"/>
      <c r="NEK92"/>
      <c r="NEL92"/>
      <c r="NEM92"/>
      <c r="NEN92"/>
      <c r="NEO92"/>
      <c r="NEP92"/>
      <c r="NEQ92"/>
      <c r="NER92"/>
      <c r="NES92"/>
      <c r="NET92"/>
      <c r="NEU92"/>
      <c r="NEV92"/>
      <c r="NEW92"/>
      <c r="NEX92"/>
      <c r="NEY92"/>
      <c r="NEZ92"/>
      <c r="NFA92"/>
      <c r="NFB92"/>
      <c r="NFC92"/>
      <c r="NFD92"/>
      <c r="NFE92"/>
      <c r="NFF92"/>
      <c r="NFG92"/>
      <c r="NFH92"/>
      <c r="NFI92"/>
      <c r="NFJ92"/>
      <c r="NFK92"/>
      <c r="NFL92"/>
      <c r="NFM92"/>
      <c r="NFN92"/>
      <c r="NFO92"/>
      <c r="NFP92"/>
      <c r="NFQ92"/>
      <c r="NFR92"/>
      <c r="NFS92"/>
      <c r="NFT92"/>
      <c r="NFU92"/>
      <c r="NFV92"/>
      <c r="NFW92"/>
      <c r="NFX92"/>
      <c r="NFY92"/>
      <c r="NFZ92"/>
      <c r="NGA92"/>
      <c r="NGB92"/>
      <c r="NGC92"/>
      <c r="NGD92"/>
      <c r="NGE92"/>
      <c r="NGF92"/>
      <c r="NGG92"/>
      <c r="NGH92"/>
      <c r="NGI92"/>
      <c r="NGJ92"/>
      <c r="NGK92"/>
      <c r="NGL92"/>
      <c r="NGM92"/>
      <c r="NGN92"/>
      <c r="NGO92"/>
      <c r="NGP92"/>
      <c r="NGQ92"/>
      <c r="NGR92"/>
      <c r="NGS92"/>
      <c r="NGT92"/>
      <c r="NGU92"/>
      <c r="NGV92"/>
      <c r="NGW92"/>
      <c r="NGX92"/>
      <c r="NGY92"/>
      <c r="NGZ92"/>
      <c r="NHA92"/>
      <c r="NHB92"/>
      <c r="NHC92"/>
      <c r="NHD92"/>
      <c r="NHE92"/>
      <c r="NHF92"/>
      <c r="NHG92"/>
      <c r="NHH92"/>
      <c r="NHI92"/>
      <c r="NHJ92"/>
      <c r="NHK92"/>
      <c r="NHL92"/>
      <c r="NHM92"/>
      <c r="NHN92"/>
      <c r="NHO92"/>
      <c r="NHP92"/>
      <c r="NHQ92"/>
      <c r="NHR92"/>
      <c r="NHS92"/>
      <c r="NHT92"/>
      <c r="NHU92"/>
      <c r="NHV92"/>
      <c r="NHW92"/>
      <c r="NHX92"/>
      <c r="NHY92"/>
      <c r="NHZ92"/>
      <c r="NIA92"/>
      <c r="NIB92"/>
      <c r="NIC92"/>
      <c r="NID92"/>
      <c r="NIE92"/>
      <c r="NIF92"/>
      <c r="NIG92"/>
      <c r="NIH92"/>
      <c r="NII92"/>
      <c r="NIJ92"/>
      <c r="NIK92"/>
      <c r="NIL92"/>
      <c r="NIM92"/>
      <c r="NIN92"/>
      <c r="NIO92"/>
      <c r="NIP92"/>
      <c r="NIQ92"/>
      <c r="NIR92"/>
      <c r="NIS92"/>
      <c r="NIT92"/>
      <c r="NIU92"/>
      <c r="NIV92"/>
      <c r="NIW92"/>
      <c r="NIX92"/>
      <c r="NIY92"/>
      <c r="NIZ92"/>
      <c r="NJA92"/>
      <c r="NJB92"/>
      <c r="NJC92"/>
      <c r="NJD92"/>
      <c r="NJE92"/>
      <c r="NJF92"/>
      <c r="NJG92"/>
      <c r="NJH92"/>
      <c r="NJI92"/>
      <c r="NJJ92"/>
      <c r="NJK92"/>
      <c r="NJL92"/>
      <c r="NJM92"/>
      <c r="NJN92"/>
      <c r="NJO92"/>
      <c r="NJP92"/>
      <c r="NJQ92"/>
      <c r="NJR92"/>
      <c r="NJS92"/>
      <c r="NJT92"/>
      <c r="NJU92"/>
      <c r="NJV92"/>
      <c r="NJW92"/>
      <c r="NJX92"/>
      <c r="NJY92"/>
      <c r="NJZ92"/>
      <c r="NKA92"/>
      <c r="NKB92"/>
      <c r="NKC92"/>
      <c r="NKD92"/>
      <c r="NKE92"/>
      <c r="NKF92"/>
      <c r="NKG92"/>
      <c r="NKH92"/>
      <c r="NKI92"/>
      <c r="NKJ92"/>
      <c r="NKK92"/>
      <c r="NKL92"/>
      <c r="NKM92"/>
      <c r="NKN92"/>
      <c r="NKO92"/>
      <c r="NKP92"/>
      <c r="NKQ92"/>
      <c r="NKR92"/>
      <c r="NKS92"/>
      <c r="NKT92"/>
      <c r="NKU92"/>
      <c r="NKV92"/>
      <c r="NKW92"/>
      <c r="NKX92"/>
      <c r="NKY92"/>
      <c r="NKZ92"/>
      <c r="NLA92"/>
      <c r="NLB92"/>
      <c r="NLC92"/>
      <c r="NLD92"/>
      <c r="NLE92"/>
      <c r="NLF92"/>
      <c r="NLG92"/>
      <c r="NLH92"/>
      <c r="NLI92"/>
      <c r="NLJ92"/>
      <c r="NLK92"/>
      <c r="NLL92"/>
      <c r="NLM92"/>
      <c r="NLN92"/>
      <c r="NLO92"/>
      <c r="NLP92"/>
      <c r="NLQ92"/>
      <c r="NLR92"/>
      <c r="NLS92"/>
      <c r="NLT92"/>
      <c r="NLU92"/>
      <c r="NLV92"/>
      <c r="NLW92"/>
      <c r="NLX92"/>
      <c r="NLY92"/>
      <c r="NLZ92"/>
      <c r="NMA92"/>
      <c r="NMB92"/>
      <c r="NMC92"/>
      <c r="NMD92"/>
      <c r="NME92"/>
      <c r="NMF92"/>
      <c r="NMG92"/>
      <c r="NMH92"/>
      <c r="NMI92"/>
      <c r="NMJ92"/>
      <c r="NMK92"/>
      <c r="NML92"/>
      <c r="NMM92"/>
      <c r="NMN92"/>
      <c r="NMO92"/>
      <c r="NMP92"/>
      <c r="NMQ92"/>
      <c r="NMR92"/>
      <c r="NMS92"/>
      <c r="NMT92"/>
      <c r="NMU92"/>
      <c r="NMV92"/>
      <c r="NMW92"/>
      <c r="NMX92"/>
      <c r="NMY92"/>
      <c r="NMZ92"/>
      <c r="NNA92"/>
      <c r="NNB92"/>
      <c r="NNC92"/>
      <c r="NND92"/>
      <c r="NNE92"/>
      <c r="NNF92"/>
      <c r="NNG92"/>
      <c r="NNH92"/>
      <c r="NNI92"/>
      <c r="NNJ92"/>
      <c r="NNK92"/>
      <c r="NNL92"/>
      <c r="NNM92"/>
      <c r="NNN92"/>
      <c r="NNO92"/>
      <c r="NNP92"/>
      <c r="NNQ92"/>
      <c r="NNR92"/>
      <c r="NNS92"/>
      <c r="NNT92"/>
      <c r="NNU92"/>
      <c r="NNV92"/>
      <c r="NNW92"/>
      <c r="NNX92"/>
      <c r="NNY92"/>
      <c r="NNZ92"/>
      <c r="NOA92"/>
      <c r="NOB92"/>
      <c r="NOC92"/>
      <c r="NOD92"/>
      <c r="NOE92"/>
      <c r="NOF92"/>
      <c r="NOG92"/>
      <c r="NOH92"/>
      <c r="NOI92"/>
      <c r="NOJ92"/>
      <c r="NOK92"/>
      <c r="NOL92"/>
      <c r="NOM92"/>
      <c r="NON92"/>
      <c r="NOO92"/>
      <c r="NOP92"/>
      <c r="NOQ92"/>
      <c r="NOR92"/>
      <c r="NOS92"/>
      <c r="NOT92"/>
      <c r="NOU92"/>
      <c r="NOV92"/>
      <c r="NOW92"/>
      <c r="NOX92"/>
      <c r="NOY92"/>
      <c r="NOZ92"/>
      <c r="NPA92"/>
      <c r="NPB92"/>
      <c r="NPC92"/>
      <c r="NPD92"/>
      <c r="NPE92"/>
      <c r="NPF92"/>
      <c r="NPG92"/>
      <c r="NPH92"/>
      <c r="NPI92"/>
      <c r="NPJ92"/>
      <c r="NPK92"/>
      <c r="NPL92"/>
      <c r="NPM92"/>
      <c r="NPN92"/>
      <c r="NPO92"/>
      <c r="NPP92"/>
      <c r="NPQ92"/>
      <c r="NPR92"/>
      <c r="NPS92"/>
      <c r="NPT92"/>
      <c r="NPU92"/>
      <c r="NPV92"/>
      <c r="NPW92"/>
      <c r="NPX92"/>
      <c r="NPY92"/>
      <c r="NPZ92"/>
      <c r="NQA92"/>
      <c r="NQB92"/>
      <c r="NQC92"/>
      <c r="NQD92"/>
      <c r="NQE92"/>
      <c r="NQF92"/>
      <c r="NQG92"/>
      <c r="NQH92"/>
      <c r="NQI92"/>
      <c r="NQJ92"/>
      <c r="NQK92"/>
      <c r="NQL92"/>
      <c r="NQM92"/>
      <c r="NQN92"/>
      <c r="NQO92"/>
      <c r="NQP92"/>
      <c r="NQQ92"/>
      <c r="NQR92"/>
      <c r="NQS92"/>
      <c r="NQT92"/>
      <c r="NQU92"/>
      <c r="NQV92"/>
      <c r="NQW92"/>
      <c r="NQX92"/>
      <c r="NQY92"/>
      <c r="NQZ92"/>
      <c r="NRA92"/>
      <c r="NRB92"/>
      <c r="NRC92"/>
      <c r="NRD92"/>
      <c r="NRE92"/>
      <c r="NRF92"/>
      <c r="NRG92"/>
      <c r="NRH92"/>
      <c r="NRI92"/>
      <c r="NRJ92"/>
      <c r="NRK92"/>
      <c r="NRL92"/>
      <c r="NRM92"/>
      <c r="NRN92"/>
      <c r="NRO92"/>
      <c r="NRP92"/>
      <c r="NRQ92"/>
      <c r="NRR92"/>
      <c r="NRS92"/>
      <c r="NRT92"/>
      <c r="NRU92"/>
      <c r="NRV92"/>
      <c r="NRW92"/>
      <c r="NRX92"/>
      <c r="NRY92"/>
      <c r="NRZ92"/>
      <c r="NSA92"/>
      <c r="NSB92"/>
      <c r="NSC92"/>
      <c r="NSD92"/>
      <c r="NSE92"/>
      <c r="NSF92"/>
      <c r="NSG92"/>
      <c r="NSH92"/>
      <c r="NSI92"/>
      <c r="NSJ92"/>
      <c r="NSK92"/>
      <c r="NSL92"/>
      <c r="NSM92"/>
      <c r="NSN92"/>
      <c r="NSO92"/>
      <c r="NSP92"/>
      <c r="NSQ92"/>
      <c r="NSR92"/>
      <c r="NSS92"/>
      <c r="NST92"/>
      <c r="NSU92"/>
      <c r="NSV92"/>
      <c r="NSW92"/>
      <c r="NSX92"/>
      <c r="NSY92"/>
      <c r="NSZ92"/>
      <c r="NTA92"/>
      <c r="NTB92"/>
      <c r="NTC92"/>
      <c r="NTD92"/>
      <c r="NTE92"/>
      <c r="NTF92"/>
      <c r="NTG92"/>
      <c r="NTH92"/>
      <c r="NTI92"/>
      <c r="NTJ92"/>
      <c r="NTK92"/>
      <c r="NTL92"/>
      <c r="NTM92"/>
      <c r="NTN92"/>
      <c r="NTO92"/>
      <c r="NTP92"/>
      <c r="NTQ92"/>
      <c r="NTR92"/>
      <c r="NTS92"/>
      <c r="NTT92"/>
      <c r="NTU92"/>
      <c r="NTV92"/>
      <c r="NTW92"/>
      <c r="NTX92"/>
      <c r="NTY92"/>
      <c r="NTZ92"/>
      <c r="NUA92"/>
      <c r="NUB92"/>
      <c r="NUC92"/>
      <c r="NUD92"/>
      <c r="NUE92"/>
      <c r="NUF92"/>
      <c r="NUG92"/>
      <c r="NUH92"/>
      <c r="NUI92"/>
      <c r="NUJ92"/>
      <c r="NUK92"/>
      <c r="NUL92"/>
      <c r="NUM92"/>
      <c r="NUN92"/>
      <c r="NUO92"/>
      <c r="NUP92"/>
      <c r="NUQ92"/>
      <c r="NUR92"/>
      <c r="NUS92"/>
      <c r="NUT92"/>
      <c r="NUU92"/>
      <c r="NUV92"/>
      <c r="NUW92"/>
      <c r="NUX92"/>
      <c r="NUY92"/>
      <c r="NUZ92"/>
      <c r="NVA92"/>
      <c r="NVB92"/>
      <c r="NVC92"/>
      <c r="NVD92"/>
      <c r="NVE92"/>
      <c r="NVF92"/>
      <c r="NVG92"/>
      <c r="NVH92"/>
      <c r="NVI92"/>
      <c r="NVJ92"/>
      <c r="NVK92"/>
      <c r="NVL92"/>
      <c r="NVM92"/>
      <c r="NVN92"/>
      <c r="NVO92"/>
      <c r="NVP92"/>
      <c r="NVQ92"/>
      <c r="NVR92"/>
      <c r="NVS92"/>
      <c r="NVT92"/>
      <c r="NVU92"/>
      <c r="NVV92"/>
      <c r="NVW92"/>
      <c r="NVX92"/>
      <c r="NVY92"/>
      <c r="NVZ92"/>
      <c r="NWA92"/>
      <c r="NWB92"/>
      <c r="NWC92"/>
      <c r="NWD92"/>
      <c r="NWE92"/>
      <c r="NWF92"/>
      <c r="NWG92"/>
      <c r="NWH92"/>
      <c r="NWI92"/>
      <c r="NWJ92"/>
      <c r="NWK92"/>
      <c r="NWL92"/>
      <c r="NWM92"/>
      <c r="NWN92"/>
      <c r="NWO92"/>
      <c r="NWP92"/>
      <c r="NWQ92"/>
      <c r="NWR92"/>
      <c r="NWS92"/>
      <c r="NWT92"/>
      <c r="NWU92"/>
      <c r="NWV92"/>
      <c r="NWW92"/>
      <c r="NWX92"/>
      <c r="NWY92"/>
      <c r="NWZ92"/>
      <c r="NXA92"/>
      <c r="NXB92"/>
      <c r="NXC92"/>
      <c r="NXD92"/>
      <c r="NXE92"/>
      <c r="NXF92"/>
      <c r="NXG92"/>
      <c r="NXH92"/>
      <c r="NXI92"/>
      <c r="NXJ92"/>
      <c r="NXK92"/>
      <c r="NXL92"/>
      <c r="NXM92"/>
      <c r="NXN92"/>
      <c r="NXO92"/>
      <c r="NXP92"/>
      <c r="NXQ92"/>
      <c r="NXR92"/>
      <c r="NXS92"/>
      <c r="NXT92"/>
      <c r="NXU92"/>
      <c r="NXV92"/>
      <c r="NXW92"/>
      <c r="NXX92"/>
      <c r="NXY92"/>
      <c r="NXZ92"/>
      <c r="NYA92"/>
      <c r="NYB92"/>
      <c r="NYC92"/>
      <c r="NYD92"/>
      <c r="NYE92"/>
      <c r="NYF92"/>
      <c r="NYG92"/>
      <c r="NYH92"/>
      <c r="NYI92"/>
      <c r="NYJ92"/>
      <c r="NYK92"/>
      <c r="NYL92"/>
      <c r="NYM92"/>
      <c r="NYN92"/>
      <c r="NYO92"/>
      <c r="NYP92"/>
      <c r="NYQ92"/>
      <c r="NYR92"/>
      <c r="NYS92"/>
      <c r="NYT92"/>
      <c r="NYU92"/>
      <c r="NYV92"/>
      <c r="NYW92"/>
      <c r="NYX92"/>
      <c r="NYY92"/>
      <c r="NYZ92"/>
      <c r="NZA92"/>
      <c r="NZB92"/>
      <c r="NZC92"/>
      <c r="NZD92"/>
      <c r="NZE92"/>
      <c r="NZF92"/>
      <c r="NZG92"/>
      <c r="NZH92"/>
      <c r="NZI92"/>
      <c r="NZJ92"/>
      <c r="NZK92"/>
      <c r="NZL92"/>
      <c r="NZM92"/>
      <c r="NZN92"/>
      <c r="NZO92"/>
      <c r="NZP92"/>
      <c r="NZQ92"/>
      <c r="NZR92"/>
      <c r="NZS92"/>
      <c r="NZT92"/>
      <c r="NZU92"/>
      <c r="NZV92"/>
      <c r="NZW92"/>
      <c r="NZX92"/>
      <c r="NZY92"/>
      <c r="NZZ92"/>
      <c r="OAA92"/>
      <c r="OAB92"/>
      <c r="OAC92"/>
      <c r="OAD92"/>
      <c r="OAE92"/>
      <c r="OAF92"/>
      <c r="OAG92"/>
      <c r="OAH92"/>
      <c r="OAI92"/>
      <c r="OAJ92"/>
      <c r="OAK92"/>
      <c r="OAL92"/>
      <c r="OAM92"/>
      <c r="OAN92"/>
      <c r="OAO92"/>
      <c r="OAP92"/>
      <c r="OAQ92"/>
      <c r="OAR92"/>
      <c r="OAS92"/>
      <c r="OAT92"/>
      <c r="OAU92"/>
      <c r="OAV92"/>
      <c r="OAW92"/>
      <c r="OAX92"/>
      <c r="OAY92"/>
      <c r="OAZ92"/>
      <c r="OBA92"/>
      <c r="OBB92"/>
      <c r="OBC92"/>
      <c r="OBD92"/>
      <c r="OBE92"/>
      <c r="OBF92"/>
      <c r="OBG92"/>
      <c r="OBH92"/>
      <c r="OBI92"/>
      <c r="OBJ92"/>
      <c r="OBK92"/>
      <c r="OBL92"/>
      <c r="OBM92"/>
      <c r="OBN92"/>
      <c r="OBO92"/>
      <c r="OBP92"/>
      <c r="OBQ92"/>
      <c r="OBR92"/>
      <c r="OBS92"/>
      <c r="OBT92"/>
      <c r="OBU92"/>
      <c r="OBV92"/>
      <c r="OBW92"/>
      <c r="OBX92"/>
      <c r="OBY92"/>
      <c r="OBZ92"/>
      <c r="OCA92"/>
      <c r="OCB92"/>
      <c r="OCC92"/>
      <c r="OCD92"/>
      <c r="OCE92"/>
      <c r="OCF92"/>
      <c r="OCG92"/>
      <c r="OCH92"/>
      <c r="OCI92"/>
      <c r="OCJ92"/>
      <c r="OCK92"/>
      <c r="OCL92"/>
      <c r="OCM92"/>
      <c r="OCN92"/>
      <c r="OCO92"/>
      <c r="OCP92"/>
      <c r="OCQ92"/>
      <c r="OCR92"/>
      <c r="OCS92"/>
      <c r="OCT92"/>
      <c r="OCU92"/>
      <c r="OCV92"/>
      <c r="OCW92"/>
      <c r="OCX92"/>
      <c r="OCY92"/>
      <c r="OCZ92"/>
      <c r="ODA92"/>
      <c r="ODB92"/>
      <c r="ODC92"/>
      <c r="ODD92"/>
      <c r="ODE92"/>
      <c r="ODF92"/>
      <c r="ODG92"/>
      <c r="ODH92"/>
      <c r="ODI92"/>
      <c r="ODJ92"/>
      <c r="ODK92"/>
      <c r="ODL92"/>
      <c r="ODM92"/>
      <c r="ODN92"/>
      <c r="ODO92"/>
      <c r="ODP92"/>
      <c r="ODQ92"/>
      <c r="ODR92"/>
      <c r="ODS92"/>
      <c r="ODT92"/>
      <c r="ODU92"/>
      <c r="ODV92"/>
      <c r="ODW92"/>
      <c r="ODX92"/>
      <c r="ODY92"/>
      <c r="ODZ92"/>
      <c r="OEA92"/>
      <c r="OEB92"/>
      <c r="OEC92"/>
      <c r="OED92"/>
      <c r="OEE92"/>
      <c r="OEF92"/>
      <c r="OEG92"/>
      <c r="OEH92"/>
      <c r="OEI92"/>
      <c r="OEJ92"/>
      <c r="OEK92"/>
      <c r="OEL92"/>
      <c r="OEM92"/>
      <c r="OEN92"/>
      <c r="OEO92"/>
      <c r="OEP92"/>
      <c r="OEQ92"/>
      <c r="OER92"/>
      <c r="OES92"/>
      <c r="OET92"/>
      <c r="OEU92"/>
      <c r="OEV92"/>
      <c r="OEW92"/>
      <c r="OEX92"/>
      <c r="OEY92"/>
      <c r="OEZ92"/>
      <c r="OFA92"/>
      <c r="OFB92"/>
      <c r="OFC92"/>
      <c r="OFD92"/>
      <c r="OFE92"/>
      <c r="OFF92"/>
      <c r="OFG92"/>
      <c r="OFH92"/>
      <c r="OFI92"/>
      <c r="OFJ92"/>
      <c r="OFK92"/>
      <c r="OFL92"/>
      <c r="OFM92"/>
      <c r="OFN92"/>
      <c r="OFO92"/>
      <c r="OFP92"/>
      <c r="OFQ92"/>
      <c r="OFR92"/>
      <c r="OFS92"/>
      <c r="OFT92"/>
      <c r="OFU92"/>
      <c r="OFV92"/>
      <c r="OFW92"/>
      <c r="OFX92"/>
      <c r="OFY92"/>
      <c r="OFZ92"/>
      <c r="OGA92"/>
      <c r="OGB92"/>
      <c r="OGC92"/>
      <c r="OGD92"/>
      <c r="OGE92"/>
      <c r="OGF92"/>
      <c r="OGG92"/>
      <c r="OGH92"/>
      <c r="OGI92"/>
      <c r="OGJ92"/>
      <c r="OGK92"/>
      <c r="OGL92"/>
      <c r="OGM92"/>
      <c r="OGN92"/>
      <c r="OGO92"/>
      <c r="OGP92"/>
      <c r="OGQ92"/>
      <c r="OGR92"/>
      <c r="OGS92"/>
      <c r="OGT92"/>
      <c r="OGU92"/>
      <c r="OGV92"/>
      <c r="OGW92"/>
      <c r="OGX92"/>
      <c r="OGY92"/>
      <c r="OGZ92"/>
      <c r="OHA92"/>
      <c r="OHB92"/>
      <c r="OHC92"/>
      <c r="OHD92"/>
      <c r="OHE92"/>
      <c r="OHF92"/>
      <c r="OHG92"/>
      <c r="OHH92"/>
      <c r="OHI92"/>
      <c r="OHJ92"/>
      <c r="OHK92"/>
      <c r="OHL92"/>
      <c r="OHM92"/>
      <c r="OHN92"/>
      <c r="OHO92"/>
      <c r="OHP92"/>
      <c r="OHQ92"/>
      <c r="OHR92"/>
      <c r="OHS92"/>
      <c r="OHT92"/>
      <c r="OHU92"/>
      <c r="OHV92"/>
      <c r="OHW92"/>
      <c r="OHX92"/>
      <c r="OHY92"/>
      <c r="OHZ92"/>
      <c r="OIA92"/>
      <c r="OIB92"/>
      <c r="OIC92"/>
      <c r="OID92"/>
      <c r="OIE92"/>
      <c r="OIF92"/>
      <c r="OIG92"/>
      <c r="OIH92"/>
      <c r="OII92"/>
      <c r="OIJ92"/>
      <c r="OIK92"/>
      <c r="OIL92"/>
      <c r="OIM92"/>
      <c r="OIN92"/>
      <c r="OIO92"/>
      <c r="OIP92"/>
      <c r="OIQ92"/>
      <c r="OIR92"/>
      <c r="OIS92"/>
      <c r="OIT92"/>
      <c r="OIU92"/>
      <c r="OIV92"/>
      <c r="OIW92"/>
      <c r="OIX92"/>
      <c r="OIY92"/>
      <c r="OIZ92"/>
      <c r="OJA92"/>
      <c r="OJB92"/>
      <c r="OJC92"/>
      <c r="OJD92"/>
      <c r="OJE92"/>
      <c r="OJF92"/>
      <c r="OJG92"/>
      <c r="OJH92"/>
      <c r="OJI92"/>
      <c r="OJJ92"/>
      <c r="OJK92"/>
      <c r="OJL92"/>
      <c r="OJM92"/>
      <c r="OJN92"/>
      <c r="OJO92"/>
      <c r="OJP92"/>
      <c r="OJQ92"/>
      <c r="OJR92"/>
      <c r="OJS92"/>
      <c r="OJT92"/>
      <c r="OJU92"/>
      <c r="OJV92"/>
      <c r="OJW92"/>
      <c r="OJX92"/>
      <c r="OJY92"/>
      <c r="OJZ92"/>
      <c r="OKA92"/>
      <c r="OKB92"/>
      <c r="OKC92"/>
      <c r="OKD92"/>
      <c r="OKE92"/>
      <c r="OKF92"/>
      <c r="OKG92"/>
      <c r="OKH92"/>
      <c r="OKI92"/>
      <c r="OKJ92"/>
      <c r="OKK92"/>
      <c r="OKL92"/>
      <c r="OKM92"/>
      <c r="OKN92"/>
      <c r="OKO92"/>
      <c r="OKP92"/>
      <c r="OKQ92"/>
      <c r="OKR92"/>
      <c r="OKS92"/>
      <c r="OKT92"/>
      <c r="OKU92"/>
      <c r="OKV92"/>
      <c r="OKW92"/>
      <c r="OKX92"/>
      <c r="OKY92"/>
      <c r="OKZ92"/>
      <c r="OLA92"/>
      <c r="OLB92"/>
      <c r="OLC92"/>
      <c r="OLD92"/>
      <c r="OLE92"/>
      <c r="OLF92"/>
      <c r="OLG92"/>
      <c r="OLH92"/>
      <c r="OLI92"/>
      <c r="OLJ92"/>
      <c r="OLK92"/>
      <c r="OLL92"/>
      <c r="OLM92"/>
      <c r="OLN92"/>
      <c r="OLO92"/>
      <c r="OLP92"/>
      <c r="OLQ92"/>
      <c r="OLR92"/>
      <c r="OLS92"/>
      <c r="OLT92"/>
      <c r="OLU92"/>
      <c r="OLV92"/>
      <c r="OLW92"/>
      <c r="OLX92"/>
      <c r="OLY92"/>
      <c r="OLZ92"/>
      <c r="OMA92"/>
      <c r="OMB92"/>
      <c r="OMC92"/>
      <c r="OMD92"/>
      <c r="OME92"/>
      <c r="OMF92"/>
      <c r="OMG92"/>
      <c r="OMH92"/>
      <c r="OMI92"/>
      <c r="OMJ92"/>
      <c r="OMK92"/>
      <c r="OML92"/>
      <c r="OMM92"/>
      <c r="OMN92"/>
      <c r="OMO92"/>
      <c r="OMP92"/>
      <c r="OMQ92"/>
      <c r="OMR92"/>
      <c r="OMS92"/>
      <c r="OMT92"/>
      <c r="OMU92"/>
      <c r="OMV92"/>
      <c r="OMW92"/>
      <c r="OMX92"/>
      <c r="OMY92"/>
      <c r="OMZ92"/>
      <c r="ONA92"/>
      <c r="ONB92"/>
      <c r="ONC92"/>
      <c r="OND92"/>
      <c r="ONE92"/>
      <c r="ONF92"/>
      <c r="ONG92"/>
      <c r="ONH92"/>
      <c r="ONI92"/>
      <c r="ONJ92"/>
      <c r="ONK92"/>
      <c r="ONL92"/>
      <c r="ONM92"/>
      <c r="ONN92"/>
      <c r="ONO92"/>
      <c r="ONP92"/>
      <c r="ONQ92"/>
      <c r="ONR92"/>
      <c r="ONS92"/>
      <c r="ONT92"/>
      <c r="ONU92"/>
      <c r="ONV92"/>
      <c r="ONW92"/>
      <c r="ONX92"/>
      <c r="ONY92"/>
      <c r="ONZ92"/>
      <c r="OOA92"/>
      <c r="OOB92"/>
      <c r="OOC92"/>
      <c r="OOD92"/>
      <c r="OOE92"/>
      <c r="OOF92"/>
      <c r="OOG92"/>
      <c r="OOH92"/>
      <c r="OOI92"/>
      <c r="OOJ92"/>
      <c r="OOK92"/>
      <c r="OOL92"/>
      <c r="OOM92"/>
      <c r="OON92"/>
      <c r="OOO92"/>
      <c r="OOP92"/>
      <c r="OOQ92"/>
      <c r="OOR92"/>
      <c r="OOS92"/>
      <c r="OOT92"/>
      <c r="OOU92"/>
      <c r="OOV92"/>
      <c r="OOW92"/>
      <c r="OOX92"/>
      <c r="OOY92"/>
      <c r="OOZ92"/>
      <c r="OPA92"/>
      <c r="OPB92"/>
      <c r="OPC92"/>
      <c r="OPD92"/>
      <c r="OPE92"/>
      <c r="OPF92"/>
      <c r="OPG92"/>
      <c r="OPH92"/>
      <c r="OPI92"/>
      <c r="OPJ92"/>
      <c r="OPK92"/>
      <c r="OPL92"/>
      <c r="OPM92"/>
      <c r="OPN92"/>
      <c r="OPO92"/>
      <c r="OPP92"/>
      <c r="OPQ92"/>
      <c r="OPR92"/>
      <c r="OPS92"/>
      <c r="OPT92"/>
      <c r="OPU92"/>
      <c r="OPV92"/>
      <c r="OPW92"/>
      <c r="OPX92"/>
      <c r="OPY92"/>
      <c r="OPZ92"/>
      <c r="OQA92"/>
      <c r="OQB92"/>
      <c r="OQC92"/>
      <c r="OQD92"/>
      <c r="OQE92"/>
      <c r="OQF92"/>
      <c r="OQG92"/>
      <c r="OQH92"/>
      <c r="OQI92"/>
      <c r="OQJ92"/>
      <c r="OQK92"/>
      <c r="OQL92"/>
      <c r="OQM92"/>
      <c r="OQN92"/>
      <c r="OQO92"/>
      <c r="OQP92"/>
      <c r="OQQ92"/>
      <c r="OQR92"/>
      <c r="OQS92"/>
      <c r="OQT92"/>
      <c r="OQU92"/>
      <c r="OQV92"/>
      <c r="OQW92"/>
      <c r="OQX92"/>
      <c r="OQY92"/>
      <c r="OQZ92"/>
      <c r="ORA92"/>
      <c r="ORB92"/>
      <c r="ORC92"/>
      <c r="ORD92"/>
      <c r="ORE92"/>
      <c r="ORF92"/>
      <c r="ORG92"/>
      <c r="ORH92"/>
      <c r="ORI92"/>
      <c r="ORJ92"/>
      <c r="ORK92"/>
      <c r="ORL92"/>
      <c r="ORM92"/>
      <c r="ORN92"/>
      <c r="ORO92"/>
      <c r="ORP92"/>
      <c r="ORQ92"/>
      <c r="ORR92"/>
      <c r="ORS92"/>
      <c r="ORT92"/>
      <c r="ORU92"/>
      <c r="ORV92"/>
      <c r="ORW92"/>
      <c r="ORX92"/>
      <c r="ORY92"/>
      <c r="ORZ92"/>
      <c r="OSA92"/>
      <c r="OSB92"/>
      <c r="OSC92"/>
      <c r="OSD92"/>
      <c r="OSE92"/>
      <c r="OSF92"/>
      <c r="OSG92"/>
      <c r="OSH92"/>
      <c r="OSI92"/>
      <c r="OSJ92"/>
      <c r="OSK92"/>
      <c r="OSL92"/>
      <c r="OSM92"/>
      <c r="OSN92"/>
      <c r="OSO92"/>
      <c r="OSP92"/>
      <c r="OSQ92"/>
      <c r="OSR92"/>
      <c r="OSS92"/>
      <c r="OST92"/>
      <c r="OSU92"/>
      <c r="OSV92"/>
      <c r="OSW92"/>
      <c r="OSX92"/>
      <c r="OSY92"/>
      <c r="OSZ92"/>
      <c r="OTA92"/>
      <c r="OTB92"/>
      <c r="OTC92"/>
      <c r="OTD92"/>
      <c r="OTE92"/>
      <c r="OTF92"/>
      <c r="OTG92"/>
      <c r="OTH92"/>
      <c r="OTI92"/>
      <c r="OTJ92"/>
      <c r="OTK92"/>
      <c r="OTL92"/>
      <c r="OTM92"/>
      <c r="OTN92"/>
      <c r="OTO92"/>
      <c r="OTP92"/>
      <c r="OTQ92"/>
      <c r="OTR92"/>
      <c r="OTS92"/>
      <c r="OTT92"/>
      <c r="OTU92"/>
      <c r="OTV92"/>
      <c r="OTW92"/>
      <c r="OTX92"/>
      <c r="OTY92"/>
      <c r="OTZ92"/>
      <c r="OUA92"/>
      <c r="OUB92"/>
      <c r="OUC92"/>
      <c r="OUD92"/>
      <c r="OUE92"/>
      <c r="OUF92"/>
      <c r="OUG92"/>
      <c r="OUH92"/>
      <c r="OUI92"/>
      <c r="OUJ92"/>
      <c r="OUK92"/>
      <c r="OUL92"/>
      <c r="OUM92"/>
      <c r="OUN92"/>
      <c r="OUO92"/>
      <c r="OUP92"/>
      <c r="OUQ92"/>
      <c r="OUR92"/>
      <c r="OUS92"/>
      <c r="OUT92"/>
      <c r="OUU92"/>
      <c r="OUV92"/>
      <c r="OUW92"/>
      <c r="OUX92"/>
      <c r="OUY92"/>
      <c r="OUZ92"/>
      <c r="OVA92"/>
      <c r="OVB92"/>
      <c r="OVC92"/>
      <c r="OVD92"/>
      <c r="OVE92"/>
      <c r="OVF92"/>
      <c r="OVG92"/>
      <c r="OVH92"/>
      <c r="OVI92"/>
      <c r="OVJ92"/>
      <c r="OVK92"/>
      <c r="OVL92"/>
      <c r="OVM92"/>
      <c r="OVN92"/>
      <c r="OVO92"/>
      <c r="OVP92"/>
      <c r="OVQ92"/>
      <c r="OVR92"/>
      <c r="OVS92"/>
      <c r="OVT92"/>
      <c r="OVU92"/>
      <c r="OVV92"/>
      <c r="OVW92"/>
      <c r="OVX92"/>
      <c r="OVY92"/>
      <c r="OVZ92"/>
      <c r="OWA92"/>
      <c r="OWB92"/>
      <c r="OWC92"/>
      <c r="OWD92"/>
      <c r="OWE92"/>
      <c r="OWF92"/>
      <c r="OWG92"/>
      <c r="OWH92"/>
      <c r="OWI92"/>
      <c r="OWJ92"/>
      <c r="OWK92"/>
      <c r="OWL92"/>
      <c r="OWM92"/>
      <c r="OWN92"/>
      <c r="OWO92"/>
      <c r="OWP92"/>
      <c r="OWQ92"/>
      <c r="OWR92"/>
      <c r="OWS92"/>
      <c r="OWT92"/>
      <c r="OWU92"/>
      <c r="OWV92"/>
      <c r="OWW92"/>
      <c r="OWX92"/>
      <c r="OWY92"/>
      <c r="OWZ92"/>
      <c r="OXA92"/>
      <c r="OXB92"/>
      <c r="OXC92"/>
      <c r="OXD92"/>
      <c r="OXE92"/>
      <c r="OXF92"/>
      <c r="OXG92"/>
      <c r="OXH92"/>
      <c r="OXI92"/>
      <c r="OXJ92"/>
      <c r="OXK92"/>
      <c r="OXL92"/>
      <c r="OXM92"/>
      <c r="OXN92"/>
      <c r="OXO92"/>
      <c r="OXP92"/>
      <c r="OXQ92"/>
      <c r="OXR92"/>
      <c r="OXS92"/>
      <c r="OXT92"/>
      <c r="OXU92"/>
      <c r="OXV92"/>
      <c r="OXW92"/>
      <c r="OXX92"/>
      <c r="OXY92"/>
      <c r="OXZ92"/>
      <c r="OYA92"/>
      <c r="OYB92"/>
      <c r="OYC92"/>
      <c r="OYD92"/>
      <c r="OYE92"/>
      <c r="OYF92"/>
      <c r="OYG92"/>
      <c r="OYH92"/>
      <c r="OYI92"/>
      <c r="OYJ92"/>
      <c r="OYK92"/>
      <c r="OYL92"/>
      <c r="OYM92"/>
      <c r="OYN92"/>
      <c r="OYO92"/>
      <c r="OYP92"/>
      <c r="OYQ92"/>
      <c r="OYR92"/>
      <c r="OYS92"/>
      <c r="OYT92"/>
      <c r="OYU92"/>
      <c r="OYV92"/>
      <c r="OYW92"/>
      <c r="OYX92"/>
      <c r="OYY92"/>
      <c r="OYZ92"/>
      <c r="OZA92"/>
      <c r="OZB92"/>
      <c r="OZC92"/>
      <c r="OZD92"/>
      <c r="OZE92"/>
      <c r="OZF92"/>
      <c r="OZG92"/>
      <c r="OZH92"/>
      <c r="OZI92"/>
      <c r="OZJ92"/>
      <c r="OZK92"/>
      <c r="OZL92"/>
      <c r="OZM92"/>
      <c r="OZN92"/>
      <c r="OZO92"/>
      <c r="OZP92"/>
      <c r="OZQ92"/>
      <c r="OZR92"/>
      <c r="OZS92"/>
      <c r="OZT92"/>
      <c r="OZU92"/>
      <c r="OZV92"/>
      <c r="OZW92"/>
      <c r="OZX92"/>
      <c r="OZY92"/>
      <c r="OZZ92"/>
      <c r="PAA92"/>
      <c r="PAB92"/>
      <c r="PAC92"/>
      <c r="PAD92"/>
      <c r="PAE92"/>
      <c r="PAF92"/>
      <c r="PAG92"/>
      <c r="PAH92"/>
      <c r="PAI92"/>
      <c r="PAJ92"/>
      <c r="PAK92"/>
      <c r="PAL92"/>
      <c r="PAM92"/>
      <c r="PAN92"/>
      <c r="PAO92"/>
      <c r="PAP92"/>
      <c r="PAQ92"/>
      <c r="PAR92"/>
      <c r="PAS92"/>
      <c r="PAT92"/>
      <c r="PAU92"/>
      <c r="PAV92"/>
      <c r="PAW92"/>
      <c r="PAX92"/>
      <c r="PAY92"/>
      <c r="PAZ92"/>
      <c r="PBA92"/>
      <c r="PBB92"/>
      <c r="PBC92"/>
      <c r="PBD92"/>
      <c r="PBE92"/>
      <c r="PBF92"/>
      <c r="PBG92"/>
      <c r="PBH92"/>
      <c r="PBI92"/>
      <c r="PBJ92"/>
      <c r="PBK92"/>
      <c r="PBL92"/>
      <c r="PBM92"/>
      <c r="PBN92"/>
      <c r="PBO92"/>
      <c r="PBP92"/>
      <c r="PBQ92"/>
      <c r="PBR92"/>
      <c r="PBS92"/>
      <c r="PBT92"/>
      <c r="PBU92"/>
      <c r="PBV92"/>
      <c r="PBW92"/>
      <c r="PBX92"/>
      <c r="PBY92"/>
      <c r="PBZ92"/>
      <c r="PCA92"/>
      <c r="PCB92"/>
      <c r="PCC92"/>
      <c r="PCD92"/>
      <c r="PCE92"/>
      <c r="PCF92"/>
      <c r="PCG92"/>
      <c r="PCH92"/>
      <c r="PCI92"/>
      <c r="PCJ92"/>
      <c r="PCK92"/>
      <c r="PCL92"/>
      <c r="PCM92"/>
      <c r="PCN92"/>
      <c r="PCO92"/>
      <c r="PCP92"/>
      <c r="PCQ92"/>
      <c r="PCR92"/>
      <c r="PCS92"/>
      <c r="PCT92"/>
      <c r="PCU92"/>
      <c r="PCV92"/>
      <c r="PCW92"/>
      <c r="PCX92"/>
      <c r="PCY92"/>
      <c r="PCZ92"/>
      <c r="PDA92"/>
      <c r="PDB92"/>
      <c r="PDC92"/>
      <c r="PDD92"/>
      <c r="PDE92"/>
      <c r="PDF92"/>
      <c r="PDG92"/>
      <c r="PDH92"/>
      <c r="PDI92"/>
      <c r="PDJ92"/>
      <c r="PDK92"/>
      <c r="PDL92"/>
      <c r="PDM92"/>
      <c r="PDN92"/>
      <c r="PDO92"/>
      <c r="PDP92"/>
      <c r="PDQ92"/>
      <c r="PDR92"/>
      <c r="PDS92"/>
      <c r="PDT92"/>
      <c r="PDU92"/>
      <c r="PDV92"/>
      <c r="PDW92"/>
      <c r="PDX92"/>
      <c r="PDY92"/>
      <c r="PDZ92"/>
      <c r="PEA92"/>
      <c r="PEB92"/>
      <c r="PEC92"/>
      <c r="PED92"/>
      <c r="PEE92"/>
      <c r="PEF92"/>
      <c r="PEG92"/>
      <c r="PEH92"/>
      <c r="PEI92"/>
      <c r="PEJ92"/>
      <c r="PEK92"/>
      <c r="PEL92"/>
      <c r="PEM92"/>
      <c r="PEN92"/>
      <c r="PEO92"/>
      <c r="PEP92"/>
      <c r="PEQ92"/>
      <c r="PER92"/>
      <c r="PES92"/>
      <c r="PET92"/>
      <c r="PEU92"/>
      <c r="PEV92"/>
      <c r="PEW92"/>
      <c r="PEX92"/>
      <c r="PEY92"/>
      <c r="PEZ92"/>
      <c r="PFA92"/>
      <c r="PFB92"/>
      <c r="PFC92"/>
      <c r="PFD92"/>
      <c r="PFE92"/>
      <c r="PFF92"/>
      <c r="PFG92"/>
      <c r="PFH92"/>
      <c r="PFI92"/>
      <c r="PFJ92"/>
      <c r="PFK92"/>
      <c r="PFL92"/>
      <c r="PFM92"/>
      <c r="PFN92"/>
      <c r="PFO92"/>
      <c r="PFP92"/>
      <c r="PFQ92"/>
      <c r="PFR92"/>
      <c r="PFS92"/>
      <c r="PFT92"/>
      <c r="PFU92"/>
      <c r="PFV92"/>
      <c r="PFW92"/>
      <c r="PFX92"/>
      <c r="PFY92"/>
      <c r="PFZ92"/>
      <c r="PGA92"/>
      <c r="PGB92"/>
      <c r="PGC92"/>
      <c r="PGD92"/>
      <c r="PGE92"/>
      <c r="PGF92"/>
      <c r="PGG92"/>
      <c r="PGH92"/>
      <c r="PGI92"/>
      <c r="PGJ92"/>
      <c r="PGK92"/>
      <c r="PGL92"/>
      <c r="PGM92"/>
      <c r="PGN92"/>
      <c r="PGO92"/>
      <c r="PGP92"/>
      <c r="PGQ92"/>
      <c r="PGR92"/>
      <c r="PGS92"/>
      <c r="PGT92"/>
      <c r="PGU92"/>
      <c r="PGV92"/>
      <c r="PGW92"/>
      <c r="PGX92"/>
      <c r="PGY92"/>
      <c r="PGZ92"/>
      <c r="PHA92"/>
      <c r="PHB92"/>
      <c r="PHC92"/>
      <c r="PHD92"/>
      <c r="PHE92"/>
      <c r="PHF92"/>
      <c r="PHG92"/>
      <c r="PHH92"/>
      <c r="PHI92"/>
      <c r="PHJ92"/>
      <c r="PHK92"/>
      <c r="PHL92"/>
      <c r="PHM92"/>
      <c r="PHN92"/>
      <c r="PHO92"/>
      <c r="PHP92"/>
      <c r="PHQ92"/>
      <c r="PHR92"/>
      <c r="PHS92"/>
      <c r="PHT92"/>
      <c r="PHU92"/>
      <c r="PHV92"/>
      <c r="PHW92"/>
      <c r="PHX92"/>
      <c r="PHY92"/>
      <c r="PHZ92"/>
      <c r="PIA92"/>
      <c r="PIB92"/>
      <c r="PIC92"/>
      <c r="PID92"/>
      <c r="PIE92"/>
      <c r="PIF92"/>
      <c r="PIG92"/>
      <c r="PIH92"/>
      <c r="PII92"/>
      <c r="PIJ92"/>
      <c r="PIK92"/>
      <c r="PIL92"/>
      <c r="PIM92"/>
      <c r="PIN92"/>
      <c r="PIO92"/>
      <c r="PIP92"/>
      <c r="PIQ92"/>
      <c r="PIR92"/>
      <c r="PIS92"/>
      <c r="PIT92"/>
      <c r="PIU92"/>
      <c r="PIV92"/>
      <c r="PIW92"/>
      <c r="PIX92"/>
      <c r="PIY92"/>
      <c r="PIZ92"/>
      <c r="PJA92"/>
      <c r="PJB92"/>
      <c r="PJC92"/>
      <c r="PJD92"/>
      <c r="PJE92"/>
      <c r="PJF92"/>
      <c r="PJG92"/>
      <c r="PJH92"/>
      <c r="PJI92"/>
      <c r="PJJ92"/>
      <c r="PJK92"/>
      <c r="PJL92"/>
      <c r="PJM92"/>
      <c r="PJN92"/>
      <c r="PJO92"/>
      <c r="PJP92"/>
      <c r="PJQ92"/>
      <c r="PJR92"/>
      <c r="PJS92"/>
      <c r="PJT92"/>
      <c r="PJU92"/>
      <c r="PJV92"/>
      <c r="PJW92"/>
      <c r="PJX92"/>
      <c r="PJY92"/>
      <c r="PJZ92"/>
      <c r="PKA92"/>
      <c r="PKB92"/>
      <c r="PKC92"/>
      <c r="PKD92"/>
      <c r="PKE92"/>
      <c r="PKF92"/>
      <c r="PKG92"/>
      <c r="PKH92"/>
      <c r="PKI92"/>
      <c r="PKJ92"/>
      <c r="PKK92"/>
      <c r="PKL92"/>
      <c r="PKM92"/>
      <c r="PKN92"/>
      <c r="PKO92"/>
      <c r="PKP92"/>
      <c r="PKQ92"/>
      <c r="PKR92"/>
      <c r="PKS92"/>
      <c r="PKT92"/>
      <c r="PKU92"/>
      <c r="PKV92"/>
      <c r="PKW92"/>
      <c r="PKX92"/>
      <c r="PKY92"/>
      <c r="PKZ92"/>
      <c r="PLA92"/>
      <c r="PLB92"/>
      <c r="PLC92"/>
      <c r="PLD92"/>
      <c r="PLE92"/>
      <c r="PLF92"/>
      <c r="PLG92"/>
      <c r="PLH92"/>
      <c r="PLI92"/>
      <c r="PLJ92"/>
      <c r="PLK92"/>
      <c r="PLL92"/>
      <c r="PLM92"/>
      <c r="PLN92"/>
      <c r="PLO92"/>
      <c r="PLP92"/>
      <c r="PLQ92"/>
      <c r="PLR92"/>
      <c r="PLS92"/>
      <c r="PLT92"/>
      <c r="PLU92"/>
      <c r="PLV92"/>
      <c r="PLW92"/>
      <c r="PLX92"/>
      <c r="PLY92"/>
      <c r="PLZ92"/>
      <c r="PMA92"/>
      <c r="PMB92"/>
      <c r="PMC92"/>
      <c r="PMD92"/>
      <c r="PME92"/>
      <c r="PMF92"/>
      <c r="PMG92"/>
      <c r="PMH92"/>
      <c r="PMI92"/>
      <c r="PMJ92"/>
      <c r="PMK92"/>
      <c r="PML92"/>
      <c r="PMM92"/>
      <c r="PMN92"/>
      <c r="PMO92"/>
      <c r="PMP92"/>
      <c r="PMQ92"/>
      <c r="PMR92"/>
      <c r="PMS92"/>
      <c r="PMT92"/>
      <c r="PMU92"/>
      <c r="PMV92"/>
      <c r="PMW92"/>
      <c r="PMX92"/>
      <c r="PMY92"/>
      <c r="PMZ92"/>
      <c r="PNA92"/>
      <c r="PNB92"/>
      <c r="PNC92"/>
      <c r="PND92"/>
      <c r="PNE92"/>
      <c r="PNF92"/>
      <c r="PNG92"/>
      <c r="PNH92"/>
      <c r="PNI92"/>
      <c r="PNJ92"/>
      <c r="PNK92"/>
      <c r="PNL92"/>
      <c r="PNM92"/>
      <c r="PNN92"/>
      <c r="PNO92"/>
      <c r="PNP92"/>
      <c r="PNQ92"/>
      <c r="PNR92"/>
      <c r="PNS92"/>
      <c r="PNT92"/>
      <c r="PNU92"/>
      <c r="PNV92"/>
      <c r="PNW92"/>
      <c r="PNX92"/>
      <c r="PNY92"/>
      <c r="PNZ92"/>
      <c r="POA92"/>
      <c r="POB92"/>
      <c r="POC92"/>
      <c r="POD92"/>
      <c r="POE92"/>
      <c r="POF92"/>
      <c r="POG92"/>
      <c r="POH92"/>
      <c r="POI92"/>
      <c r="POJ92"/>
      <c r="POK92"/>
      <c r="POL92"/>
      <c r="POM92"/>
      <c r="PON92"/>
      <c r="POO92"/>
      <c r="POP92"/>
      <c r="POQ92"/>
      <c r="POR92"/>
      <c r="POS92"/>
      <c r="POT92"/>
      <c r="POU92"/>
      <c r="POV92"/>
      <c r="POW92"/>
      <c r="POX92"/>
      <c r="POY92"/>
      <c r="POZ92"/>
      <c r="PPA92"/>
      <c r="PPB92"/>
      <c r="PPC92"/>
      <c r="PPD92"/>
      <c r="PPE92"/>
      <c r="PPF92"/>
      <c r="PPG92"/>
      <c r="PPH92"/>
      <c r="PPI92"/>
      <c r="PPJ92"/>
      <c r="PPK92"/>
      <c r="PPL92"/>
      <c r="PPM92"/>
      <c r="PPN92"/>
      <c r="PPO92"/>
      <c r="PPP92"/>
      <c r="PPQ92"/>
      <c r="PPR92"/>
      <c r="PPS92"/>
      <c r="PPT92"/>
      <c r="PPU92"/>
      <c r="PPV92"/>
      <c r="PPW92"/>
      <c r="PPX92"/>
      <c r="PPY92"/>
      <c r="PPZ92"/>
      <c r="PQA92"/>
      <c r="PQB92"/>
      <c r="PQC92"/>
      <c r="PQD92"/>
      <c r="PQE92"/>
      <c r="PQF92"/>
      <c r="PQG92"/>
      <c r="PQH92"/>
      <c r="PQI92"/>
      <c r="PQJ92"/>
      <c r="PQK92"/>
      <c r="PQL92"/>
      <c r="PQM92"/>
      <c r="PQN92"/>
      <c r="PQO92"/>
      <c r="PQP92"/>
      <c r="PQQ92"/>
      <c r="PQR92"/>
      <c r="PQS92"/>
      <c r="PQT92"/>
      <c r="PQU92"/>
      <c r="PQV92"/>
      <c r="PQW92"/>
      <c r="PQX92"/>
      <c r="PQY92"/>
      <c r="PQZ92"/>
      <c r="PRA92"/>
      <c r="PRB92"/>
      <c r="PRC92"/>
      <c r="PRD92"/>
      <c r="PRE92"/>
      <c r="PRF92"/>
      <c r="PRG92"/>
      <c r="PRH92"/>
      <c r="PRI92"/>
      <c r="PRJ92"/>
      <c r="PRK92"/>
      <c r="PRL92"/>
      <c r="PRM92"/>
      <c r="PRN92"/>
      <c r="PRO92"/>
      <c r="PRP92"/>
      <c r="PRQ92"/>
      <c r="PRR92"/>
      <c r="PRS92"/>
      <c r="PRT92"/>
      <c r="PRU92"/>
      <c r="PRV92"/>
      <c r="PRW92"/>
      <c r="PRX92"/>
      <c r="PRY92"/>
      <c r="PRZ92"/>
      <c r="PSA92"/>
      <c r="PSB92"/>
      <c r="PSC92"/>
      <c r="PSD92"/>
      <c r="PSE92"/>
      <c r="PSF92"/>
      <c r="PSG92"/>
      <c r="PSH92"/>
      <c r="PSI92"/>
      <c r="PSJ92"/>
      <c r="PSK92"/>
      <c r="PSL92"/>
      <c r="PSM92"/>
      <c r="PSN92"/>
      <c r="PSO92"/>
      <c r="PSP92"/>
      <c r="PSQ92"/>
      <c r="PSR92"/>
      <c r="PSS92"/>
      <c r="PST92"/>
      <c r="PSU92"/>
      <c r="PSV92"/>
      <c r="PSW92"/>
      <c r="PSX92"/>
      <c r="PSY92"/>
      <c r="PSZ92"/>
      <c r="PTA92"/>
      <c r="PTB92"/>
      <c r="PTC92"/>
      <c r="PTD92"/>
      <c r="PTE92"/>
      <c r="PTF92"/>
      <c r="PTG92"/>
      <c r="PTH92"/>
      <c r="PTI92"/>
      <c r="PTJ92"/>
      <c r="PTK92"/>
      <c r="PTL92"/>
      <c r="PTM92"/>
      <c r="PTN92"/>
      <c r="PTO92"/>
      <c r="PTP92"/>
      <c r="PTQ92"/>
      <c r="PTR92"/>
      <c r="PTS92"/>
      <c r="PTT92"/>
      <c r="PTU92"/>
      <c r="PTV92"/>
      <c r="PTW92"/>
      <c r="PTX92"/>
      <c r="PTY92"/>
      <c r="PTZ92"/>
      <c r="PUA92"/>
      <c r="PUB92"/>
      <c r="PUC92"/>
      <c r="PUD92"/>
      <c r="PUE92"/>
      <c r="PUF92"/>
      <c r="PUG92"/>
      <c r="PUH92"/>
      <c r="PUI92"/>
      <c r="PUJ92"/>
      <c r="PUK92"/>
      <c r="PUL92"/>
      <c r="PUM92"/>
      <c r="PUN92"/>
      <c r="PUO92"/>
      <c r="PUP92"/>
      <c r="PUQ92"/>
      <c r="PUR92"/>
      <c r="PUS92"/>
      <c r="PUT92"/>
      <c r="PUU92"/>
      <c r="PUV92"/>
      <c r="PUW92"/>
      <c r="PUX92"/>
      <c r="PUY92"/>
      <c r="PUZ92"/>
      <c r="PVA92"/>
      <c r="PVB92"/>
      <c r="PVC92"/>
      <c r="PVD92"/>
      <c r="PVE92"/>
      <c r="PVF92"/>
      <c r="PVG92"/>
      <c r="PVH92"/>
      <c r="PVI92"/>
      <c r="PVJ92"/>
      <c r="PVK92"/>
      <c r="PVL92"/>
      <c r="PVM92"/>
      <c r="PVN92"/>
      <c r="PVO92"/>
      <c r="PVP92"/>
      <c r="PVQ92"/>
      <c r="PVR92"/>
      <c r="PVS92"/>
      <c r="PVT92"/>
      <c r="PVU92"/>
      <c r="PVV92"/>
      <c r="PVW92"/>
      <c r="PVX92"/>
      <c r="PVY92"/>
      <c r="PVZ92"/>
      <c r="PWA92"/>
      <c r="PWB92"/>
      <c r="PWC92"/>
      <c r="PWD92"/>
      <c r="PWE92"/>
      <c r="PWF92"/>
      <c r="PWG92"/>
      <c r="PWH92"/>
      <c r="PWI92"/>
      <c r="PWJ92"/>
      <c r="PWK92"/>
      <c r="PWL92"/>
      <c r="PWM92"/>
      <c r="PWN92"/>
      <c r="PWO92"/>
      <c r="PWP92"/>
      <c r="PWQ92"/>
      <c r="PWR92"/>
      <c r="PWS92"/>
      <c r="PWT92"/>
      <c r="PWU92"/>
      <c r="PWV92"/>
      <c r="PWW92"/>
      <c r="PWX92"/>
      <c r="PWY92"/>
      <c r="PWZ92"/>
      <c r="PXA92"/>
      <c r="PXB92"/>
      <c r="PXC92"/>
      <c r="PXD92"/>
      <c r="PXE92"/>
      <c r="PXF92"/>
      <c r="PXG92"/>
      <c r="PXH92"/>
      <c r="PXI92"/>
      <c r="PXJ92"/>
      <c r="PXK92"/>
      <c r="PXL92"/>
      <c r="PXM92"/>
      <c r="PXN92"/>
      <c r="PXO92"/>
      <c r="PXP92"/>
      <c r="PXQ92"/>
      <c r="PXR92"/>
      <c r="PXS92"/>
      <c r="PXT92"/>
      <c r="PXU92"/>
      <c r="PXV92"/>
      <c r="PXW92"/>
      <c r="PXX92"/>
      <c r="PXY92"/>
      <c r="PXZ92"/>
      <c r="PYA92"/>
      <c r="PYB92"/>
      <c r="PYC92"/>
      <c r="PYD92"/>
      <c r="PYE92"/>
      <c r="PYF92"/>
      <c r="PYG92"/>
      <c r="PYH92"/>
      <c r="PYI92"/>
      <c r="PYJ92"/>
      <c r="PYK92"/>
      <c r="PYL92"/>
      <c r="PYM92"/>
      <c r="PYN92"/>
      <c r="PYO92"/>
      <c r="PYP92"/>
      <c r="PYQ92"/>
      <c r="PYR92"/>
      <c r="PYS92"/>
      <c r="PYT92"/>
      <c r="PYU92"/>
      <c r="PYV92"/>
      <c r="PYW92"/>
      <c r="PYX92"/>
      <c r="PYY92"/>
      <c r="PYZ92"/>
      <c r="PZA92"/>
      <c r="PZB92"/>
      <c r="PZC92"/>
      <c r="PZD92"/>
      <c r="PZE92"/>
      <c r="PZF92"/>
      <c r="PZG92"/>
      <c r="PZH92"/>
      <c r="PZI92"/>
      <c r="PZJ92"/>
      <c r="PZK92"/>
      <c r="PZL92"/>
      <c r="PZM92"/>
      <c r="PZN92"/>
      <c r="PZO92"/>
      <c r="PZP92"/>
      <c r="PZQ92"/>
      <c r="PZR92"/>
      <c r="PZS92"/>
      <c r="PZT92"/>
      <c r="PZU92"/>
      <c r="PZV92"/>
      <c r="PZW92"/>
      <c r="PZX92"/>
      <c r="PZY92"/>
      <c r="PZZ92"/>
      <c r="QAA92"/>
      <c r="QAB92"/>
      <c r="QAC92"/>
      <c r="QAD92"/>
      <c r="QAE92"/>
      <c r="QAF92"/>
      <c r="QAG92"/>
      <c r="QAH92"/>
      <c r="QAI92"/>
      <c r="QAJ92"/>
      <c r="QAK92"/>
      <c r="QAL92"/>
      <c r="QAM92"/>
      <c r="QAN92"/>
      <c r="QAO92"/>
      <c r="QAP92"/>
      <c r="QAQ92"/>
      <c r="QAR92"/>
      <c r="QAS92"/>
      <c r="QAT92"/>
      <c r="QAU92"/>
      <c r="QAV92"/>
      <c r="QAW92"/>
      <c r="QAX92"/>
      <c r="QAY92"/>
      <c r="QAZ92"/>
      <c r="QBA92"/>
      <c r="QBB92"/>
      <c r="QBC92"/>
      <c r="QBD92"/>
      <c r="QBE92"/>
      <c r="QBF92"/>
      <c r="QBG92"/>
      <c r="QBH92"/>
      <c r="QBI92"/>
      <c r="QBJ92"/>
      <c r="QBK92"/>
      <c r="QBL92"/>
      <c r="QBM92"/>
      <c r="QBN92"/>
      <c r="QBO92"/>
      <c r="QBP92"/>
      <c r="QBQ92"/>
      <c r="QBR92"/>
      <c r="QBS92"/>
      <c r="QBT92"/>
      <c r="QBU92"/>
      <c r="QBV92"/>
      <c r="QBW92"/>
      <c r="QBX92"/>
      <c r="QBY92"/>
      <c r="QBZ92"/>
      <c r="QCA92"/>
      <c r="QCB92"/>
      <c r="QCC92"/>
      <c r="QCD92"/>
      <c r="QCE92"/>
      <c r="QCF92"/>
      <c r="QCG92"/>
      <c r="QCH92"/>
      <c r="QCI92"/>
      <c r="QCJ92"/>
      <c r="QCK92"/>
      <c r="QCL92"/>
      <c r="QCM92"/>
      <c r="QCN92"/>
      <c r="QCO92"/>
      <c r="QCP92"/>
      <c r="QCQ92"/>
      <c r="QCR92"/>
      <c r="QCS92"/>
      <c r="QCT92"/>
      <c r="QCU92"/>
      <c r="QCV92"/>
      <c r="QCW92"/>
      <c r="QCX92"/>
      <c r="QCY92"/>
      <c r="QCZ92"/>
      <c r="QDA92"/>
      <c r="QDB92"/>
      <c r="QDC92"/>
      <c r="QDD92"/>
      <c r="QDE92"/>
      <c r="QDF92"/>
      <c r="QDG92"/>
      <c r="QDH92"/>
      <c r="QDI92"/>
      <c r="QDJ92"/>
      <c r="QDK92"/>
      <c r="QDL92"/>
      <c r="QDM92"/>
      <c r="QDN92"/>
      <c r="QDO92"/>
      <c r="QDP92"/>
      <c r="QDQ92"/>
      <c r="QDR92"/>
      <c r="QDS92"/>
      <c r="QDT92"/>
      <c r="QDU92"/>
      <c r="QDV92"/>
      <c r="QDW92"/>
      <c r="QDX92"/>
      <c r="QDY92"/>
      <c r="QDZ92"/>
      <c r="QEA92"/>
      <c r="QEB92"/>
      <c r="QEC92"/>
      <c r="QED92"/>
      <c r="QEE92"/>
      <c r="QEF92"/>
      <c r="QEG92"/>
      <c r="QEH92"/>
      <c r="QEI92"/>
      <c r="QEJ92"/>
      <c r="QEK92"/>
      <c r="QEL92"/>
      <c r="QEM92"/>
      <c r="QEN92"/>
      <c r="QEO92"/>
      <c r="QEP92"/>
      <c r="QEQ92"/>
      <c r="QER92"/>
      <c r="QES92"/>
      <c r="QET92"/>
      <c r="QEU92"/>
      <c r="QEV92"/>
      <c r="QEW92"/>
      <c r="QEX92"/>
      <c r="QEY92"/>
      <c r="QEZ92"/>
      <c r="QFA92"/>
      <c r="QFB92"/>
      <c r="QFC92"/>
      <c r="QFD92"/>
      <c r="QFE92"/>
      <c r="QFF92"/>
      <c r="QFG92"/>
      <c r="QFH92"/>
      <c r="QFI92"/>
      <c r="QFJ92"/>
      <c r="QFK92"/>
      <c r="QFL92"/>
      <c r="QFM92"/>
      <c r="QFN92"/>
      <c r="QFO92"/>
      <c r="QFP92"/>
      <c r="QFQ92"/>
      <c r="QFR92"/>
      <c r="QFS92"/>
      <c r="QFT92"/>
      <c r="QFU92"/>
      <c r="QFV92"/>
      <c r="QFW92"/>
      <c r="QFX92"/>
      <c r="QFY92"/>
      <c r="QFZ92"/>
      <c r="QGA92"/>
      <c r="QGB92"/>
      <c r="QGC92"/>
      <c r="QGD92"/>
      <c r="QGE92"/>
      <c r="QGF92"/>
      <c r="QGG92"/>
      <c r="QGH92"/>
      <c r="QGI92"/>
      <c r="QGJ92"/>
      <c r="QGK92"/>
      <c r="QGL92"/>
      <c r="QGM92"/>
      <c r="QGN92"/>
      <c r="QGO92"/>
      <c r="QGP92"/>
      <c r="QGQ92"/>
      <c r="QGR92"/>
      <c r="QGS92"/>
      <c r="QGT92"/>
      <c r="QGU92"/>
      <c r="QGV92"/>
      <c r="QGW92"/>
      <c r="QGX92"/>
      <c r="QGY92"/>
      <c r="QGZ92"/>
      <c r="QHA92"/>
      <c r="QHB92"/>
      <c r="QHC92"/>
      <c r="QHD92"/>
      <c r="QHE92"/>
      <c r="QHF92"/>
      <c r="QHG92"/>
      <c r="QHH92"/>
      <c r="QHI92"/>
      <c r="QHJ92"/>
      <c r="QHK92"/>
      <c r="QHL92"/>
      <c r="QHM92"/>
      <c r="QHN92"/>
      <c r="QHO92"/>
      <c r="QHP92"/>
      <c r="QHQ92"/>
      <c r="QHR92"/>
      <c r="QHS92"/>
      <c r="QHT92"/>
      <c r="QHU92"/>
      <c r="QHV92"/>
      <c r="QHW92"/>
      <c r="QHX92"/>
      <c r="QHY92"/>
      <c r="QHZ92"/>
      <c r="QIA92"/>
      <c r="QIB92"/>
      <c r="QIC92"/>
      <c r="QID92"/>
      <c r="QIE92"/>
      <c r="QIF92"/>
      <c r="QIG92"/>
      <c r="QIH92"/>
      <c r="QII92"/>
      <c r="QIJ92"/>
      <c r="QIK92"/>
      <c r="QIL92"/>
      <c r="QIM92"/>
      <c r="QIN92"/>
      <c r="QIO92"/>
      <c r="QIP92"/>
      <c r="QIQ92"/>
      <c r="QIR92"/>
      <c r="QIS92"/>
      <c r="QIT92"/>
      <c r="QIU92"/>
      <c r="QIV92"/>
      <c r="QIW92"/>
      <c r="QIX92"/>
      <c r="QIY92"/>
      <c r="QIZ92"/>
      <c r="QJA92"/>
      <c r="QJB92"/>
      <c r="QJC92"/>
      <c r="QJD92"/>
      <c r="QJE92"/>
      <c r="QJF92"/>
      <c r="QJG92"/>
      <c r="QJH92"/>
      <c r="QJI92"/>
      <c r="QJJ92"/>
      <c r="QJK92"/>
      <c r="QJL92"/>
      <c r="QJM92"/>
      <c r="QJN92"/>
      <c r="QJO92"/>
      <c r="QJP92"/>
      <c r="QJQ92"/>
      <c r="QJR92"/>
      <c r="QJS92"/>
      <c r="QJT92"/>
      <c r="QJU92"/>
      <c r="QJV92"/>
      <c r="QJW92"/>
      <c r="QJX92"/>
      <c r="QJY92"/>
      <c r="QJZ92"/>
      <c r="QKA92"/>
      <c r="QKB92"/>
      <c r="QKC92"/>
      <c r="QKD92"/>
      <c r="QKE92"/>
      <c r="QKF92"/>
      <c r="QKG92"/>
      <c r="QKH92"/>
      <c r="QKI92"/>
      <c r="QKJ92"/>
      <c r="QKK92"/>
      <c r="QKL92"/>
      <c r="QKM92"/>
      <c r="QKN92"/>
      <c r="QKO92"/>
      <c r="QKP92"/>
      <c r="QKQ92"/>
      <c r="QKR92"/>
      <c r="QKS92"/>
      <c r="QKT92"/>
      <c r="QKU92"/>
      <c r="QKV92"/>
      <c r="QKW92"/>
      <c r="QKX92"/>
      <c r="QKY92"/>
      <c r="QKZ92"/>
      <c r="QLA92"/>
      <c r="QLB92"/>
      <c r="QLC92"/>
      <c r="QLD92"/>
      <c r="QLE92"/>
      <c r="QLF92"/>
      <c r="QLG92"/>
      <c r="QLH92"/>
      <c r="QLI92"/>
      <c r="QLJ92"/>
      <c r="QLK92"/>
      <c r="QLL92"/>
      <c r="QLM92"/>
      <c r="QLN92"/>
      <c r="QLO92"/>
      <c r="QLP92"/>
      <c r="QLQ92"/>
      <c r="QLR92"/>
      <c r="QLS92"/>
      <c r="QLT92"/>
      <c r="QLU92"/>
      <c r="QLV92"/>
      <c r="QLW92"/>
      <c r="QLX92"/>
      <c r="QLY92"/>
      <c r="QLZ92"/>
      <c r="QMA92"/>
      <c r="QMB92"/>
      <c r="QMC92"/>
      <c r="QMD92"/>
      <c r="QME92"/>
      <c r="QMF92"/>
      <c r="QMG92"/>
      <c r="QMH92"/>
      <c r="QMI92"/>
      <c r="QMJ92"/>
      <c r="QMK92"/>
      <c r="QML92"/>
      <c r="QMM92"/>
      <c r="QMN92"/>
      <c r="QMO92"/>
      <c r="QMP92"/>
      <c r="QMQ92"/>
      <c r="QMR92"/>
      <c r="QMS92"/>
      <c r="QMT92"/>
      <c r="QMU92"/>
      <c r="QMV92"/>
      <c r="QMW92"/>
      <c r="QMX92"/>
      <c r="QMY92"/>
      <c r="QMZ92"/>
      <c r="QNA92"/>
      <c r="QNB92"/>
      <c r="QNC92"/>
      <c r="QND92"/>
      <c r="QNE92"/>
      <c r="QNF92"/>
      <c r="QNG92"/>
      <c r="QNH92"/>
      <c r="QNI92"/>
      <c r="QNJ92"/>
      <c r="QNK92"/>
      <c r="QNL92"/>
      <c r="QNM92"/>
      <c r="QNN92"/>
      <c r="QNO92"/>
      <c r="QNP92"/>
      <c r="QNQ92"/>
      <c r="QNR92"/>
      <c r="QNS92"/>
      <c r="QNT92"/>
      <c r="QNU92"/>
      <c r="QNV92"/>
      <c r="QNW92"/>
      <c r="QNX92"/>
      <c r="QNY92"/>
      <c r="QNZ92"/>
      <c r="QOA92"/>
      <c r="QOB92"/>
      <c r="QOC92"/>
      <c r="QOD92"/>
      <c r="QOE92"/>
      <c r="QOF92"/>
      <c r="QOG92"/>
      <c r="QOH92"/>
      <c r="QOI92"/>
      <c r="QOJ92"/>
      <c r="QOK92"/>
      <c r="QOL92"/>
      <c r="QOM92"/>
      <c r="QON92"/>
      <c r="QOO92"/>
      <c r="QOP92"/>
      <c r="QOQ92"/>
      <c r="QOR92"/>
      <c r="QOS92"/>
      <c r="QOT92"/>
      <c r="QOU92"/>
      <c r="QOV92"/>
      <c r="QOW92"/>
      <c r="QOX92"/>
      <c r="QOY92"/>
      <c r="QOZ92"/>
      <c r="QPA92"/>
      <c r="QPB92"/>
      <c r="QPC92"/>
      <c r="QPD92"/>
      <c r="QPE92"/>
      <c r="QPF92"/>
      <c r="QPG92"/>
      <c r="QPH92"/>
      <c r="QPI92"/>
      <c r="QPJ92"/>
      <c r="QPK92"/>
      <c r="QPL92"/>
      <c r="QPM92"/>
      <c r="QPN92"/>
      <c r="QPO92"/>
      <c r="QPP92"/>
      <c r="QPQ92"/>
      <c r="QPR92"/>
      <c r="QPS92"/>
      <c r="QPT92"/>
      <c r="QPU92"/>
      <c r="QPV92"/>
      <c r="QPW92"/>
      <c r="QPX92"/>
      <c r="QPY92"/>
      <c r="QPZ92"/>
      <c r="QQA92"/>
      <c r="QQB92"/>
      <c r="QQC92"/>
      <c r="QQD92"/>
      <c r="QQE92"/>
      <c r="QQF92"/>
      <c r="QQG92"/>
      <c r="QQH92"/>
      <c r="QQI92"/>
      <c r="QQJ92"/>
      <c r="QQK92"/>
      <c r="QQL92"/>
      <c r="QQM92"/>
      <c r="QQN92"/>
      <c r="QQO92"/>
      <c r="QQP92"/>
      <c r="QQQ92"/>
      <c r="QQR92"/>
      <c r="QQS92"/>
      <c r="QQT92"/>
      <c r="QQU92"/>
      <c r="QQV92"/>
      <c r="QQW92"/>
      <c r="QQX92"/>
      <c r="QQY92"/>
      <c r="QQZ92"/>
      <c r="QRA92"/>
      <c r="QRB92"/>
      <c r="QRC92"/>
      <c r="QRD92"/>
      <c r="QRE92"/>
      <c r="QRF92"/>
      <c r="QRG92"/>
      <c r="QRH92"/>
      <c r="QRI92"/>
      <c r="QRJ92"/>
      <c r="QRK92"/>
      <c r="QRL92"/>
      <c r="QRM92"/>
      <c r="QRN92"/>
      <c r="QRO92"/>
      <c r="QRP92"/>
      <c r="QRQ92"/>
      <c r="QRR92"/>
      <c r="QRS92"/>
      <c r="QRT92"/>
      <c r="QRU92"/>
      <c r="QRV92"/>
      <c r="QRW92"/>
      <c r="QRX92"/>
      <c r="QRY92"/>
      <c r="QRZ92"/>
      <c r="QSA92"/>
      <c r="QSB92"/>
      <c r="QSC92"/>
      <c r="QSD92"/>
      <c r="QSE92"/>
      <c r="QSF92"/>
      <c r="QSG92"/>
      <c r="QSH92"/>
      <c r="QSI92"/>
      <c r="QSJ92"/>
      <c r="QSK92"/>
      <c r="QSL92"/>
      <c r="QSM92"/>
      <c r="QSN92"/>
      <c r="QSO92"/>
      <c r="QSP92"/>
      <c r="QSQ92"/>
      <c r="QSR92"/>
      <c r="QSS92"/>
      <c r="QST92"/>
      <c r="QSU92"/>
      <c r="QSV92"/>
      <c r="QSW92"/>
      <c r="QSX92"/>
      <c r="QSY92"/>
      <c r="QSZ92"/>
      <c r="QTA92"/>
      <c r="QTB92"/>
      <c r="QTC92"/>
      <c r="QTD92"/>
      <c r="QTE92"/>
      <c r="QTF92"/>
      <c r="QTG92"/>
      <c r="QTH92"/>
      <c r="QTI92"/>
      <c r="QTJ92"/>
      <c r="QTK92"/>
      <c r="QTL92"/>
      <c r="QTM92"/>
      <c r="QTN92"/>
      <c r="QTO92"/>
      <c r="QTP92"/>
      <c r="QTQ92"/>
      <c r="QTR92"/>
      <c r="QTS92"/>
      <c r="QTT92"/>
      <c r="QTU92"/>
      <c r="QTV92"/>
      <c r="QTW92"/>
      <c r="QTX92"/>
      <c r="QTY92"/>
      <c r="QTZ92"/>
      <c r="QUA92"/>
      <c r="QUB92"/>
      <c r="QUC92"/>
      <c r="QUD92"/>
      <c r="QUE92"/>
      <c r="QUF92"/>
      <c r="QUG92"/>
      <c r="QUH92"/>
      <c r="QUI92"/>
      <c r="QUJ92"/>
      <c r="QUK92"/>
      <c r="QUL92"/>
      <c r="QUM92"/>
      <c r="QUN92"/>
      <c r="QUO92"/>
      <c r="QUP92"/>
      <c r="QUQ92"/>
      <c r="QUR92"/>
      <c r="QUS92"/>
      <c r="QUT92"/>
      <c r="QUU92"/>
      <c r="QUV92"/>
      <c r="QUW92"/>
      <c r="QUX92"/>
      <c r="QUY92"/>
      <c r="QUZ92"/>
      <c r="QVA92"/>
      <c r="QVB92"/>
      <c r="QVC92"/>
      <c r="QVD92"/>
      <c r="QVE92"/>
      <c r="QVF92"/>
      <c r="QVG92"/>
      <c r="QVH92"/>
      <c r="QVI92"/>
      <c r="QVJ92"/>
      <c r="QVK92"/>
      <c r="QVL92"/>
      <c r="QVM92"/>
      <c r="QVN92"/>
      <c r="QVO92"/>
      <c r="QVP92"/>
      <c r="QVQ92"/>
      <c r="QVR92"/>
      <c r="QVS92"/>
      <c r="QVT92"/>
      <c r="QVU92"/>
      <c r="QVV92"/>
      <c r="QVW92"/>
      <c r="QVX92"/>
      <c r="QVY92"/>
      <c r="QVZ92"/>
      <c r="QWA92"/>
      <c r="QWB92"/>
      <c r="QWC92"/>
      <c r="QWD92"/>
      <c r="QWE92"/>
      <c r="QWF92"/>
      <c r="QWG92"/>
      <c r="QWH92"/>
      <c r="QWI92"/>
      <c r="QWJ92"/>
      <c r="QWK92"/>
      <c r="QWL92"/>
      <c r="QWM92"/>
      <c r="QWN92"/>
      <c r="QWO92"/>
      <c r="QWP92"/>
      <c r="QWQ92"/>
      <c r="QWR92"/>
      <c r="QWS92"/>
      <c r="QWT92"/>
      <c r="QWU92"/>
      <c r="QWV92"/>
      <c r="QWW92"/>
      <c r="QWX92"/>
      <c r="QWY92"/>
      <c r="QWZ92"/>
      <c r="QXA92"/>
      <c r="QXB92"/>
      <c r="QXC92"/>
      <c r="QXD92"/>
      <c r="QXE92"/>
      <c r="QXF92"/>
      <c r="QXG92"/>
      <c r="QXH92"/>
      <c r="QXI92"/>
      <c r="QXJ92"/>
      <c r="QXK92"/>
      <c r="QXL92"/>
      <c r="QXM92"/>
      <c r="QXN92"/>
      <c r="QXO92"/>
      <c r="QXP92"/>
      <c r="QXQ92"/>
      <c r="QXR92"/>
      <c r="QXS92"/>
      <c r="QXT92"/>
      <c r="QXU92"/>
      <c r="QXV92"/>
      <c r="QXW92"/>
      <c r="QXX92"/>
      <c r="QXY92"/>
      <c r="QXZ92"/>
      <c r="QYA92"/>
      <c r="QYB92"/>
      <c r="QYC92"/>
      <c r="QYD92"/>
      <c r="QYE92"/>
      <c r="QYF92"/>
      <c r="QYG92"/>
      <c r="QYH92"/>
      <c r="QYI92"/>
      <c r="QYJ92"/>
      <c r="QYK92"/>
      <c r="QYL92"/>
      <c r="QYM92"/>
      <c r="QYN92"/>
      <c r="QYO92"/>
      <c r="QYP92"/>
      <c r="QYQ92"/>
      <c r="QYR92"/>
      <c r="QYS92"/>
      <c r="QYT92"/>
      <c r="QYU92"/>
      <c r="QYV92"/>
      <c r="QYW92"/>
      <c r="QYX92"/>
      <c r="QYY92"/>
      <c r="QYZ92"/>
      <c r="QZA92"/>
      <c r="QZB92"/>
      <c r="QZC92"/>
      <c r="QZD92"/>
      <c r="QZE92"/>
      <c r="QZF92"/>
      <c r="QZG92"/>
      <c r="QZH92"/>
      <c r="QZI92"/>
      <c r="QZJ92"/>
      <c r="QZK92"/>
      <c r="QZL92"/>
      <c r="QZM92"/>
      <c r="QZN92"/>
      <c r="QZO92"/>
      <c r="QZP92"/>
      <c r="QZQ92"/>
      <c r="QZR92"/>
      <c r="QZS92"/>
      <c r="QZT92"/>
      <c r="QZU92"/>
      <c r="QZV92"/>
      <c r="QZW92"/>
      <c r="QZX92"/>
      <c r="QZY92"/>
      <c r="QZZ92"/>
      <c r="RAA92"/>
      <c r="RAB92"/>
      <c r="RAC92"/>
      <c r="RAD92"/>
      <c r="RAE92"/>
      <c r="RAF92"/>
      <c r="RAG92"/>
      <c r="RAH92"/>
      <c r="RAI92"/>
      <c r="RAJ92"/>
      <c r="RAK92"/>
      <c r="RAL92"/>
      <c r="RAM92"/>
      <c r="RAN92"/>
      <c r="RAO92"/>
      <c r="RAP92"/>
      <c r="RAQ92"/>
      <c r="RAR92"/>
      <c r="RAS92"/>
      <c r="RAT92"/>
      <c r="RAU92"/>
      <c r="RAV92"/>
      <c r="RAW92"/>
      <c r="RAX92"/>
      <c r="RAY92"/>
      <c r="RAZ92"/>
      <c r="RBA92"/>
      <c r="RBB92"/>
      <c r="RBC92"/>
      <c r="RBD92"/>
      <c r="RBE92"/>
      <c r="RBF92"/>
      <c r="RBG92"/>
      <c r="RBH92"/>
      <c r="RBI92"/>
      <c r="RBJ92"/>
      <c r="RBK92"/>
      <c r="RBL92"/>
      <c r="RBM92"/>
      <c r="RBN92"/>
      <c r="RBO92"/>
      <c r="RBP92"/>
      <c r="RBQ92"/>
      <c r="RBR92"/>
      <c r="RBS92"/>
      <c r="RBT92"/>
      <c r="RBU92"/>
      <c r="RBV92"/>
      <c r="RBW92"/>
      <c r="RBX92"/>
      <c r="RBY92"/>
      <c r="RBZ92"/>
      <c r="RCA92"/>
      <c r="RCB92"/>
      <c r="RCC92"/>
      <c r="RCD92"/>
      <c r="RCE92"/>
      <c r="RCF92"/>
      <c r="RCG92"/>
      <c r="RCH92"/>
      <c r="RCI92"/>
      <c r="RCJ92"/>
      <c r="RCK92"/>
      <c r="RCL92"/>
      <c r="RCM92"/>
      <c r="RCN92"/>
      <c r="RCO92"/>
      <c r="RCP92"/>
      <c r="RCQ92"/>
      <c r="RCR92"/>
      <c r="RCS92"/>
      <c r="RCT92"/>
      <c r="RCU92"/>
      <c r="RCV92"/>
      <c r="RCW92"/>
      <c r="RCX92"/>
      <c r="RCY92"/>
      <c r="RCZ92"/>
      <c r="RDA92"/>
      <c r="RDB92"/>
      <c r="RDC92"/>
      <c r="RDD92"/>
      <c r="RDE92"/>
      <c r="RDF92"/>
      <c r="RDG92"/>
      <c r="RDH92"/>
      <c r="RDI92"/>
      <c r="RDJ92"/>
      <c r="RDK92"/>
      <c r="RDL92"/>
      <c r="RDM92"/>
      <c r="RDN92"/>
      <c r="RDO92"/>
      <c r="RDP92"/>
      <c r="RDQ92"/>
      <c r="RDR92"/>
      <c r="RDS92"/>
      <c r="RDT92"/>
      <c r="RDU92"/>
      <c r="RDV92"/>
      <c r="RDW92"/>
      <c r="RDX92"/>
      <c r="RDY92"/>
      <c r="RDZ92"/>
      <c r="REA92"/>
      <c r="REB92"/>
      <c r="REC92"/>
      <c r="RED92"/>
      <c r="REE92"/>
      <c r="REF92"/>
      <c r="REG92"/>
      <c r="REH92"/>
      <c r="REI92"/>
      <c r="REJ92"/>
      <c r="REK92"/>
      <c r="REL92"/>
      <c r="REM92"/>
      <c r="REN92"/>
      <c r="REO92"/>
      <c r="REP92"/>
      <c r="REQ92"/>
      <c r="RER92"/>
      <c r="RES92"/>
      <c r="RET92"/>
      <c r="REU92"/>
      <c r="REV92"/>
      <c r="REW92"/>
      <c r="REX92"/>
      <c r="REY92"/>
      <c r="REZ92"/>
      <c r="RFA92"/>
      <c r="RFB92"/>
      <c r="RFC92"/>
      <c r="RFD92"/>
      <c r="RFE92"/>
      <c r="RFF92"/>
      <c r="RFG92"/>
      <c r="RFH92"/>
      <c r="RFI92"/>
      <c r="RFJ92"/>
      <c r="RFK92"/>
      <c r="RFL92"/>
      <c r="RFM92"/>
      <c r="RFN92"/>
      <c r="RFO92"/>
      <c r="RFP92"/>
      <c r="RFQ92"/>
      <c r="RFR92"/>
      <c r="RFS92"/>
      <c r="RFT92"/>
      <c r="RFU92"/>
      <c r="RFV92"/>
      <c r="RFW92"/>
      <c r="RFX92"/>
      <c r="RFY92"/>
      <c r="RFZ92"/>
      <c r="RGA92"/>
      <c r="RGB92"/>
      <c r="RGC92"/>
      <c r="RGD92"/>
      <c r="RGE92"/>
      <c r="RGF92"/>
      <c r="RGG92"/>
      <c r="RGH92"/>
      <c r="RGI92"/>
      <c r="RGJ92"/>
      <c r="RGK92"/>
      <c r="RGL92"/>
      <c r="RGM92"/>
      <c r="RGN92"/>
      <c r="RGO92"/>
      <c r="RGP92"/>
      <c r="RGQ92"/>
      <c r="RGR92"/>
      <c r="RGS92"/>
      <c r="RGT92"/>
      <c r="RGU92"/>
      <c r="RGV92"/>
      <c r="RGW92"/>
      <c r="RGX92"/>
      <c r="RGY92"/>
      <c r="RGZ92"/>
      <c r="RHA92"/>
      <c r="RHB92"/>
      <c r="RHC92"/>
      <c r="RHD92"/>
      <c r="RHE92"/>
      <c r="RHF92"/>
      <c r="RHG92"/>
      <c r="RHH92"/>
      <c r="RHI92"/>
      <c r="RHJ92"/>
      <c r="RHK92"/>
      <c r="RHL92"/>
      <c r="RHM92"/>
      <c r="RHN92"/>
      <c r="RHO92"/>
      <c r="RHP92"/>
      <c r="RHQ92"/>
      <c r="RHR92"/>
      <c r="RHS92"/>
      <c r="RHT92"/>
      <c r="RHU92"/>
      <c r="RHV92"/>
      <c r="RHW92"/>
      <c r="RHX92"/>
      <c r="RHY92"/>
      <c r="RHZ92"/>
      <c r="RIA92"/>
      <c r="RIB92"/>
      <c r="RIC92"/>
      <c r="RID92"/>
      <c r="RIE92"/>
      <c r="RIF92"/>
      <c r="RIG92"/>
      <c r="RIH92"/>
      <c r="RII92"/>
      <c r="RIJ92"/>
      <c r="RIK92"/>
      <c r="RIL92"/>
      <c r="RIM92"/>
      <c r="RIN92"/>
      <c r="RIO92"/>
      <c r="RIP92"/>
      <c r="RIQ92"/>
      <c r="RIR92"/>
      <c r="RIS92"/>
      <c r="RIT92"/>
      <c r="RIU92"/>
      <c r="RIV92"/>
      <c r="RIW92"/>
      <c r="RIX92"/>
      <c r="RIY92"/>
      <c r="RIZ92"/>
      <c r="RJA92"/>
      <c r="RJB92"/>
      <c r="RJC92"/>
      <c r="RJD92"/>
      <c r="RJE92"/>
      <c r="RJF92"/>
      <c r="RJG92"/>
      <c r="RJH92"/>
      <c r="RJI92"/>
      <c r="RJJ92"/>
      <c r="RJK92"/>
      <c r="RJL92"/>
      <c r="RJM92"/>
      <c r="RJN92"/>
      <c r="RJO92"/>
      <c r="RJP92"/>
      <c r="RJQ92"/>
      <c r="RJR92"/>
      <c r="RJS92"/>
      <c r="RJT92"/>
      <c r="RJU92"/>
      <c r="RJV92"/>
      <c r="RJW92"/>
      <c r="RJX92"/>
      <c r="RJY92"/>
      <c r="RJZ92"/>
      <c r="RKA92"/>
      <c r="RKB92"/>
      <c r="RKC92"/>
      <c r="RKD92"/>
      <c r="RKE92"/>
      <c r="RKF92"/>
      <c r="RKG92"/>
      <c r="RKH92"/>
      <c r="RKI92"/>
      <c r="RKJ92"/>
      <c r="RKK92"/>
      <c r="RKL92"/>
      <c r="RKM92"/>
      <c r="RKN92"/>
      <c r="RKO92"/>
      <c r="RKP92"/>
      <c r="RKQ92"/>
      <c r="RKR92"/>
      <c r="RKS92"/>
      <c r="RKT92"/>
      <c r="RKU92"/>
      <c r="RKV92"/>
      <c r="RKW92"/>
      <c r="RKX92"/>
      <c r="RKY92"/>
      <c r="RKZ92"/>
      <c r="RLA92"/>
      <c r="RLB92"/>
      <c r="RLC92"/>
      <c r="RLD92"/>
      <c r="RLE92"/>
      <c r="RLF92"/>
      <c r="RLG92"/>
      <c r="RLH92"/>
      <c r="RLI92"/>
      <c r="RLJ92"/>
      <c r="RLK92"/>
      <c r="RLL92"/>
      <c r="RLM92"/>
      <c r="RLN92"/>
      <c r="RLO92"/>
      <c r="RLP92"/>
      <c r="RLQ92"/>
      <c r="RLR92"/>
      <c r="RLS92"/>
      <c r="RLT92"/>
      <c r="RLU92"/>
      <c r="RLV92"/>
      <c r="RLW92"/>
      <c r="RLX92"/>
      <c r="RLY92"/>
      <c r="RLZ92"/>
      <c r="RMA92"/>
      <c r="RMB92"/>
      <c r="RMC92"/>
      <c r="RMD92"/>
      <c r="RME92"/>
      <c r="RMF92"/>
      <c r="RMG92"/>
      <c r="RMH92"/>
      <c r="RMI92"/>
      <c r="RMJ92"/>
      <c r="RMK92"/>
      <c r="RML92"/>
      <c r="RMM92"/>
      <c r="RMN92"/>
      <c r="RMO92"/>
      <c r="RMP92"/>
      <c r="RMQ92"/>
      <c r="RMR92"/>
      <c r="RMS92"/>
      <c r="RMT92"/>
      <c r="RMU92"/>
      <c r="RMV92"/>
      <c r="RMW92"/>
      <c r="RMX92"/>
      <c r="RMY92"/>
      <c r="RMZ92"/>
      <c r="RNA92"/>
      <c r="RNB92"/>
      <c r="RNC92"/>
      <c r="RND92"/>
      <c r="RNE92"/>
      <c r="RNF92"/>
      <c r="RNG92"/>
      <c r="RNH92"/>
      <c r="RNI92"/>
      <c r="RNJ92"/>
      <c r="RNK92"/>
      <c r="RNL92"/>
      <c r="RNM92"/>
      <c r="RNN92"/>
      <c r="RNO92"/>
      <c r="RNP92"/>
      <c r="RNQ92"/>
      <c r="RNR92"/>
      <c r="RNS92"/>
      <c r="RNT92"/>
      <c r="RNU92"/>
      <c r="RNV92"/>
      <c r="RNW92"/>
      <c r="RNX92"/>
      <c r="RNY92"/>
      <c r="RNZ92"/>
      <c r="ROA92"/>
      <c r="ROB92"/>
      <c r="ROC92"/>
      <c r="ROD92"/>
      <c r="ROE92"/>
      <c r="ROF92"/>
      <c r="ROG92"/>
      <c r="ROH92"/>
      <c r="ROI92"/>
      <c r="ROJ92"/>
      <c r="ROK92"/>
      <c r="ROL92"/>
      <c r="ROM92"/>
      <c r="RON92"/>
      <c r="ROO92"/>
      <c r="ROP92"/>
      <c r="ROQ92"/>
      <c r="ROR92"/>
      <c r="ROS92"/>
      <c r="ROT92"/>
      <c r="ROU92"/>
      <c r="ROV92"/>
      <c r="ROW92"/>
      <c r="ROX92"/>
      <c r="ROY92"/>
      <c r="ROZ92"/>
      <c r="RPA92"/>
      <c r="RPB92"/>
      <c r="RPC92"/>
      <c r="RPD92"/>
      <c r="RPE92"/>
      <c r="RPF92"/>
      <c r="RPG92"/>
      <c r="RPH92"/>
      <c r="RPI92"/>
      <c r="RPJ92"/>
      <c r="RPK92"/>
      <c r="RPL92"/>
      <c r="RPM92"/>
      <c r="RPN92"/>
      <c r="RPO92"/>
      <c r="RPP92"/>
      <c r="RPQ92"/>
      <c r="RPR92"/>
      <c r="RPS92"/>
      <c r="RPT92"/>
      <c r="RPU92"/>
      <c r="RPV92"/>
      <c r="RPW92"/>
      <c r="RPX92"/>
      <c r="RPY92"/>
      <c r="RPZ92"/>
      <c r="RQA92"/>
      <c r="RQB92"/>
      <c r="RQC92"/>
      <c r="RQD92"/>
      <c r="RQE92"/>
      <c r="RQF92"/>
      <c r="RQG92"/>
      <c r="RQH92"/>
      <c r="RQI92"/>
      <c r="RQJ92"/>
      <c r="RQK92"/>
      <c r="RQL92"/>
      <c r="RQM92"/>
      <c r="RQN92"/>
      <c r="RQO92"/>
      <c r="RQP92"/>
      <c r="RQQ92"/>
      <c r="RQR92"/>
      <c r="RQS92"/>
      <c r="RQT92"/>
      <c r="RQU92"/>
      <c r="RQV92"/>
      <c r="RQW92"/>
      <c r="RQX92"/>
      <c r="RQY92"/>
      <c r="RQZ92"/>
      <c r="RRA92"/>
      <c r="RRB92"/>
      <c r="RRC92"/>
      <c r="RRD92"/>
      <c r="RRE92"/>
      <c r="RRF92"/>
      <c r="RRG92"/>
      <c r="RRH92"/>
      <c r="RRI92"/>
      <c r="RRJ92"/>
      <c r="RRK92"/>
      <c r="RRL92"/>
      <c r="RRM92"/>
      <c r="RRN92"/>
      <c r="RRO92"/>
      <c r="RRP92"/>
      <c r="RRQ92"/>
      <c r="RRR92"/>
      <c r="RRS92"/>
      <c r="RRT92"/>
      <c r="RRU92"/>
      <c r="RRV92"/>
      <c r="RRW92"/>
      <c r="RRX92"/>
      <c r="RRY92"/>
      <c r="RRZ92"/>
      <c r="RSA92"/>
      <c r="RSB92"/>
      <c r="RSC92"/>
      <c r="RSD92"/>
      <c r="RSE92"/>
      <c r="RSF92"/>
      <c r="RSG92"/>
      <c r="RSH92"/>
      <c r="RSI92"/>
      <c r="RSJ92"/>
      <c r="RSK92"/>
      <c r="RSL92"/>
      <c r="RSM92"/>
      <c r="RSN92"/>
      <c r="RSO92"/>
      <c r="RSP92"/>
      <c r="RSQ92"/>
      <c r="RSR92"/>
      <c r="RSS92"/>
      <c r="RST92"/>
      <c r="RSU92"/>
      <c r="RSV92"/>
      <c r="RSW92"/>
      <c r="RSX92"/>
      <c r="RSY92"/>
      <c r="RSZ92"/>
      <c r="RTA92"/>
      <c r="RTB92"/>
      <c r="RTC92"/>
      <c r="RTD92"/>
      <c r="RTE92"/>
      <c r="RTF92"/>
      <c r="RTG92"/>
      <c r="RTH92"/>
      <c r="RTI92"/>
      <c r="RTJ92"/>
      <c r="RTK92"/>
      <c r="RTL92"/>
      <c r="RTM92"/>
      <c r="RTN92"/>
      <c r="RTO92"/>
      <c r="RTP92"/>
      <c r="RTQ92"/>
      <c r="RTR92"/>
      <c r="RTS92"/>
      <c r="RTT92"/>
      <c r="RTU92"/>
      <c r="RTV92"/>
      <c r="RTW92"/>
      <c r="RTX92"/>
      <c r="RTY92"/>
      <c r="RTZ92"/>
      <c r="RUA92"/>
      <c r="RUB92"/>
      <c r="RUC92"/>
      <c r="RUD92"/>
      <c r="RUE92"/>
      <c r="RUF92"/>
      <c r="RUG92"/>
      <c r="RUH92"/>
      <c r="RUI92"/>
      <c r="RUJ92"/>
      <c r="RUK92"/>
      <c r="RUL92"/>
      <c r="RUM92"/>
      <c r="RUN92"/>
      <c r="RUO92"/>
      <c r="RUP92"/>
      <c r="RUQ92"/>
      <c r="RUR92"/>
      <c r="RUS92"/>
      <c r="RUT92"/>
      <c r="RUU92"/>
      <c r="RUV92"/>
      <c r="RUW92"/>
      <c r="RUX92"/>
      <c r="RUY92"/>
      <c r="RUZ92"/>
      <c r="RVA92"/>
      <c r="RVB92"/>
      <c r="RVC92"/>
      <c r="RVD92"/>
      <c r="RVE92"/>
      <c r="RVF92"/>
      <c r="RVG92"/>
      <c r="RVH92"/>
      <c r="RVI92"/>
      <c r="RVJ92"/>
      <c r="RVK92"/>
      <c r="RVL92"/>
      <c r="RVM92"/>
      <c r="RVN92"/>
      <c r="RVO92"/>
      <c r="RVP92"/>
      <c r="RVQ92"/>
      <c r="RVR92"/>
      <c r="RVS92"/>
      <c r="RVT92"/>
      <c r="RVU92"/>
      <c r="RVV92"/>
      <c r="RVW92"/>
      <c r="RVX92"/>
      <c r="RVY92"/>
      <c r="RVZ92"/>
      <c r="RWA92"/>
      <c r="RWB92"/>
      <c r="RWC92"/>
      <c r="RWD92"/>
      <c r="RWE92"/>
      <c r="RWF92"/>
      <c r="RWG92"/>
      <c r="RWH92"/>
      <c r="RWI92"/>
      <c r="RWJ92"/>
      <c r="RWK92"/>
      <c r="RWL92"/>
      <c r="RWM92"/>
      <c r="RWN92"/>
      <c r="RWO92"/>
      <c r="RWP92"/>
      <c r="RWQ92"/>
      <c r="RWR92"/>
      <c r="RWS92"/>
      <c r="RWT92"/>
      <c r="RWU92"/>
      <c r="RWV92"/>
      <c r="RWW92"/>
      <c r="RWX92"/>
      <c r="RWY92"/>
      <c r="RWZ92"/>
      <c r="RXA92"/>
      <c r="RXB92"/>
      <c r="RXC92"/>
      <c r="RXD92"/>
      <c r="RXE92"/>
      <c r="RXF92"/>
      <c r="RXG92"/>
      <c r="RXH92"/>
      <c r="RXI92"/>
      <c r="RXJ92"/>
      <c r="RXK92"/>
      <c r="RXL92"/>
      <c r="RXM92"/>
      <c r="RXN92"/>
      <c r="RXO92"/>
      <c r="RXP92"/>
      <c r="RXQ92"/>
      <c r="RXR92"/>
      <c r="RXS92"/>
      <c r="RXT92"/>
      <c r="RXU92"/>
      <c r="RXV92"/>
      <c r="RXW92"/>
      <c r="RXX92"/>
      <c r="RXY92"/>
      <c r="RXZ92"/>
      <c r="RYA92"/>
      <c r="RYB92"/>
      <c r="RYC92"/>
      <c r="RYD92"/>
      <c r="RYE92"/>
      <c r="RYF92"/>
      <c r="RYG92"/>
      <c r="RYH92"/>
      <c r="RYI92"/>
      <c r="RYJ92"/>
      <c r="RYK92"/>
      <c r="RYL92"/>
      <c r="RYM92"/>
      <c r="RYN92"/>
      <c r="RYO92"/>
      <c r="RYP92"/>
      <c r="RYQ92"/>
      <c r="RYR92"/>
      <c r="RYS92"/>
      <c r="RYT92"/>
      <c r="RYU92"/>
      <c r="RYV92"/>
      <c r="RYW92"/>
      <c r="RYX92"/>
      <c r="RYY92"/>
      <c r="RYZ92"/>
      <c r="RZA92"/>
      <c r="RZB92"/>
      <c r="RZC92"/>
      <c r="RZD92"/>
      <c r="RZE92"/>
      <c r="RZF92"/>
      <c r="RZG92"/>
      <c r="RZH92"/>
      <c r="RZI92"/>
      <c r="RZJ92"/>
      <c r="RZK92"/>
      <c r="RZL92"/>
      <c r="RZM92"/>
      <c r="RZN92"/>
      <c r="RZO92"/>
      <c r="RZP92"/>
      <c r="RZQ92"/>
      <c r="RZR92"/>
      <c r="RZS92"/>
      <c r="RZT92"/>
      <c r="RZU92"/>
      <c r="RZV92"/>
      <c r="RZW92"/>
      <c r="RZX92"/>
      <c r="RZY92"/>
      <c r="RZZ92"/>
      <c r="SAA92"/>
      <c r="SAB92"/>
      <c r="SAC92"/>
      <c r="SAD92"/>
      <c r="SAE92"/>
      <c r="SAF92"/>
      <c r="SAG92"/>
      <c r="SAH92"/>
      <c r="SAI92"/>
      <c r="SAJ92"/>
      <c r="SAK92"/>
      <c r="SAL92"/>
      <c r="SAM92"/>
      <c r="SAN92"/>
      <c r="SAO92"/>
      <c r="SAP92"/>
      <c r="SAQ92"/>
      <c r="SAR92"/>
      <c r="SAS92"/>
      <c r="SAT92"/>
      <c r="SAU92"/>
      <c r="SAV92"/>
      <c r="SAW92"/>
      <c r="SAX92"/>
      <c r="SAY92"/>
      <c r="SAZ92"/>
      <c r="SBA92"/>
      <c r="SBB92"/>
      <c r="SBC92"/>
      <c r="SBD92"/>
      <c r="SBE92"/>
      <c r="SBF92"/>
      <c r="SBG92"/>
      <c r="SBH92"/>
      <c r="SBI92"/>
      <c r="SBJ92"/>
      <c r="SBK92"/>
      <c r="SBL92"/>
      <c r="SBM92"/>
      <c r="SBN92"/>
      <c r="SBO92"/>
      <c r="SBP92"/>
      <c r="SBQ92"/>
      <c r="SBR92"/>
      <c r="SBS92"/>
      <c r="SBT92"/>
      <c r="SBU92"/>
      <c r="SBV92"/>
      <c r="SBW92"/>
      <c r="SBX92"/>
      <c r="SBY92"/>
      <c r="SBZ92"/>
      <c r="SCA92"/>
      <c r="SCB92"/>
      <c r="SCC92"/>
      <c r="SCD92"/>
      <c r="SCE92"/>
      <c r="SCF92"/>
      <c r="SCG92"/>
      <c r="SCH92"/>
      <c r="SCI92"/>
      <c r="SCJ92"/>
      <c r="SCK92"/>
      <c r="SCL92"/>
      <c r="SCM92"/>
      <c r="SCN92"/>
      <c r="SCO92"/>
      <c r="SCP92"/>
      <c r="SCQ92"/>
      <c r="SCR92"/>
      <c r="SCS92"/>
      <c r="SCT92"/>
      <c r="SCU92"/>
      <c r="SCV92"/>
      <c r="SCW92"/>
      <c r="SCX92"/>
      <c r="SCY92"/>
      <c r="SCZ92"/>
      <c r="SDA92"/>
      <c r="SDB92"/>
      <c r="SDC92"/>
      <c r="SDD92"/>
      <c r="SDE92"/>
      <c r="SDF92"/>
      <c r="SDG92"/>
      <c r="SDH92"/>
      <c r="SDI92"/>
      <c r="SDJ92"/>
      <c r="SDK92"/>
      <c r="SDL92"/>
      <c r="SDM92"/>
      <c r="SDN92"/>
      <c r="SDO92"/>
      <c r="SDP92"/>
      <c r="SDQ92"/>
      <c r="SDR92"/>
      <c r="SDS92"/>
      <c r="SDT92"/>
      <c r="SDU92"/>
      <c r="SDV92"/>
      <c r="SDW92"/>
      <c r="SDX92"/>
      <c r="SDY92"/>
      <c r="SDZ92"/>
      <c r="SEA92"/>
      <c r="SEB92"/>
      <c r="SEC92"/>
      <c r="SED92"/>
      <c r="SEE92"/>
      <c r="SEF92"/>
      <c r="SEG92"/>
      <c r="SEH92"/>
      <c r="SEI92"/>
      <c r="SEJ92"/>
      <c r="SEK92"/>
      <c r="SEL92"/>
      <c r="SEM92"/>
      <c r="SEN92"/>
      <c r="SEO92"/>
      <c r="SEP92"/>
      <c r="SEQ92"/>
      <c r="SER92"/>
      <c r="SES92"/>
      <c r="SET92"/>
      <c r="SEU92"/>
      <c r="SEV92"/>
      <c r="SEW92"/>
      <c r="SEX92"/>
      <c r="SEY92"/>
      <c r="SEZ92"/>
      <c r="SFA92"/>
      <c r="SFB92"/>
      <c r="SFC92"/>
      <c r="SFD92"/>
      <c r="SFE92"/>
      <c r="SFF92"/>
      <c r="SFG92"/>
      <c r="SFH92"/>
      <c r="SFI92"/>
      <c r="SFJ92"/>
      <c r="SFK92"/>
      <c r="SFL92"/>
      <c r="SFM92"/>
      <c r="SFN92"/>
      <c r="SFO92"/>
      <c r="SFP92"/>
      <c r="SFQ92"/>
      <c r="SFR92"/>
      <c r="SFS92"/>
      <c r="SFT92"/>
      <c r="SFU92"/>
      <c r="SFV92"/>
      <c r="SFW92"/>
      <c r="SFX92"/>
      <c r="SFY92"/>
      <c r="SFZ92"/>
      <c r="SGA92"/>
      <c r="SGB92"/>
      <c r="SGC92"/>
      <c r="SGD92"/>
      <c r="SGE92"/>
      <c r="SGF92"/>
      <c r="SGG92"/>
      <c r="SGH92"/>
      <c r="SGI92"/>
      <c r="SGJ92"/>
      <c r="SGK92"/>
      <c r="SGL92"/>
      <c r="SGM92"/>
      <c r="SGN92"/>
      <c r="SGO92"/>
      <c r="SGP92"/>
      <c r="SGQ92"/>
      <c r="SGR92"/>
      <c r="SGS92"/>
      <c r="SGT92"/>
      <c r="SGU92"/>
      <c r="SGV92"/>
      <c r="SGW92"/>
      <c r="SGX92"/>
      <c r="SGY92"/>
      <c r="SGZ92"/>
      <c r="SHA92"/>
      <c r="SHB92"/>
      <c r="SHC92"/>
      <c r="SHD92"/>
      <c r="SHE92"/>
      <c r="SHF92"/>
      <c r="SHG92"/>
      <c r="SHH92"/>
      <c r="SHI92"/>
      <c r="SHJ92"/>
      <c r="SHK92"/>
      <c r="SHL92"/>
      <c r="SHM92"/>
      <c r="SHN92"/>
      <c r="SHO92"/>
      <c r="SHP92"/>
      <c r="SHQ92"/>
      <c r="SHR92"/>
      <c r="SHS92"/>
      <c r="SHT92"/>
      <c r="SHU92"/>
      <c r="SHV92"/>
      <c r="SHW92"/>
      <c r="SHX92"/>
      <c r="SHY92"/>
      <c r="SHZ92"/>
      <c r="SIA92"/>
      <c r="SIB92"/>
      <c r="SIC92"/>
      <c r="SID92"/>
      <c r="SIE92"/>
      <c r="SIF92"/>
      <c r="SIG92"/>
      <c r="SIH92"/>
      <c r="SII92"/>
      <c r="SIJ92"/>
      <c r="SIK92"/>
      <c r="SIL92"/>
      <c r="SIM92"/>
      <c r="SIN92"/>
      <c r="SIO92"/>
      <c r="SIP92"/>
      <c r="SIQ92"/>
      <c r="SIR92"/>
      <c r="SIS92"/>
      <c r="SIT92"/>
      <c r="SIU92"/>
      <c r="SIV92"/>
      <c r="SIW92"/>
      <c r="SIX92"/>
      <c r="SIY92"/>
      <c r="SIZ92"/>
      <c r="SJA92"/>
      <c r="SJB92"/>
      <c r="SJC92"/>
      <c r="SJD92"/>
      <c r="SJE92"/>
      <c r="SJF92"/>
      <c r="SJG92"/>
      <c r="SJH92"/>
      <c r="SJI92"/>
      <c r="SJJ92"/>
      <c r="SJK92"/>
      <c r="SJL92"/>
      <c r="SJM92"/>
      <c r="SJN92"/>
      <c r="SJO92"/>
      <c r="SJP92"/>
      <c r="SJQ92"/>
      <c r="SJR92"/>
      <c r="SJS92"/>
      <c r="SJT92"/>
      <c r="SJU92"/>
      <c r="SJV92"/>
      <c r="SJW92"/>
      <c r="SJX92"/>
      <c r="SJY92"/>
      <c r="SJZ92"/>
      <c r="SKA92"/>
      <c r="SKB92"/>
      <c r="SKC92"/>
      <c r="SKD92"/>
      <c r="SKE92"/>
      <c r="SKF92"/>
      <c r="SKG92"/>
      <c r="SKH92"/>
      <c r="SKI92"/>
      <c r="SKJ92"/>
      <c r="SKK92"/>
      <c r="SKL92"/>
      <c r="SKM92"/>
      <c r="SKN92"/>
      <c r="SKO92"/>
      <c r="SKP92"/>
      <c r="SKQ92"/>
      <c r="SKR92"/>
      <c r="SKS92"/>
      <c r="SKT92"/>
      <c r="SKU92"/>
      <c r="SKV92"/>
      <c r="SKW92"/>
      <c r="SKX92"/>
      <c r="SKY92"/>
      <c r="SKZ92"/>
      <c r="SLA92"/>
      <c r="SLB92"/>
      <c r="SLC92"/>
      <c r="SLD92"/>
      <c r="SLE92"/>
      <c r="SLF92"/>
      <c r="SLG92"/>
      <c r="SLH92"/>
      <c r="SLI92"/>
      <c r="SLJ92"/>
      <c r="SLK92"/>
      <c r="SLL92"/>
      <c r="SLM92"/>
      <c r="SLN92"/>
      <c r="SLO92"/>
      <c r="SLP92"/>
      <c r="SLQ92"/>
      <c r="SLR92"/>
      <c r="SLS92"/>
      <c r="SLT92"/>
      <c r="SLU92"/>
      <c r="SLV92"/>
      <c r="SLW92"/>
      <c r="SLX92"/>
      <c r="SLY92"/>
      <c r="SLZ92"/>
      <c r="SMA92"/>
      <c r="SMB92"/>
      <c r="SMC92"/>
      <c r="SMD92"/>
      <c r="SME92"/>
      <c r="SMF92"/>
      <c r="SMG92"/>
      <c r="SMH92"/>
      <c r="SMI92"/>
      <c r="SMJ92"/>
      <c r="SMK92"/>
      <c r="SML92"/>
      <c r="SMM92"/>
      <c r="SMN92"/>
      <c r="SMO92"/>
      <c r="SMP92"/>
      <c r="SMQ92"/>
      <c r="SMR92"/>
      <c r="SMS92"/>
      <c r="SMT92"/>
      <c r="SMU92"/>
      <c r="SMV92"/>
      <c r="SMW92"/>
      <c r="SMX92"/>
      <c r="SMY92"/>
      <c r="SMZ92"/>
      <c r="SNA92"/>
      <c r="SNB92"/>
      <c r="SNC92"/>
      <c r="SND92"/>
      <c r="SNE92"/>
      <c r="SNF92"/>
      <c r="SNG92"/>
      <c r="SNH92"/>
      <c r="SNI92"/>
      <c r="SNJ92"/>
      <c r="SNK92"/>
      <c r="SNL92"/>
      <c r="SNM92"/>
      <c r="SNN92"/>
      <c r="SNO92"/>
      <c r="SNP92"/>
      <c r="SNQ92"/>
      <c r="SNR92"/>
      <c r="SNS92"/>
      <c r="SNT92"/>
      <c r="SNU92"/>
      <c r="SNV92"/>
      <c r="SNW92"/>
      <c r="SNX92"/>
      <c r="SNY92"/>
      <c r="SNZ92"/>
      <c r="SOA92"/>
      <c r="SOB92"/>
      <c r="SOC92"/>
      <c r="SOD92"/>
      <c r="SOE92"/>
      <c r="SOF92"/>
      <c r="SOG92"/>
      <c r="SOH92"/>
      <c r="SOI92"/>
      <c r="SOJ92"/>
      <c r="SOK92"/>
      <c r="SOL92"/>
      <c r="SOM92"/>
      <c r="SON92"/>
      <c r="SOO92"/>
      <c r="SOP92"/>
      <c r="SOQ92"/>
      <c r="SOR92"/>
      <c r="SOS92"/>
      <c r="SOT92"/>
      <c r="SOU92"/>
      <c r="SOV92"/>
      <c r="SOW92"/>
      <c r="SOX92"/>
      <c r="SOY92"/>
      <c r="SOZ92"/>
      <c r="SPA92"/>
      <c r="SPB92"/>
      <c r="SPC92"/>
      <c r="SPD92"/>
      <c r="SPE92"/>
      <c r="SPF92"/>
      <c r="SPG92"/>
      <c r="SPH92"/>
      <c r="SPI92"/>
      <c r="SPJ92"/>
      <c r="SPK92"/>
      <c r="SPL92"/>
      <c r="SPM92"/>
      <c r="SPN92"/>
      <c r="SPO92"/>
      <c r="SPP92"/>
      <c r="SPQ92"/>
      <c r="SPR92"/>
      <c r="SPS92"/>
      <c r="SPT92"/>
      <c r="SPU92"/>
      <c r="SPV92"/>
      <c r="SPW92"/>
      <c r="SPX92"/>
      <c r="SPY92"/>
      <c r="SPZ92"/>
      <c r="SQA92"/>
      <c r="SQB92"/>
      <c r="SQC92"/>
      <c r="SQD92"/>
      <c r="SQE92"/>
      <c r="SQF92"/>
      <c r="SQG92"/>
      <c r="SQH92"/>
      <c r="SQI92"/>
      <c r="SQJ92"/>
      <c r="SQK92"/>
      <c r="SQL92"/>
      <c r="SQM92"/>
      <c r="SQN92"/>
      <c r="SQO92"/>
      <c r="SQP92"/>
      <c r="SQQ92"/>
      <c r="SQR92"/>
      <c r="SQS92"/>
      <c r="SQT92"/>
      <c r="SQU92"/>
      <c r="SQV92"/>
      <c r="SQW92"/>
      <c r="SQX92"/>
      <c r="SQY92"/>
      <c r="SQZ92"/>
      <c r="SRA92"/>
      <c r="SRB92"/>
      <c r="SRC92"/>
      <c r="SRD92"/>
      <c r="SRE92"/>
      <c r="SRF92"/>
      <c r="SRG92"/>
      <c r="SRH92"/>
      <c r="SRI92"/>
      <c r="SRJ92"/>
      <c r="SRK92"/>
      <c r="SRL92"/>
      <c r="SRM92"/>
      <c r="SRN92"/>
      <c r="SRO92"/>
      <c r="SRP92"/>
      <c r="SRQ92"/>
      <c r="SRR92"/>
      <c r="SRS92"/>
      <c r="SRT92"/>
      <c r="SRU92"/>
      <c r="SRV92"/>
      <c r="SRW92"/>
      <c r="SRX92"/>
      <c r="SRY92"/>
      <c r="SRZ92"/>
      <c r="SSA92"/>
      <c r="SSB92"/>
      <c r="SSC92"/>
      <c r="SSD92"/>
      <c r="SSE92"/>
      <c r="SSF92"/>
      <c r="SSG92"/>
      <c r="SSH92"/>
      <c r="SSI92"/>
      <c r="SSJ92"/>
      <c r="SSK92"/>
      <c r="SSL92"/>
      <c r="SSM92"/>
      <c r="SSN92"/>
      <c r="SSO92"/>
      <c r="SSP92"/>
      <c r="SSQ92"/>
      <c r="SSR92"/>
      <c r="SSS92"/>
      <c r="SST92"/>
      <c r="SSU92"/>
      <c r="SSV92"/>
      <c r="SSW92"/>
      <c r="SSX92"/>
      <c r="SSY92"/>
      <c r="SSZ92"/>
      <c r="STA92"/>
      <c r="STB92"/>
      <c r="STC92"/>
      <c r="STD92"/>
      <c r="STE92"/>
      <c r="STF92"/>
      <c r="STG92"/>
      <c r="STH92"/>
      <c r="STI92"/>
      <c r="STJ92"/>
      <c r="STK92"/>
      <c r="STL92"/>
      <c r="STM92"/>
      <c r="STN92"/>
      <c r="STO92"/>
      <c r="STP92"/>
      <c r="STQ92"/>
      <c r="STR92"/>
      <c r="STS92"/>
      <c r="STT92"/>
      <c r="STU92"/>
      <c r="STV92"/>
      <c r="STW92"/>
      <c r="STX92"/>
      <c r="STY92"/>
      <c r="STZ92"/>
      <c r="SUA92"/>
      <c r="SUB92"/>
      <c r="SUC92"/>
      <c r="SUD92"/>
      <c r="SUE92"/>
      <c r="SUF92"/>
      <c r="SUG92"/>
      <c r="SUH92"/>
      <c r="SUI92"/>
      <c r="SUJ92"/>
      <c r="SUK92"/>
      <c r="SUL92"/>
      <c r="SUM92"/>
      <c r="SUN92"/>
      <c r="SUO92"/>
      <c r="SUP92"/>
      <c r="SUQ92"/>
      <c r="SUR92"/>
      <c r="SUS92"/>
      <c r="SUT92"/>
      <c r="SUU92"/>
      <c r="SUV92"/>
      <c r="SUW92"/>
      <c r="SUX92"/>
      <c r="SUY92"/>
      <c r="SUZ92"/>
      <c r="SVA92"/>
      <c r="SVB92"/>
      <c r="SVC92"/>
      <c r="SVD92"/>
      <c r="SVE92"/>
      <c r="SVF92"/>
      <c r="SVG92"/>
      <c r="SVH92"/>
      <c r="SVI92"/>
      <c r="SVJ92"/>
      <c r="SVK92"/>
      <c r="SVL92"/>
      <c r="SVM92"/>
      <c r="SVN92"/>
      <c r="SVO92"/>
      <c r="SVP92"/>
      <c r="SVQ92"/>
      <c r="SVR92"/>
      <c r="SVS92"/>
      <c r="SVT92"/>
      <c r="SVU92"/>
      <c r="SVV92"/>
      <c r="SVW92"/>
      <c r="SVX92"/>
      <c r="SVY92"/>
      <c r="SVZ92"/>
      <c r="SWA92"/>
      <c r="SWB92"/>
      <c r="SWC92"/>
      <c r="SWD92"/>
      <c r="SWE92"/>
      <c r="SWF92"/>
      <c r="SWG92"/>
      <c r="SWH92"/>
      <c r="SWI92"/>
      <c r="SWJ92"/>
      <c r="SWK92"/>
      <c r="SWL92"/>
      <c r="SWM92"/>
      <c r="SWN92"/>
      <c r="SWO92"/>
      <c r="SWP92"/>
      <c r="SWQ92"/>
      <c r="SWR92"/>
      <c r="SWS92"/>
      <c r="SWT92"/>
      <c r="SWU92"/>
      <c r="SWV92"/>
      <c r="SWW92"/>
      <c r="SWX92"/>
      <c r="SWY92"/>
      <c r="SWZ92"/>
      <c r="SXA92"/>
      <c r="SXB92"/>
      <c r="SXC92"/>
      <c r="SXD92"/>
      <c r="SXE92"/>
      <c r="SXF92"/>
      <c r="SXG92"/>
      <c r="SXH92"/>
      <c r="SXI92"/>
      <c r="SXJ92"/>
      <c r="SXK92"/>
      <c r="SXL92"/>
      <c r="SXM92"/>
      <c r="SXN92"/>
      <c r="SXO92"/>
      <c r="SXP92"/>
      <c r="SXQ92"/>
      <c r="SXR92"/>
      <c r="SXS92"/>
      <c r="SXT92"/>
      <c r="SXU92"/>
      <c r="SXV92"/>
      <c r="SXW92"/>
      <c r="SXX92"/>
      <c r="SXY92"/>
      <c r="SXZ92"/>
      <c r="SYA92"/>
      <c r="SYB92"/>
      <c r="SYC92"/>
      <c r="SYD92"/>
      <c r="SYE92"/>
      <c r="SYF92"/>
      <c r="SYG92"/>
      <c r="SYH92"/>
      <c r="SYI92"/>
      <c r="SYJ92"/>
      <c r="SYK92"/>
      <c r="SYL92"/>
      <c r="SYM92"/>
      <c r="SYN92"/>
      <c r="SYO92"/>
      <c r="SYP92"/>
      <c r="SYQ92"/>
      <c r="SYR92"/>
      <c r="SYS92"/>
      <c r="SYT92"/>
      <c r="SYU92"/>
      <c r="SYV92"/>
      <c r="SYW92"/>
      <c r="SYX92"/>
      <c r="SYY92"/>
      <c r="SYZ92"/>
      <c r="SZA92"/>
      <c r="SZB92"/>
      <c r="SZC92"/>
      <c r="SZD92"/>
      <c r="SZE92"/>
      <c r="SZF92"/>
      <c r="SZG92"/>
      <c r="SZH92"/>
      <c r="SZI92"/>
      <c r="SZJ92"/>
      <c r="SZK92"/>
      <c r="SZL92"/>
      <c r="SZM92"/>
      <c r="SZN92"/>
      <c r="SZO92"/>
      <c r="SZP92"/>
      <c r="SZQ92"/>
      <c r="SZR92"/>
      <c r="SZS92"/>
      <c r="SZT92"/>
      <c r="SZU92"/>
      <c r="SZV92"/>
      <c r="SZW92"/>
      <c r="SZX92"/>
      <c r="SZY92"/>
      <c r="SZZ92"/>
      <c r="TAA92"/>
      <c r="TAB92"/>
      <c r="TAC92"/>
      <c r="TAD92"/>
      <c r="TAE92"/>
      <c r="TAF92"/>
      <c r="TAG92"/>
      <c r="TAH92"/>
      <c r="TAI92"/>
      <c r="TAJ92"/>
      <c r="TAK92"/>
      <c r="TAL92"/>
      <c r="TAM92"/>
      <c r="TAN92"/>
      <c r="TAO92"/>
      <c r="TAP92"/>
      <c r="TAQ92"/>
      <c r="TAR92"/>
      <c r="TAS92"/>
      <c r="TAT92"/>
      <c r="TAU92"/>
      <c r="TAV92"/>
      <c r="TAW92"/>
      <c r="TAX92"/>
      <c r="TAY92"/>
      <c r="TAZ92"/>
      <c r="TBA92"/>
      <c r="TBB92"/>
      <c r="TBC92"/>
      <c r="TBD92"/>
      <c r="TBE92"/>
      <c r="TBF92"/>
      <c r="TBG92"/>
      <c r="TBH92"/>
      <c r="TBI92"/>
      <c r="TBJ92"/>
      <c r="TBK92"/>
      <c r="TBL92"/>
      <c r="TBM92"/>
      <c r="TBN92"/>
      <c r="TBO92"/>
      <c r="TBP92"/>
      <c r="TBQ92"/>
      <c r="TBR92"/>
      <c r="TBS92"/>
      <c r="TBT92"/>
      <c r="TBU92"/>
      <c r="TBV92"/>
      <c r="TBW92"/>
      <c r="TBX92"/>
      <c r="TBY92"/>
      <c r="TBZ92"/>
      <c r="TCA92"/>
      <c r="TCB92"/>
      <c r="TCC92"/>
      <c r="TCD92"/>
      <c r="TCE92"/>
      <c r="TCF92"/>
      <c r="TCG92"/>
      <c r="TCH92"/>
      <c r="TCI92"/>
      <c r="TCJ92"/>
      <c r="TCK92"/>
      <c r="TCL92"/>
      <c r="TCM92"/>
      <c r="TCN92"/>
      <c r="TCO92"/>
      <c r="TCP92"/>
      <c r="TCQ92"/>
      <c r="TCR92"/>
      <c r="TCS92"/>
      <c r="TCT92"/>
      <c r="TCU92"/>
      <c r="TCV92"/>
      <c r="TCW92"/>
      <c r="TCX92"/>
      <c r="TCY92"/>
      <c r="TCZ92"/>
      <c r="TDA92"/>
      <c r="TDB92"/>
      <c r="TDC92"/>
      <c r="TDD92"/>
      <c r="TDE92"/>
      <c r="TDF92"/>
      <c r="TDG92"/>
      <c r="TDH92"/>
      <c r="TDI92"/>
      <c r="TDJ92"/>
      <c r="TDK92"/>
      <c r="TDL92"/>
      <c r="TDM92"/>
      <c r="TDN92"/>
      <c r="TDO92"/>
      <c r="TDP92"/>
      <c r="TDQ92"/>
      <c r="TDR92"/>
      <c r="TDS92"/>
      <c r="TDT92"/>
      <c r="TDU92"/>
      <c r="TDV92"/>
      <c r="TDW92"/>
      <c r="TDX92"/>
      <c r="TDY92"/>
      <c r="TDZ92"/>
      <c r="TEA92"/>
      <c r="TEB92"/>
      <c r="TEC92"/>
      <c r="TED92"/>
      <c r="TEE92"/>
      <c r="TEF92"/>
      <c r="TEG92"/>
      <c r="TEH92"/>
      <c r="TEI92"/>
      <c r="TEJ92"/>
      <c r="TEK92"/>
      <c r="TEL92"/>
      <c r="TEM92"/>
      <c r="TEN92"/>
      <c r="TEO92"/>
      <c r="TEP92"/>
      <c r="TEQ92"/>
      <c r="TER92"/>
      <c r="TES92"/>
      <c r="TET92"/>
      <c r="TEU92"/>
      <c r="TEV92"/>
      <c r="TEW92"/>
      <c r="TEX92"/>
      <c r="TEY92"/>
      <c r="TEZ92"/>
      <c r="TFA92"/>
      <c r="TFB92"/>
      <c r="TFC92"/>
      <c r="TFD92"/>
      <c r="TFE92"/>
      <c r="TFF92"/>
      <c r="TFG92"/>
      <c r="TFH92"/>
      <c r="TFI92"/>
      <c r="TFJ92"/>
      <c r="TFK92"/>
      <c r="TFL92"/>
      <c r="TFM92"/>
      <c r="TFN92"/>
      <c r="TFO92"/>
      <c r="TFP92"/>
      <c r="TFQ92"/>
      <c r="TFR92"/>
      <c r="TFS92"/>
      <c r="TFT92"/>
      <c r="TFU92"/>
      <c r="TFV92"/>
      <c r="TFW92"/>
      <c r="TFX92"/>
      <c r="TFY92"/>
      <c r="TFZ92"/>
      <c r="TGA92"/>
      <c r="TGB92"/>
      <c r="TGC92"/>
      <c r="TGD92"/>
      <c r="TGE92"/>
      <c r="TGF92"/>
      <c r="TGG92"/>
      <c r="TGH92"/>
      <c r="TGI92"/>
      <c r="TGJ92"/>
      <c r="TGK92"/>
      <c r="TGL92"/>
      <c r="TGM92"/>
      <c r="TGN92"/>
      <c r="TGO92"/>
      <c r="TGP92"/>
      <c r="TGQ92"/>
      <c r="TGR92"/>
      <c r="TGS92"/>
      <c r="TGT92"/>
      <c r="TGU92"/>
      <c r="TGV92"/>
      <c r="TGW92"/>
      <c r="TGX92"/>
      <c r="TGY92"/>
      <c r="TGZ92"/>
      <c r="THA92"/>
      <c r="THB92"/>
      <c r="THC92"/>
      <c r="THD92"/>
      <c r="THE92"/>
      <c r="THF92"/>
      <c r="THG92"/>
      <c r="THH92"/>
      <c r="THI92"/>
      <c r="THJ92"/>
      <c r="THK92"/>
      <c r="THL92"/>
      <c r="THM92"/>
      <c r="THN92"/>
      <c r="THO92"/>
      <c r="THP92"/>
      <c r="THQ92"/>
      <c r="THR92"/>
      <c r="THS92"/>
      <c r="THT92"/>
      <c r="THU92"/>
      <c r="THV92"/>
      <c r="THW92"/>
      <c r="THX92"/>
      <c r="THY92"/>
      <c r="THZ92"/>
      <c r="TIA92"/>
      <c r="TIB92"/>
      <c r="TIC92"/>
      <c r="TID92"/>
      <c r="TIE92"/>
      <c r="TIF92"/>
      <c r="TIG92"/>
      <c r="TIH92"/>
      <c r="TII92"/>
      <c r="TIJ92"/>
      <c r="TIK92"/>
      <c r="TIL92"/>
      <c r="TIM92"/>
      <c r="TIN92"/>
      <c r="TIO92"/>
      <c r="TIP92"/>
      <c r="TIQ92"/>
      <c r="TIR92"/>
      <c r="TIS92"/>
      <c r="TIT92"/>
      <c r="TIU92"/>
      <c r="TIV92"/>
      <c r="TIW92"/>
      <c r="TIX92"/>
      <c r="TIY92"/>
      <c r="TIZ92"/>
      <c r="TJA92"/>
      <c r="TJB92"/>
      <c r="TJC92"/>
      <c r="TJD92"/>
      <c r="TJE92"/>
      <c r="TJF92"/>
      <c r="TJG92"/>
      <c r="TJH92"/>
      <c r="TJI92"/>
      <c r="TJJ92"/>
      <c r="TJK92"/>
      <c r="TJL92"/>
      <c r="TJM92"/>
      <c r="TJN92"/>
      <c r="TJO92"/>
      <c r="TJP92"/>
      <c r="TJQ92"/>
      <c r="TJR92"/>
      <c r="TJS92"/>
      <c r="TJT92"/>
      <c r="TJU92"/>
      <c r="TJV92"/>
      <c r="TJW92"/>
      <c r="TJX92"/>
      <c r="TJY92"/>
      <c r="TJZ92"/>
      <c r="TKA92"/>
      <c r="TKB92"/>
      <c r="TKC92"/>
      <c r="TKD92"/>
      <c r="TKE92"/>
      <c r="TKF92"/>
      <c r="TKG92"/>
      <c r="TKH92"/>
      <c r="TKI92"/>
      <c r="TKJ92"/>
      <c r="TKK92"/>
      <c r="TKL92"/>
      <c r="TKM92"/>
      <c r="TKN92"/>
      <c r="TKO92"/>
      <c r="TKP92"/>
      <c r="TKQ92"/>
      <c r="TKR92"/>
      <c r="TKS92"/>
      <c r="TKT92"/>
      <c r="TKU92"/>
      <c r="TKV92"/>
      <c r="TKW92"/>
      <c r="TKX92"/>
      <c r="TKY92"/>
      <c r="TKZ92"/>
      <c r="TLA92"/>
      <c r="TLB92"/>
      <c r="TLC92"/>
      <c r="TLD92"/>
      <c r="TLE92"/>
      <c r="TLF92"/>
      <c r="TLG92"/>
      <c r="TLH92"/>
      <c r="TLI92"/>
      <c r="TLJ92"/>
      <c r="TLK92"/>
      <c r="TLL92"/>
      <c r="TLM92"/>
      <c r="TLN92"/>
      <c r="TLO92"/>
      <c r="TLP92"/>
      <c r="TLQ92"/>
      <c r="TLR92"/>
      <c r="TLS92"/>
      <c r="TLT92"/>
      <c r="TLU92"/>
      <c r="TLV92"/>
      <c r="TLW92"/>
      <c r="TLX92"/>
      <c r="TLY92"/>
      <c r="TLZ92"/>
      <c r="TMA92"/>
      <c r="TMB92"/>
      <c r="TMC92"/>
      <c r="TMD92"/>
      <c r="TME92"/>
      <c r="TMF92"/>
      <c r="TMG92"/>
      <c r="TMH92"/>
      <c r="TMI92"/>
      <c r="TMJ92"/>
      <c r="TMK92"/>
      <c r="TML92"/>
      <c r="TMM92"/>
      <c r="TMN92"/>
      <c r="TMO92"/>
      <c r="TMP92"/>
      <c r="TMQ92"/>
      <c r="TMR92"/>
      <c r="TMS92"/>
      <c r="TMT92"/>
      <c r="TMU92"/>
      <c r="TMV92"/>
      <c r="TMW92"/>
      <c r="TMX92"/>
      <c r="TMY92"/>
      <c r="TMZ92"/>
      <c r="TNA92"/>
      <c r="TNB92"/>
      <c r="TNC92"/>
      <c r="TND92"/>
      <c r="TNE92"/>
      <c r="TNF92"/>
      <c r="TNG92"/>
      <c r="TNH92"/>
      <c r="TNI92"/>
      <c r="TNJ92"/>
      <c r="TNK92"/>
      <c r="TNL92"/>
      <c r="TNM92"/>
      <c r="TNN92"/>
      <c r="TNO92"/>
      <c r="TNP92"/>
      <c r="TNQ92"/>
      <c r="TNR92"/>
      <c r="TNS92"/>
      <c r="TNT92"/>
      <c r="TNU92"/>
      <c r="TNV92"/>
      <c r="TNW92"/>
      <c r="TNX92"/>
      <c r="TNY92"/>
      <c r="TNZ92"/>
      <c r="TOA92"/>
      <c r="TOB92"/>
      <c r="TOC92"/>
      <c r="TOD92"/>
      <c r="TOE92"/>
      <c r="TOF92"/>
      <c r="TOG92"/>
      <c r="TOH92"/>
      <c r="TOI92"/>
      <c r="TOJ92"/>
      <c r="TOK92"/>
      <c r="TOL92"/>
      <c r="TOM92"/>
      <c r="TON92"/>
      <c r="TOO92"/>
      <c r="TOP92"/>
      <c r="TOQ92"/>
      <c r="TOR92"/>
      <c r="TOS92"/>
      <c r="TOT92"/>
      <c r="TOU92"/>
      <c r="TOV92"/>
      <c r="TOW92"/>
      <c r="TOX92"/>
      <c r="TOY92"/>
      <c r="TOZ92"/>
      <c r="TPA92"/>
      <c r="TPB92"/>
      <c r="TPC92"/>
      <c r="TPD92"/>
      <c r="TPE92"/>
      <c r="TPF92"/>
      <c r="TPG92"/>
      <c r="TPH92"/>
      <c r="TPI92"/>
      <c r="TPJ92"/>
      <c r="TPK92"/>
      <c r="TPL92"/>
      <c r="TPM92"/>
      <c r="TPN92"/>
      <c r="TPO92"/>
      <c r="TPP92"/>
      <c r="TPQ92"/>
      <c r="TPR92"/>
      <c r="TPS92"/>
      <c r="TPT92"/>
      <c r="TPU92"/>
      <c r="TPV92"/>
      <c r="TPW92"/>
      <c r="TPX92"/>
      <c r="TPY92"/>
      <c r="TPZ92"/>
      <c r="TQA92"/>
      <c r="TQB92"/>
      <c r="TQC92"/>
      <c r="TQD92"/>
      <c r="TQE92"/>
      <c r="TQF92"/>
      <c r="TQG92"/>
      <c r="TQH92"/>
      <c r="TQI92"/>
      <c r="TQJ92"/>
      <c r="TQK92"/>
      <c r="TQL92"/>
      <c r="TQM92"/>
      <c r="TQN92"/>
      <c r="TQO92"/>
      <c r="TQP92"/>
      <c r="TQQ92"/>
      <c r="TQR92"/>
      <c r="TQS92"/>
      <c r="TQT92"/>
      <c r="TQU92"/>
      <c r="TQV92"/>
      <c r="TQW92"/>
      <c r="TQX92"/>
      <c r="TQY92"/>
      <c r="TQZ92"/>
      <c r="TRA92"/>
      <c r="TRB92"/>
      <c r="TRC92"/>
      <c r="TRD92"/>
      <c r="TRE92"/>
      <c r="TRF92"/>
      <c r="TRG92"/>
      <c r="TRH92"/>
      <c r="TRI92"/>
      <c r="TRJ92"/>
      <c r="TRK92"/>
      <c r="TRL92"/>
      <c r="TRM92"/>
      <c r="TRN92"/>
      <c r="TRO92"/>
      <c r="TRP92"/>
      <c r="TRQ92"/>
      <c r="TRR92"/>
      <c r="TRS92"/>
      <c r="TRT92"/>
      <c r="TRU92"/>
      <c r="TRV92"/>
      <c r="TRW92"/>
      <c r="TRX92"/>
      <c r="TRY92"/>
      <c r="TRZ92"/>
      <c r="TSA92"/>
      <c r="TSB92"/>
      <c r="TSC92"/>
      <c r="TSD92"/>
      <c r="TSE92"/>
      <c r="TSF92"/>
      <c r="TSG92"/>
      <c r="TSH92"/>
      <c r="TSI92"/>
      <c r="TSJ92"/>
      <c r="TSK92"/>
      <c r="TSL92"/>
      <c r="TSM92"/>
      <c r="TSN92"/>
      <c r="TSO92"/>
      <c r="TSP92"/>
      <c r="TSQ92"/>
      <c r="TSR92"/>
      <c r="TSS92"/>
      <c r="TST92"/>
      <c r="TSU92"/>
      <c r="TSV92"/>
      <c r="TSW92"/>
      <c r="TSX92"/>
      <c r="TSY92"/>
      <c r="TSZ92"/>
      <c r="TTA92"/>
      <c r="TTB92"/>
      <c r="TTC92"/>
      <c r="TTD92"/>
      <c r="TTE92"/>
      <c r="TTF92"/>
      <c r="TTG92"/>
      <c r="TTH92"/>
      <c r="TTI92"/>
      <c r="TTJ92"/>
      <c r="TTK92"/>
      <c r="TTL92"/>
      <c r="TTM92"/>
      <c r="TTN92"/>
      <c r="TTO92"/>
      <c r="TTP92"/>
      <c r="TTQ92"/>
      <c r="TTR92"/>
      <c r="TTS92"/>
      <c r="TTT92"/>
      <c r="TTU92"/>
      <c r="TTV92"/>
      <c r="TTW92"/>
      <c r="TTX92"/>
      <c r="TTY92"/>
      <c r="TTZ92"/>
      <c r="TUA92"/>
      <c r="TUB92"/>
      <c r="TUC92"/>
      <c r="TUD92"/>
      <c r="TUE92"/>
      <c r="TUF92"/>
      <c r="TUG92"/>
      <c r="TUH92"/>
      <c r="TUI92"/>
      <c r="TUJ92"/>
      <c r="TUK92"/>
      <c r="TUL92"/>
      <c r="TUM92"/>
      <c r="TUN92"/>
      <c r="TUO92"/>
      <c r="TUP92"/>
      <c r="TUQ92"/>
      <c r="TUR92"/>
      <c r="TUS92"/>
      <c r="TUT92"/>
      <c r="TUU92"/>
      <c r="TUV92"/>
      <c r="TUW92"/>
      <c r="TUX92"/>
      <c r="TUY92"/>
      <c r="TUZ92"/>
      <c r="TVA92"/>
      <c r="TVB92"/>
      <c r="TVC92"/>
      <c r="TVD92"/>
      <c r="TVE92"/>
      <c r="TVF92"/>
      <c r="TVG92"/>
      <c r="TVH92"/>
      <c r="TVI92"/>
      <c r="TVJ92"/>
      <c r="TVK92"/>
      <c r="TVL92"/>
      <c r="TVM92"/>
      <c r="TVN92"/>
      <c r="TVO92"/>
      <c r="TVP92"/>
      <c r="TVQ92"/>
      <c r="TVR92"/>
      <c r="TVS92"/>
      <c r="TVT92"/>
      <c r="TVU92"/>
      <c r="TVV92"/>
      <c r="TVW92"/>
      <c r="TVX92"/>
      <c r="TVY92"/>
      <c r="TVZ92"/>
      <c r="TWA92"/>
      <c r="TWB92"/>
      <c r="TWC92"/>
      <c r="TWD92"/>
      <c r="TWE92"/>
      <c r="TWF92"/>
      <c r="TWG92"/>
      <c r="TWH92"/>
      <c r="TWI92"/>
      <c r="TWJ92"/>
      <c r="TWK92"/>
      <c r="TWL92"/>
      <c r="TWM92"/>
      <c r="TWN92"/>
      <c r="TWO92"/>
      <c r="TWP92"/>
      <c r="TWQ92"/>
      <c r="TWR92"/>
      <c r="TWS92"/>
      <c r="TWT92"/>
      <c r="TWU92"/>
      <c r="TWV92"/>
      <c r="TWW92"/>
      <c r="TWX92"/>
      <c r="TWY92"/>
      <c r="TWZ92"/>
      <c r="TXA92"/>
      <c r="TXB92"/>
      <c r="TXC92"/>
      <c r="TXD92"/>
      <c r="TXE92"/>
      <c r="TXF92"/>
      <c r="TXG92"/>
      <c r="TXH92"/>
      <c r="TXI92"/>
      <c r="TXJ92"/>
      <c r="TXK92"/>
      <c r="TXL92"/>
      <c r="TXM92"/>
      <c r="TXN92"/>
      <c r="TXO92"/>
      <c r="TXP92"/>
      <c r="TXQ92"/>
      <c r="TXR92"/>
      <c r="TXS92"/>
      <c r="TXT92"/>
      <c r="TXU92"/>
      <c r="TXV92"/>
      <c r="TXW92"/>
      <c r="TXX92"/>
      <c r="TXY92"/>
      <c r="TXZ92"/>
      <c r="TYA92"/>
      <c r="TYB92"/>
      <c r="TYC92"/>
      <c r="TYD92"/>
      <c r="TYE92"/>
      <c r="TYF92"/>
      <c r="TYG92"/>
      <c r="TYH92"/>
      <c r="TYI92"/>
      <c r="TYJ92"/>
      <c r="TYK92"/>
      <c r="TYL92"/>
      <c r="TYM92"/>
      <c r="TYN92"/>
      <c r="TYO92"/>
      <c r="TYP92"/>
      <c r="TYQ92"/>
      <c r="TYR92"/>
      <c r="TYS92"/>
      <c r="TYT92"/>
      <c r="TYU92"/>
      <c r="TYV92"/>
      <c r="TYW92"/>
      <c r="TYX92"/>
      <c r="TYY92"/>
      <c r="TYZ92"/>
      <c r="TZA92"/>
      <c r="TZB92"/>
      <c r="TZC92"/>
      <c r="TZD92"/>
      <c r="TZE92"/>
      <c r="TZF92"/>
      <c r="TZG92"/>
      <c r="TZH92"/>
      <c r="TZI92"/>
      <c r="TZJ92"/>
      <c r="TZK92"/>
      <c r="TZL92"/>
      <c r="TZM92"/>
      <c r="TZN92"/>
      <c r="TZO92"/>
      <c r="TZP92"/>
      <c r="TZQ92"/>
      <c r="TZR92"/>
      <c r="TZS92"/>
      <c r="TZT92"/>
      <c r="TZU92"/>
      <c r="TZV92"/>
      <c r="TZW92"/>
      <c r="TZX92"/>
      <c r="TZY92"/>
      <c r="TZZ92"/>
      <c r="UAA92"/>
      <c r="UAB92"/>
      <c r="UAC92"/>
      <c r="UAD92"/>
      <c r="UAE92"/>
      <c r="UAF92"/>
      <c r="UAG92"/>
      <c r="UAH92"/>
      <c r="UAI92"/>
      <c r="UAJ92"/>
      <c r="UAK92"/>
      <c r="UAL92"/>
      <c r="UAM92"/>
      <c r="UAN92"/>
      <c r="UAO92"/>
      <c r="UAP92"/>
      <c r="UAQ92"/>
      <c r="UAR92"/>
      <c r="UAS92"/>
      <c r="UAT92"/>
      <c r="UAU92"/>
      <c r="UAV92"/>
      <c r="UAW92"/>
      <c r="UAX92"/>
      <c r="UAY92"/>
      <c r="UAZ92"/>
      <c r="UBA92"/>
      <c r="UBB92"/>
      <c r="UBC92"/>
      <c r="UBD92"/>
      <c r="UBE92"/>
      <c r="UBF92"/>
      <c r="UBG92"/>
      <c r="UBH92"/>
      <c r="UBI92"/>
      <c r="UBJ92"/>
      <c r="UBK92"/>
      <c r="UBL92"/>
      <c r="UBM92"/>
      <c r="UBN92"/>
      <c r="UBO92"/>
      <c r="UBP92"/>
      <c r="UBQ92"/>
      <c r="UBR92"/>
      <c r="UBS92"/>
      <c r="UBT92"/>
      <c r="UBU92"/>
      <c r="UBV92"/>
      <c r="UBW92"/>
      <c r="UBX92"/>
      <c r="UBY92"/>
      <c r="UBZ92"/>
      <c r="UCA92"/>
      <c r="UCB92"/>
      <c r="UCC92"/>
      <c r="UCD92"/>
      <c r="UCE92"/>
      <c r="UCF92"/>
      <c r="UCG92"/>
      <c r="UCH92"/>
      <c r="UCI92"/>
      <c r="UCJ92"/>
      <c r="UCK92"/>
      <c r="UCL92"/>
      <c r="UCM92"/>
      <c r="UCN92"/>
      <c r="UCO92"/>
      <c r="UCP92"/>
      <c r="UCQ92"/>
      <c r="UCR92"/>
      <c r="UCS92"/>
      <c r="UCT92"/>
      <c r="UCU92"/>
      <c r="UCV92"/>
      <c r="UCW92"/>
      <c r="UCX92"/>
      <c r="UCY92"/>
      <c r="UCZ92"/>
      <c r="UDA92"/>
      <c r="UDB92"/>
      <c r="UDC92"/>
      <c r="UDD92"/>
      <c r="UDE92"/>
      <c r="UDF92"/>
      <c r="UDG92"/>
      <c r="UDH92"/>
      <c r="UDI92"/>
      <c r="UDJ92"/>
      <c r="UDK92"/>
      <c r="UDL92"/>
      <c r="UDM92"/>
      <c r="UDN92"/>
      <c r="UDO92"/>
      <c r="UDP92"/>
      <c r="UDQ92"/>
      <c r="UDR92"/>
      <c r="UDS92"/>
      <c r="UDT92"/>
      <c r="UDU92"/>
      <c r="UDV92"/>
      <c r="UDW92"/>
      <c r="UDX92"/>
      <c r="UDY92"/>
      <c r="UDZ92"/>
      <c r="UEA92"/>
      <c r="UEB92"/>
      <c r="UEC92"/>
      <c r="UED92"/>
      <c r="UEE92"/>
      <c r="UEF92"/>
      <c r="UEG92"/>
      <c r="UEH92"/>
      <c r="UEI92"/>
      <c r="UEJ92"/>
      <c r="UEK92"/>
      <c r="UEL92"/>
      <c r="UEM92"/>
      <c r="UEN92"/>
      <c r="UEO92"/>
      <c r="UEP92"/>
      <c r="UEQ92"/>
      <c r="UER92"/>
      <c r="UES92"/>
      <c r="UET92"/>
      <c r="UEU92"/>
      <c r="UEV92"/>
      <c r="UEW92"/>
      <c r="UEX92"/>
      <c r="UEY92"/>
      <c r="UEZ92"/>
      <c r="UFA92"/>
      <c r="UFB92"/>
      <c r="UFC92"/>
      <c r="UFD92"/>
      <c r="UFE92"/>
      <c r="UFF92"/>
      <c r="UFG92"/>
      <c r="UFH92"/>
      <c r="UFI92"/>
      <c r="UFJ92"/>
      <c r="UFK92"/>
      <c r="UFL92"/>
      <c r="UFM92"/>
      <c r="UFN92"/>
      <c r="UFO92"/>
      <c r="UFP92"/>
      <c r="UFQ92"/>
      <c r="UFR92"/>
      <c r="UFS92"/>
      <c r="UFT92"/>
      <c r="UFU92"/>
      <c r="UFV92"/>
      <c r="UFW92"/>
      <c r="UFX92"/>
      <c r="UFY92"/>
      <c r="UFZ92"/>
      <c r="UGA92"/>
      <c r="UGB92"/>
      <c r="UGC92"/>
      <c r="UGD92"/>
      <c r="UGE92"/>
      <c r="UGF92"/>
      <c r="UGG92"/>
      <c r="UGH92"/>
      <c r="UGI92"/>
      <c r="UGJ92"/>
      <c r="UGK92"/>
      <c r="UGL92"/>
      <c r="UGM92"/>
      <c r="UGN92"/>
      <c r="UGO92"/>
      <c r="UGP92"/>
      <c r="UGQ92"/>
      <c r="UGR92"/>
      <c r="UGS92"/>
      <c r="UGT92"/>
      <c r="UGU92"/>
      <c r="UGV92"/>
      <c r="UGW92"/>
      <c r="UGX92"/>
      <c r="UGY92"/>
      <c r="UGZ92"/>
      <c r="UHA92"/>
      <c r="UHB92"/>
      <c r="UHC92"/>
      <c r="UHD92"/>
      <c r="UHE92"/>
      <c r="UHF92"/>
      <c r="UHG92"/>
      <c r="UHH92"/>
      <c r="UHI92"/>
      <c r="UHJ92"/>
      <c r="UHK92"/>
      <c r="UHL92"/>
      <c r="UHM92"/>
      <c r="UHN92"/>
      <c r="UHO92"/>
      <c r="UHP92"/>
      <c r="UHQ92"/>
      <c r="UHR92"/>
      <c r="UHS92"/>
      <c r="UHT92"/>
      <c r="UHU92"/>
      <c r="UHV92"/>
      <c r="UHW92"/>
      <c r="UHX92"/>
      <c r="UHY92"/>
      <c r="UHZ92"/>
      <c r="UIA92"/>
      <c r="UIB92"/>
      <c r="UIC92"/>
      <c r="UID92"/>
      <c r="UIE92"/>
      <c r="UIF92"/>
      <c r="UIG92"/>
      <c r="UIH92"/>
      <c r="UII92"/>
      <c r="UIJ92"/>
      <c r="UIK92"/>
      <c r="UIL92"/>
      <c r="UIM92"/>
      <c r="UIN92"/>
      <c r="UIO92"/>
      <c r="UIP92"/>
      <c r="UIQ92"/>
      <c r="UIR92"/>
      <c r="UIS92"/>
      <c r="UIT92"/>
      <c r="UIU92"/>
      <c r="UIV92"/>
      <c r="UIW92"/>
      <c r="UIX92"/>
      <c r="UIY92"/>
      <c r="UIZ92"/>
      <c r="UJA92"/>
      <c r="UJB92"/>
      <c r="UJC92"/>
      <c r="UJD92"/>
      <c r="UJE92"/>
      <c r="UJF92"/>
      <c r="UJG92"/>
      <c r="UJH92"/>
      <c r="UJI92"/>
      <c r="UJJ92"/>
      <c r="UJK92"/>
      <c r="UJL92"/>
      <c r="UJM92"/>
      <c r="UJN92"/>
      <c r="UJO92"/>
      <c r="UJP92"/>
      <c r="UJQ92"/>
      <c r="UJR92"/>
      <c r="UJS92"/>
      <c r="UJT92"/>
      <c r="UJU92"/>
      <c r="UJV92"/>
      <c r="UJW92"/>
      <c r="UJX92"/>
      <c r="UJY92"/>
      <c r="UJZ92"/>
      <c r="UKA92"/>
      <c r="UKB92"/>
      <c r="UKC92"/>
      <c r="UKD92"/>
      <c r="UKE92"/>
      <c r="UKF92"/>
      <c r="UKG92"/>
      <c r="UKH92"/>
      <c r="UKI92"/>
      <c r="UKJ92"/>
      <c r="UKK92"/>
      <c r="UKL92"/>
      <c r="UKM92"/>
      <c r="UKN92"/>
      <c r="UKO92"/>
      <c r="UKP92"/>
      <c r="UKQ92"/>
      <c r="UKR92"/>
      <c r="UKS92"/>
      <c r="UKT92"/>
      <c r="UKU92"/>
      <c r="UKV92"/>
      <c r="UKW92"/>
      <c r="UKX92"/>
      <c r="UKY92"/>
      <c r="UKZ92"/>
      <c r="ULA92"/>
      <c r="ULB92"/>
      <c r="ULC92"/>
      <c r="ULD92"/>
      <c r="ULE92"/>
      <c r="ULF92"/>
      <c r="ULG92"/>
      <c r="ULH92"/>
      <c r="ULI92"/>
      <c r="ULJ92"/>
      <c r="ULK92"/>
      <c r="ULL92"/>
      <c r="ULM92"/>
      <c r="ULN92"/>
      <c r="ULO92"/>
      <c r="ULP92"/>
      <c r="ULQ92"/>
      <c r="ULR92"/>
      <c r="ULS92"/>
      <c r="ULT92"/>
      <c r="ULU92"/>
      <c r="ULV92"/>
      <c r="ULW92"/>
      <c r="ULX92"/>
      <c r="ULY92"/>
      <c r="ULZ92"/>
      <c r="UMA92"/>
      <c r="UMB92"/>
      <c r="UMC92"/>
      <c r="UMD92"/>
      <c r="UME92"/>
      <c r="UMF92"/>
      <c r="UMG92"/>
      <c r="UMH92"/>
      <c r="UMI92"/>
      <c r="UMJ92"/>
      <c r="UMK92"/>
      <c r="UML92"/>
      <c r="UMM92"/>
      <c r="UMN92"/>
      <c r="UMO92"/>
      <c r="UMP92"/>
      <c r="UMQ92"/>
      <c r="UMR92"/>
      <c r="UMS92"/>
      <c r="UMT92"/>
      <c r="UMU92"/>
      <c r="UMV92"/>
      <c r="UMW92"/>
      <c r="UMX92"/>
      <c r="UMY92"/>
      <c r="UMZ92"/>
      <c r="UNA92"/>
      <c r="UNB92"/>
      <c r="UNC92"/>
      <c r="UND92"/>
      <c r="UNE92"/>
      <c r="UNF92"/>
      <c r="UNG92"/>
      <c r="UNH92"/>
      <c r="UNI92"/>
      <c r="UNJ92"/>
      <c r="UNK92"/>
      <c r="UNL92"/>
      <c r="UNM92"/>
      <c r="UNN92"/>
      <c r="UNO92"/>
      <c r="UNP92"/>
      <c r="UNQ92"/>
      <c r="UNR92"/>
      <c r="UNS92"/>
      <c r="UNT92"/>
      <c r="UNU92"/>
      <c r="UNV92"/>
      <c r="UNW92"/>
      <c r="UNX92"/>
      <c r="UNY92"/>
      <c r="UNZ92"/>
      <c r="UOA92"/>
      <c r="UOB92"/>
      <c r="UOC92"/>
      <c r="UOD92"/>
      <c r="UOE92"/>
      <c r="UOF92"/>
      <c r="UOG92"/>
      <c r="UOH92"/>
      <c r="UOI92"/>
      <c r="UOJ92"/>
      <c r="UOK92"/>
      <c r="UOL92"/>
      <c r="UOM92"/>
      <c r="UON92"/>
      <c r="UOO92"/>
      <c r="UOP92"/>
      <c r="UOQ92"/>
      <c r="UOR92"/>
      <c r="UOS92"/>
      <c r="UOT92"/>
      <c r="UOU92"/>
      <c r="UOV92"/>
      <c r="UOW92"/>
      <c r="UOX92"/>
      <c r="UOY92"/>
      <c r="UOZ92"/>
      <c r="UPA92"/>
      <c r="UPB92"/>
      <c r="UPC92"/>
      <c r="UPD92"/>
      <c r="UPE92"/>
      <c r="UPF92"/>
      <c r="UPG92"/>
      <c r="UPH92"/>
      <c r="UPI92"/>
      <c r="UPJ92"/>
      <c r="UPK92"/>
      <c r="UPL92"/>
      <c r="UPM92"/>
      <c r="UPN92"/>
      <c r="UPO92"/>
      <c r="UPP92"/>
      <c r="UPQ92"/>
      <c r="UPR92"/>
      <c r="UPS92"/>
      <c r="UPT92"/>
      <c r="UPU92"/>
      <c r="UPV92"/>
      <c r="UPW92"/>
      <c r="UPX92"/>
      <c r="UPY92"/>
      <c r="UPZ92"/>
      <c r="UQA92"/>
      <c r="UQB92"/>
      <c r="UQC92"/>
      <c r="UQD92"/>
      <c r="UQE92"/>
      <c r="UQF92"/>
      <c r="UQG92"/>
      <c r="UQH92"/>
      <c r="UQI92"/>
      <c r="UQJ92"/>
      <c r="UQK92"/>
      <c r="UQL92"/>
      <c r="UQM92"/>
      <c r="UQN92"/>
      <c r="UQO92"/>
      <c r="UQP92"/>
      <c r="UQQ92"/>
      <c r="UQR92"/>
      <c r="UQS92"/>
      <c r="UQT92"/>
      <c r="UQU92"/>
      <c r="UQV92"/>
      <c r="UQW92"/>
      <c r="UQX92"/>
      <c r="UQY92"/>
      <c r="UQZ92"/>
      <c r="URA92"/>
      <c r="URB92"/>
      <c r="URC92"/>
      <c r="URD92"/>
      <c r="URE92"/>
      <c r="URF92"/>
      <c r="URG92"/>
      <c r="URH92"/>
      <c r="URI92"/>
      <c r="URJ92"/>
      <c r="URK92"/>
      <c r="URL92"/>
      <c r="URM92"/>
      <c r="URN92"/>
      <c r="URO92"/>
      <c r="URP92"/>
      <c r="URQ92"/>
      <c r="URR92"/>
      <c r="URS92"/>
      <c r="URT92"/>
      <c r="URU92"/>
      <c r="URV92"/>
      <c r="URW92"/>
      <c r="URX92"/>
      <c r="URY92"/>
      <c r="URZ92"/>
      <c r="USA92"/>
      <c r="USB92"/>
      <c r="USC92"/>
      <c r="USD92"/>
      <c r="USE92"/>
      <c r="USF92"/>
      <c r="USG92"/>
      <c r="USH92"/>
      <c r="USI92"/>
      <c r="USJ92"/>
      <c r="USK92"/>
      <c r="USL92"/>
      <c r="USM92"/>
      <c r="USN92"/>
      <c r="USO92"/>
      <c r="USP92"/>
      <c r="USQ92"/>
      <c r="USR92"/>
      <c r="USS92"/>
      <c r="UST92"/>
      <c r="USU92"/>
      <c r="USV92"/>
      <c r="USW92"/>
      <c r="USX92"/>
      <c r="USY92"/>
      <c r="USZ92"/>
      <c r="UTA92"/>
      <c r="UTB92"/>
      <c r="UTC92"/>
      <c r="UTD92"/>
      <c r="UTE92"/>
      <c r="UTF92"/>
      <c r="UTG92"/>
      <c r="UTH92"/>
      <c r="UTI92"/>
      <c r="UTJ92"/>
      <c r="UTK92"/>
      <c r="UTL92"/>
      <c r="UTM92"/>
      <c r="UTN92"/>
      <c r="UTO92"/>
      <c r="UTP92"/>
      <c r="UTQ92"/>
      <c r="UTR92"/>
      <c r="UTS92"/>
      <c r="UTT92"/>
      <c r="UTU92"/>
      <c r="UTV92"/>
      <c r="UTW92"/>
      <c r="UTX92"/>
      <c r="UTY92"/>
      <c r="UTZ92"/>
      <c r="UUA92"/>
      <c r="UUB92"/>
      <c r="UUC92"/>
      <c r="UUD92"/>
      <c r="UUE92"/>
      <c r="UUF92"/>
      <c r="UUG92"/>
      <c r="UUH92"/>
      <c r="UUI92"/>
      <c r="UUJ92"/>
      <c r="UUK92"/>
      <c r="UUL92"/>
      <c r="UUM92"/>
      <c r="UUN92"/>
      <c r="UUO92"/>
      <c r="UUP92"/>
      <c r="UUQ92"/>
      <c r="UUR92"/>
      <c r="UUS92"/>
      <c r="UUT92"/>
      <c r="UUU92"/>
      <c r="UUV92"/>
      <c r="UUW92"/>
      <c r="UUX92"/>
      <c r="UUY92"/>
      <c r="UUZ92"/>
      <c r="UVA92"/>
      <c r="UVB92"/>
      <c r="UVC92"/>
      <c r="UVD92"/>
      <c r="UVE92"/>
      <c r="UVF92"/>
      <c r="UVG92"/>
      <c r="UVH92"/>
      <c r="UVI92"/>
      <c r="UVJ92"/>
      <c r="UVK92"/>
      <c r="UVL92"/>
      <c r="UVM92"/>
      <c r="UVN92"/>
      <c r="UVO92"/>
      <c r="UVP92"/>
      <c r="UVQ92"/>
      <c r="UVR92"/>
      <c r="UVS92"/>
      <c r="UVT92"/>
      <c r="UVU92"/>
      <c r="UVV92"/>
      <c r="UVW92"/>
      <c r="UVX92"/>
      <c r="UVY92"/>
      <c r="UVZ92"/>
      <c r="UWA92"/>
      <c r="UWB92"/>
      <c r="UWC92"/>
      <c r="UWD92"/>
      <c r="UWE92"/>
      <c r="UWF92"/>
      <c r="UWG92"/>
      <c r="UWH92"/>
      <c r="UWI92"/>
      <c r="UWJ92"/>
      <c r="UWK92"/>
      <c r="UWL92"/>
      <c r="UWM92"/>
      <c r="UWN92"/>
      <c r="UWO92"/>
      <c r="UWP92"/>
      <c r="UWQ92"/>
      <c r="UWR92"/>
      <c r="UWS92"/>
      <c r="UWT92"/>
      <c r="UWU92"/>
      <c r="UWV92"/>
      <c r="UWW92"/>
      <c r="UWX92"/>
      <c r="UWY92"/>
      <c r="UWZ92"/>
      <c r="UXA92"/>
      <c r="UXB92"/>
      <c r="UXC92"/>
      <c r="UXD92"/>
      <c r="UXE92"/>
      <c r="UXF92"/>
      <c r="UXG92"/>
      <c r="UXH92"/>
      <c r="UXI92"/>
      <c r="UXJ92"/>
      <c r="UXK92"/>
      <c r="UXL92"/>
      <c r="UXM92"/>
      <c r="UXN92"/>
      <c r="UXO92"/>
      <c r="UXP92"/>
      <c r="UXQ92"/>
      <c r="UXR92"/>
      <c r="UXS92"/>
      <c r="UXT92"/>
      <c r="UXU92"/>
      <c r="UXV92"/>
      <c r="UXW92"/>
      <c r="UXX92"/>
      <c r="UXY92"/>
      <c r="UXZ92"/>
      <c r="UYA92"/>
      <c r="UYB92"/>
      <c r="UYC92"/>
      <c r="UYD92"/>
      <c r="UYE92"/>
      <c r="UYF92"/>
      <c r="UYG92"/>
      <c r="UYH92"/>
      <c r="UYI92"/>
      <c r="UYJ92"/>
      <c r="UYK92"/>
      <c r="UYL92"/>
      <c r="UYM92"/>
      <c r="UYN92"/>
      <c r="UYO92"/>
      <c r="UYP92"/>
      <c r="UYQ92"/>
      <c r="UYR92"/>
      <c r="UYS92"/>
      <c r="UYT92"/>
      <c r="UYU92"/>
      <c r="UYV92"/>
      <c r="UYW92"/>
      <c r="UYX92"/>
      <c r="UYY92"/>
      <c r="UYZ92"/>
      <c r="UZA92"/>
      <c r="UZB92"/>
      <c r="UZC92"/>
      <c r="UZD92"/>
      <c r="UZE92"/>
      <c r="UZF92"/>
      <c r="UZG92"/>
      <c r="UZH92"/>
      <c r="UZI92"/>
      <c r="UZJ92"/>
      <c r="UZK92"/>
      <c r="UZL92"/>
      <c r="UZM92"/>
      <c r="UZN92"/>
      <c r="UZO92"/>
      <c r="UZP92"/>
      <c r="UZQ92"/>
      <c r="UZR92"/>
      <c r="UZS92"/>
      <c r="UZT92"/>
      <c r="UZU92"/>
      <c r="UZV92"/>
      <c r="UZW92"/>
      <c r="UZX92"/>
      <c r="UZY92"/>
      <c r="UZZ92"/>
      <c r="VAA92"/>
      <c r="VAB92"/>
      <c r="VAC92"/>
      <c r="VAD92"/>
      <c r="VAE92"/>
      <c r="VAF92"/>
      <c r="VAG92"/>
      <c r="VAH92"/>
      <c r="VAI92"/>
      <c r="VAJ92"/>
      <c r="VAK92"/>
      <c r="VAL92"/>
      <c r="VAM92"/>
      <c r="VAN92"/>
      <c r="VAO92"/>
      <c r="VAP92"/>
      <c r="VAQ92"/>
      <c r="VAR92"/>
      <c r="VAS92"/>
      <c r="VAT92"/>
      <c r="VAU92"/>
      <c r="VAV92"/>
      <c r="VAW92"/>
      <c r="VAX92"/>
      <c r="VAY92"/>
      <c r="VAZ92"/>
      <c r="VBA92"/>
      <c r="VBB92"/>
      <c r="VBC92"/>
      <c r="VBD92"/>
      <c r="VBE92"/>
      <c r="VBF92"/>
      <c r="VBG92"/>
      <c r="VBH92"/>
      <c r="VBI92"/>
      <c r="VBJ92"/>
      <c r="VBK92"/>
      <c r="VBL92"/>
      <c r="VBM92"/>
      <c r="VBN92"/>
      <c r="VBO92"/>
      <c r="VBP92"/>
      <c r="VBQ92"/>
      <c r="VBR92"/>
      <c r="VBS92"/>
      <c r="VBT92"/>
      <c r="VBU92"/>
      <c r="VBV92"/>
      <c r="VBW92"/>
      <c r="VBX92"/>
      <c r="VBY92"/>
      <c r="VBZ92"/>
      <c r="VCA92"/>
      <c r="VCB92"/>
      <c r="VCC92"/>
      <c r="VCD92"/>
      <c r="VCE92"/>
      <c r="VCF92"/>
      <c r="VCG92"/>
      <c r="VCH92"/>
      <c r="VCI92"/>
      <c r="VCJ92"/>
      <c r="VCK92"/>
      <c r="VCL92"/>
      <c r="VCM92"/>
      <c r="VCN92"/>
      <c r="VCO92"/>
      <c r="VCP92"/>
      <c r="VCQ92"/>
      <c r="VCR92"/>
      <c r="VCS92"/>
      <c r="VCT92"/>
      <c r="VCU92"/>
      <c r="VCV92"/>
      <c r="VCW92"/>
      <c r="VCX92"/>
      <c r="VCY92"/>
      <c r="VCZ92"/>
      <c r="VDA92"/>
      <c r="VDB92"/>
      <c r="VDC92"/>
      <c r="VDD92"/>
      <c r="VDE92"/>
      <c r="VDF92"/>
      <c r="VDG92"/>
      <c r="VDH92"/>
      <c r="VDI92"/>
      <c r="VDJ92"/>
      <c r="VDK92"/>
      <c r="VDL92"/>
      <c r="VDM92"/>
      <c r="VDN92"/>
      <c r="VDO92"/>
      <c r="VDP92"/>
      <c r="VDQ92"/>
      <c r="VDR92"/>
      <c r="VDS92"/>
      <c r="VDT92"/>
      <c r="VDU92"/>
      <c r="VDV92"/>
      <c r="VDW92"/>
      <c r="VDX92"/>
      <c r="VDY92"/>
      <c r="VDZ92"/>
      <c r="VEA92"/>
      <c r="VEB92"/>
      <c r="VEC92"/>
      <c r="VED92"/>
      <c r="VEE92"/>
      <c r="VEF92"/>
      <c r="VEG92"/>
      <c r="VEH92"/>
      <c r="VEI92"/>
      <c r="VEJ92"/>
      <c r="VEK92"/>
      <c r="VEL92"/>
      <c r="VEM92"/>
      <c r="VEN92"/>
      <c r="VEO92"/>
      <c r="VEP92"/>
      <c r="VEQ92"/>
      <c r="VER92"/>
      <c r="VES92"/>
      <c r="VET92"/>
      <c r="VEU92"/>
      <c r="VEV92"/>
      <c r="VEW92"/>
      <c r="VEX92"/>
      <c r="VEY92"/>
      <c r="VEZ92"/>
      <c r="VFA92"/>
      <c r="VFB92"/>
      <c r="VFC92"/>
      <c r="VFD92"/>
      <c r="VFE92"/>
      <c r="VFF92"/>
      <c r="VFG92"/>
      <c r="VFH92"/>
      <c r="VFI92"/>
      <c r="VFJ92"/>
      <c r="VFK92"/>
      <c r="VFL92"/>
      <c r="VFM92"/>
      <c r="VFN92"/>
      <c r="VFO92"/>
      <c r="VFP92"/>
      <c r="VFQ92"/>
      <c r="VFR92"/>
      <c r="VFS92"/>
      <c r="VFT92"/>
      <c r="VFU92"/>
      <c r="VFV92"/>
      <c r="VFW92"/>
      <c r="VFX92"/>
      <c r="VFY92"/>
      <c r="VFZ92"/>
      <c r="VGA92"/>
      <c r="VGB92"/>
      <c r="VGC92"/>
      <c r="VGD92"/>
      <c r="VGE92"/>
      <c r="VGF92"/>
      <c r="VGG92"/>
      <c r="VGH92"/>
      <c r="VGI92"/>
      <c r="VGJ92"/>
      <c r="VGK92"/>
      <c r="VGL92"/>
      <c r="VGM92"/>
      <c r="VGN92"/>
      <c r="VGO92"/>
      <c r="VGP92"/>
      <c r="VGQ92"/>
      <c r="VGR92"/>
      <c r="VGS92"/>
      <c r="VGT92"/>
      <c r="VGU92"/>
      <c r="VGV92"/>
      <c r="VGW92"/>
      <c r="VGX92"/>
      <c r="VGY92"/>
      <c r="VGZ92"/>
      <c r="VHA92"/>
      <c r="VHB92"/>
      <c r="VHC92"/>
      <c r="VHD92"/>
      <c r="VHE92"/>
      <c r="VHF92"/>
      <c r="VHG92"/>
      <c r="VHH92"/>
      <c r="VHI92"/>
      <c r="VHJ92"/>
      <c r="VHK92"/>
      <c r="VHL92"/>
      <c r="VHM92"/>
      <c r="VHN92"/>
      <c r="VHO92"/>
      <c r="VHP92"/>
      <c r="VHQ92"/>
      <c r="VHR92"/>
      <c r="VHS92"/>
      <c r="VHT92"/>
      <c r="VHU92"/>
      <c r="VHV92"/>
      <c r="VHW92"/>
      <c r="VHX92"/>
      <c r="VHY92"/>
      <c r="VHZ92"/>
      <c r="VIA92"/>
      <c r="VIB92"/>
      <c r="VIC92"/>
      <c r="VID92"/>
      <c r="VIE92"/>
      <c r="VIF92"/>
      <c r="VIG92"/>
      <c r="VIH92"/>
      <c r="VII92"/>
      <c r="VIJ92"/>
      <c r="VIK92"/>
      <c r="VIL92"/>
      <c r="VIM92"/>
      <c r="VIN92"/>
      <c r="VIO92"/>
      <c r="VIP92"/>
      <c r="VIQ92"/>
      <c r="VIR92"/>
      <c r="VIS92"/>
      <c r="VIT92"/>
      <c r="VIU92"/>
      <c r="VIV92"/>
      <c r="VIW92"/>
      <c r="VIX92"/>
      <c r="VIY92"/>
      <c r="VIZ92"/>
      <c r="VJA92"/>
      <c r="VJB92"/>
      <c r="VJC92"/>
      <c r="VJD92"/>
      <c r="VJE92"/>
      <c r="VJF92"/>
      <c r="VJG92"/>
      <c r="VJH92"/>
      <c r="VJI92"/>
      <c r="VJJ92"/>
      <c r="VJK92"/>
      <c r="VJL92"/>
      <c r="VJM92"/>
      <c r="VJN92"/>
      <c r="VJO92"/>
      <c r="VJP92"/>
      <c r="VJQ92"/>
      <c r="VJR92"/>
      <c r="VJS92"/>
      <c r="VJT92"/>
      <c r="VJU92"/>
      <c r="VJV92"/>
      <c r="VJW92"/>
      <c r="VJX92"/>
      <c r="VJY92"/>
      <c r="VJZ92"/>
      <c r="VKA92"/>
      <c r="VKB92"/>
      <c r="VKC92"/>
      <c r="VKD92"/>
      <c r="VKE92"/>
      <c r="VKF92"/>
      <c r="VKG92"/>
      <c r="VKH92"/>
      <c r="VKI92"/>
      <c r="VKJ92"/>
      <c r="VKK92"/>
      <c r="VKL92"/>
      <c r="VKM92"/>
      <c r="VKN92"/>
      <c r="VKO92"/>
      <c r="VKP92"/>
      <c r="VKQ92"/>
      <c r="VKR92"/>
      <c r="VKS92"/>
      <c r="VKT92"/>
      <c r="VKU92"/>
      <c r="VKV92"/>
      <c r="VKW92"/>
      <c r="VKX92"/>
      <c r="VKY92"/>
      <c r="VKZ92"/>
      <c r="VLA92"/>
      <c r="VLB92"/>
      <c r="VLC92"/>
      <c r="VLD92"/>
      <c r="VLE92"/>
      <c r="VLF92"/>
      <c r="VLG92"/>
      <c r="VLH92"/>
      <c r="VLI92"/>
      <c r="VLJ92"/>
      <c r="VLK92"/>
      <c r="VLL92"/>
      <c r="VLM92"/>
      <c r="VLN92"/>
      <c r="VLO92"/>
      <c r="VLP92"/>
      <c r="VLQ92"/>
      <c r="VLR92"/>
      <c r="VLS92"/>
      <c r="VLT92"/>
      <c r="VLU92"/>
      <c r="VLV92"/>
      <c r="VLW92"/>
      <c r="VLX92"/>
      <c r="VLY92"/>
      <c r="VLZ92"/>
      <c r="VMA92"/>
      <c r="VMB92"/>
      <c r="VMC92"/>
      <c r="VMD92"/>
      <c r="VME92"/>
      <c r="VMF92"/>
      <c r="VMG92"/>
      <c r="VMH92"/>
      <c r="VMI92"/>
      <c r="VMJ92"/>
      <c r="VMK92"/>
      <c r="VML92"/>
      <c r="VMM92"/>
      <c r="VMN92"/>
      <c r="VMO92"/>
      <c r="VMP92"/>
      <c r="VMQ92"/>
      <c r="VMR92"/>
      <c r="VMS92"/>
      <c r="VMT92"/>
      <c r="VMU92"/>
      <c r="VMV92"/>
      <c r="VMW92"/>
      <c r="VMX92"/>
      <c r="VMY92"/>
      <c r="VMZ92"/>
      <c r="VNA92"/>
      <c r="VNB92"/>
      <c r="VNC92"/>
      <c r="VND92"/>
      <c r="VNE92"/>
      <c r="VNF92"/>
      <c r="VNG92"/>
      <c r="VNH92"/>
      <c r="VNI92"/>
      <c r="VNJ92"/>
      <c r="VNK92"/>
      <c r="VNL92"/>
      <c r="VNM92"/>
      <c r="VNN92"/>
      <c r="VNO92"/>
      <c r="VNP92"/>
      <c r="VNQ92"/>
      <c r="VNR92"/>
      <c r="VNS92"/>
      <c r="VNT92"/>
      <c r="VNU92"/>
      <c r="VNV92"/>
      <c r="VNW92"/>
      <c r="VNX92"/>
      <c r="VNY92"/>
      <c r="VNZ92"/>
      <c r="VOA92"/>
      <c r="VOB92"/>
      <c r="VOC92"/>
      <c r="VOD92"/>
      <c r="VOE92"/>
      <c r="VOF92"/>
      <c r="VOG92"/>
      <c r="VOH92"/>
      <c r="VOI92"/>
      <c r="VOJ92"/>
      <c r="VOK92"/>
      <c r="VOL92"/>
      <c r="VOM92"/>
      <c r="VON92"/>
      <c r="VOO92"/>
      <c r="VOP92"/>
      <c r="VOQ92"/>
      <c r="VOR92"/>
      <c r="VOS92"/>
      <c r="VOT92"/>
      <c r="VOU92"/>
      <c r="VOV92"/>
      <c r="VOW92"/>
      <c r="VOX92"/>
      <c r="VOY92"/>
      <c r="VOZ92"/>
      <c r="VPA92"/>
      <c r="VPB92"/>
      <c r="VPC92"/>
      <c r="VPD92"/>
      <c r="VPE92"/>
      <c r="VPF92"/>
      <c r="VPG92"/>
      <c r="VPH92"/>
      <c r="VPI92"/>
      <c r="VPJ92"/>
      <c r="VPK92"/>
      <c r="VPL92"/>
      <c r="VPM92"/>
      <c r="VPN92"/>
      <c r="VPO92"/>
      <c r="VPP92"/>
      <c r="VPQ92"/>
      <c r="VPR92"/>
      <c r="VPS92"/>
      <c r="VPT92"/>
      <c r="VPU92"/>
      <c r="VPV92"/>
      <c r="VPW92"/>
      <c r="VPX92"/>
      <c r="VPY92"/>
      <c r="VPZ92"/>
      <c r="VQA92"/>
      <c r="VQB92"/>
      <c r="VQC92"/>
      <c r="VQD92"/>
      <c r="VQE92"/>
      <c r="VQF92"/>
      <c r="VQG92"/>
      <c r="VQH92"/>
      <c r="VQI92"/>
      <c r="VQJ92"/>
      <c r="VQK92"/>
      <c r="VQL92"/>
      <c r="VQM92"/>
      <c r="VQN92"/>
      <c r="VQO92"/>
      <c r="VQP92"/>
      <c r="VQQ92"/>
      <c r="VQR92"/>
      <c r="VQS92"/>
      <c r="VQT92"/>
      <c r="VQU92"/>
      <c r="VQV92"/>
      <c r="VQW92"/>
      <c r="VQX92"/>
      <c r="VQY92"/>
      <c r="VQZ92"/>
      <c r="VRA92"/>
      <c r="VRB92"/>
      <c r="VRC92"/>
      <c r="VRD92"/>
      <c r="VRE92"/>
      <c r="VRF92"/>
      <c r="VRG92"/>
      <c r="VRH92"/>
      <c r="VRI92"/>
      <c r="VRJ92"/>
      <c r="VRK92"/>
      <c r="VRL92"/>
      <c r="VRM92"/>
      <c r="VRN92"/>
      <c r="VRO92"/>
      <c r="VRP92"/>
      <c r="VRQ92"/>
      <c r="VRR92"/>
      <c r="VRS92"/>
      <c r="VRT92"/>
      <c r="VRU92"/>
      <c r="VRV92"/>
      <c r="VRW92"/>
      <c r="VRX92"/>
      <c r="VRY92"/>
      <c r="VRZ92"/>
      <c r="VSA92"/>
      <c r="VSB92"/>
      <c r="VSC92"/>
      <c r="VSD92"/>
      <c r="VSE92"/>
      <c r="VSF92"/>
      <c r="VSG92"/>
      <c r="VSH92"/>
      <c r="VSI92"/>
      <c r="VSJ92"/>
      <c r="VSK92"/>
      <c r="VSL92"/>
      <c r="VSM92"/>
      <c r="VSN92"/>
      <c r="VSO92"/>
      <c r="VSP92"/>
      <c r="VSQ92"/>
      <c r="VSR92"/>
      <c r="VSS92"/>
      <c r="VST92"/>
      <c r="VSU92"/>
      <c r="VSV92"/>
      <c r="VSW92"/>
      <c r="VSX92"/>
      <c r="VSY92"/>
      <c r="VSZ92"/>
      <c r="VTA92"/>
      <c r="VTB92"/>
      <c r="VTC92"/>
      <c r="VTD92"/>
      <c r="VTE92"/>
      <c r="VTF92"/>
      <c r="VTG92"/>
      <c r="VTH92"/>
      <c r="VTI92"/>
      <c r="VTJ92"/>
      <c r="VTK92"/>
      <c r="VTL92"/>
      <c r="VTM92"/>
      <c r="VTN92"/>
      <c r="VTO92"/>
      <c r="VTP92"/>
      <c r="VTQ92"/>
      <c r="VTR92"/>
      <c r="VTS92"/>
      <c r="VTT92"/>
      <c r="VTU92"/>
      <c r="VTV92"/>
      <c r="VTW92"/>
      <c r="VTX92"/>
      <c r="VTY92"/>
      <c r="VTZ92"/>
      <c r="VUA92"/>
      <c r="VUB92"/>
      <c r="VUC92"/>
      <c r="VUD92"/>
      <c r="VUE92"/>
      <c r="VUF92"/>
      <c r="VUG92"/>
      <c r="VUH92"/>
      <c r="VUI92"/>
      <c r="VUJ92"/>
      <c r="VUK92"/>
      <c r="VUL92"/>
      <c r="VUM92"/>
      <c r="VUN92"/>
      <c r="VUO92"/>
      <c r="VUP92"/>
      <c r="VUQ92"/>
      <c r="VUR92"/>
      <c r="VUS92"/>
      <c r="VUT92"/>
      <c r="VUU92"/>
      <c r="VUV92"/>
      <c r="VUW92"/>
      <c r="VUX92"/>
      <c r="VUY92"/>
      <c r="VUZ92"/>
      <c r="VVA92"/>
      <c r="VVB92"/>
      <c r="VVC92"/>
      <c r="VVD92"/>
      <c r="VVE92"/>
      <c r="VVF92"/>
      <c r="VVG92"/>
      <c r="VVH92"/>
      <c r="VVI92"/>
      <c r="VVJ92"/>
      <c r="VVK92"/>
      <c r="VVL92"/>
      <c r="VVM92"/>
      <c r="VVN92"/>
      <c r="VVO92"/>
      <c r="VVP92"/>
      <c r="VVQ92"/>
      <c r="VVR92"/>
      <c r="VVS92"/>
      <c r="VVT92"/>
      <c r="VVU92"/>
      <c r="VVV92"/>
      <c r="VVW92"/>
      <c r="VVX92"/>
      <c r="VVY92"/>
      <c r="VVZ92"/>
      <c r="VWA92"/>
      <c r="VWB92"/>
      <c r="VWC92"/>
      <c r="VWD92"/>
      <c r="VWE92"/>
      <c r="VWF92"/>
      <c r="VWG92"/>
      <c r="VWH92"/>
      <c r="VWI92"/>
      <c r="VWJ92"/>
      <c r="VWK92"/>
      <c r="VWL92"/>
      <c r="VWM92"/>
      <c r="VWN92"/>
      <c r="VWO92"/>
      <c r="VWP92"/>
      <c r="VWQ92"/>
      <c r="VWR92"/>
      <c r="VWS92"/>
      <c r="VWT92"/>
      <c r="VWU92"/>
      <c r="VWV92"/>
      <c r="VWW92"/>
      <c r="VWX92"/>
      <c r="VWY92"/>
      <c r="VWZ92"/>
      <c r="VXA92"/>
      <c r="VXB92"/>
      <c r="VXC92"/>
      <c r="VXD92"/>
      <c r="VXE92"/>
      <c r="VXF92"/>
      <c r="VXG92"/>
      <c r="VXH92"/>
      <c r="VXI92"/>
      <c r="VXJ92"/>
      <c r="VXK92"/>
      <c r="VXL92"/>
      <c r="VXM92"/>
      <c r="VXN92"/>
      <c r="VXO92"/>
      <c r="VXP92"/>
      <c r="VXQ92"/>
      <c r="VXR92"/>
      <c r="VXS92"/>
      <c r="VXT92"/>
      <c r="VXU92"/>
      <c r="VXV92"/>
      <c r="VXW92"/>
      <c r="VXX92"/>
      <c r="VXY92"/>
      <c r="VXZ92"/>
      <c r="VYA92"/>
      <c r="VYB92"/>
      <c r="VYC92"/>
      <c r="VYD92"/>
      <c r="VYE92"/>
      <c r="VYF92"/>
      <c r="VYG92"/>
      <c r="VYH92"/>
      <c r="VYI92"/>
      <c r="VYJ92"/>
      <c r="VYK92"/>
      <c r="VYL92"/>
      <c r="VYM92"/>
      <c r="VYN92"/>
      <c r="VYO92"/>
      <c r="VYP92"/>
      <c r="VYQ92"/>
      <c r="VYR92"/>
      <c r="VYS92"/>
      <c r="VYT92"/>
      <c r="VYU92"/>
      <c r="VYV92"/>
      <c r="VYW92"/>
      <c r="VYX92"/>
      <c r="VYY92"/>
      <c r="VYZ92"/>
      <c r="VZA92"/>
      <c r="VZB92"/>
      <c r="VZC92"/>
      <c r="VZD92"/>
      <c r="VZE92"/>
      <c r="VZF92"/>
      <c r="VZG92"/>
      <c r="VZH92"/>
      <c r="VZI92"/>
      <c r="VZJ92"/>
      <c r="VZK92"/>
      <c r="VZL92"/>
      <c r="VZM92"/>
      <c r="VZN92"/>
      <c r="VZO92"/>
      <c r="VZP92"/>
      <c r="VZQ92"/>
      <c r="VZR92"/>
      <c r="VZS92"/>
      <c r="VZT92"/>
      <c r="VZU92"/>
      <c r="VZV92"/>
      <c r="VZW92"/>
      <c r="VZX92"/>
      <c r="VZY92"/>
      <c r="VZZ92"/>
      <c r="WAA92"/>
      <c r="WAB92"/>
      <c r="WAC92"/>
      <c r="WAD92"/>
      <c r="WAE92"/>
      <c r="WAF92"/>
      <c r="WAG92"/>
      <c r="WAH92"/>
      <c r="WAI92"/>
      <c r="WAJ92"/>
      <c r="WAK92"/>
      <c r="WAL92"/>
      <c r="WAM92"/>
      <c r="WAN92"/>
      <c r="WAO92"/>
      <c r="WAP92"/>
      <c r="WAQ92"/>
      <c r="WAR92"/>
      <c r="WAS92"/>
      <c r="WAT92"/>
      <c r="WAU92"/>
      <c r="WAV92"/>
      <c r="WAW92"/>
      <c r="WAX92"/>
      <c r="WAY92"/>
      <c r="WAZ92"/>
      <c r="WBA92"/>
      <c r="WBB92"/>
      <c r="WBC92"/>
      <c r="WBD92"/>
      <c r="WBE92"/>
      <c r="WBF92"/>
      <c r="WBG92"/>
      <c r="WBH92"/>
      <c r="WBI92"/>
      <c r="WBJ92"/>
      <c r="WBK92"/>
      <c r="WBL92"/>
      <c r="WBM92"/>
      <c r="WBN92"/>
      <c r="WBO92"/>
      <c r="WBP92"/>
      <c r="WBQ92"/>
      <c r="WBR92"/>
      <c r="WBS92"/>
      <c r="WBT92"/>
      <c r="WBU92"/>
      <c r="WBV92"/>
      <c r="WBW92"/>
      <c r="WBX92"/>
      <c r="WBY92"/>
      <c r="WBZ92"/>
      <c r="WCA92"/>
      <c r="WCB92"/>
      <c r="WCC92"/>
      <c r="WCD92"/>
      <c r="WCE92"/>
      <c r="WCF92"/>
      <c r="WCG92"/>
      <c r="WCH92"/>
      <c r="WCI92"/>
      <c r="WCJ92"/>
      <c r="WCK92"/>
      <c r="WCL92"/>
      <c r="WCM92"/>
      <c r="WCN92"/>
      <c r="WCO92"/>
      <c r="WCP92"/>
      <c r="WCQ92"/>
      <c r="WCR92"/>
      <c r="WCS92"/>
      <c r="WCT92"/>
      <c r="WCU92"/>
      <c r="WCV92"/>
      <c r="WCW92"/>
      <c r="WCX92"/>
      <c r="WCY92"/>
      <c r="WCZ92"/>
      <c r="WDA92"/>
      <c r="WDB92"/>
      <c r="WDC92"/>
      <c r="WDD92"/>
      <c r="WDE92"/>
      <c r="WDF92"/>
      <c r="WDG92"/>
      <c r="WDH92"/>
      <c r="WDI92"/>
      <c r="WDJ92"/>
      <c r="WDK92"/>
      <c r="WDL92"/>
      <c r="WDM92"/>
      <c r="WDN92"/>
      <c r="WDO92"/>
      <c r="WDP92"/>
      <c r="WDQ92"/>
      <c r="WDR92"/>
      <c r="WDS92"/>
      <c r="WDT92"/>
      <c r="WDU92"/>
      <c r="WDV92"/>
      <c r="WDW92"/>
      <c r="WDX92"/>
      <c r="WDY92"/>
      <c r="WDZ92"/>
      <c r="WEA92"/>
      <c r="WEB92"/>
      <c r="WEC92"/>
      <c r="WED92"/>
      <c r="WEE92"/>
      <c r="WEF92"/>
      <c r="WEG92"/>
      <c r="WEH92"/>
      <c r="WEI92"/>
      <c r="WEJ92"/>
      <c r="WEK92"/>
      <c r="WEL92"/>
      <c r="WEM92"/>
      <c r="WEN92"/>
      <c r="WEO92"/>
      <c r="WEP92"/>
      <c r="WEQ92"/>
      <c r="WER92"/>
      <c r="WES92"/>
      <c r="WET92"/>
      <c r="WEU92"/>
      <c r="WEV92"/>
      <c r="WEW92"/>
      <c r="WEX92"/>
      <c r="WEY92"/>
      <c r="WEZ92"/>
      <c r="WFA92"/>
      <c r="WFB92"/>
      <c r="WFC92"/>
      <c r="WFD92"/>
      <c r="WFE92"/>
      <c r="WFF92"/>
      <c r="WFG92"/>
      <c r="WFH92"/>
      <c r="WFI92"/>
      <c r="WFJ92"/>
      <c r="WFK92"/>
      <c r="WFL92"/>
      <c r="WFM92"/>
      <c r="WFN92"/>
      <c r="WFO92"/>
      <c r="WFP92"/>
      <c r="WFQ92"/>
      <c r="WFR92"/>
      <c r="WFS92"/>
      <c r="WFT92"/>
      <c r="WFU92"/>
      <c r="WFV92"/>
      <c r="WFW92"/>
      <c r="WFX92"/>
      <c r="WFY92"/>
      <c r="WFZ92"/>
      <c r="WGA92"/>
      <c r="WGB92"/>
      <c r="WGC92"/>
      <c r="WGD92"/>
      <c r="WGE92"/>
      <c r="WGF92"/>
      <c r="WGG92"/>
      <c r="WGH92"/>
      <c r="WGI92"/>
      <c r="WGJ92"/>
      <c r="WGK92"/>
      <c r="WGL92"/>
      <c r="WGM92"/>
      <c r="WGN92"/>
      <c r="WGO92"/>
      <c r="WGP92"/>
      <c r="WGQ92"/>
      <c r="WGR92"/>
      <c r="WGS92"/>
      <c r="WGT92"/>
      <c r="WGU92"/>
      <c r="WGV92"/>
      <c r="WGW92"/>
      <c r="WGX92"/>
      <c r="WGY92"/>
      <c r="WGZ92"/>
      <c r="WHA92"/>
      <c r="WHB92"/>
      <c r="WHC92"/>
      <c r="WHD92"/>
      <c r="WHE92"/>
      <c r="WHF92"/>
      <c r="WHG92"/>
      <c r="WHH92"/>
      <c r="WHI92"/>
      <c r="WHJ92"/>
      <c r="WHK92"/>
      <c r="WHL92"/>
      <c r="WHM92"/>
      <c r="WHN92"/>
      <c r="WHO92"/>
      <c r="WHP92"/>
      <c r="WHQ92"/>
      <c r="WHR92"/>
      <c r="WHS92"/>
      <c r="WHT92"/>
      <c r="WHU92"/>
      <c r="WHV92"/>
      <c r="WHW92"/>
      <c r="WHX92"/>
      <c r="WHY92"/>
      <c r="WHZ92"/>
      <c r="WIA92"/>
      <c r="WIB92"/>
      <c r="WIC92"/>
      <c r="WID92"/>
      <c r="WIE92"/>
      <c r="WIF92"/>
      <c r="WIG92"/>
      <c r="WIH92"/>
      <c r="WII92"/>
      <c r="WIJ92"/>
      <c r="WIK92"/>
      <c r="WIL92"/>
      <c r="WIM92"/>
      <c r="WIN92"/>
      <c r="WIO92"/>
      <c r="WIP92"/>
      <c r="WIQ92"/>
      <c r="WIR92"/>
      <c r="WIS92"/>
      <c r="WIT92"/>
      <c r="WIU92"/>
      <c r="WIV92"/>
      <c r="WIW92"/>
      <c r="WIX92"/>
      <c r="WIY92"/>
      <c r="WIZ92"/>
      <c r="WJA92"/>
      <c r="WJB92"/>
      <c r="WJC92"/>
      <c r="WJD92"/>
      <c r="WJE92"/>
      <c r="WJF92"/>
      <c r="WJG92"/>
      <c r="WJH92"/>
      <c r="WJI92"/>
      <c r="WJJ92"/>
      <c r="WJK92"/>
      <c r="WJL92"/>
      <c r="WJM92"/>
      <c r="WJN92"/>
      <c r="WJO92"/>
      <c r="WJP92"/>
      <c r="WJQ92"/>
      <c r="WJR92"/>
      <c r="WJS92"/>
      <c r="WJT92"/>
      <c r="WJU92"/>
      <c r="WJV92"/>
      <c r="WJW92"/>
      <c r="WJX92"/>
      <c r="WJY92"/>
      <c r="WJZ92"/>
      <c r="WKA92"/>
      <c r="WKB92"/>
      <c r="WKC92"/>
      <c r="WKD92"/>
      <c r="WKE92"/>
      <c r="WKF92"/>
      <c r="WKG92"/>
      <c r="WKH92"/>
      <c r="WKI92"/>
      <c r="WKJ92"/>
      <c r="WKK92"/>
      <c r="WKL92"/>
      <c r="WKM92"/>
      <c r="WKN92"/>
      <c r="WKO92"/>
      <c r="WKP92"/>
      <c r="WKQ92"/>
      <c r="WKR92"/>
      <c r="WKS92"/>
      <c r="WKT92"/>
      <c r="WKU92"/>
      <c r="WKV92"/>
      <c r="WKW92"/>
      <c r="WKX92"/>
      <c r="WKY92"/>
      <c r="WKZ92"/>
      <c r="WLA92"/>
      <c r="WLB92"/>
      <c r="WLC92"/>
      <c r="WLD92"/>
      <c r="WLE92"/>
      <c r="WLF92"/>
      <c r="WLG92"/>
      <c r="WLH92"/>
      <c r="WLI92"/>
      <c r="WLJ92"/>
      <c r="WLK92"/>
      <c r="WLL92"/>
      <c r="WLM92"/>
      <c r="WLN92"/>
      <c r="WLO92"/>
      <c r="WLP92"/>
      <c r="WLQ92"/>
      <c r="WLR92"/>
      <c r="WLS92"/>
      <c r="WLT92"/>
      <c r="WLU92"/>
      <c r="WLV92"/>
      <c r="WLW92"/>
      <c r="WLX92"/>
      <c r="WLY92"/>
      <c r="WLZ92"/>
      <c r="WMA92"/>
      <c r="WMB92"/>
      <c r="WMC92"/>
      <c r="WMD92"/>
      <c r="WME92"/>
      <c r="WMF92"/>
      <c r="WMG92"/>
      <c r="WMH92"/>
      <c r="WMI92"/>
      <c r="WMJ92"/>
      <c r="WMK92"/>
      <c r="WML92"/>
      <c r="WMM92"/>
      <c r="WMN92"/>
      <c r="WMO92"/>
      <c r="WMP92"/>
      <c r="WMQ92"/>
      <c r="WMR92"/>
      <c r="WMS92"/>
      <c r="WMT92"/>
      <c r="WMU92"/>
      <c r="WMV92"/>
      <c r="WMW92"/>
      <c r="WMX92"/>
      <c r="WMY92"/>
      <c r="WMZ92"/>
      <c r="WNA92"/>
      <c r="WNB92"/>
      <c r="WNC92"/>
      <c r="WND92"/>
      <c r="WNE92"/>
      <c r="WNF92"/>
      <c r="WNG92"/>
      <c r="WNH92"/>
      <c r="WNI92"/>
      <c r="WNJ92"/>
      <c r="WNK92"/>
      <c r="WNL92"/>
      <c r="WNM92"/>
      <c r="WNN92"/>
      <c r="WNO92"/>
      <c r="WNP92"/>
      <c r="WNQ92"/>
      <c r="WNR92"/>
      <c r="WNS92"/>
      <c r="WNT92"/>
      <c r="WNU92"/>
      <c r="WNV92"/>
      <c r="WNW92"/>
      <c r="WNX92"/>
      <c r="WNY92"/>
      <c r="WNZ92"/>
      <c r="WOA92"/>
      <c r="WOB92"/>
      <c r="WOC92"/>
      <c r="WOD92"/>
      <c r="WOE92"/>
      <c r="WOF92"/>
      <c r="WOG92"/>
      <c r="WOH92"/>
      <c r="WOI92"/>
      <c r="WOJ92"/>
      <c r="WOK92"/>
      <c r="WOL92"/>
      <c r="WOM92"/>
      <c r="WON92"/>
      <c r="WOO92"/>
      <c r="WOP92"/>
      <c r="WOQ92"/>
      <c r="WOR92"/>
      <c r="WOS92"/>
      <c r="WOT92"/>
      <c r="WOU92"/>
      <c r="WOV92"/>
      <c r="WOW92"/>
      <c r="WOX92"/>
      <c r="WOY92"/>
      <c r="WOZ92"/>
      <c r="WPA92"/>
      <c r="WPB92"/>
      <c r="WPC92"/>
      <c r="WPD92"/>
      <c r="WPE92"/>
      <c r="WPF92"/>
      <c r="WPG92"/>
      <c r="WPH92"/>
      <c r="WPI92"/>
      <c r="WPJ92"/>
      <c r="WPK92"/>
      <c r="WPL92"/>
      <c r="WPM92"/>
      <c r="WPN92"/>
      <c r="WPO92"/>
      <c r="WPP92"/>
      <c r="WPQ92"/>
      <c r="WPR92"/>
      <c r="WPS92"/>
      <c r="WPT92"/>
      <c r="WPU92"/>
      <c r="WPV92"/>
      <c r="WPW92"/>
      <c r="WPX92"/>
      <c r="WPY92"/>
      <c r="WPZ92"/>
      <c r="WQA92"/>
      <c r="WQB92"/>
      <c r="WQC92"/>
      <c r="WQD92"/>
      <c r="WQE92"/>
      <c r="WQF92"/>
      <c r="WQG92"/>
      <c r="WQH92"/>
      <c r="WQI92"/>
      <c r="WQJ92"/>
      <c r="WQK92"/>
      <c r="WQL92"/>
      <c r="WQM92"/>
      <c r="WQN92"/>
      <c r="WQO92"/>
      <c r="WQP92"/>
      <c r="WQQ92"/>
      <c r="WQR92"/>
      <c r="WQS92"/>
      <c r="WQT92"/>
      <c r="WQU92"/>
      <c r="WQV92"/>
      <c r="WQW92"/>
      <c r="WQX92"/>
      <c r="WQY92"/>
      <c r="WQZ92"/>
      <c r="WRA92"/>
      <c r="WRB92"/>
      <c r="WRC92"/>
      <c r="WRD92"/>
      <c r="WRE92"/>
      <c r="WRF92"/>
      <c r="WRG92"/>
      <c r="WRH92"/>
      <c r="WRI92"/>
      <c r="WRJ92"/>
      <c r="WRK92"/>
      <c r="WRL92"/>
      <c r="WRM92"/>
      <c r="WRN92"/>
      <c r="WRO92"/>
      <c r="WRP92"/>
      <c r="WRQ92"/>
      <c r="WRR92"/>
      <c r="WRS92"/>
      <c r="WRT92"/>
      <c r="WRU92"/>
      <c r="WRV92"/>
      <c r="WRW92"/>
      <c r="WRX92"/>
      <c r="WRY92"/>
      <c r="WRZ92"/>
      <c r="WSA92"/>
      <c r="WSB92"/>
      <c r="WSC92"/>
      <c r="WSD92"/>
      <c r="WSE92"/>
      <c r="WSF92"/>
      <c r="WSG92"/>
      <c r="WSH92"/>
      <c r="WSI92"/>
      <c r="WSJ92"/>
      <c r="WSK92"/>
      <c r="WSL92"/>
      <c r="WSM92"/>
      <c r="WSN92"/>
      <c r="WSO92"/>
      <c r="WSP92"/>
      <c r="WSQ92"/>
      <c r="WSR92"/>
      <c r="WSS92"/>
      <c r="WST92"/>
      <c r="WSU92"/>
      <c r="WSV92"/>
      <c r="WSW92"/>
      <c r="WSX92"/>
      <c r="WSY92"/>
      <c r="WSZ92"/>
      <c r="WTA92"/>
      <c r="WTB92"/>
      <c r="WTC92"/>
      <c r="WTD92"/>
      <c r="WTE92"/>
      <c r="WTF92"/>
      <c r="WTG92"/>
      <c r="WTH92"/>
      <c r="WTI92"/>
      <c r="WTJ92"/>
      <c r="WTK92"/>
      <c r="WTL92"/>
      <c r="WTM92"/>
      <c r="WTN92"/>
      <c r="WTO92"/>
      <c r="WTP92"/>
      <c r="WTQ92"/>
      <c r="WTR92"/>
      <c r="WTS92"/>
      <c r="WTT92"/>
      <c r="WTU92"/>
      <c r="WTV92"/>
      <c r="WTW92"/>
      <c r="WTX92"/>
      <c r="WTY92"/>
      <c r="WTZ92"/>
      <c r="WUA92"/>
      <c r="WUB92"/>
      <c r="WUC92"/>
      <c r="WUD92"/>
      <c r="WUE92"/>
      <c r="WUF92"/>
      <c r="WUG92"/>
      <c r="WUH92"/>
      <c r="WUI92"/>
      <c r="WUJ92"/>
      <c r="WUK92"/>
      <c r="WUL92"/>
      <c r="WUM92"/>
      <c r="WUN92"/>
      <c r="WUO92"/>
      <c r="WUP92"/>
      <c r="WUQ92"/>
      <c r="WUR92"/>
      <c r="WUS92"/>
      <c r="WUT92"/>
      <c r="WUU92"/>
      <c r="WUV92"/>
      <c r="WUW92"/>
      <c r="WUX92"/>
      <c r="WUY92"/>
      <c r="WUZ92"/>
      <c r="WVA92"/>
      <c r="WVB92"/>
      <c r="WVC92"/>
      <c r="WVD92"/>
      <c r="WVE92"/>
      <c r="WVF92"/>
      <c r="WVG92"/>
      <c r="WVH92"/>
      <c r="WVI92"/>
      <c r="WVJ92"/>
      <c r="WVK92"/>
      <c r="WVL92"/>
      <c r="WVM92"/>
      <c r="WVN92"/>
      <c r="WVO92"/>
      <c r="WVP92"/>
      <c r="WVQ92"/>
      <c r="WVR92"/>
      <c r="WVS92"/>
      <c r="WVT92"/>
      <c r="WVU92"/>
      <c r="WVV92"/>
      <c r="WVW92"/>
      <c r="WVX92"/>
      <c r="WVY92"/>
      <c r="WVZ92"/>
      <c r="WWA92"/>
      <c r="WWB92"/>
      <c r="WWC92"/>
      <c r="WWD92"/>
      <c r="WWE92"/>
      <c r="WWF92"/>
      <c r="WWG92"/>
      <c r="WWH92"/>
      <c r="WWI92"/>
      <c r="WWJ92"/>
      <c r="WWK92"/>
      <c r="WWL92"/>
      <c r="WWM92"/>
      <c r="WWN92"/>
      <c r="WWO92"/>
      <c r="WWP92"/>
      <c r="WWQ92"/>
      <c r="WWR92"/>
      <c r="WWS92"/>
      <c r="WWT92"/>
      <c r="WWU92"/>
      <c r="WWV92"/>
      <c r="WWW92"/>
      <c r="WWX92"/>
      <c r="WWY92"/>
      <c r="WWZ92"/>
      <c r="WXA92"/>
      <c r="WXB92"/>
      <c r="WXC92"/>
      <c r="WXD92"/>
      <c r="WXE92"/>
      <c r="WXF92"/>
      <c r="WXG92"/>
      <c r="WXH92"/>
      <c r="WXI92"/>
      <c r="WXJ92"/>
      <c r="WXK92"/>
      <c r="WXL92"/>
      <c r="WXM92"/>
      <c r="WXN92"/>
      <c r="WXO92"/>
      <c r="WXP92"/>
      <c r="WXQ92"/>
      <c r="WXR92"/>
      <c r="WXS92"/>
      <c r="WXT92"/>
      <c r="WXU92"/>
      <c r="WXV92"/>
      <c r="WXW92"/>
      <c r="WXX92"/>
      <c r="WXY92"/>
      <c r="WXZ92"/>
      <c r="WYA92"/>
      <c r="WYB92"/>
      <c r="WYC92"/>
      <c r="WYD92"/>
      <c r="WYE92"/>
      <c r="WYF92"/>
      <c r="WYG92"/>
      <c r="WYH92"/>
      <c r="WYI92"/>
      <c r="WYJ92"/>
      <c r="WYK92"/>
      <c r="WYL92"/>
      <c r="WYM92"/>
      <c r="WYN92"/>
      <c r="WYO92"/>
      <c r="WYP92"/>
      <c r="WYQ92"/>
      <c r="WYR92"/>
      <c r="WYS92"/>
      <c r="WYT92"/>
      <c r="WYU92"/>
      <c r="WYV92"/>
      <c r="WYW92"/>
      <c r="WYX92"/>
      <c r="WYY92"/>
      <c r="WYZ92"/>
      <c r="WZA92"/>
      <c r="WZB92"/>
      <c r="WZC92"/>
      <c r="WZD92"/>
      <c r="WZE92"/>
      <c r="WZF92"/>
      <c r="WZG92"/>
      <c r="WZH92"/>
      <c r="WZI92"/>
      <c r="WZJ92"/>
      <c r="WZK92"/>
      <c r="WZL92"/>
      <c r="WZM92"/>
      <c r="WZN92"/>
      <c r="WZO92"/>
      <c r="WZP92"/>
      <c r="WZQ92"/>
      <c r="WZR92"/>
      <c r="WZS92"/>
      <c r="WZT92"/>
      <c r="WZU92"/>
      <c r="WZV92"/>
      <c r="WZW92"/>
      <c r="WZX92"/>
      <c r="WZY92"/>
      <c r="WZZ92"/>
      <c r="XAA92"/>
      <c r="XAB92"/>
      <c r="XAC92"/>
      <c r="XAD92"/>
      <c r="XAE92"/>
      <c r="XAF92"/>
      <c r="XAG92"/>
      <c r="XAH92"/>
      <c r="XAI92"/>
      <c r="XAJ92"/>
      <c r="XAK92"/>
      <c r="XAL92"/>
      <c r="XAM92"/>
      <c r="XAN92"/>
      <c r="XAO92"/>
      <c r="XAP92"/>
      <c r="XAQ92"/>
      <c r="XAR92"/>
      <c r="XAS92"/>
      <c r="XAT92"/>
      <c r="XAU92"/>
      <c r="XAV92"/>
      <c r="XAW92"/>
      <c r="XAX92"/>
      <c r="XAY92"/>
      <c r="XAZ92"/>
      <c r="XBA92"/>
      <c r="XBB92"/>
      <c r="XBC92"/>
      <c r="XBD92"/>
      <c r="XBE92"/>
      <c r="XBF92"/>
      <c r="XBG92"/>
      <c r="XBH92"/>
      <c r="XBI92"/>
      <c r="XBJ92"/>
      <c r="XBK92"/>
      <c r="XBL92"/>
      <c r="XBM92"/>
      <c r="XBN92"/>
      <c r="XBO92"/>
      <c r="XBP92"/>
      <c r="XBQ92"/>
      <c r="XBR92"/>
      <c r="XBS92"/>
      <c r="XBT92"/>
      <c r="XBU92"/>
      <c r="XBV92"/>
      <c r="XBW92"/>
      <c r="XBX92"/>
      <c r="XBY92"/>
      <c r="XBZ92"/>
      <c r="XCA92"/>
      <c r="XCB92"/>
      <c r="XCC92"/>
      <c r="XCD92"/>
      <c r="XCE92"/>
      <c r="XCF92"/>
      <c r="XCG92"/>
      <c r="XCH92"/>
      <c r="XCI92"/>
      <c r="XCJ92"/>
      <c r="XCK92"/>
      <c r="XCL92"/>
      <c r="XCM92"/>
      <c r="XCN92"/>
      <c r="XCO92"/>
      <c r="XCP92"/>
      <c r="XCQ92"/>
      <c r="XCR92"/>
      <c r="XCS92"/>
      <c r="XCT92"/>
      <c r="XCU92"/>
      <c r="XCV92"/>
      <c r="XCW92"/>
      <c r="XCX92"/>
      <c r="XCY92"/>
      <c r="XCZ92"/>
      <c r="XDA92"/>
      <c r="XDB92"/>
      <c r="XDC92"/>
      <c r="XDD92"/>
      <c r="XDE92"/>
      <c r="XDF92"/>
      <c r="XDG92"/>
      <c r="XDH92"/>
      <c r="XDI92"/>
      <c r="XDJ92"/>
      <c r="XDK92"/>
      <c r="XDL92"/>
      <c r="XDM92"/>
      <c r="XDN92"/>
      <c r="XDO92"/>
      <c r="XDP92"/>
      <c r="XDQ92"/>
      <c r="XDR92"/>
      <c r="XDS92"/>
      <c r="XDT92"/>
      <c r="XDU92"/>
      <c r="XDV92"/>
      <c r="XDW92"/>
      <c r="XDX92"/>
      <c r="XDY92"/>
      <c r="XDZ92"/>
      <c r="XEA92"/>
      <c r="XEB92"/>
      <c r="XEC92"/>
      <c r="XED92"/>
      <c r="XEE92"/>
      <c r="XEF92"/>
      <c r="XEG92"/>
      <c r="XEH92"/>
      <c r="XEI92"/>
      <c r="XEJ92"/>
      <c r="XEK92"/>
      <c r="XEL92"/>
      <c r="XEM92"/>
      <c r="XEN92"/>
      <c r="XEO92"/>
      <c r="XEP92"/>
      <c r="XEQ92"/>
      <c r="XER92"/>
    </row>
    <row r="93" spans="1:16378" ht="24">
      <c r="A93" s="257">
        <f>Piloto!B148</f>
        <v>2803</v>
      </c>
      <c r="B93" s="352">
        <f>Piloto!G148</f>
        <v>204.54000000000002</v>
      </c>
      <c r="C93" s="255">
        <v>190.3</v>
      </c>
      <c r="D93" s="255">
        <v>7.25</v>
      </c>
      <c r="E93" s="348" t="s">
        <v>223</v>
      </c>
      <c r="F93" s="348" t="s">
        <v>139</v>
      </c>
      <c r="G93" s="348">
        <v>5</v>
      </c>
      <c r="H93" s="361" t="s">
        <v>139</v>
      </c>
      <c r="I93" s="361">
        <v>6.99</v>
      </c>
      <c r="J93" s="348">
        <f t="shared" si="16"/>
        <v>10112.94123398846</v>
      </c>
      <c r="K93" s="348">
        <f>VLOOKUP(A93,Piloto!$B$74:$G$170,5,FALSE)</f>
        <v>2068501</v>
      </c>
      <c r="L93" s="254">
        <f t="shared" si="8"/>
        <v>82740.040000000008</v>
      </c>
      <c r="M93" s="254">
        <f t="shared" si="9"/>
        <v>41370.020000000004</v>
      </c>
      <c r="N93" s="254">
        <f t="shared" si="10"/>
        <v>20591.927455000001</v>
      </c>
      <c r="O93" s="254">
        <f t="shared" si="11"/>
        <v>103425.05</v>
      </c>
      <c r="P93" s="254">
        <f t="shared" si="12"/>
        <v>125144.31049999999</v>
      </c>
      <c r="Q93" s="254">
        <f t="shared" si="13"/>
        <v>765355.71250500006</v>
      </c>
      <c r="R93" s="254"/>
      <c r="S93" s="256">
        <f t="shared" si="14"/>
        <v>1303155.6300000001</v>
      </c>
      <c r="T93" s="265"/>
      <c r="U93" s="254" t="e">
        <f>ROUND(#REF!*V$18,0)*$V$15</f>
        <v>#REF!</v>
      </c>
      <c r="V93" s="254" t="e">
        <f>PMT((1+Piloto!#REF!)^(IF($V$14="Semestrais",6,IF($V$14="Anuais",12,1)))-1,$V$15,-U93)</f>
        <v>#REF!</v>
      </c>
      <c r="W93" s="254" t="e">
        <f>ROUND(#REF!*X$18,0)*$X$15</f>
        <v>#REF!</v>
      </c>
      <c r="X93" s="254" t="e">
        <f>PMT((1+Piloto!#REF!)^(IF($X$14="Semestrais",6,IF($X$14="Anuais",12,1)))-1,$X$15,-W93)</f>
        <v>#REF!</v>
      </c>
      <c r="Y93" s="253"/>
      <c r="Z93" s="49" t="str">
        <f>VLOOKUP(A93,Piloto!B148:I256,4,FALSE)</f>
        <v>Disponivel</v>
      </c>
      <c r="AC93" s="353"/>
      <c r="AD93" s="353"/>
      <c r="AE93" s="353"/>
      <c r="AF93" s="279"/>
    </row>
    <row r="94" spans="1:16378" ht="24">
      <c r="A94" s="257">
        <f>Piloto!B149</f>
        <v>2901</v>
      </c>
      <c r="B94" s="352">
        <f>Piloto!G149</f>
        <v>234.85</v>
      </c>
      <c r="C94" s="255">
        <v>220.43</v>
      </c>
      <c r="D94" s="255">
        <v>9.48</v>
      </c>
      <c r="E94" s="380" t="s">
        <v>224</v>
      </c>
      <c r="F94" s="380" t="s">
        <v>137</v>
      </c>
      <c r="G94" s="380">
        <v>17</v>
      </c>
      <c r="H94" s="381" t="s">
        <v>137</v>
      </c>
      <c r="I94" s="381">
        <v>4.9400000000000004</v>
      </c>
      <c r="J94" s="348">
        <f t="shared" si="16"/>
        <v>10112.940174579518</v>
      </c>
      <c r="K94" s="380">
        <f>VLOOKUP(A94,Piloto!$B$74:$G$170,5,FALSE)</f>
        <v>2375024</v>
      </c>
      <c r="L94" s="254">
        <f t="shared" si="8"/>
        <v>95000.960000000006</v>
      </c>
      <c r="M94" s="254">
        <f t="shared" si="9"/>
        <v>47500.480000000003</v>
      </c>
      <c r="N94" s="254">
        <f t="shared" si="10"/>
        <v>23643.36392</v>
      </c>
      <c r="O94" s="254">
        <f t="shared" si="11"/>
        <v>118751.20000000001</v>
      </c>
      <c r="P94" s="254">
        <f t="shared" si="12"/>
        <v>143688.95199999999</v>
      </c>
      <c r="Q94" s="254">
        <f t="shared" si="13"/>
        <v>878770.7551200001</v>
      </c>
      <c r="R94" s="254"/>
      <c r="S94" s="256">
        <f t="shared" si="14"/>
        <v>1496265.12</v>
      </c>
      <c r="T94" s="265"/>
      <c r="U94" s="254" t="e">
        <f>ROUND(#REF!*V$18,0)*$V$15</f>
        <v>#REF!</v>
      </c>
      <c r="V94" s="254" t="e">
        <f>PMT((1+Piloto!#REF!)^(IF($V$14="Semestrais",6,IF($V$14="Anuais",12,1)))-1,$V$15,-U94)</f>
        <v>#REF!</v>
      </c>
      <c r="W94" s="254" t="e">
        <f>ROUND(#REF!*X$18,0)*$X$15</f>
        <v>#REF!</v>
      </c>
      <c r="X94" s="254" t="e">
        <f>PMT((1+Piloto!#REF!)^(IF($X$14="Semestrais",6,IF($X$14="Anuais",12,1)))-1,$X$15,-W94)</f>
        <v>#REF!</v>
      </c>
      <c r="Y94" s="253"/>
      <c r="Z94" s="49" t="str">
        <f>VLOOKUP(A94,Piloto!B149:I257,4,FALSE)</f>
        <v>Disponivel</v>
      </c>
      <c r="AC94" s="353"/>
      <c r="AD94" s="353"/>
      <c r="AE94" s="353"/>
      <c r="AF94" s="279"/>
    </row>
    <row r="95" spans="1:16378" ht="24">
      <c r="A95" s="257">
        <f>Piloto!B150</f>
        <v>2902</v>
      </c>
      <c r="B95" s="352">
        <f>Piloto!G150</f>
        <v>216</v>
      </c>
      <c r="C95" s="255">
        <v>207.32</v>
      </c>
      <c r="D95" s="255">
        <v>3.49</v>
      </c>
      <c r="E95" s="380" t="s">
        <v>225</v>
      </c>
      <c r="F95" s="380" t="s">
        <v>139</v>
      </c>
      <c r="G95" s="380">
        <v>14</v>
      </c>
      <c r="H95" s="381" t="s">
        <v>139</v>
      </c>
      <c r="I95" s="381">
        <v>5.19</v>
      </c>
      <c r="J95" s="348">
        <f t="shared" si="16"/>
        <v>10112.939814814816</v>
      </c>
      <c r="K95" s="380">
        <f>VLOOKUP(A95,Piloto!$B$74:$G$170,5,FALSE)</f>
        <v>2184395</v>
      </c>
      <c r="L95" s="254">
        <f t="shared" si="8"/>
        <v>87375.8</v>
      </c>
      <c r="M95" s="254">
        <f t="shared" si="9"/>
        <v>43687.9</v>
      </c>
      <c r="N95" s="254">
        <f t="shared" si="10"/>
        <v>21745.652225000002</v>
      </c>
      <c r="O95" s="254">
        <f t="shared" si="11"/>
        <v>109219.75</v>
      </c>
      <c r="P95" s="254">
        <f t="shared" si="12"/>
        <v>132155.89749999999</v>
      </c>
      <c r="Q95" s="254">
        <f t="shared" si="13"/>
        <v>808237.07197499997</v>
      </c>
      <c r="R95" s="254"/>
      <c r="S95" s="256">
        <f t="shared" si="14"/>
        <v>1376168.85</v>
      </c>
      <c r="T95" s="265"/>
      <c r="U95" s="254" t="e">
        <f>ROUND(#REF!*V$18,0)*$V$15</f>
        <v>#REF!</v>
      </c>
      <c r="V95" s="254" t="e">
        <f>PMT((1+Piloto!#REF!)^(IF($V$14="Semestrais",6,IF($V$14="Anuais",12,1)))-1,$V$15,-U95)</f>
        <v>#REF!</v>
      </c>
      <c r="W95" s="254" t="e">
        <f>ROUND(#REF!*X$18,0)*$X$15</f>
        <v>#REF!</v>
      </c>
      <c r="X95" s="254" t="e">
        <f>PMT((1+Piloto!#REF!)^(IF($X$14="Semestrais",6,IF($X$14="Anuais",12,1)))-1,$X$15,-W95)</f>
        <v>#REF!</v>
      </c>
      <c r="Y95" s="253"/>
      <c r="Z95" s="49" t="str">
        <f>VLOOKUP(A95,Piloto!B150:I258,4,FALSE)</f>
        <v>Disponivel</v>
      </c>
      <c r="AC95" s="353"/>
      <c r="AD95" s="353"/>
      <c r="AE95" s="353"/>
      <c r="AF95" s="279"/>
    </row>
    <row r="96" spans="1:16378" ht="24">
      <c r="A96" s="257">
        <f>Piloto!B151</f>
        <v>2903</v>
      </c>
      <c r="B96" s="357">
        <f>Piloto!G151</f>
        <v>203.66000000000003</v>
      </c>
      <c r="C96" s="358">
        <v>190.3</v>
      </c>
      <c r="D96" s="358">
        <v>7.25</v>
      </c>
      <c r="E96" s="380" t="s">
        <v>226</v>
      </c>
      <c r="F96" s="380" t="s">
        <v>132</v>
      </c>
      <c r="G96" s="380">
        <v>101</v>
      </c>
      <c r="H96" s="381" t="s">
        <v>132</v>
      </c>
      <c r="I96" s="381">
        <v>6.11</v>
      </c>
      <c r="J96" s="348">
        <f t="shared" si="16"/>
        <v>10112.94314052833</v>
      </c>
      <c r="K96" s="380">
        <f>VLOOKUP(A96,Piloto!$B$74:$G$170,5,FALSE)</f>
        <v>2059602</v>
      </c>
      <c r="L96" s="254">
        <f t="shared" ref="L96:L115" si="17">K96*$L$18</f>
        <v>82384.08</v>
      </c>
      <c r="M96" s="254">
        <f t="shared" ref="M96:M115" si="18">K96*$M$18</f>
        <v>41192.04</v>
      </c>
      <c r="N96" s="254">
        <f t="shared" ref="N96:N115" si="19">K96*$N$18</f>
        <v>20503.337910000002</v>
      </c>
      <c r="O96" s="254">
        <f t="shared" ref="O96:O115" si="20">K96*$O$18</f>
        <v>102980.1</v>
      </c>
      <c r="P96" s="254">
        <f t="shared" ref="P96:P115" si="21">K96*$P$18</f>
        <v>124605.921</v>
      </c>
      <c r="Q96" s="254">
        <f t="shared" ref="Q96:Q115" si="22">L96*$L$15+M96*$M$15+N96*$N$15+O96*$O$15+P96*$P$15</f>
        <v>762063.03801000002</v>
      </c>
      <c r="R96" s="254"/>
      <c r="S96" s="256">
        <f t="shared" ref="S96:S115" si="23">K96*$S$18</f>
        <v>1297549.26</v>
      </c>
      <c r="T96" s="265"/>
      <c r="U96" s="254" t="e">
        <f>ROUND(#REF!*V$18,0)*$V$15</f>
        <v>#REF!</v>
      </c>
      <c r="V96" s="254" t="e">
        <f>PMT((1+Piloto!#REF!)^(IF($V$14="Semestrais",6,IF($V$14="Anuais",12,1)))-1,$V$15,-U96)</f>
        <v>#REF!</v>
      </c>
      <c r="W96" s="254" t="e">
        <f>ROUND(#REF!*X$18,0)*$X$15</f>
        <v>#REF!</v>
      </c>
      <c r="X96" s="254" t="e">
        <f>PMT((1+Piloto!#REF!)^(IF($X$14="Semestrais",6,IF($X$14="Anuais",12,1)))-1,$X$15,-W96)</f>
        <v>#REF!</v>
      </c>
      <c r="Y96" s="253"/>
      <c r="Z96" s="49" t="str">
        <f>VLOOKUP(A96,Piloto!B151:I259,4,FALSE)</f>
        <v>Disponivel</v>
      </c>
      <c r="AC96" s="353"/>
      <c r="AD96" s="353"/>
      <c r="AE96" s="353"/>
      <c r="AF96" s="279"/>
    </row>
    <row r="97" spans="1:32" ht="24">
      <c r="A97" s="257">
        <f>Piloto!B152</f>
        <v>3001</v>
      </c>
      <c r="B97" s="352">
        <f>Piloto!G152</f>
        <v>236.99</v>
      </c>
      <c r="C97" s="255">
        <v>220.43</v>
      </c>
      <c r="D97" s="255">
        <v>9.48</v>
      </c>
      <c r="E97" s="380" t="s">
        <v>227</v>
      </c>
      <c r="F97" s="380" t="s">
        <v>137</v>
      </c>
      <c r="G97" s="380">
        <v>22</v>
      </c>
      <c r="H97" s="381" t="s">
        <v>137</v>
      </c>
      <c r="I97" s="381">
        <v>7.08</v>
      </c>
      <c r="J97" s="348">
        <f t="shared" si="16"/>
        <v>10112.94147432381</v>
      </c>
      <c r="K97" s="380">
        <f>VLOOKUP(A97,Piloto!$B$74:$G$170,5,FALSE)</f>
        <v>2396666</v>
      </c>
      <c r="L97" s="254">
        <f t="shared" si="17"/>
        <v>95866.64</v>
      </c>
      <c r="M97" s="254">
        <f t="shared" si="18"/>
        <v>47933.32</v>
      </c>
      <c r="N97" s="254">
        <f t="shared" si="19"/>
        <v>23858.810030000001</v>
      </c>
      <c r="O97" s="254">
        <f t="shared" si="20"/>
        <v>119833.3</v>
      </c>
      <c r="P97" s="254">
        <f t="shared" si="21"/>
        <v>144998.29300000001</v>
      </c>
      <c r="Q97" s="254">
        <f t="shared" si="22"/>
        <v>886778.40332999988</v>
      </c>
      <c r="R97" s="254"/>
      <c r="S97" s="256">
        <f t="shared" si="23"/>
        <v>1509899.58</v>
      </c>
      <c r="T97" s="265"/>
      <c r="U97" s="254" t="e">
        <f>ROUND(#REF!*V$18,0)*$V$15</f>
        <v>#REF!</v>
      </c>
      <c r="V97" s="254" t="e">
        <f>PMT((1+Piloto!#REF!)^(IF($V$14="Semestrais",6,IF($V$14="Anuais",12,1)))-1,$V$15,-U97)</f>
        <v>#REF!</v>
      </c>
      <c r="W97" s="254" t="e">
        <f>ROUND(#REF!*X$18,0)*$X$15</f>
        <v>#REF!</v>
      </c>
      <c r="X97" s="254" t="e">
        <f>PMT((1+Piloto!#REF!)^(IF($X$14="Semestrais",6,IF($X$14="Anuais",12,1)))-1,$X$15,-W97)</f>
        <v>#REF!</v>
      </c>
      <c r="Y97" s="253"/>
      <c r="Z97" s="49" t="str">
        <f>VLOOKUP(A97,Piloto!B152:I260,4,FALSE)</f>
        <v>Disponivel</v>
      </c>
      <c r="AC97" s="353"/>
      <c r="AD97" s="353"/>
      <c r="AE97" s="353"/>
      <c r="AF97" s="279"/>
    </row>
    <row r="98" spans="1:32" ht="24" hidden="1">
      <c r="A98" s="257">
        <f>Piloto!B153</f>
        <v>3002</v>
      </c>
      <c r="B98" s="352">
        <f>Piloto!G153</f>
        <v>238.23</v>
      </c>
      <c r="C98" s="255">
        <v>207.32</v>
      </c>
      <c r="D98" s="255">
        <v>25.75</v>
      </c>
      <c r="E98" s="348" t="s">
        <v>228</v>
      </c>
      <c r="F98" s="348" t="s">
        <v>157</v>
      </c>
      <c r="G98" s="348">
        <v>87</v>
      </c>
      <c r="H98" s="361" t="s">
        <v>132</v>
      </c>
      <c r="I98" s="361">
        <v>5.16</v>
      </c>
      <c r="J98" s="348">
        <f t="shared" si="16"/>
        <v>10092.72971498132</v>
      </c>
      <c r="K98" s="348">
        <f>VLOOKUP(A98,Piloto!$B$74:$G$170,5,FALSE)</f>
        <v>2404391</v>
      </c>
      <c r="L98" s="254">
        <f t="shared" si="17"/>
        <v>96175.64</v>
      </c>
      <c r="M98" s="254">
        <f t="shared" si="18"/>
        <v>48087.82</v>
      </c>
      <c r="N98" s="254">
        <f t="shared" si="19"/>
        <v>23935.712405000002</v>
      </c>
      <c r="O98" s="254">
        <f t="shared" si="20"/>
        <v>120219.55</v>
      </c>
      <c r="P98" s="254">
        <f t="shared" si="21"/>
        <v>145465.65549999999</v>
      </c>
      <c r="Q98" s="254">
        <f t="shared" si="22"/>
        <v>889636.69195500005</v>
      </c>
      <c r="R98" s="254"/>
      <c r="S98" s="256">
        <f t="shared" si="23"/>
        <v>1514766.33</v>
      </c>
      <c r="T98" s="265"/>
      <c r="U98" s="254" t="e">
        <f>ROUND(#REF!*V$18,0)*$V$15</f>
        <v>#REF!</v>
      </c>
      <c r="V98" s="254" t="e">
        <f>PMT((1+Piloto!#REF!)^(IF($V$14="Semestrais",6,IF($V$14="Anuais",12,1)))-1,$V$15,-U98)</f>
        <v>#REF!</v>
      </c>
      <c r="W98" s="254" t="e">
        <f>ROUND(#REF!*X$18,0)*$X$15</f>
        <v>#REF!</v>
      </c>
      <c r="X98" s="254" t="e">
        <f>PMT((1+Piloto!#REF!)^(IF($X$14="Semestrais",6,IF($X$14="Anuais",12,1)))-1,$X$15,-W98)</f>
        <v>#REF!</v>
      </c>
      <c r="Y98" s="253"/>
      <c r="Z98" s="49" t="str">
        <f>VLOOKUP(A98,Piloto!B153:I261,4,FALSE)</f>
        <v>Contrato</v>
      </c>
      <c r="AC98" s="353"/>
      <c r="AD98" s="353"/>
      <c r="AE98" s="353"/>
      <c r="AF98" s="279"/>
    </row>
    <row r="99" spans="1:32" ht="24" hidden="1">
      <c r="A99" s="257">
        <f>Piloto!B154</f>
        <v>3003</v>
      </c>
      <c r="B99" s="352">
        <f>Piloto!G154</f>
        <v>202.86</v>
      </c>
      <c r="C99" s="255">
        <v>190.3</v>
      </c>
      <c r="D99" s="255">
        <v>7.25</v>
      </c>
      <c r="E99" s="348" t="s">
        <v>229</v>
      </c>
      <c r="F99" s="348" t="s">
        <v>132</v>
      </c>
      <c r="G99" s="348">
        <v>74</v>
      </c>
      <c r="H99" s="361" t="s">
        <v>203</v>
      </c>
      <c r="I99" s="361">
        <v>5.31</v>
      </c>
      <c r="J99" s="348">
        <f t="shared" si="16"/>
        <v>9382.5692595878918</v>
      </c>
      <c r="K99" s="348">
        <f>VLOOKUP(A99,Piloto!$B$74:$G$170,5,FALSE)</f>
        <v>1903348</v>
      </c>
      <c r="L99" s="254">
        <f t="shared" si="17"/>
        <v>76133.919999999998</v>
      </c>
      <c r="M99" s="254">
        <f t="shared" si="18"/>
        <v>38066.959999999999</v>
      </c>
      <c r="N99" s="254">
        <f t="shared" si="19"/>
        <v>18947.82934</v>
      </c>
      <c r="O99" s="254">
        <f t="shared" si="20"/>
        <v>95167.400000000009</v>
      </c>
      <c r="P99" s="254">
        <f t="shared" si="21"/>
        <v>115152.554</v>
      </c>
      <c r="Q99" s="254">
        <f t="shared" si="22"/>
        <v>704248.27674</v>
      </c>
      <c r="R99" s="254"/>
      <c r="S99" s="256">
        <f t="shared" si="23"/>
        <v>1199109.24</v>
      </c>
      <c r="T99" s="265"/>
      <c r="U99" s="254" t="e">
        <f>ROUND(#REF!*V$18,0)*$V$15</f>
        <v>#REF!</v>
      </c>
      <c r="V99" s="254" t="e">
        <f>PMT((1+Piloto!#REF!)^(IF($V$14="Semestrais",6,IF($V$14="Anuais",12,1)))-1,$V$15,-U99)</f>
        <v>#REF!</v>
      </c>
      <c r="W99" s="254" t="e">
        <f>ROUND(#REF!*X$18,0)*$X$15</f>
        <v>#REF!</v>
      </c>
      <c r="X99" s="254" t="e">
        <f>PMT((1+Piloto!#REF!)^(IF($X$14="Semestrais",6,IF($X$14="Anuais",12,1)))-1,$X$15,-W99)</f>
        <v>#REF!</v>
      </c>
      <c r="Y99" s="253"/>
      <c r="Z99" s="49" t="str">
        <f>VLOOKUP(A99,Piloto!B154:I262,4,FALSE)</f>
        <v>Contrato</v>
      </c>
      <c r="AC99" s="353"/>
      <c r="AD99" s="353"/>
      <c r="AE99" s="353"/>
      <c r="AF99" s="279"/>
    </row>
    <row r="100" spans="1:32" ht="24">
      <c r="A100" s="257">
        <f>Piloto!B155</f>
        <v>3101</v>
      </c>
      <c r="B100" s="352">
        <f>Piloto!G155</f>
        <v>236.34</v>
      </c>
      <c r="C100" s="255">
        <v>220.43</v>
      </c>
      <c r="D100" s="255">
        <v>9.48</v>
      </c>
      <c r="E100" s="380" t="s">
        <v>230</v>
      </c>
      <c r="F100" s="380" t="s">
        <v>137</v>
      </c>
      <c r="G100" s="380">
        <v>19</v>
      </c>
      <c r="H100" s="381" t="s">
        <v>137</v>
      </c>
      <c r="I100" s="381">
        <v>6.43</v>
      </c>
      <c r="J100" s="348">
        <f t="shared" si="16"/>
        <v>10112.943217398662</v>
      </c>
      <c r="K100" s="380">
        <f>VLOOKUP(A100,Piloto!$B$74:$G$170,5,FALSE)</f>
        <v>2390093</v>
      </c>
      <c r="L100" s="254">
        <f t="shared" si="17"/>
        <v>95603.72</v>
      </c>
      <c r="M100" s="254">
        <f t="shared" si="18"/>
        <v>47801.86</v>
      </c>
      <c r="N100" s="254">
        <f t="shared" si="19"/>
        <v>23793.375814999999</v>
      </c>
      <c r="O100" s="254">
        <f t="shared" si="20"/>
        <v>119504.65000000001</v>
      </c>
      <c r="P100" s="254">
        <f t="shared" si="21"/>
        <v>144600.62649999998</v>
      </c>
      <c r="Q100" s="254">
        <f t="shared" si="22"/>
        <v>884346.36046500003</v>
      </c>
      <c r="R100" s="254"/>
      <c r="S100" s="256">
        <f t="shared" si="23"/>
        <v>1505758.59</v>
      </c>
      <c r="T100" s="265"/>
      <c r="U100" s="254" t="e">
        <f>ROUND(#REF!*V$18,0)*$V$15</f>
        <v>#REF!</v>
      </c>
      <c r="V100" s="254" t="e">
        <f>PMT((1+Piloto!#REF!)^(IF($V$14="Semestrais",6,IF($V$14="Anuais",12,1)))-1,$V$15,-U100)</f>
        <v>#REF!</v>
      </c>
      <c r="W100" s="254" t="e">
        <f>ROUND(#REF!*X$18,0)*$X$15</f>
        <v>#REF!</v>
      </c>
      <c r="X100" s="254" t="e">
        <f>PMT((1+Piloto!#REF!)^(IF($X$14="Semestrais",6,IF($X$14="Anuais",12,1)))-1,$X$15,-W100)</f>
        <v>#REF!</v>
      </c>
      <c r="Y100" s="253"/>
      <c r="Z100" s="49" t="str">
        <f>VLOOKUP(A100,Piloto!B155:I263,4,FALSE)</f>
        <v>Disponivel</v>
      </c>
      <c r="AC100" s="353"/>
      <c r="AD100" s="353"/>
      <c r="AE100" s="353"/>
      <c r="AF100" s="279"/>
    </row>
    <row r="101" spans="1:32" ht="24" hidden="1">
      <c r="A101" s="257">
        <f>Piloto!B156</f>
        <v>3102</v>
      </c>
      <c r="B101" s="352">
        <f>Piloto!G156</f>
        <v>216.88</v>
      </c>
      <c r="C101" s="255">
        <v>207.32</v>
      </c>
      <c r="D101" s="255">
        <v>3.49</v>
      </c>
      <c r="E101" s="348" t="s">
        <v>231</v>
      </c>
      <c r="F101" s="348" t="s">
        <v>135</v>
      </c>
      <c r="G101" s="348">
        <v>59</v>
      </c>
      <c r="H101" s="361" t="s">
        <v>135</v>
      </c>
      <c r="I101" s="361">
        <v>6.07</v>
      </c>
      <c r="J101" s="348">
        <f t="shared" si="16"/>
        <v>10112.942641091848</v>
      </c>
      <c r="K101" s="348">
        <f>VLOOKUP(A101,Piloto!$B$74:$G$170,5,FALSE)</f>
        <v>2193295</v>
      </c>
      <c r="L101" s="254">
        <f t="shared" si="17"/>
        <v>87731.8</v>
      </c>
      <c r="M101" s="254">
        <f t="shared" si="18"/>
        <v>43865.9</v>
      </c>
      <c r="N101" s="254">
        <f t="shared" si="19"/>
        <v>21834.251725000002</v>
      </c>
      <c r="O101" s="254">
        <f t="shared" si="20"/>
        <v>109664.75</v>
      </c>
      <c r="P101" s="254">
        <f t="shared" si="21"/>
        <v>132694.3475</v>
      </c>
      <c r="Q101" s="254">
        <f t="shared" si="22"/>
        <v>811530.11647500005</v>
      </c>
      <c r="R101" s="254"/>
      <c r="S101" s="256">
        <f t="shared" si="23"/>
        <v>1381775.85</v>
      </c>
      <c r="T101" s="265"/>
      <c r="U101" s="254" t="e">
        <f>ROUND(#REF!*V$18,0)*$V$15</f>
        <v>#REF!</v>
      </c>
      <c r="V101" s="254" t="e">
        <f>PMT((1+Piloto!#REF!)^(IF($V$14="Semestrais",6,IF($V$14="Anuais",12,1)))-1,$V$15,-U101)</f>
        <v>#REF!</v>
      </c>
      <c r="W101" s="254" t="e">
        <f>ROUND(#REF!*X$18,0)*$X$15</f>
        <v>#REF!</v>
      </c>
      <c r="X101" s="254" t="e">
        <f>PMT((1+Piloto!#REF!)^(IF($X$14="Semestrais",6,IF($X$14="Anuais",12,1)))-1,$X$15,-W101)</f>
        <v>#REF!</v>
      </c>
      <c r="Y101" s="253"/>
      <c r="Z101" s="49" t="str">
        <f>VLOOKUP(A101,Piloto!B156:I264,4,FALSE)</f>
        <v>Contrato</v>
      </c>
      <c r="AC101" s="353"/>
      <c r="AD101" s="353"/>
      <c r="AE101" s="353"/>
      <c r="AF101" s="279"/>
    </row>
    <row r="102" spans="1:32" ht="24">
      <c r="A102" s="257">
        <f>Piloto!B157</f>
        <v>3103</v>
      </c>
      <c r="B102" s="352">
        <f>Piloto!G157</f>
        <v>202.29000000000002</v>
      </c>
      <c r="C102" s="255">
        <v>190.3</v>
      </c>
      <c r="D102" s="255">
        <v>7.25</v>
      </c>
      <c r="E102" s="380" t="s">
        <v>232</v>
      </c>
      <c r="F102" s="380" t="s">
        <v>132</v>
      </c>
      <c r="G102" s="380">
        <v>81</v>
      </c>
      <c r="H102" s="381" t="s">
        <v>132</v>
      </c>
      <c r="I102" s="381">
        <v>4.74</v>
      </c>
      <c r="J102" s="348">
        <f t="shared" si="16"/>
        <v>10112.941816204459</v>
      </c>
      <c r="K102" s="380">
        <f>VLOOKUP(A102,Piloto!$B$74:$G$170,5,FALSE)</f>
        <v>2045747</v>
      </c>
      <c r="L102" s="254">
        <f t="shared" si="17"/>
        <v>81829.88</v>
      </c>
      <c r="M102" s="254">
        <f t="shared" si="18"/>
        <v>40914.94</v>
      </c>
      <c r="N102" s="254">
        <f t="shared" si="19"/>
        <v>20365.411384999999</v>
      </c>
      <c r="O102" s="254">
        <f t="shared" si="20"/>
        <v>102287.35</v>
      </c>
      <c r="P102" s="254">
        <f t="shared" si="21"/>
        <v>123767.69349999999</v>
      </c>
      <c r="Q102" s="254">
        <f t="shared" si="22"/>
        <v>756936.61873500003</v>
      </c>
      <c r="R102" s="254"/>
      <c r="S102" s="256">
        <f t="shared" si="23"/>
        <v>1288820.6100000001</v>
      </c>
      <c r="T102" s="265"/>
      <c r="U102" s="254" t="e">
        <f>ROUND(#REF!*V$18,0)*$V$15</f>
        <v>#REF!</v>
      </c>
      <c r="V102" s="254" t="e">
        <f>PMT((1+Piloto!#REF!)^(IF($V$14="Semestrais",6,IF($V$14="Anuais",12,1)))-1,$V$15,-U102)</f>
        <v>#REF!</v>
      </c>
      <c r="W102" s="254" t="e">
        <f>ROUND(#REF!*X$18,0)*$X$15</f>
        <v>#REF!</v>
      </c>
      <c r="X102" s="254" t="e">
        <f>PMT((1+Piloto!#REF!)^(IF($X$14="Semestrais",6,IF($X$14="Anuais",12,1)))-1,$X$15,-W102)</f>
        <v>#REF!</v>
      </c>
      <c r="Y102" s="253"/>
      <c r="Z102" s="49" t="str">
        <f>VLOOKUP(A102,Piloto!B157:I265,4,FALSE)</f>
        <v>Disponivel</v>
      </c>
      <c r="AC102" s="353"/>
      <c r="AD102" s="353"/>
      <c r="AE102" s="353"/>
      <c r="AF102" s="279"/>
    </row>
    <row r="103" spans="1:32" ht="24">
      <c r="A103" s="257">
        <f>Piloto!B158</f>
        <v>3201</v>
      </c>
      <c r="B103" s="352">
        <f>Piloto!G158</f>
        <v>235.54</v>
      </c>
      <c r="C103" s="255">
        <v>220.43</v>
      </c>
      <c r="D103" s="255">
        <v>9.48</v>
      </c>
      <c r="E103" s="380" t="s">
        <v>233</v>
      </c>
      <c r="F103" s="380" t="s">
        <v>137</v>
      </c>
      <c r="G103" s="380">
        <v>25</v>
      </c>
      <c r="H103" s="381" t="s">
        <v>137</v>
      </c>
      <c r="I103" s="381">
        <v>5.63</v>
      </c>
      <c r="J103" s="348">
        <f t="shared" si="16"/>
        <v>10112.940477201326</v>
      </c>
      <c r="K103" s="380">
        <f>VLOOKUP(A103,Piloto!$B$74:$G$170,5,FALSE)</f>
        <v>2382002</v>
      </c>
      <c r="L103" s="254">
        <f t="shared" si="17"/>
        <v>95280.08</v>
      </c>
      <c r="M103" s="254">
        <f t="shared" si="18"/>
        <v>47640.04</v>
      </c>
      <c r="N103" s="254">
        <f t="shared" si="19"/>
        <v>23712.82991</v>
      </c>
      <c r="O103" s="254">
        <f t="shared" si="20"/>
        <v>119100.1</v>
      </c>
      <c r="P103" s="254">
        <f t="shared" si="21"/>
        <v>144111.12099999998</v>
      </c>
      <c r="Q103" s="254">
        <f t="shared" si="22"/>
        <v>881352.65000999998</v>
      </c>
      <c r="R103" s="254"/>
      <c r="S103" s="256">
        <f t="shared" si="23"/>
        <v>1500661.26</v>
      </c>
      <c r="T103" s="265"/>
      <c r="U103" s="254" t="e">
        <f>ROUND(#REF!*V$18,0)*$V$15</f>
        <v>#REF!</v>
      </c>
      <c r="V103" s="254" t="e">
        <f>PMT((1+Piloto!#REF!)^(IF($V$14="Semestrais",6,IF($V$14="Anuais",12,1)))-1,$V$15,-U103)</f>
        <v>#REF!</v>
      </c>
      <c r="W103" s="254" t="e">
        <f>ROUND(#REF!*X$18,0)*$X$15</f>
        <v>#REF!</v>
      </c>
      <c r="X103" s="254" t="e">
        <f>PMT((1+Piloto!#REF!)^(IF($X$14="Semestrais",6,IF($X$14="Anuais",12,1)))-1,$X$15,-W103)</f>
        <v>#REF!</v>
      </c>
      <c r="Y103" s="253"/>
      <c r="Z103" s="49" t="str">
        <f>VLOOKUP(A103,Piloto!B158:I266,4,FALSE)</f>
        <v>Disponivel</v>
      </c>
      <c r="AC103" s="353"/>
      <c r="AD103" s="353"/>
      <c r="AE103" s="353"/>
      <c r="AF103" s="279"/>
    </row>
    <row r="104" spans="1:32" ht="24" hidden="1">
      <c r="A104" s="257">
        <f>Piloto!B159</f>
        <v>3202</v>
      </c>
      <c r="B104" s="352">
        <f>Piloto!G159</f>
        <v>240.48999999999998</v>
      </c>
      <c r="C104" s="255">
        <v>207.32</v>
      </c>
      <c r="D104" s="255">
        <v>25.75</v>
      </c>
      <c r="E104" s="348" t="s">
        <v>234</v>
      </c>
      <c r="F104" s="348" t="s">
        <v>139</v>
      </c>
      <c r="G104" s="348">
        <v>13</v>
      </c>
      <c r="H104" s="361" t="s">
        <v>139</v>
      </c>
      <c r="I104" s="361">
        <v>7.42</v>
      </c>
      <c r="J104" s="348">
        <f t="shared" si="16"/>
        <v>10092.727348330493</v>
      </c>
      <c r="K104" s="348">
        <f>VLOOKUP(A104,Piloto!$B$74:$G$170,5,FALSE)</f>
        <v>2427200</v>
      </c>
      <c r="L104" s="254">
        <f t="shared" si="17"/>
        <v>97088</v>
      </c>
      <c r="M104" s="254">
        <f t="shared" si="18"/>
        <v>48544</v>
      </c>
      <c r="N104" s="254">
        <f t="shared" si="19"/>
        <v>24162.776000000002</v>
      </c>
      <c r="O104" s="254">
        <f t="shared" si="20"/>
        <v>121360</v>
      </c>
      <c r="P104" s="254">
        <f t="shared" si="21"/>
        <v>146845.6</v>
      </c>
      <c r="Q104" s="254">
        <f t="shared" si="22"/>
        <v>898076.13600000006</v>
      </c>
      <c r="R104" s="254"/>
      <c r="S104" s="256">
        <f t="shared" si="23"/>
        <v>1529136</v>
      </c>
      <c r="T104" s="265"/>
      <c r="U104" s="254" t="e">
        <f>ROUND(#REF!*V$18,0)*$V$15</f>
        <v>#REF!</v>
      </c>
      <c r="V104" s="254" t="e">
        <f>PMT((1+Piloto!#REF!)^(IF($V$14="Semestrais",6,IF($V$14="Anuais",12,1)))-1,$V$15,-U104)</f>
        <v>#REF!</v>
      </c>
      <c r="W104" s="254" t="e">
        <f>ROUND(#REF!*X$18,0)*$X$15</f>
        <v>#REF!</v>
      </c>
      <c r="X104" s="254" t="e">
        <f>PMT((1+Piloto!#REF!)^(IF($X$14="Semestrais",6,IF($X$14="Anuais",12,1)))-1,$X$15,-W104)</f>
        <v>#REF!</v>
      </c>
      <c r="Y104" s="253"/>
      <c r="Z104" s="49" t="str">
        <f>VLOOKUP(A104,Piloto!B159:I267,4,FALSE)</f>
        <v>Contrato</v>
      </c>
      <c r="AC104" s="353"/>
      <c r="AD104" s="353"/>
      <c r="AE104" s="353"/>
      <c r="AF104" s="279"/>
    </row>
    <row r="105" spans="1:32" ht="24" hidden="1">
      <c r="A105" s="257">
        <f>Piloto!B160</f>
        <v>3203</v>
      </c>
      <c r="B105" s="352">
        <f>Piloto!G160</f>
        <v>203.68</v>
      </c>
      <c r="C105" s="255">
        <v>190.3</v>
      </c>
      <c r="D105" s="255">
        <v>7.25</v>
      </c>
      <c r="E105" s="348" t="s">
        <v>235</v>
      </c>
      <c r="F105" s="348" t="s">
        <v>183</v>
      </c>
      <c r="G105" s="348">
        <v>95</v>
      </c>
      <c r="H105" s="361" t="s">
        <v>203</v>
      </c>
      <c r="I105" s="361">
        <v>6.13</v>
      </c>
      <c r="J105" s="348">
        <f t="shared" si="16"/>
        <v>9382.5657894736833</v>
      </c>
      <c r="K105" s="348">
        <f>VLOOKUP(A105,Piloto!$B$74:$G$170,5,FALSE)</f>
        <v>1911041</v>
      </c>
      <c r="L105" s="254">
        <f t="shared" si="17"/>
        <v>76441.64</v>
      </c>
      <c r="M105" s="254">
        <f t="shared" si="18"/>
        <v>38220.82</v>
      </c>
      <c r="N105" s="254">
        <f t="shared" si="19"/>
        <v>19024.413155000002</v>
      </c>
      <c r="O105" s="254">
        <f t="shared" si="20"/>
        <v>95552.05</v>
      </c>
      <c r="P105" s="254">
        <f t="shared" si="21"/>
        <v>115617.98049999999</v>
      </c>
      <c r="Q105" s="254">
        <f t="shared" si="22"/>
        <v>707094.72520499991</v>
      </c>
      <c r="R105" s="254"/>
      <c r="S105" s="256">
        <f t="shared" si="23"/>
        <v>1203955.83</v>
      </c>
      <c r="T105" s="265"/>
      <c r="U105" s="254" t="e">
        <f>ROUND(#REF!*V$18,0)*$V$15</f>
        <v>#REF!</v>
      </c>
      <c r="V105" s="254" t="e">
        <f>PMT((1+Piloto!#REF!)^(IF($V$14="Semestrais",6,IF($V$14="Anuais",12,1)))-1,$V$15,-U105)</f>
        <v>#REF!</v>
      </c>
      <c r="W105" s="254" t="e">
        <f>ROUND(#REF!*X$18,0)*$X$15</f>
        <v>#REF!</v>
      </c>
      <c r="X105" s="254" t="e">
        <f>PMT((1+Piloto!#REF!)^(IF($X$14="Semestrais",6,IF($X$14="Anuais",12,1)))-1,$X$15,-W105)</f>
        <v>#REF!</v>
      </c>
      <c r="Y105" s="253"/>
      <c r="Z105" s="49" t="str">
        <f>VLOOKUP(A105,Piloto!B160:I268,4,FALSE)</f>
        <v>Contrato</v>
      </c>
      <c r="AC105" s="353"/>
      <c r="AD105" s="353"/>
      <c r="AE105" s="353"/>
      <c r="AF105" s="279"/>
    </row>
    <row r="106" spans="1:32" ht="24">
      <c r="A106" s="257">
        <f>Piloto!B161</f>
        <v>3301</v>
      </c>
      <c r="B106" s="352">
        <f>Piloto!G161</f>
        <v>235.56</v>
      </c>
      <c r="C106" s="255">
        <v>220.43</v>
      </c>
      <c r="D106" s="255">
        <v>9.48</v>
      </c>
      <c r="E106" s="380" t="s">
        <v>236</v>
      </c>
      <c r="F106" s="380" t="s">
        <v>137</v>
      </c>
      <c r="G106" s="380">
        <v>24</v>
      </c>
      <c r="H106" s="381" t="s">
        <v>137</v>
      </c>
      <c r="I106" s="381">
        <v>5.65</v>
      </c>
      <c r="J106" s="348">
        <f t="shared" si="16"/>
        <v>10112.943623705212</v>
      </c>
      <c r="K106" s="380">
        <f>VLOOKUP(A106,Piloto!$B$74:$G$170,5,FALSE)</f>
        <v>2382205</v>
      </c>
      <c r="L106" s="254">
        <f t="shared" si="17"/>
        <v>95288.2</v>
      </c>
      <c r="M106" s="254">
        <f t="shared" si="18"/>
        <v>47644.1</v>
      </c>
      <c r="N106" s="254">
        <f t="shared" si="19"/>
        <v>23714.850774999999</v>
      </c>
      <c r="O106" s="254">
        <f t="shared" si="20"/>
        <v>119110.25</v>
      </c>
      <c r="P106" s="254">
        <f t="shared" si="21"/>
        <v>144123.4025</v>
      </c>
      <c r="Q106" s="254">
        <f t="shared" si="22"/>
        <v>881427.76102500001</v>
      </c>
      <c r="R106" s="254"/>
      <c r="S106" s="256">
        <f t="shared" si="23"/>
        <v>1500789.15</v>
      </c>
      <c r="T106" s="265"/>
      <c r="U106" s="254" t="e">
        <f>ROUND(#REF!*V$18,0)*$V$15</f>
        <v>#REF!</v>
      </c>
      <c r="V106" s="254" t="e">
        <f>PMT((1+Piloto!#REF!)^(IF($V$14="Semestrais",6,IF($V$14="Anuais",12,1)))-1,$V$15,-U106)</f>
        <v>#REF!</v>
      </c>
      <c r="W106" s="254" t="e">
        <f>ROUND(#REF!*X$18,0)*$X$15</f>
        <v>#REF!</v>
      </c>
      <c r="X106" s="254" t="e">
        <f>PMT((1+Piloto!#REF!)^(IF($X$14="Semestrais",6,IF($X$14="Anuais",12,1)))-1,$X$15,-W106)</f>
        <v>#REF!</v>
      </c>
      <c r="Y106" s="253"/>
      <c r="Z106" s="49" t="str">
        <f>VLOOKUP(A106,Piloto!B161:I269,4,FALSE)</f>
        <v>Disponivel</v>
      </c>
      <c r="AC106" s="353"/>
      <c r="AD106" s="353"/>
      <c r="AE106" s="353"/>
      <c r="AF106" s="279"/>
    </row>
    <row r="107" spans="1:32" ht="24" hidden="1">
      <c r="A107" s="257">
        <f>Piloto!B162</f>
        <v>3302</v>
      </c>
      <c r="B107" s="352">
        <f>Piloto!G162</f>
        <v>215.8</v>
      </c>
      <c r="C107" s="255">
        <v>207.32</v>
      </c>
      <c r="D107" s="255">
        <v>3.49</v>
      </c>
      <c r="E107" s="348" t="s">
        <v>237</v>
      </c>
      <c r="F107" s="348" t="s">
        <v>218</v>
      </c>
      <c r="G107" s="348">
        <v>54</v>
      </c>
      <c r="H107" s="361" t="s">
        <v>135</v>
      </c>
      <c r="I107" s="361">
        <v>4.99</v>
      </c>
      <c r="J107" s="348">
        <f t="shared" si="16"/>
        <v>10112.942539388321</v>
      </c>
      <c r="K107" s="348">
        <f>VLOOKUP(A107,Piloto!$B$74:$G$170,5,FALSE)</f>
        <v>2182373</v>
      </c>
      <c r="L107" s="254">
        <f t="shared" si="17"/>
        <v>87294.92</v>
      </c>
      <c r="M107" s="254">
        <f t="shared" si="18"/>
        <v>43647.46</v>
      </c>
      <c r="N107" s="254">
        <f t="shared" si="19"/>
        <v>21725.523215000001</v>
      </c>
      <c r="O107" s="254">
        <f t="shared" si="20"/>
        <v>109118.65000000001</v>
      </c>
      <c r="P107" s="254">
        <f t="shared" si="21"/>
        <v>132033.56649999999</v>
      </c>
      <c r="Q107" s="254">
        <f t="shared" si="22"/>
        <v>807488.92186500004</v>
      </c>
      <c r="R107" s="254"/>
      <c r="S107" s="256">
        <f t="shared" si="23"/>
        <v>1374894.99</v>
      </c>
      <c r="T107" s="265"/>
      <c r="U107" s="254" t="e">
        <f>ROUND(#REF!*V$18,0)*$V$15</f>
        <v>#REF!</v>
      </c>
      <c r="V107" s="254" t="e">
        <f>PMT((1+Piloto!#REF!)^(IF($V$14="Semestrais",6,IF($V$14="Anuais",12,1)))-1,$V$15,-U107)</f>
        <v>#REF!</v>
      </c>
      <c r="W107" s="254" t="e">
        <f>ROUND(#REF!*X$18,0)*$X$15</f>
        <v>#REF!</v>
      </c>
      <c r="X107" s="254" t="e">
        <f>PMT((1+Piloto!#REF!)^(IF($X$14="Semestrais",6,IF($X$14="Anuais",12,1)))-1,$X$15,-W107)</f>
        <v>#REF!</v>
      </c>
      <c r="Y107" s="253"/>
      <c r="Z107" s="49" t="str">
        <f>VLOOKUP(A107,Piloto!B162:I270,4,FALSE)</f>
        <v>Contrato</v>
      </c>
      <c r="AC107" s="353"/>
      <c r="AD107" s="353"/>
      <c r="AE107" s="353"/>
      <c r="AF107" s="279"/>
    </row>
    <row r="108" spans="1:32" ht="24">
      <c r="A108" s="257">
        <f>Piloto!B163</f>
        <v>3303</v>
      </c>
      <c r="B108" s="352">
        <f>Piloto!G163</f>
        <v>202.86</v>
      </c>
      <c r="C108" s="255">
        <v>190.3</v>
      </c>
      <c r="D108" s="255">
        <v>7.25</v>
      </c>
      <c r="E108" s="348" t="s">
        <v>238</v>
      </c>
      <c r="F108" s="348" t="s">
        <v>132</v>
      </c>
      <c r="G108" s="348">
        <v>73</v>
      </c>
      <c r="H108" s="361" t="s">
        <v>132</v>
      </c>
      <c r="I108" s="361">
        <v>5.31</v>
      </c>
      <c r="J108" s="348">
        <f t="shared" si="16"/>
        <v>10112.939958592131</v>
      </c>
      <c r="K108" s="348">
        <f>VLOOKUP(A108,Piloto!$B$74:$G$170,5,FALSE)</f>
        <v>2051511</v>
      </c>
      <c r="L108" s="254">
        <f t="shared" si="17"/>
        <v>82060.44</v>
      </c>
      <c r="M108" s="254">
        <f t="shared" si="18"/>
        <v>41030.22</v>
      </c>
      <c r="N108" s="254">
        <f t="shared" si="19"/>
        <v>20422.792004999999</v>
      </c>
      <c r="O108" s="254">
        <f t="shared" si="20"/>
        <v>102575.55</v>
      </c>
      <c r="P108" s="254">
        <f t="shared" si="21"/>
        <v>124116.4155</v>
      </c>
      <c r="Q108" s="254">
        <f t="shared" si="22"/>
        <v>759069.32755499997</v>
      </c>
      <c r="R108" s="254"/>
      <c r="S108" s="256">
        <f t="shared" si="23"/>
        <v>1292451.93</v>
      </c>
      <c r="T108" s="265"/>
      <c r="U108" s="254" t="e">
        <f>ROUND(#REF!*V$18,0)*$V$15</f>
        <v>#REF!</v>
      </c>
      <c r="V108" s="254" t="e">
        <f>PMT((1+Piloto!#REF!)^(IF($V$14="Semestrais",6,IF($V$14="Anuais",12,1)))-1,$V$15,-U108)</f>
        <v>#REF!</v>
      </c>
      <c r="W108" s="254" t="e">
        <f>ROUND(#REF!*X$18,0)*$X$15</f>
        <v>#REF!</v>
      </c>
      <c r="X108" s="254" t="e">
        <f>PMT((1+Piloto!#REF!)^(IF($X$14="Semestrais",6,IF($X$14="Anuais",12,1)))-1,$X$15,-W108)</f>
        <v>#REF!</v>
      </c>
      <c r="Y108" s="253"/>
      <c r="Z108" s="49" t="str">
        <f>VLOOKUP(A108,Piloto!B163:I271,4,FALSE)</f>
        <v>Disponivel</v>
      </c>
      <c r="AC108" s="353"/>
      <c r="AD108" s="353"/>
      <c r="AE108" s="353"/>
      <c r="AF108" s="279"/>
    </row>
    <row r="109" spans="1:32" ht="24" hidden="1">
      <c r="A109" s="257">
        <f>Piloto!B164</f>
        <v>3401</v>
      </c>
      <c r="B109" s="352">
        <f>Piloto!G164</f>
        <v>236.53</v>
      </c>
      <c r="C109" s="255">
        <v>220.43</v>
      </c>
      <c r="D109" s="255">
        <v>9.48</v>
      </c>
      <c r="E109" s="348" t="s">
        <v>239</v>
      </c>
      <c r="F109" s="348" t="s">
        <v>218</v>
      </c>
      <c r="G109" s="348">
        <v>47</v>
      </c>
      <c r="H109" s="361" t="s">
        <v>135</v>
      </c>
      <c r="I109" s="361">
        <v>6.62</v>
      </c>
      <c r="J109" s="348">
        <f t="shared" si="16"/>
        <v>10112.941275948082</v>
      </c>
      <c r="K109" s="348">
        <f>VLOOKUP(A109,Piloto!$B$74:$G$170,5,FALSE)</f>
        <v>2392014</v>
      </c>
      <c r="L109" s="254">
        <f t="shared" si="17"/>
        <v>95680.56</v>
      </c>
      <c r="M109" s="254">
        <f t="shared" si="18"/>
        <v>47840.28</v>
      </c>
      <c r="N109" s="254">
        <f t="shared" si="19"/>
        <v>23812.499370000001</v>
      </c>
      <c r="O109" s="254">
        <f t="shared" si="20"/>
        <v>119600.70000000001</v>
      </c>
      <c r="P109" s="254">
        <f t="shared" si="21"/>
        <v>144716.84700000001</v>
      </c>
      <c r="Q109" s="254">
        <f t="shared" si="22"/>
        <v>885057.14006999996</v>
      </c>
      <c r="R109" s="254"/>
      <c r="S109" s="256">
        <f t="shared" si="23"/>
        <v>1506968.82</v>
      </c>
      <c r="T109" s="265"/>
      <c r="U109" s="254" t="e">
        <f>ROUND(#REF!*V$18,0)*$V$15</f>
        <v>#REF!</v>
      </c>
      <c r="V109" s="254" t="e">
        <f>PMT((1+Piloto!#REF!)^(IF($V$14="Semestrais",6,IF($V$14="Anuais",12,1)))-1,$V$15,-U109)</f>
        <v>#REF!</v>
      </c>
      <c r="W109" s="254" t="e">
        <f>ROUND(#REF!*X$18,0)*$X$15</f>
        <v>#REF!</v>
      </c>
      <c r="X109" s="254" t="e">
        <f>PMT((1+Piloto!#REF!)^(IF($X$14="Semestrais",6,IF($X$14="Anuais",12,1)))-1,$X$15,-W109)</f>
        <v>#REF!</v>
      </c>
      <c r="Y109" s="253"/>
      <c r="Z109" s="49" t="str">
        <f>VLOOKUP(A109,Piloto!B164:I272,4,FALSE)</f>
        <v>Contrato</v>
      </c>
      <c r="AC109" s="353"/>
      <c r="AD109" s="353"/>
      <c r="AE109" s="353"/>
      <c r="AF109" s="279"/>
    </row>
    <row r="110" spans="1:32" ht="24" hidden="1">
      <c r="A110" s="257">
        <f>Piloto!B165</f>
        <v>3402</v>
      </c>
      <c r="B110" s="352">
        <f>Piloto!G165</f>
        <v>239.1</v>
      </c>
      <c r="C110" s="255">
        <v>207.32</v>
      </c>
      <c r="D110" s="255">
        <v>25.75</v>
      </c>
      <c r="E110" s="348" t="s">
        <v>240</v>
      </c>
      <c r="F110" s="348" t="s">
        <v>135</v>
      </c>
      <c r="G110" s="348">
        <v>58</v>
      </c>
      <c r="H110" s="361" t="s">
        <v>135</v>
      </c>
      <c r="I110" s="361">
        <v>6.03</v>
      </c>
      <c r="J110" s="348">
        <f t="shared" si="16"/>
        <v>10092.726892513592</v>
      </c>
      <c r="K110" s="348">
        <f>VLOOKUP(A110,Piloto!$B$74:$G$170,5,FALSE)</f>
        <v>2413171</v>
      </c>
      <c r="L110" s="254">
        <f t="shared" si="17"/>
        <v>96526.84</v>
      </c>
      <c r="M110" s="254">
        <f t="shared" si="18"/>
        <v>48263.42</v>
      </c>
      <c r="N110" s="254">
        <f t="shared" si="19"/>
        <v>24023.117305</v>
      </c>
      <c r="O110" s="254">
        <f t="shared" si="20"/>
        <v>120658.55</v>
      </c>
      <c r="P110" s="254">
        <f t="shared" si="21"/>
        <v>145996.8455</v>
      </c>
      <c r="Q110" s="254">
        <f t="shared" si="22"/>
        <v>892885.33585499995</v>
      </c>
      <c r="R110" s="254"/>
      <c r="S110" s="256">
        <f t="shared" si="23"/>
        <v>1520297.73</v>
      </c>
      <c r="T110" s="265"/>
      <c r="U110" s="254" t="e">
        <f>ROUND(#REF!*V$18,0)*$V$15</f>
        <v>#REF!</v>
      </c>
      <c r="V110" s="254" t="e">
        <f>PMT((1+Piloto!#REF!)^(IF($V$14="Semestrais",6,IF($V$14="Anuais",12,1)))-1,$V$15,-U110)</f>
        <v>#REF!</v>
      </c>
      <c r="W110" s="254" t="e">
        <f>ROUND(#REF!*X$18,0)*$X$15</f>
        <v>#REF!</v>
      </c>
      <c r="X110" s="254" t="e">
        <f>PMT((1+Piloto!#REF!)^(IF($X$14="Semestrais",6,IF($X$14="Anuais",12,1)))-1,$X$15,-W110)</f>
        <v>#REF!</v>
      </c>
      <c r="Y110" s="253"/>
      <c r="Z110" s="49" t="str">
        <f>VLOOKUP(A110,Piloto!B165:I273,4,FALSE)</f>
        <v>Contrato</v>
      </c>
      <c r="AC110" s="353"/>
      <c r="AD110" s="353"/>
      <c r="AE110" s="353"/>
      <c r="AF110" s="279"/>
    </row>
    <row r="111" spans="1:32" ht="24">
      <c r="A111" s="257">
        <f>Piloto!B166</f>
        <v>3403</v>
      </c>
      <c r="B111" s="352">
        <f>Piloto!G166</f>
        <v>206.09</v>
      </c>
      <c r="C111" s="255">
        <v>190.3</v>
      </c>
      <c r="D111" s="255">
        <v>7.25</v>
      </c>
      <c r="E111" s="380" t="s">
        <v>241</v>
      </c>
      <c r="F111" s="380" t="s">
        <v>132</v>
      </c>
      <c r="G111" s="380">
        <v>72</v>
      </c>
      <c r="H111" s="381" t="s">
        <v>132</v>
      </c>
      <c r="I111" s="381">
        <v>8.5399999999999991</v>
      </c>
      <c r="J111" s="348">
        <f t="shared" si="16"/>
        <v>10112.940948129457</v>
      </c>
      <c r="K111" s="380">
        <f>VLOOKUP(A111,Piloto!$B$74:$G$170,5,FALSE)</f>
        <v>2084176</v>
      </c>
      <c r="L111" s="254">
        <f t="shared" si="17"/>
        <v>83367.040000000008</v>
      </c>
      <c r="M111" s="254">
        <f t="shared" si="18"/>
        <v>41683.520000000004</v>
      </c>
      <c r="N111" s="254">
        <f t="shared" si="19"/>
        <v>20747.97208</v>
      </c>
      <c r="O111" s="254">
        <f t="shared" si="20"/>
        <v>104208.8</v>
      </c>
      <c r="P111" s="254">
        <f t="shared" si="21"/>
        <v>126092.648</v>
      </c>
      <c r="Q111" s="254">
        <f t="shared" si="22"/>
        <v>771155.5408800001</v>
      </c>
      <c r="R111" s="254"/>
      <c r="S111" s="256">
        <f t="shared" si="23"/>
        <v>1313030.8800000001</v>
      </c>
      <c r="T111" s="265"/>
      <c r="U111" s="254" t="e">
        <f>ROUND(#REF!*V$18,0)*$V$15</f>
        <v>#REF!</v>
      </c>
      <c r="V111" s="254" t="e">
        <f>PMT((1+Piloto!#REF!)^(IF($V$14="Semestrais",6,IF($V$14="Anuais",12,1)))-1,$V$15,-U111)</f>
        <v>#REF!</v>
      </c>
      <c r="W111" s="254" t="e">
        <f>ROUND(#REF!*X$18,0)*$X$15</f>
        <v>#REF!</v>
      </c>
      <c r="X111" s="254" t="e">
        <f>PMT((1+Piloto!#REF!)^(IF($X$14="Semestrais",6,IF($X$14="Anuais",12,1)))-1,$X$15,-W111)</f>
        <v>#REF!</v>
      </c>
      <c r="Y111" s="253"/>
      <c r="Z111" s="49" t="str">
        <f>VLOOKUP(A111,Piloto!B166:I274,4,FALSE)</f>
        <v>Disponivel</v>
      </c>
      <c r="AC111" s="353"/>
      <c r="AD111" s="353"/>
      <c r="AE111" s="353"/>
      <c r="AF111" s="279"/>
    </row>
    <row r="112" spans="1:32" ht="24">
      <c r="A112" s="257">
        <f>Piloto!B167</f>
        <v>3501</v>
      </c>
      <c r="B112" s="357">
        <f>C112+D112+I112</f>
        <v>241.22</v>
      </c>
      <c r="C112" s="358">
        <v>220.43</v>
      </c>
      <c r="D112" s="358">
        <v>9.48</v>
      </c>
      <c r="E112" s="380" t="s">
        <v>242</v>
      </c>
      <c r="F112" s="380" t="s">
        <v>132</v>
      </c>
      <c r="G112" s="383">
        <v>71</v>
      </c>
      <c r="H112" s="381" t="s">
        <v>132</v>
      </c>
      <c r="I112" s="381">
        <v>11.31</v>
      </c>
      <c r="J112" s="348">
        <f t="shared" si="16"/>
        <v>9650.671586103972</v>
      </c>
      <c r="K112" s="380">
        <f>VLOOKUP(A112,Piloto!$B$74:$G$170,5,FALSE)</f>
        <v>2327935</v>
      </c>
      <c r="L112" s="366">
        <f t="shared" si="17"/>
        <v>93117.400000000009</v>
      </c>
      <c r="M112" s="366">
        <f t="shared" si="18"/>
        <v>46558.700000000004</v>
      </c>
      <c r="N112" s="366">
        <f t="shared" si="19"/>
        <v>23174.592925000001</v>
      </c>
      <c r="O112" s="366">
        <f t="shared" si="20"/>
        <v>116396.75</v>
      </c>
      <c r="P112" s="366">
        <f t="shared" si="21"/>
        <v>140840.0675</v>
      </c>
      <c r="Q112" s="366">
        <f t="shared" si="22"/>
        <v>861347.58967500005</v>
      </c>
      <c r="R112" s="366"/>
      <c r="S112" s="365">
        <f t="shared" si="23"/>
        <v>1466599.05</v>
      </c>
      <c r="T112" s="265"/>
      <c r="U112" s="254" t="e">
        <f>ROUND(#REF!*V$18,0)*$V$15</f>
        <v>#REF!</v>
      </c>
      <c r="V112" s="254" t="e">
        <f>PMT((1+Piloto!#REF!)^(IF($V$14="Semestrais",6,IF($V$14="Anuais",12,1)))-1,$V$15,-U112)</f>
        <v>#REF!</v>
      </c>
      <c r="W112" s="254" t="e">
        <f>ROUND(#REF!*X$18,0)*$X$15</f>
        <v>#REF!</v>
      </c>
      <c r="X112" s="254" t="e">
        <f>PMT((1+Piloto!#REF!)^(IF($X$14="Semestrais",6,IF($X$14="Anuais",12,1)))-1,$X$15,-W112)</f>
        <v>#REF!</v>
      </c>
      <c r="Y112" s="367"/>
      <c r="Z112" s="49" t="str">
        <f>VLOOKUP(A112,Piloto!B167:I275,4,FALSE)</f>
        <v>Disponivel</v>
      </c>
      <c r="AC112" s="368"/>
      <c r="AD112" s="368"/>
      <c r="AE112" s="368"/>
      <c r="AF112" s="279"/>
    </row>
    <row r="113" spans="1:32" ht="24" hidden="1">
      <c r="A113" s="257">
        <f>Piloto!B168</f>
        <v>3502</v>
      </c>
      <c r="B113" s="352">
        <f>Piloto!G168</f>
        <v>224.59</v>
      </c>
      <c r="C113" s="255">
        <v>207.32</v>
      </c>
      <c r="D113" s="255">
        <v>3.49</v>
      </c>
      <c r="E113" s="348" t="s">
        <v>243</v>
      </c>
      <c r="F113" s="348" t="s">
        <v>137</v>
      </c>
      <c r="G113" s="348">
        <v>31</v>
      </c>
      <c r="H113" s="361" t="s">
        <v>137</v>
      </c>
      <c r="I113" s="361">
        <v>13.78</v>
      </c>
      <c r="J113" s="348">
        <f t="shared" si="16"/>
        <v>10112.943586090209</v>
      </c>
      <c r="K113" s="348">
        <f>VLOOKUP(A113,Piloto!$B$74:$G$170,5,FALSE)</f>
        <v>2271266</v>
      </c>
      <c r="L113" s="254">
        <f t="shared" si="17"/>
        <v>90850.64</v>
      </c>
      <c r="M113" s="254">
        <f t="shared" si="18"/>
        <v>45425.32</v>
      </c>
      <c r="N113" s="254">
        <f t="shared" si="19"/>
        <v>22610.453030000001</v>
      </c>
      <c r="O113" s="254">
        <f t="shared" si="20"/>
        <v>113563.3</v>
      </c>
      <c r="P113" s="254">
        <f t="shared" si="21"/>
        <v>137411.59299999999</v>
      </c>
      <c r="Q113" s="254">
        <f t="shared" si="22"/>
        <v>840379.77633000002</v>
      </c>
      <c r="R113" s="254"/>
      <c r="S113" s="256">
        <f t="shared" si="23"/>
        <v>1430897.58</v>
      </c>
      <c r="T113" s="265"/>
      <c r="U113" s="254" t="e">
        <f>ROUND(#REF!*V$18,0)*$V$15</f>
        <v>#REF!</v>
      </c>
      <c r="V113" s="254" t="e">
        <f>PMT((1+Piloto!#REF!)^(IF($V$14="Semestrais",6,IF($V$14="Anuais",12,1)))-1,$V$15,-U113)</f>
        <v>#REF!</v>
      </c>
      <c r="W113" s="254" t="e">
        <f>ROUND(#REF!*X$18,0)*$X$15</f>
        <v>#REF!</v>
      </c>
      <c r="X113" s="254" t="e">
        <f>PMT((1+Piloto!#REF!)^(IF($X$14="Semestrais",6,IF($X$14="Anuais",12,1)))-1,$X$15,-W113)</f>
        <v>#REF!</v>
      </c>
      <c r="Y113" s="253"/>
      <c r="Z113" s="49" t="str">
        <f>VLOOKUP(A113,Piloto!B168:I276,4,FALSE)</f>
        <v>Contrato</v>
      </c>
      <c r="AC113" s="353"/>
      <c r="AD113" s="353"/>
      <c r="AE113" s="353"/>
      <c r="AF113" s="279"/>
    </row>
    <row r="114" spans="1:32" ht="24">
      <c r="A114" s="371">
        <f>Piloto!B169</f>
        <v>3503</v>
      </c>
      <c r="B114" s="372">
        <f>Piloto!G169</f>
        <v>488.01</v>
      </c>
      <c r="C114" s="373">
        <v>408.85</v>
      </c>
      <c r="D114" s="373">
        <v>73.010000000000005</v>
      </c>
      <c r="E114" s="374" t="s">
        <v>244</v>
      </c>
      <c r="F114" s="374" t="s">
        <v>131</v>
      </c>
      <c r="G114" s="374">
        <v>33</v>
      </c>
      <c r="H114" s="375" t="s">
        <v>131</v>
      </c>
      <c r="I114" s="375">
        <v>6.15</v>
      </c>
      <c r="J114" s="348">
        <f t="shared" si="16"/>
        <v>11115.159525419562</v>
      </c>
      <c r="K114" s="374">
        <f>VLOOKUP(A114,Piloto!$B$74:$G$170,5,FALSE)</f>
        <v>5424309</v>
      </c>
      <c r="L114" s="376">
        <f t="shared" si="17"/>
        <v>216972.36000000002</v>
      </c>
      <c r="M114" s="376">
        <f t="shared" si="18"/>
        <v>108486.18000000001</v>
      </c>
      <c r="N114" s="376">
        <f t="shared" si="19"/>
        <v>53998.996095000002</v>
      </c>
      <c r="O114" s="376">
        <f t="shared" si="20"/>
        <v>271215.45</v>
      </c>
      <c r="P114" s="376">
        <f t="shared" si="21"/>
        <v>328170.69449999998</v>
      </c>
      <c r="Q114" s="376">
        <f t="shared" si="22"/>
        <v>2007021.4515449998</v>
      </c>
      <c r="R114" s="376"/>
      <c r="S114" s="377">
        <f t="shared" si="23"/>
        <v>3417314.67</v>
      </c>
      <c r="T114" s="265"/>
      <c r="U114" s="254" t="e">
        <f>ROUND(#REF!*V$18,0)*$V$15</f>
        <v>#REF!</v>
      </c>
      <c r="V114" s="254" t="e">
        <f>PMT((1+Piloto!#REF!)^(IF($V$14="Semestrais",6,IF($V$14="Anuais",12,1)))-1,$V$15,-U114)</f>
        <v>#REF!</v>
      </c>
      <c r="W114" s="254" t="e">
        <f>ROUND(#REF!*X$18,0)*$X$15</f>
        <v>#REF!</v>
      </c>
      <c r="X114" s="254" t="e">
        <f>PMT((1+Piloto!#REF!)^(IF($X$14="Semestrais",6,IF($X$14="Anuais",12,1)))-1,$X$15,-W114)</f>
        <v>#REF!</v>
      </c>
      <c r="Y114" s="253"/>
      <c r="Z114" s="49" t="str">
        <f>VLOOKUP(A114,Piloto!B169:I277,4,FALSE)</f>
        <v>Disponivel</v>
      </c>
      <c r="AC114" s="353"/>
      <c r="AD114" s="353"/>
      <c r="AE114" s="353"/>
      <c r="AF114" s="279"/>
    </row>
    <row r="115" spans="1:32" ht="24" hidden="1">
      <c r="A115" s="257">
        <f>Piloto!B170</f>
        <v>3600</v>
      </c>
      <c r="B115" s="352">
        <f>Piloto!G170</f>
        <v>417.6</v>
      </c>
      <c r="C115" s="255">
        <v>374.13</v>
      </c>
      <c r="D115" s="255">
        <v>37.49</v>
      </c>
      <c r="E115" s="348" t="s">
        <v>245</v>
      </c>
      <c r="F115" s="348" t="s">
        <v>131</v>
      </c>
      <c r="G115" s="348">
        <v>34</v>
      </c>
      <c r="H115" s="361" t="s">
        <v>131</v>
      </c>
      <c r="I115" s="361">
        <v>5.98</v>
      </c>
      <c r="J115" s="348">
        <f t="shared" ref="J115" si="24">K115/B115</f>
        <v>11115.15804597701</v>
      </c>
      <c r="K115" s="348">
        <f>VLOOKUP(A115,Piloto!$B$74:$G$170,5,FALSE)</f>
        <v>4641690</v>
      </c>
      <c r="L115" s="254">
        <f t="shared" si="17"/>
        <v>185667.6</v>
      </c>
      <c r="M115" s="254">
        <f t="shared" si="18"/>
        <v>92833.8</v>
      </c>
      <c r="N115" s="254">
        <f t="shared" si="19"/>
        <v>46208.023950000003</v>
      </c>
      <c r="O115" s="254">
        <f t="shared" si="20"/>
        <v>232084.5</v>
      </c>
      <c r="P115" s="254">
        <f t="shared" si="21"/>
        <v>280822.245</v>
      </c>
      <c r="Q115" s="254">
        <f t="shared" si="22"/>
        <v>1717448.5084500001</v>
      </c>
      <c r="R115" s="254"/>
      <c r="S115" s="256">
        <f t="shared" si="23"/>
        <v>2924264.7</v>
      </c>
      <c r="T115" s="265"/>
      <c r="U115" s="254" t="e">
        <f>ROUND(#REF!*V$18,0)*$V$15</f>
        <v>#REF!</v>
      </c>
      <c r="V115" s="254" t="e">
        <f>PMT((1+Piloto!#REF!)^(IF($V$14="Semestrais",6,IF($V$14="Anuais",12,1)))-1,$V$15,-U115)</f>
        <v>#REF!</v>
      </c>
      <c r="W115" s="254" t="e">
        <f>ROUND(#REF!*X$18,0)*$X$15</f>
        <v>#REF!</v>
      </c>
      <c r="X115" s="254" t="e">
        <f>PMT((1+Piloto!#REF!)^(IF($X$14="Semestrais",6,IF($X$14="Anuais",12,1)))-1,$X$15,-W115)</f>
        <v>#REF!</v>
      </c>
      <c r="Y115" s="253"/>
      <c r="Z115" s="49" t="str">
        <f>VLOOKUP(A115,Piloto!B170:I278,4,FALSE)</f>
        <v>Contrato</v>
      </c>
      <c r="AC115" s="353"/>
      <c r="AD115" s="353"/>
      <c r="AE115" s="353"/>
      <c r="AF115" s="279"/>
    </row>
  </sheetData>
  <autoFilter ref="Z17:Z115" xr:uid="{00000000-0001-0000-0100-000000000000}">
    <filterColumn colId="0">
      <filters>
        <filter val="Disponivel"/>
        <filter val="percentual"/>
      </filters>
    </filterColumn>
  </autoFilter>
  <mergeCells count="15">
    <mergeCell ref="I14:I17"/>
    <mergeCell ref="A11:T11"/>
    <mergeCell ref="A12:T12"/>
    <mergeCell ref="A14:A17"/>
    <mergeCell ref="B14:B17"/>
    <mergeCell ref="C14:C17"/>
    <mergeCell ref="D14:D17"/>
    <mergeCell ref="E14:E17"/>
    <mergeCell ref="F14:F17"/>
    <mergeCell ref="G14:G17"/>
    <mergeCell ref="H14:H17"/>
    <mergeCell ref="J14:J17"/>
    <mergeCell ref="K14:K16"/>
    <mergeCell ref="Q14:Q16"/>
    <mergeCell ref="S14:S16"/>
  </mergeCells>
  <pageMargins left="0.25" right="0.25" top="0.75" bottom="0.75" header="0.3" footer="0.3"/>
  <pageSetup paperSize="9" scale="36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6"/>
  <sheetViews>
    <sheetView showZeros="0" topLeftCell="A15" workbookViewId="0">
      <selection activeCell="A55" sqref="A55:G55"/>
    </sheetView>
  </sheetViews>
  <sheetFormatPr defaultColWidth="9.140625" defaultRowHeight="12.95"/>
  <cols>
    <col min="1" max="1" width="15.140625" customWidth="1"/>
    <col min="2" max="2" width="19.7109375" customWidth="1"/>
    <col min="3" max="3" width="17" customWidth="1"/>
    <col min="4" max="4" width="17.7109375" customWidth="1"/>
    <col min="5" max="5" width="18.28515625" customWidth="1"/>
    <col min="6" max="6" width="21" customWidth="1"/>
    <col min="7" max="7" width="28.85546875" customWidth="1"/>
  </cols>
  <sheetData>
    <row r="1" spans="1:9" ht="26.25" customHeight="1">
      <c r="A1" s="459" t="s">
        <v>246</v>
      </c>
      <c r="B1" s="460"/>
      <c r="C1" s="460"/>
      <c r="D1" s="460"/>
      <c r="E1" s="460"/>
      <c r="F1" s="460"/>
      <c r="G1" s="461"/>
      <c r="H1" s="2"/>
    </row>
    <row r="2" spans="1:9" ht="9" customHeight="1">
      <c r="A2" s="63"/>
      <c r="B2" s="63"/>
      <c r="C2" s="63"/>
      <c r="D2" s="63"/>
      <c r="E2" s="63"/>
      <c r="F2" s="63"/>
      <c r="G2" s="63"/>
      <c r="H2" s="2"/>
    </row>
    <row r="3" spans="1:9">
      <c r="A3" s="131" t="s">
        <v>247</v>
      </c>
      <c r="B3" s="462" t="s">
        <v>248</v>
      </c>
      <c r="C3" s="462"/>
      <c r="D3" s="462"/>
      <c r="E3" s="63"/>
      <c r="F3" s="63"/>
      <c r="G3" s="63"/>
      <c r="H3" s="2"/>
    </row>
    <row r="4" spans="1:9" ht="6.75" customHeight="1">
      <c r="A4" s="63"/>
      <c r="B4" s="63"/>
      <c r="C4" s="63"/>
      <c r="D4" s="63"/>
      <c r="E4" s="63"/>
      <c r="F4" s="63"/>
      <c r="G4" s="63"/>
      <c r="H4" s="2"/>
    </row>
    <row r="5" spans="1:9" s="65" customFormat="1" ht="34.5" customHeight="1">
      <c r="A5" s="463" t="s">
        <v>249</v>
      </c>
      <c r="B5" s="464"/>
      <c r="C5" s="464"/>
      <c r="D5" s="464"/>
      <c r="E5" s="464"/>
      <c r="F5" s="464"/>
      <c r="G5" s="464"/>
      <c r="H5" s="64"/>
    </row>
    <row r="6" spans="1:9" ht="7.5" customHeight="1">
      <c r="A6" s="66"/>
      <c r="B6" s="63"/>
      <c r="C6" s="63"/>
      <c r="D6" s="63"/>
      <c r="E6" s="63"/>
      <c r="F6" s="63"/>
      <c r="G6" s="63"/>
      <c r="H6" s="2"/>
    </row>
    <row r="7" spans="1:9" ht="16.5" customHeight="1">
      <c r="A7" s="465" t="s">
        <v>250</v>
      </c>
      <c r="B7" s="466"/>
      <c r="C7" s="466"/>
      <c r="D7" s="466"/>
      <c r="E7" s="466"/>
      <c r="F7" s="466"/>
      <c r="G7" s="467"/>
      <c r="H7" s="2"/>
    </row>
    <row r="8" spans="1:9" s="63" customFormat="1" ht="7.5" customHeight="1">
      <c r="A8" s="67"/>
      <c r="B8" s="67"/>
      <c r="C8" s="67"/>
      <c r="D8" s="67"/>
      <c r="E8" s="67"/>
      <c r="F8" s="67"/>
      <c r="G8" s="67"/>
    </row>
    <row r="9" spans="1:9" ht="12.75" customHeight="1">
      <c r="A9" s="68"/>
      <c r="B9" s="63"/>
      <c r="C9" s="69"/>
      <c r="D9" s="405"/>
      <c r="E9" s="405"/>
      <c r="F9" s="405"/>
      <c r="G9" s="63"/>
      <c r="H9" s="2"/>
      <c r="I9" s="2"/>
    </row>
    <row r="10" spans="1:9" ht="14.25" customHeight="1">
      <c r="A10" s="63"/>
      <c r="B10" s="60" t="s">
        <v>251</v>
      </c>
      <c r="C10" s="471" t="e">
        <f>#REF!</f>
        <v>#REF!</v>
      </c>
      <c r="D10" s="472"/>
      <c r="E10" s="472"/>
      <c r="F10" s="473"/>
      <c r="G10" s="63"/>
      <c r="H10" s="2"/>
      <c r="I10" s="2"/>
    </row>
    <row r="11" spans="1:9" ht="13.5" customHeight="1">
      <c r="A11" s="63"/>
      <c r="B11" s="70" t="s">
        <v>252</v>
      </c>
      <c r="C11" s="469" t="e">
        <f>#REF!</f>
        <v>#REF!</v>
      </c>
      <c r="D11" s="470"/>
      <c r="E11" s="70" t="s">
        <v>253</v>
      </c>
      <c r="F11" s="209" t="e">
        <f>#REF!</f>
        <v>#REF!</v>
      </c>
      <c r="G11" s="63"/>
      <c r="H11" s="2"/>
      <c r="I11" s="2"/>
    </row>
    <row r="12" spans="1:9" ht="15" customHeight="1">
      <c r="A12" s="63"/>
      <c r="B12" s="60" t="s">
        <v>254</v>
      </c>
      <c r="C12" s="470" t="e">
        <f>#REF!</f>
        <v>#REF!</v>
      </c>
      <c r="D12" s="470"/>
      <c r="E12" s="70" t="s">
        <v>255</v>
      </c>
      <c r="F12" s="209" t="e">
        <f>#REF!</f>
        <v>#REF!</v>
      </c>
      <c r="G12" s="63"/>
      <c r="H12" s="2"/>
      <c r="I12" s="2"/>
    </row>
    <row r="13" spans="1:9" ht="12.75" customHeight="1">
      <c r="A13" s="63"/>
      <c r="B13" s="70" t="s">
        <v>256</v>
      </c>
      <c r="C13" s="471" t="e">
        <f>#REF!</f>
        <v>#REF!</v>
      </c>
      <c r="D13" s="472"/>
      <c r="E13" s="472"/>
      <c r="F13" s="473"/>
      <c r="G13" s="63"/>
      <c r="H13" s="2"/>
      <c r="I13" s="2"/>
    </row>
    <row r="14" spans="1:9" ht="12.75" customHeight="1">
      <c r="A14" s="63"/>
      <c r="B14" s="70" t="s">
        <v>252</v>
      </c>
      <c r="C14" s="469" t="e">
        <f>#REF!</f>
        <v>#REF!</v>
      </c>
      <c r="D14" s="470"/>
      <c r="E14" s="70" t="s">
        <v>253</v>
      </c>
      <c r="F14" s="209" t="e">
        <f>#REF!</f>
        <v>#REF!</v>
      </c>
      <c r="G14" s="63"/>
      <c r="H14" s="2"/>
      <c r="I14" s="2"/>
    </row>
    <row r="15" spans="1:9" ht="15" customHeight="1">
      <c r="A15" s="63"/>
      <c r="B15" s="69"/>
      <c r="D15" s="405"/>
      <c r="E15" s="405"/>
      <c r="F15" s="405"/>
      <c r="G15" s="63"/>
      <c r="H15" s="2"/>
      <c r="I15" s="2"/>
    </row>
    <row r="16" spans="1:9" ht="12.75" customHeight="1">
      <c r="A16" s="63"/>
      <c r="B16" s="60" t="s">
        <v>257</v>
      </c>
      <c r="C16" s="452" t="e">
        <f>#REF!</f>
        <v>#REF!</v>
      </c>
      <c r="D16" s="452"/>
      <c r="E16" s="452"/>
      <c r="F16" s="452"/>
      <c r="G16" s="63"/>
      <c r="H16" s="2"/>
      <c r="I16" s="2"/>
    </row>
    <row r="17" spans="1:9" ht="12.75" customHeight="1">
      <c r="A17" s="63"/>
      <c r="B17" s="60" t="s">
        <v>258</v>
      </c>
      <c r="C17" s="452" t="e">
        <f>#REF!</f>
        <v>#REF!</v>
      </c>
      <c r="D17" s="452"/>
      <c r="E17" s="70" t="s">
        <v>259</v>
      </c>
      <c r="F17" s="71" t="e">
        <f>#REF!</f>
        <v>#REF!</v>
      </c>
      <c r="G17" s="72"/>
      <c r="H17" s="2"/>
      <c r="I17" s="2"/>
    </row>
    <row r="18" spans="1:9" ht="12.75" customHeight="1">
      <c r="A18" s="63"/>
      <c r="B18" s="60" t="s">
        <v>260</v>
      </c>
      <c r="C18" s="453" t="e">
        <f>#REF!</f>
        <v>#REF!</v>
      </c>
      <c r="D18" s="454"/>
      <c r="E18" s="60" t="s">
        <v>254</v>
      </c>
      <c r="F18" s="71" t="e">
        <f>#REF!</f>
        <v>#REF!</v>
      </c>
      <c r="G18" s="63"/>
      <c r="H18" s="2"/>
      <c r="I18" s="2"/>
    </row>
    <row r="19" spans="1:9" ht="12.75" customHeight="1">
      <c r="A19" s="63"/>
      <c r="B19" s="70" t="s">
        <v>261</v>
      </c>
      <c r="C19" s="453" t="e">
        <f>#REF!</f>
        <v>#REF!</v>
      </c>
      <c r="D19" s="468"/>
      <c r="E19" s="468"/>
      <c r="F19" s="454"/>
      <c r="G19" s="63"/>
      <c r="H19" s="2"/>
      <c r="I19" s="2"/>
    </row>
    <row r="20" spans="1:9" ht="12.75" customHeight="1">
      <c r="A20" s="63"/>
      <c r="B20" s="70" t="s">
        <v>255</v>
      </c>
      <c r="C20" s="453" t="e">
        <f>#REF!</f>
        <v>#REF!</v>
      </c>
      <c r="D20" s="454"/>
      <c r="E20" s="60" t="s">
        <v>253</v>
      </c>
      <c r="F20" s="71" t="e">
        <f>#REF!</f>
        <v>#REF!</v>
      </c>
      <c r="G20" s="63"/>
      <c r="H20" s="2"/>
      <c r="I20" s="2"/>
    </row>
    <row r="21" spans="1:9" ht="12.75" customHeight="1">
      <c r="A21" s="63"/>
      <c r="B21" s="70" t="s">
        <v>261</v>
      </c>
      <c r="C21" s="453" t="e">
        <f>#REF!</f>
        <v>#REF!</v>
      </c>
      <c r="D21" s="468"/>
      <c r="E21" s="468"/>
      <c r="F21" s="454"/>
      <c r="G21" s="63"/>
      <c r="H21" s="2"/>
      <c r="I21" s="2"/>
    </row>
    <row r="22" spans="1:9" ht="12.75" customHeight="1">
      <c r="A22" s="63"/>
      <c r="B22" s="70" t="s">
        <v>255</v>
      </c>
      <c r="C22" s="453" t="e">
        <f>#REF!</f>
        <v>#REF!</v>
      </c>
      <c r="D22" s="454"/>
      <c r="E22" s="60" t="s">
        <v>253</v>
      </c>
      <c r="F22" s="71" t="e">
        <f>#REF!</f>
        <v>#REF!</v>
      </c>
      <c r="G22" s="63"/>
      <c r="H22" s="2"/>
      <c r="I22" s="2"/>
    </row>
    <row r="23" spans="1:9" ht="12.75" customHeight="1">
      <c r="A23" s="63"/>
      <c r="B23" s="63"/>
      <c r="C23" s="69"/>
      <c r="D23" s="405"/>
      <c r="E23" s="405"/>
      <c r="F23" s="405"/>
      <c r="G23" s="63"/>
      <c r="H23" s="2"/>
      <c r="I23" s="2"/>
    </row>
    <row r="24" spans="1:9" s="73" customFormat="1" ht="16.5" customHeight="1">
      <c r="A24" s="135" t="s">
        <v>262</v>
      </c>
      <c r="B24" s="136"/>
      <c r="C24" s="406"/>
      <c r="D24" s="406"/>
      <c r="E24" s="406"/>
      <c r="F24" s="406"/>
      <c r="G24" s="137"/>
      <c r="H24" s="64"/>
      <c r="I24" s="64"/>
    </row>
    <row r="25" spans="1:9" ht="8.25" customHeight="1">
      <c r="A25" s="74"/>
      <c r="B25" s="74"/>
      <c r="C25" s="2"/>
      <c r="D25" s="2"/>
      <c r="E25" s="2"/>
      <c r="F25" s="2"/>
      <c r="G25" s="74"/>
      <c r="H25" s="2"/>
      <c r="I25" s="2"/>
    </row>
    <row r="26" spans="1:9" ht="23.25" customHeight="1">
      <c r="A26" s="75" t="s">
        <v>263</v>
      </c>
      <c r="B26" s="474" t="s">
        <v>264</v>
      </c>
      <c r="C26" s="475"/>
      <c r="D26" s="75" t="s">
        <v>265</v>
      </c>
      <c r="E26" s="108" t="e">
        <f>#REF!</f>
        <v>#REF!</v>
      </c>
      <c r="F26" s="76" t="s">
        <v>266</v>
      </c>
      <c r="G26" s="106" t="s">
        <v>267</v>
      </c>
      <c r="H26" s="2"/>
      <c r="I26" s="2"/>
    </row>
    <row r="27" spans="1:9" ht="7.5" customHeight="1">
      <c r="B27" s="407"/>
      <c r="C27" s="407"/>
      <c r="D27" s="88"/>
      <c r="E27" s="109"/>
      <c r="F27" s="63"/>
      <c r="G27" s="65"/>
      <c r="H27" s="2"/>
      <c r="I27" s="2"/>
    </row>
    <row r="28" spans="1:9" ht="20.25" customHeight="1">
      <c r="A28" s="76" t="s">
        <v>268</v>
      </c>
      <c r="B28" s="119" t="s">
        <v>269</v>
      </c>
      <c r="C28" s="128"/>
      <c r="D28" s="76" t="s">
        <v>270</v>
      </c>
      <c r="E28" s="110" t="s">
        <v>271</v>
      </c>
      <c r="F28" s="76" t="s">
        <v>272</v>
      </c>
      <c r="G28" s="107" t="e">
        <f>#REF!</f>
        <v>#REF!</v>
      </c>
      <c r="H28" s="2"/>
      <c r="I28" s="2"/>
    </row>
    <row r="29" spans="1:9" ht="7.5" customHeight="1">
      <c r="A29" s="2"/>
      <c r="C29" s="63"/>
      <c r="D29" s="63"/>
      <c r="E29" s="63"/>
      <c r="F29" s="63"/>
      <c r="H29" s="2"/>
      <c r="I29" s="2"/>
    </row>
    <row r="30" spans="1:9" s="73" customFormat="1" ht="15" customHeight="1">
      <c r="A30" s="455" t="s">
        <v>273</v>
      </c>
      <c r="B30" s="456"/>
      <c r="C30" s="456"/>
      <c r="D30" s="456"/>
      <c r="E30" s="456"/>
      <c r="F30" s="456"/>
      <c r="G30" s="457"/>
      <c r="H30" s="64"/>
      <c r="I30" s="64"/>
    </row>
    <row r="31" spans="1:9" ht="11.25" customHeight="1">
      <c r="A31" s="476"/>
      <c r="B31" s="476"/>
      <c r="C31" s="476"/>
      <c r="D31" s="476"/>
      <c r="E31" s="476"/>
      <c r="F31" s="476"/>
      <c r="G31" s="476"/>
      <c r="H31" s="2"/>
      <c r="I31" s="2"/>
    </row>
    <row r="32" spans="1:9" s="63" customFormat="1" ht="39" customHeight="1">
      <c r="A32" s="77" t="s">
        <v>274</v>
      </c>
      <c r="B32" s="78" t="s">
        <v>275</v>
      </c>
      <c r="C32" s="78" t="s">
        <v>276</v>
      </c>
      <c r="D32" s="78" t="s">
        <v>277</v>
      </c>
      <c r="E32" s="78" t="s">
        <v>278</v>
      </c>
      <c r="F32" s="79" t="s">
        <v>279</v>
      </c>
      <c r="G32" s="80" t="s">
        <v>280</v>
      </c>
      <c r="H32" s="81"/>
      <c r="I32" s="81"/>
    </row>
    <row r="33" spans="1:9" s="128" customFormat="1" ht="12.75" customHeight="1">
      <c r="A33" s="111" t="e">
        <f>#REF!</f>
        <v>#REF!</v>
      </c>
      <c r="B33" s="112" t="e">
        <f>#REF!</f>
        <v>#REF!</v>
      </c>
      <c r="C33" s="113" t="e">
        <f>#REF!</f>
        <v>#REF!</v>
      </c>
      <c r="D33" s="114" t="e">
        <f>#REF!</f>
        <v>#REF!</v>
      </c>
      <c r="E33" s="115" t="e">
        <f t="shared" ref="E33:E40" si="0">D33*A33</f>
        <v>#REF!</v>
      </c>
      <c r="F33" s="118" t="e">
        <f>#REF!</f>
        <v>#REF!</v>
      </c>
      <c r="G33" s="206"/>
      <c r="H33" s="127"/>
      <c r="I33" s="127"/>
    </row>
    <row r="34" spans="1:9" s="128" customFormat="1" ht="14.1">
      <c r="A34" s="111" t="e">
        <f>#REF!</f>
        <v>#REF!</v>
      </c>
      <c r="B34" s="112" t="e">
        <f>#REF!</f>
        <v>#REF!</v>
      </c>
      <c r="C34" s="113" t="e">
        <f>#REF!</f>
        <v>#REF!</v>
      </c>
      <c r="D34" s="114" t="e">
        <f>#REF!</f>
        <v>#REF!</v>
      </c>
      <c r="E34" s="116" t="e">
        <f t="shared" si="0"/>
        <v>#REF!</v>
      </c>
      <c r="F34" s="118" t="e">
        <f>#REF!</f>
        <v>#REF!</v>
      </c>
      <c r="G34" s="206"/>
      <c r="H34" s="127"/>
      <c r="I34" s="127"/>
    </row>
    <row r="35" spans="1:9" s="128" customFormat="1" ht="14.1">
      <c r="A35" s="111" t="e">
        <f>#REF!</f>
        <v>#REF!</v>
      </c>
      <c r="B35" s="112" t="e">
        <f>#REF!</f>
        <v>#REF!</v>
      </c>
      <c r="C35" s="113" t="e">
        <f>#REF!</f>
        <v>#REF!</v>
      </c>
      <c r="D35" s="114" t="e">
        <f>#REF!</f>
        <v>#REF!</v>
      </c>
      <c r="E35" s="116" t="e">
        <f t="shared" si="0"/>
        <v>#REF!</v>
      </c>
      <c r="F35" s="118" t="e">
        <f>#REF!</f>
        <v>#REF!</v>
      </c>
      <c r="G35" s="206"/>
      <c r="H35" s="127"/>
      <c r="I35" s="127"/>
    </row>
    <row r="36" spans="1:9" s="128" customFormat="1" ht="14.1">
      <c r="A36" s="111" t="e">
        <f>#REF!</f>
        <v>#REF!</v>
      </c>
      <c r="B36" s="112" t="e">
        <f>#REF!</f>
        <v>#REF!</v>
      </c>
      <c r="C36" s="113" t="e">
        <f>#REF!</f>
        <v>#REF!</v>
      </c>
      <c r="D36" s="114" t="e">
        <f>#REF!</f>
        <v>#REF!</v>
      </c>
      <c r="E36" s="116" t="e">
        <f t="shared" si="0"/>
        <v>#REF!</v>
      </c>
      <c r="F36" s="118" t="e">
        <f>#REF!</f>
        <v>#REF!</v>
      </c>
      <c r="G36" s="206"/>
      <c r="H36" s="127"/>
      <c r="I36" s="127"/>
    </row>
    <row r="37" spans="1:9" s="128" customFormat="1" ht="14.1">
      <c r="A37" s="111" t="e">
        <f>#REF!</f>
        <v>#REF!</v>
      </c>
      <c r="B37" s="112" t="e">
        <f>#REF!</f>
        <v>#REF!</v>
      </c>
      <c r="C37" s="113" t="e">
        <f>#REF!</f>
        <v>#REF!</v>
      </c>
      <c r="D37" s="114" t="e">
        <f>#REF!</f>
        <v>#REF!</v>
      </c>
      <c r="E37" s="116" t="e">
        <f t="shared" si="0"/>
        <v>#REF!</v>
      </c>
      <c r="F37" s="118" t="e">
        <f>#REF!</f>
        <v>#REF!</v>
      </c>
      <c r="G37" s="206"/>
      <c r="H37" s="127"/>
      <c r="I37" s="127"/>
    </row>
    <row r="38" spans="1:9" s="128" customFormat="1" ht="14.1">
      <c r="A38" s="111" t="e">
        <f>#REF!</f>
        <v>#REF!</v>
      </c>
      <c r="B38" s="112" t="e">
        <f>#REF!</f>
        <v>#REF!</v>
      </c>
      <c r="C38" s="113" t="e">
        <f>#REF!</f>
        <v>#REF!</v>
      </c>
      <c r="D38" s="114" t="e">
        <f>#REF!</f>
        <v>#REF!</v>
      </c>
      <c r="E38" s="116" t="e">
        <f t="shared" si="0"/>
        <v>#REF!</v>
      </c>
      <c r="F38" s="118" t="e">
        <f>#REF!</f>
        <v>#REF!</v>
      </c>
      <c r="G38" s="206"/>
      <c r="H38" s="127"/>
      <c r="I38" s="127"/>
    </row>
    <row r="39" spans="1:9" s="128" customFormat="1" ht="14.1">
      <c r="A39" s="111" t="e">
        <f>#REF!</f>
        <v>#REF!</v>
      </c>
      <c r="B39" s="112" t="e">
        <f>#REF!</f>
        <v>#REF!</v>
      </c>
      <c r="C39" s="113" t="e">
        <f>#REF!</f>
        <v>#REF!</v>
      </c>
      <c r="D39" s="114" t="e">
        <f>#REF!</f>
        <v>#REF!</v>
      </c>
      <c r="E39" s="116" t="e">
        <f t="shared" si="0"/>
        <v>#REF!</v>
      </c>
      <c r="F39" s="118" t="e">
        <f>#REF!</f>
        <v>#REF!</v>
      </c>
      <c r="G39" s="207"/>
      <c r="H39" s="127"/>
      <c r="I39" s="127"/>
    </row>
    <row r="40" spans="1:9" s="128" customFormat="1" ht="14.1">
      <c r="A40" s="111" t="e">
        <f>#REF!</f>
        <v>#REF!</v>
      </c>
      <c r="B40" s="112" t="e">
        <f>#REF!</f>
        <v>#REF!</v>
      </c>
      <c r="C40" s="113" t="e">
        <f>#REF!</f>
        <v>#REF!</v>
      </c>
      <c r="D40" s="114" t="e">
        <f>#REF!</f>
        <v>#REF!</v>
      </c>
      <c r="E40" s="117" t="e">
        <f t="shared" si="0"/>
        <v>#REF!</v>
      </c>
      <c r="F40" s="118" t="e">
        <f>#REF!</f>
        <v>#REF!</v>
      </c>
      <c r="G40" s="206"/>
      <c r="H40" s="127"/>
      <c r="I40" s="127"/>
    </row>
    <row r="41" spans="1:9" ht="15" customHeight="1">
      <c r="A41" s="408"/>
      <c r="B41" s="408"/>
      <c r="C41" s="409"/>
      <c r="D41" s="41" t="s">
        <v>281</v>
      </c>
      <c r="E41" s="39" t="e">
        <f>SUM(E33:E40)</f>
        <v>#REF!</v>
      </c>
      <c r="F41" s="82"/>
      <c r="G41" s="83"/>
      <c r="H41" s="2"/>
      <c r="I41" s="2"/>
    </row>
    <row r="42" spans="1:9" ht="7.5" customHeight="1">
      <c r="A42" s="408"/>
      <c r="B42" s="408"/>
      <c r="C42" s="409"/>
      <c r="D42" s="410"/>
      <c r="E42" s="40"/>
      <c r="F42" s="82"/>
      <c r="G42" s="63"/>
      <c r="H42" s="2"/>
      <c r="I42" s="2"/>
    </row>
    <row r="43" spans="1:9" ht="12" customHeight="1">
      <c r="A43" s="477" t="s">
        <v>282</v>
      </c>
      <c r="B43" s="477"/>
      <c r="C43" s="477"/>
      <c r="D43" s="477"/>
      <c r="E43" s="477"/>
      <c r="F43" s="477"/>
      <c r="G43" s="477"/>
      <c r="H43" s="2"/>
      <c r="I43" s="2"/>
    </row>
    <row r="44" spans="1:9" s="128" customFormat="1" ht="12.75" customHeight="1">
      <c r="A44" s="119" t="e">
        <f>#REF!</f>
        <v>#REF!</v>
      </c>
      <c r="B44" s="119" t="e">
        <f>#REF!</f>
        <v>#REF!</v>
      </c>
      <c r="C44" s="120" t="e">
        <f>#REF!</f>
        <v>#REF!</v>
      </c>
      <c r="D44" s="121" t="e">
        <f>#REF!</f>
        <v>#REF!</v>
      </c>
      <c r="E44" s="122" t="e">
        <f>D44*A44</f>
        <v>#REF!</v>
      </c>
      <c r="F44" s="123" t="e">
        <f>#REF!</f>
        <v>#REF!</v>
      </c>
      <c r="G44" s="208"/>
      <c r="H44" s="127"/>
      <c r="I44" s="127"/>
    </row>
    <row r="45" spans="1:9" s="128" customFormat="1" ht="14.1">
      <c r="A45" s="119" t="e">
        <f>#REF!</f>
        <v>#REF!</v>
      </c>
      <c r="B45" s="119" t="e">
        <f>#REF!</f>
        <v>#REF!</v>
      </c>
      <c r="C45" s="120" t="e">
        <f>#REF!</f>
        <v>#REF!</v>
      </c>
      <c r="D45" s="121" t="e">
        <f>#REF!</f>
        <v>#REF!</v>
      </c>
      <c r="E45" s="122" t="e">
        <f>D45*A45</f>
        <v>#REF!</v>
      </c>
      <c r="F45" s="123"/>
      <c r="G45" s="206"/>
      <c r="H45" s="127"/>
      <c r="I45" s="127"/>
    </row>
    <row r="46" spans="1:9" s="128" customFormat="1" ht="14.1">
      <c r="A46" s="119" t="e">
        <f>#REF!</f>
        <v>#REF!</v>
      </c>
      <c r="B46" s="119" t="e">
        <f>#REF!</f>
        <v>#REF!</v>
      </c>
      <c r="C46" s="120" t="e">
        <f>#REF!</f>
        <v>#REF!</v>
      </c>
      <c r="D46" s="121" t="e">
        <f>#REF!</f>
        <v>#REF!</v>
      </c>
      <c r="E46" s="122" t="e">
        <f>D46*A46</f>
        <v>#REF!</v>
      </c>
      <c r="F46" s="123" t="e">
        <f>#REF!</f>
        <v>#REF!</v>
      </c>
      <c r="G46" s="206"/>
      <c r="H46" s="127"/>
      <c r="I46" s="127"/>
    </row>
    <row r="47" spans="1:9" s="128" customFormat="1" ht="14.1">
      <c r="A47" s="119" t="e">
        <f>#REF!</f>
        <v>#REF!</v>
      </c>
      <c r="B47" s="119" t="e">
        <f>#REF!</f>
        <v>#REF!</v>
      </c>
      <c r="C47" s="120" t="e">
        <f>#REF!</f>
        <v>#REF!</v>
      </c>
      <c r="D47" s="121" t="e">
        <f>#REF!</f>
        <v>#REF!</v>
      </c>
      <c r="E47" s="122" t="e">
        <f>D47*A47</f>
        <v>#REF!</v>
      </c>
      <c r="F47" s="123" t="e">
        <f>#REF!</f>
        <v>#REF!</v>
      </c>
      <c r="G47" s="206"/>
      <c r="H47" s="127"/>
      <c r="I47" s="127"/>
    </row>
    <row r="48" spans="1:9">
      <c r="A48" s="84"/>
      <c r="B48" s="84"/>
      <c r="C48" s="85"/>
      <c r="D48" s="41" t="s">
        <v>283</v>
      </c>
      <c r="E48" s="42" t="e">
        <f>SUM(E44:E47)</f>
        <v>#REF!</v>
      </c>
      <c r="F48" s="48"/>
      <c r="G48" s="2"/>
      <c r="H48" s="2"/>
      <c r="I48" s="2"/>
    </row>
    <row r="49" spans="1:10" ht="9" customHeight="1">
      <c r="A49" s="86"/>
      <c r="B49" s="86"/>
      <c r="C49" s="86"/>
      <c r="D49" s="43"/>
      <c r="E49" s="44"/>
      <c r="F49" s="63"/>
      <c r="G49" s="82"/>
      <c r="H49" s="2"/>
      <c r="I49" s="2"/>
    </row>
    <row r="50" spans="1:10" ht="14.25" customHeight="1">
      <c r="A50" s="86"/>
      <c r="B50" s="86"/>
      <c r="C50" s="87"/>
      <c r="D50" s="41" t="s">
        <v>284</v>
      </c>
      <c r="E50" s="45" t="e">
        <f>E41+E48</f>
        <v>#REF!</v>
      </c>
      <c r="F50" s="63"/>
      <c r="G50" s="82"/>
      <c r="H50" s="2"/>
      <c r="I50" s="2"/>
    </row>
    <row r="51" spans="1:10" ht="6" customHeight="1">
      <c r="A51" s="63"/>
      <c r="B51" s="63"/>
      <c r="C51" s="63"/>
      <c r="D51" s="63"/>
      <c r="E51" s="63"/>
      <c r="F51" s="63"/>
      <c r="G51" s="82"/>
      <c r="H51" s="2"/>
      <c r="I51" s="2"/>
    </row>
    <row r="52" spans="1:10" ht="6" customHeight="1">
      <c r="A52" s="63"/>
      <c r="B52" s="63"/>
      <c r="C52" s="63"/>
      <c r="D52" s="63"/>
      <c r="E52" s="63"/>
      <c r="F52" s="63"/>
      <c r="G52" s="82"/>
      <c r="H52" s="2"/>
      <c r="I52" s="2"/>
    </row>
    <row r="53" spans="1:10" s="73" customFormat="1" ht="16.5" customHeight="1">
      <c r="A53" s="455" t="s">
        <v>285</v>
      </c>
      <c r="B53" s="456"/>
      <c r="C53" s="456"/>
      <c r="D53" s="456"/>
      <c r="E53" s="456"/>
      <c r="F53" s="456"/>
      <c r="G53" s="457"/>
      <c r="H53" s="64"/>
      <c r="I53" s="64"/>
      <c r="J53" s="65"/>
    </row>
    <row r="54" spans="1:10" ht="26.25" customHeight="1">
      <c r="A54" s="458" t="s">
        <v>286</v>
      </c>
      <c r="B54" s="458"/>
      <c r="C54" s="458"/>
      <c r="D54" s="458"/>
      <c r="E54" s="458"/>
      <c r="F54" s="458"/>
      <c r="G54" s="458"/>
      <c r="H54" s="2"/>
      <c r="I54" s="2"/>
    </row>
    <row r="55" spans="1:10" ht="28.5" customHeight="1">
      <c r="A55" s="479" t="s">
        <v>287</v>
      </c>
      <c r="B55" s="479"/>
      <c r="C55" s="479"/>
      <c r="D55" s="479"/>
      <c r="E55" s="479"/>
      <c r="F55" s="479"/>
      <c r="G55" s="479"/>
      <c r="H55" s="2"/>
      <c r="I55" s="2"/>
    </row>
    <row r="56" spans="1:10" s="73" customFormat="1" ht="16.5" customHeight="1">
      <c r="A56" s="455" t="s">
        <v>288</v>
      </c>
      <c r="B56" s="456"/>
      <c r="C56" s="456"/>
      <c r="D56" s="456"/>
      <c r="E56" s="456"/>
      <c r="F56" s="456"/>
      <c r="G56" s="457"/>
      <c r="H56" s="64"/>
      <c r="I56" s="64"/>
      <c r="J56" s="65"/>
    </row>
    <row r="57" spans="1:10" ht="16.5" customHeight="1">
      <c r="A57" s="480" t="s">
        <v>289</v>
      </c>
      <c r="B57" s="480"/>
      <c r="C57" s="480"/>
      <c r="D57" s="480"/>
      <c r="E57" s="480"/>
      <c r="F57" s="480"/>
      <c r="G57" s="480"/>
      <c r="H57" s="2"/>
      <c r="I57" s="2"/>
    </row>
    <row r="58" spans="1:10" s="63" customFormat="1" ht="18" customHeight="1">
      <c r="A58" s="66" t="s">
        <v>290</v>
      </c>
      <c r="B58" s="88"/>
      <c r="C58" s="88"/>
      <c r="D58" s="88"/>
      <c r="E58" s="88"/>
      <c r="F58" s="88"/>
      <c r="G58" s="138"/>
      <c r="H58" s="81"/>
      <c r="I58" s="81"/>
    </row>
    <row r="59" spans="1:10" ht="25.5" customHeight="1">
      <c r="A59" s="463" t="s">
        <v>291</v>
      </c>
      <c r="B59" s="464"/>
      <c r="C59" s="464"/>
      <c r="D59" s="464"/>
      <c r="E59" s="464"/>
      <c r="F59" s="464"/>
      <c r="G59" s="464"/>
      <c r="H59" s="2"/>
      <c r="I59" s="2"/>
    </row>
    <row r="60" spans="1:10" ht="25.5" customHeight="1">
      <c r="A60" s="463" t="s">
        <v>292</v>
      </c>
      <c r="B60" s="464"/>
      <c r="C60" s="464"/>
      <c r="D60" s="464"/>
      <c r="E60" s="464"/>
      <c r="F60" s="464"/>
      <c r="G60" s="464"/>
      <c r="H60" s="2"/>
      <c r="I60" s="2"/>
    </row>
    <row r="61" spans="1:10" ht="39" customHeight="1">
      <c r="A61" s="463" t="s">
        <v>293</v>
      </c>
      <c r="B61" s="464"/>
      <c r="C61" s="464"/>
      <c r="D61" s="464"/>
      <c r="E61" s="464"/>
      <c r="F61" s="464"/>
      <c r="G61" s="464"/>
      <c r="H61" s="2"/>
      <c r="I61" s="2"/>
    </row>
    <row r="62" spans="1:10" ht="26.25" customHeight="1">
      <c r="A62" s="463" t="s">
        <v>294</v>
      </c>
      <c r="B62" s="464"/>
      <c r="C62" s="464"/>
      <c r="D62" s="464"/>
      <c r="E62" s="464"/>
      <c r="F62" s="464"/>
      <c r="G62" s="464"/>
      <c r="H62" s="2"/>
      <c r="I62" s="2"/>
    </row>
    <row r="63" spans="1:10" s="73" customFormat="1" ht="15" customHeight="1">
      <c r="A63" s="455" t="s">
        <v>295</v>
      </c>
      <c r="B63" s="456"/>
      <c r="C63" s="456"/>
      <c r="D63" s="456"/>
      <c r="E63" s="456"/>
      <c r="F63" s="456"/>
      <c r="G63" s="457"/>
      <c r="H63" s="64"/>
      <c r="I63" s="64"/>
      <c r="J63" s="64"/>
    </row>
    <row r="64" spans="1:10" ht="13.5" customHeight="1">
      <c r="A64" s="2"/>
      <c r="B64" s="89"/>
      <c r="C64" s="43"/>
      <c r="D64" s="90"/>
      <c r="E64" s="4"/>
      <c r="F64" s="46"/>
      <c r="G64" s="46"/>
      <c r="H64" s="2"/>
      <c r="I64" s="2"/>
      <c r="J64" s="2"/>
    </row>
    <row r="65" spans="1:10" ht="13.5" customHeight="1">
      <c r="A65" s="41" t="s">
        <v>296</v>
      </c>
      <c r="B65" s="210"/>
      <c r="C65" s="41" t="s">
        <v>297</v>
      </c>
      <c r="D65" s="478"/>
      <c r="E65" s="478"/>
      <c r="F65" s="41" t="s">
        <v>298</v>
      </c>
      <c r="G65" s="211"/>
      <c r="H65" s="2"/>
      <c r="I65" s="2"/>
      <c r="J65" s="2"/>
    </row>
    <row r="66" spans="1:10" ht="13.5" customHeight="1">
      <c r="A66" s="2"/>
      <c r="B66" s="89"/>
      <c r="C66" s="43"/>
      <c r="D66" s="90"/>
      <c r="E66" s="4"/>
      <c r="F66" s="46"/>
      <c r="G66" s="46"/>
      <c r="H66" s="2"/>
      <c r="I66" s="2"/>
      <c r="J66" s="2"/>
    </row>
    <row r="67" spans="1:10" s="73" customFormat="1" ht="15" customHeight="1">
      <c r="A67" s="455" t="s">
        <v>299</v>
      </c>
      <c r="B67" s="456"/>
      <c r="C67" s="456"/>
      <c r="D67" s="456"/>
      <c r="E67" s="456"/>
      <c r="F67" s="456"/>
      <c r="G67" s="457"/>
      <c r="H67" s="64"/>
      <c r="I67" s="64"/>
      <c r="J67" s="65"/>
    </row>
    <row r="68" spans="1:10" ht="28.5" customHeight="1">
      <c r="A68" s="481" t="s">
        <v>300</v>
      </c>
      <c r="B68" s="480"/>
      <c r="C68" s="480"/>
      <c r="D68" s="480"/>
      <c r="E68" s="480"/>
      <c r="F68" s="480"/>
      <c r="G68" s="480"/>
      <c r="H68" s="2"/>
      <c r="I68" s="2"/>
      <c r="J68" s="2"/>
    </row>
    <row r="69" spans="1:10" ht="20.25" customHeight="1">
      <c r="A69" s="482" t="s">
        <v>301</v>
      </c>
      <c r="B69" s="483"/>
      <c r="C69" s="483"/>
      <c r="D69" s="483"/>
      <c r="E69" s="483"/>
      <c r="F69" s="483"/>
      <c r="G69" s="483"/>
      <c r="H69" s="2"/>
      <c r="I69" s="2"/>
      <c r="J69" s="2"/>
    </row>
    <row r="70" spans="1:10" ht="25.5" customHeight="1">
      <c r="A70" s="464" t="s">
        <v>302</v>
      </c>
      <c r="B70" s="464"/>
      <c r="C70" s="464"/>
      <c r="D70" s="464"/>
      <c r="E70" s="464"/>
      <c r="F70" s="464"/>
      <c r="G70" s="464"/>
      <c r="H70" s="2"/>
      <c r="I70" s="83"/>
      <c r="J70" s="2"/>
    </row>
    <row r="71" spans="1:10" ht="26.25" customHeight="1">
      <c r="A71" s="463" t="s">
        <v>303</v>
      </c>
      <c r="B71" s="464"/>
      <c r="C71" s="464"/>
      <c r="D71" s="464"/>
      <c r="E71" s="464"/>
      <c r="F71" s="464"/>
      <c r="G71" s="464"/>
      <c r="H71" s="2"/>
      <c r="I71" s="2"/>
      <c r="J71" s="2"/>
    </row>
    <row r="72" spans="1:10" ht="25.5" customHeight="1">
      <c r="A72" s="463" t="s">
        <v>304</v>
      </c>
      <c r="B72" s="464"/>
      <c r="C72" s="464"/>
      <c r="D72" s="464"/>
      <c r="E72" s="464"/>
      <c r="F72" s="464"/>
      <c r="G72" s="464"/>
      <c r="H72" s="2"/>
      <c r="I72" s="2"/>
      <c r="J72" s="2"/>
    </row>
    <row r="73" spans="1:10" ht="7.5" customHeight="1">
      <c r="A73" s="91"/>
      <c r="B73" s="91"/>
      <c r="C73" s="91"/>
      <c r="D73" s="91"/>
      <c r="E73" s="91"/>
      <c r="F73" s="91"/>
      <c r="G73" s="138"/>
      <c r="H73" s="2"/>
      <c r="I73" s="2"/>
      <c r="J73" s="2"/>
    </row>
    <row r="74" spans="1:10" ht="24.75" customHeight="1">
      <c r="A74" s="92" t="s">
        <v>305</v>
      </c>
      <c r="B74" s="484" t="s">
        <v>306</v>
      </c>
      <c r="C74" s="485"/>
      <c r="D74" s="93" t="s">
        <v>307</v>
      </c>
      <c r="E74" s="94" t="s">
        <v>308</v>
      </c>
      <c r="F74" s="486" t="s">
        <v>280</v>
      </c>
      <c r="G74" s="486"/>
      <c r="H74" s="2"/>
      <c r="I74" s="2"/>
      <c r="J74" s="2"/>
    </row>
    <row r="75" spans="1:10" ht="14.1">
      <c r="A75" s="95" t="e">
        <f>#REF!</f>
        <v>#REF!</v>
      </c>
      <c r="B75" s="489">
        <f>B65</f>
        <v>0</v>
      </c>
      <c r="C75" s="492"/>
      <c r="D75" s="116" t="e">
        <f>#REF!/#REF!*#REF!</f>
        <v>#REF!</v>
      </c>
      <c r="E75" s="126">
        <v>0</v>
      </c>
      <c r="F75" s="488"/>
      <c r="G75" s="488"/>
      <c r="H75" s="2"/>
      <c r="I75" s="2"/>
      <c r="J75" s="2"/>
    </row>
    <row r="76" spans="1:10" ht="14.1">
      <c r="A76" s="95" t="e">
        <f>#REF!</f>
        <v>#REF!</v>
      </c>
      <c r="B76" s="489">
        <f>D65</f>
        <v>0</v>
      </c>
      <c r="C76" s="492"/>
      <c r="D76" s="116" t="e">
        <f>#REF!/#REF!*#REF!</f>
        <v>#REF!</v>
      </c>
      <c r="E76" s="126">
        <v>0</v>
      </c>
      <c r="F76" s="493"/>
      <c r="G76" s="488"/>
      <c r="H76" s="2"/>
      <c r="I76" s="2"/>
      <c r="J76" s="2"/>
    </row>
    <row r="77" spans="1:10" ht="14.1">
      <c r="A77" s="95" t="e">
        <f>#REF!</f>
        <v>#REF!</v>
      </c>
      <c r="B77" s="491" t="e">
        <f>#REF!</f>
        <v>#REF!</v>
      </c>
      <c r="C77" s="492"/>
      <c r="D77" s="117" t="e">
        <f>#REF!/#REF!*#REF!</f>
        <v>#REF!</v>
      </c>
      <c r="E77" s="126">
        <v>0</v>
      </c>
      <c r="F77" s="488"/>
      <c r="G77" s="488"/>
      <c r="H77" s="2"/>
      <c r="I77" s="2"/>
      <c r="J77" s="2"/>
    </row>
    <row r="78" spans="1:10" ht="14.1">
      <c r="A78" s="95" t="e">
        <f>#REF!</f>
        <v>#REF!</v>
      </c>
      <c r="B78" s="489">
        <f>G66</f>
        <v>0</v>
      </c>
      <c r="C78" s="490"/>
      <c r="D78" s="411"/>
      <c r="E78" s="61"/>
      <c r="F78" s="453"/>
      <c r="G78" s="454"/>
      <c r="H78" s="2"/>
      <c r="I78" s="2"/>
      <c r="J78" s="2"/>
    </row>
    <row r="79" spans="1:10" ht="13.5" customHeight="1">
      <c r="A79" s="2"/>
      <c r="B79" s="124"/>
      <c r="C79" s="125" t="s">
        <v>309</v>
      </c>
      <c r="D79" s="47" t="e">
        <f>SUM(D75:D77)</f>
        <v>#REF!</v>
      </c>
      <c r="F79" s="3"/>
      <c r="G79" s="3"/>
      <c r="H79" s="2"/>
      <c r="I79" s="2"/>
      <c r="J79" s="2"/>
    </row>
    <row r="80" spans="1:10" ht="13.5" customHeight="1">
      <c r="A80" s="2"/>
      <c r="B80" s="89"/>
      <c r="C80" s="43"/>
      <c r="D80" s="90"/>
      <c r="E80" s="4"/>
      <c r="F80" s="46"/>
      <c r="G80" s="46"/>
      <c r="H80" s="2"/>
      <c r="I80" s="2"/>
      <c r="J80" s="2"/>
    </row>
    <row r="81" spans="1:10" s="73" customFormat="1" ht="15" customHeight="1">
      <c r="A81" s="455" t="s">
        <v>310</v>
      </c>
      <c r="B81" s="456"/>
      <c r="C81" s="456"/>
      <c r="D81" s="456"/>
      <c r="E81" s="456"/>
      <c r="F81" s="456"/>
      <c r="G81" s="457"/>
      <c r="H81" s="64"/>
      <c r="I81" s="64"/>
      <c r="J81" s="64"/>
    </row>
    <row r="82" spans="1:10" ht="13.5" customHeight="1">
      <c r="A82" s="2"/>
      <c r="B82" s="89"/>
      <c r="C82" s="43"/>
      <c r="D82" s="90"/>
      <c r="E82" s="4"/>
      <c r="F82" s="46"/>
      <c r="G82" s="46"/>
      <c r="H82" s="2"/>
      <c r="I82" s="2"/>
      <c r="J82" s="2"/>
    </row>
    <row r="83" spans="1:10" ht="13.5" customHeight="1">
      <c r="A83" s="2"/>
      <c r="C83" s="3"/>
      <c r="D83" s="41" t="s">
        <v>311</v>
      </c>
      <c r="E83" s="47" t="e">
        <f>D79+E50</f>
        <v>#REF!</v>
      </c>
      <c r="F83" s="46"/>
      <c r="G83" s="46"/>
      <c r="H83" s="2"/>
      <c r="I83" s="2"/>
      <c r="J83" s="2"/>
    </row>
    <row r="84" spans="1:10" ht="19.5" customHeight="1">
      <c r="A84" s="2"/>
      <c r="B84" s="89"/>
      <c r="C84" s="43"/>
      <c r="D84" s="90"/>
      <c r="E84" s="4"/>
      <c r="F84" s="46"/>
      <c r="G84" s="46"/>
      <c r="H84" s="2"/>
      <c r="I84" s="2"/>
      <c r="J84" s="2"/>
    </row>
    <row r="85" spans="1:10" s="73" customFormat="1" ht="15.95">
      <c r="A85" s="455" t="s">
        <v>312</v>
      </c>
      <c r="B85" s="456"/>
      <c r="C85" s="456"/>
      <c r="D85" s="456"/>
      <c r="E85" s="456"/>
      <c r="F85" s="456"/>
      <c r="G85" s="457"/>
      <c r="H85" s="64"/>
      <c r="I85" s="64"/>
      <c r="J85" s="64"/>
    </row>
    <row r="86" spans="1:10">
      <c r="A86" s="63"/>
      <c r="B86" s="63"/>
      <c r="C86" s="63"/>
      <c r="D86" s="63"/>
      <c r="E86" s="63"/>
      <c r="F86" s="2"/>
      <c r="G86" s="74"/>
      <c r="H86" s="2"/>
      <c r="I86" s="2"/>
      <c r="J86" s="2"/>
    </row>
    <row r="87" spans="1:10" ht="15.75" customHeight="1">
      <c r="A87" s="96" t="s">
        <v>313</v>
      </c>
      <c r="B87" s="96" t="s">
        <v>314</v>
      </c>
      <c r="D87" s="97" t="s">
        <v>315</v>
      </c>
      <c r="E87" s="3"/>
      <c r="F87" s="3"/>
      <c r="G87" s="98" t="s">
        <v>316</v>
      </c>
      <c r="H87" s="2"/>
      <c r="I87" s="2"/>
      <c r="J87" s="2"/>
    </row>
    <row r="88" spans="1:10">
      <c r="A88" s="412" t="s">
        <v>317</v>
      </c>
      <c r="B88" s="413">
        <f ca="1">TODAY()</f>
        <v>45121</v>
      </c>
      <c r="C88" s="3"/>
      <c r="D88" s="487"/>
      <c r="E88" s="487"/>
      <c r="F88" s="3"/>
      <c r="G88" s="99"/>
      <c r="H88" s="2"/>
      <c r="I88" s="2"/>
      <c r="J88" s="2"/>
    </row>
    <row r="89" spans="1:10" ht="18" customHeight="1">
      <c r="A89" s="63"/>
      <c r="B89" s="100"/>
      <c r="C89" s="101"/>
      <c r="D89" s="63"/>
      <c r="E89" s="63"/>
      <c r="F89" s="63"/>
      <c r="G89" s="102"/>
      <c r="H89" s="2"/>
      <c r="I89" s="2"/>
      <c r="J89" s="2"/>
    </row>
    <row r="90" spans="1:10" hidden="1">
      <c r="A90" t="s">
        <v>318</v>
      </c>
    </row>
    <row r="91" spans="1:10" hidden="1">
      <c r="A91" s="103" t="s">
        <v>319</v>
      </c>
    </row>
    <row r="92" spans="1:10" hidden="1">
      <c r="A92" s="61" t="s">
        <v>320</v>
      </c>
    </row>
    <row r="93" spans="1:10" hidden="1">
      <c r="A93" s="61" t="s">
        <v>321</v>
      </c>
    </row>
    <row r="94" spans="1:10" hidden="1">
      <c r="A94" s="61" t="s">
        <v>322</v>
      </c>
    </row>
    <row r="95" spans="1:10" hidden="1">
      <c r="A95" s="104" t="s">
        <v>323</v>
      </c>
    </row>
    <row r="96" spans="1:10" hidden="1">
      <c r="A96" s="104" t="s">
        <v>324</v>
      </c>
    </row>
    <row r="97" spans="1:1" hidden="1">
      <c r="A97" s="104" t="s">
        <v>325</v>
      </c>
    </row>
    <row r="98" spans="1:1" hidden="1">
      <c r="A98" s="104" t="s">
        <v>326</v>
      </c>
    </row>
    <row r="99" spans="1:1" hidden="1">
      <c r="A99" s="61" t="s">
        <v>327</v>
      </c>
    </row>
    <row r="100" spans="1:1" hidden="1">
      <c r="A100" s="61" t="s">
        <v>328</v>
      </c>
    </row>
    <row r="101" spans="1:1" hidden="1">
      <c r="A101" s="61" t="s">
        <v>329</v>
      </c>
    </row>
    <row r="102" spans="1:1" hidden="1">
      <c r="A102" s="104" t="s">
        <v>330</v>
      </c>
    </row>
    <row r="103" spans="1:1" hidden="1">
      <c r="A103" s="61" t="s">
        <v>331</v>
      </c>
    </row>
    <row r="104" spans="1:1" hidden="1">
      <c r="A104" s="61" t="s">
        <v>332</v>
      </c>
    </row>
    <row r="105" spans="1:1" hidden="1">
      <c r="A105" s="61" t="s">
        <v>333</v>
      </c>
    </row>
    <row r="106" spans="1:1" hidden="1">
      <c r="A106" s="61" t="s">
        <v>334</v>
      </c>
    </row>
  </sheetData>
  <sheetProtection selectLockedCells="1"/>
  <mergeCells count="50">
    <mergeCell ref="D88:E88"/>
    <mergeCell ref="F77:G77"/>
    <mergeCell ref="B78:C78"/>
    <mergeCell ref="F78:G78"/>
    <mergeCell ref="F75:G75"/>
    <mergeCell ref="B77:C77"/>
    <mergeCell ref="A81:G81"/>
    <mergeCell ref="A85:G85"/>
    <mergeCell ref="B75:C75"/>
    <mergeCell ref="B76:C76"/>
    <mergeCell ref="F76:G76"/>
    <mergeCell ref="A68:G68"/>
    <mergeCell ref="A69:G69"/>
    <mergeCell ref="A72:G72"/>
    <mergeCell ref="B74:C74"/>
    <mergeCell ref="F74:G74"/>
    <mergeCell ref="A70:G70"/>
    <mergeCell ref="A71:G71"/>
    <mergeCell ref="A63:G63"/>
    <mergeCell ref="D65:E65"/>
    <mergeCell ref="A67:G67"/>
    <mergeCell ref="A55:G55"/>
    <mergeCell ref="A56:G56"/>
    <mergeCell ref="A57:G57"/>
    <mergeCell ref="A59:G59"/>
    <mergeCell ref="A60:G60"/>
    <mergeCell ref="A61:G61"/>
    <mergeCell ref="A62:G62"/>
    <mergeCell ref="B26:C26"/>
    <mergeCell ref="A30:G30"/>
    <mergeCell ref="A31:G31"/>
    <mergeCell ref="A43:G43"/>
    <mergeCell ref="C21:F21"/>
    <mergeCell ref="C22:D22"/>
    <mergeCell ref="C17:D17"/>
    <mergeCell ref="C18:D18"/>
    <mergeCell ref="A53:G53"/>
    <mergeCell ref="A54:G54"/>
    <mergeCell ref="A1:G1"/>
    <mergeCell ref="B3:D3"/>
    <mergeCell ref="A5:G5"/>
    <mergeCell ref="A7:G7"/>
    <mergeCell ref="C19:F19"/>
    <mergeCell ref="C20:D20"/>
    <mergeCell ref="C14:D14"/>
    <mergeCell ref="C16:F16"/>
    <mergeCell ref="C10:F10"/>
    <mergeCell ref="C11:D11"/>
    <mergeCell ref="C12:D12"/>
    <mergeCell ref="C13:F13"/>
  </mergeCells>
  <phoneticPr fontId="7" type="noConversion"/>
  <dataValidations count="4">
    <dataValidation type="list" allowBlank="1" showInputMessage="1" showErrorMessage="1" sqref="A88" xr:uid="{00000000-0002-0000-0200-000000000000}">
      <formula1>"Jundiai/SP, Rio Claro/SP, São Paulo/SP, Goiânia/GO, Salvador/BA,São Carlos/SP,Araraquara/SP,Brasilia/DF"</formula1>
    </dataValidation>
    <dataValidation type="list" allowBlank="1" showErrorMessage="1" sqref="B41:B42" xr:uid="{00000000-0002-0000-0200-000001000000}">
      <formula1>"Única,Mensais,Semestrais,Anuais"</formula1>
      <formula2>0</formula2>
    </dataValidation>
    <dataValidation type="list" allowBlank="1" showErrorMessage="1" sqref="F41:F42 F48" xr:uid="{00000000-0002-0000-0200-000002000000}">
      <formula1>"Fixa e Irreajustavel, Reajustavel"</formula1>
      <formula2>0</formula2>
    </dataValidation>
    <dataValidation allowBlank="1" showErrorMessage="1" sqref="B44:B47 F33:F40 F44:F47" xr:uid="{00000000-0002-0000-0200-000003000000}"/>
  </dataValidations>
  <pageMargins left="0.39370078740157483" right="0.19685039370078741" top="0.19685039370078741" bottom="0" header="0.51181102362204722" footer="0.51181102362204722"/>
  <pageSetup paperSize="9" scale="58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D199"/>
  <sheetViews>
    <sheetView topLeftCell="D1" workbookViewId="0">
      <selection activeCell="F12" sqref="F12"/>
    </sheetView>
  </sheetViews>
  <sheetFormatPr defaultColWidth="8.85546875" defaultRowHeight="12.95" outlineLevelRow="1"/>
  <cols>
    <col min="2" max="2" width="9.140625"/>
    <col min="3" max="3" width="10.28515625" bestFit="1" customWidth="1"/>
    <col min="4" max="6" width="12.28515625" bestFit="1" customWidth="1"/>
    <col min="7" max="7" width="14.140625" customWidth="1"/>
    <col min="8" max="8" width="12.28515625" bestFit="1" customWidth="1"/>
    <col min="9" max="9" width="9.140625" style="6"/>
    <col min="10" max="10" width="15" customWidth="1"/>
    <col min="11" max="12" width="9.140625"/>
    <col min="13" max="13" width="11.28515625" bestFit="1" customWidth="1"/>
    <col min="14" max="197" width="9.140625"/>
  </cols>
  <sheetData>
    <row r="1" spans="2:10">
      <c r="E1" s="6" t="s">
        <v>335</v>
      </c>
      <c r="F1" s="6"/>
      <c r="G1" s="7">
        <v>0</v>
      </c>
      <c r="I1"/>
    </row>
    <row r="2" spans="2:10">
      <c r="E2" s="6" t="s">
        <v>336</v>
      </c>
      <c r="F2" s="6"/>
      <c r="G2" s="7">
        <f>Piloto!F6</f>
        <v>14.966666666666667</v>
      </c>
      <c r="I2"/>
    </row>
    <row r="3" spans="2:10">
      <c r="C3" s="5" t="s">
        <v>337</v>
      </c>
      <c r="D3" s="5"/>
      <c r="F3" s="6"/>
      <c r="G3" s="6"/>
      <c r="I3"/>
    </row>
    <row r="4" spans="2:10">
      <c r="C4" s="5" t="s">
        <v>338</v>
      </c>
      <c r="D4" s="5" t="s">
        <v>339</v>
      </c>
      <c r="F4" s="5" t="s">
        <v>340</v>
      </c>
      <c r="G4" s="5" t="s">
        <v>341</v>
      </c>
      <c r="H4" s="5" t="s">
        <v>342</v>
      </c>
      <c r="I4" s="5" t="s">
        <v>343</v>
      </c>
      <c r="J4" s="5" t="s">
        <v>344</v>
      </c>
    </row>
    <row r="5" spans="2:10" ht="13.5" customHeight="1">
      <c r="C5" s="8" t="e">
        <f t="shared" ref="C5:C10" si="0">IF(I5=1,($G$1+J5),($G$2+J5))</f>
        <v>#REF!</v>
      </c>
      <c r="D5" s="9" t="e">
        <f t="shared" ref="D5:D10" si="1">C5+((F5-1)*H5)</f>
        <v>#REF!</v>
      </c>
      <c r="F5" s="33" t="e">
        <f>#REF!</f>
        <v>#REF!</v>
      </c>
      <c r="G5" s="11" t="e">
        <f>#REF!</f>
        <v>#REF!</v>
      </c>
      <c r="H5" s="33" t="e">
        <f>#REF!</f>
        <v>#REF!</v>
      </c>
      <c r="I5" s="10" t="e">
        <f>IF(#REF!="Pós Venda",1,2)</f>
        <v>#REF!</v>
      </c>
      <c r="J5" s="33" t="e">
        <f>#REF!</f>
        <v>#REF!</v>
      </c>
    </row>
    <row r="6" spans="2:10">
      <c r="C6" s="8" t="e">
        <f t="shared" si="0"/>
        <v>#REF!</v>
      </c>
      <c r="D6" s="9" t="e">
        <f t="shared" si="1"/>
        <v>#REF!</v>
      </c>
      <c r="F6" s="33" t="e">
        <f>#REF!</f>
        <v>#REF!</v>
      </c>
      <c r="G6" s="11" t="e">
        <f>#REF!</f>
        <v>#REF!</v>
      </c>
      <c r="H6" s="33" t="e">
        <f>#REF!</f>
        <v>#REF!</v>
      </c>
      <c r="I6" s="10" t="e">
        <f>IF(#REF!="Pós Venda",1,2)</f>
        <v>#REF!</v>
      </c>
      <c r="J6" s="33" t="e">
        <f>#REF!</f>
        <v>#REF!</v>
      </c>
    </row>
    <row r="7" spans="2:10">
      <c r="C7" s="8" t="e">
        <f t="shared" si="0"/>
        <v>#REF!</v>
      </c>
      <c r="D7" s="9" t="e">
        <f t="shared" si="1"/>
        <v>#REF!</v>
      </c>
      <c r="F7" s="33" t="e">
        <f>#REF!</f>
        <v>#REF!</v>
      </c>
      <c r="G7" s="11" t="e">
        <f>#REF!</f>
        <v>#REF!</v>
      </c>
      <c r="H7" s="33" t="e">
        <f>#REF!</f>
        <v>#REF!</v>
      </c>
      <c r="I7" s="10" t="e">
        <f>IF(#REF!="Pós Venda",1,2)</f>
        <v>#REF!</v>
      </c>
      <c r="J7" s="33" t="e">
        <f>#REF!</f>
        <v>#REF!</v>
      </c>
    </row>
    <row r="8" spans="2:10">
      <c r="C8" s="8" t="e">
        <f t="shared" si="0"/>
        <v>#REF!</v>
      </c>
      <c r="D8" s="9" t="e">
        <f t="shared" si="1"/>
        <v>#REF!</v>
      </c>
      <c r="F8" s="33" t="e">
        <f>#REF!</f>
        <v>#REF!</v>
      </c>
      <c r="G8" s="11" t="e">
        <f>#REF!</f>
        <v>#REF!</v>
      </c>
      <c r="H8" s="33" t="e">
        <f>#REF!</f>
        <v>#REF!</v>
      </c>
      <c r="I8" s="10" t="e">
        <f>IF(#REF!="Pós Venda",1,2)</f>
        <v>#REF!</v>
      </c>
      <c r="J8" s="33" t="e">
        <f>#REF!</f>
        <v>#REF!</v>
      </c>
    </row>
    <row r="9" spans="2:10">
      <c r="C9" s="8" t="e">
        <f t="shared" si="0"/>
        <v>#REF!</v>
      </c>
      <c r="D9" s="9" t="e">
        <f t="shared" si="1"/>
        <v>#REF!</v>
      </c>
      <c r="F9" s="33" t="e">
        <f>#REF!</f>
        <v>#REF!</v>
      </c>
      <c r="G9" s="11" t="e">
        <f>#REF!</f>
        <v>#REF!</v>
      </c>
      <c r="H9" s="33" t="e">
        <f>#REF!</f>
        <v>#REF!</v>
      </c>
      <c r="I9" s="10" t="e">
        <f>IF(#REF!="Pós Venda",1,2)</f>
        <v>#REF!</v>
      </c>
      <c r="J9" s="33" t="e">
        <f>#REF!</f>
        <v>#REF!</v>
      </c>
    </row>
    <row r="10" spans="2:10">
      <c r="C10" s="12" t="e">
        <f t="shared" si="0"/>
        <v>#REF!</v>
      </c>
      <c r="D10" s="13" t="e">
        <f t="shared" si="1"/>
        <v>#REF!</v>
      </c>
      <c r="F10" s="33" t="e">
        <f>#REF!</f>
        <v>#REF!</v>
      </c>
      <c r="G10" s="11" t="e">
        <f>#REF!</f>
        <v>#REF!</v>
      </c>
      <c r="H10" s="33" t="e">
        <f>#REF!</f>
        <v>#REF!</v>
      </c>
      <c r="I10" s="10" t="e">
        <f>IF(#REF!="Pós Venda",1,2)</f>
        <v>#REF!</v>
      </c>
      <c r="J10" s="33" t="e">
        <f>#REF!</f>
        <v>#REF!</v>
      </c>
    </row>
    <row r="11" spans="2:10">
      <c r="C11" s="6"/>
      <c r="D11" s="6"/>
      <c r="F11" s="6"/>
      <c r="G11" s="14"/>
      <c r="H11" s="10" t="s">
        <v>13</v>
      </c>
      <c r="I11" s="494" t="e">
        <f>F5*G5+F6*G6+F7*G7+F8*G8+F9*G9+F10*G10</f>
        <v>#REF!</v>
      </c>
      <c r="J11" s="522"/>
    </row>
    <row r="12" spans="2:10">
      <c r="C12" s="6"/>
      <c r="D12" s="6"/>
      <c r="F12" s="6"/>
      <c r="G12" s="14"/>
      <c r="H12" s="6"/>
      <c r="I12" s="15"/>
      <c r="J12" s="15"/>
    </row>
    <row r="13" spans="2:10">
      <c r="C13" s="6"/>
      <c r="D13" s="6"/>
      <c r="F13" s="6"/>
      <c r="G13" s="14"/>
      <c r="H13" s="452" t="s">
        <v>345</v>
      </c>
      <c r="I13" s="452"/>
      <c r="J13" s="10">
        <v>1</v>
      </c>
    </row>
    <row r="14" spans="2:10">
      <c r="C14" s="6"/>
      <c r="D14" s="6"/>
      <c r="F14" s="6"/>
      <c r="G14" s="14"/>
      <c r="H14" s="452" t="s">
        <v>346</v>
      </c>
      <c r="I14" s="452"/>
      <c r="J14" s="10">
        <v>1</v>
      </c>
    </row>
    <row r="15" spans="2:10">
      <c r="H15" s="452" t="s">
        <v>347</v>
      </c>
      <c r="I15" s="452"/>
      <c r="J15" s="16" t="e">
        <f>LARGE($D$5:$D$10,1)-$G$2+J$16</f>
        <v>#REF!</v>
      </c>
    </row>
    <row r="16" spans="2:10">
      <c r="B16" s="17" t="s">
        <v>348</v>
      </c>
      <c r="C16" s="18"/>
      <c r="D16" s="18" t="s">
        <v>266</v>
      </c>
      <c r="E16" s="18">
        <v>1</v>
      </c>
      <c r="F16" s="18"/>
      <c r="G16" s="18"/>
      <c r="H16" s="19"/>
      <c r="I16" s="19" t="s">
        <v>349</v>
      </c>
      <c r="J16" s="6"/>
    </row>
    <row r="17" spans="1:82" outlineLevel="1">
      <c r="B17" s="20"/>
      <c r="C17" s="21"/>
      <c r="D17" s="21"/>
      <c r="E17" s="21"/>
      <c r="F17" s="21"/>
      <c r="G17" s="21"/>
      <c r="H17" s="21"/>
      <c r="I17" s="21"/>
      <c r="J17" s="22"/>
    </row>
    <row r="18" spans="1:82" ht="27.95" outlineLevel="1">
      <c r="A18" s="424" t="s">
        <v>3</v>
      </c>
      <c r="B18" s="424"/>
      <c r="C18" s="425" t="s">
        <v>74</v>
      </c>
      <c r="D18" s="426"/>
      <c r="E18" s="5" t="s">
        <v>350</v>
      </c>
      <c r="F18" s="425" t="s">
        <v>68</v>
      </c>
      <c r="G18" s="426"/>
      <c r="H18" s="5" t="s">
        <v>350</v>
      </c>
      <c r="I18" s="495" t="s">
        <v>351</v>
      </c>
      <c r="J18" s="496"/>
      <c r="K18" s="23" t="s">
        <v>352</v>
      </c>
      <c r="L18" s="23" t="s">
        <v>353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outlineLevel="1">
      <c r="A19" s="24" t="e">
        <f>#REF!</f>
        <v>#REF!</v>
      </c>
      <c r="B19" s="25">
        <f>G1</f>
        <v>0</v>
      </c>
      <c r="C19" s="26" t="e">
        <f t="shared" ref="C19:C50" si="2">(IF($I$5=1,0,IF($B19&gt;=$C$5,$G$5,0))*IF($I$5=1,IF($B19&gt;($D$5+($B$19-$G$1)),0,IF(GCD(($D$5+($B$19-$G$1)-$B19),$H$5)=$H$5,1,0)),IF($B19&gt;$D$5,0,IF(GCD(($D$5-$B19),$H$5)=$H$5,1,0))))+(IF($I$6=1,0,IF($B19&gt;=$C$6,$G$6,0))*IF($I$6=1,IF($B19&gt;($D$6+($B$19-$G$1)),0,IF(GCD(($D$6+($B$19-$G$1)-$B19),$H$6)=$H$6,1,0)),IF($B19&gt;$D$6,0,IF(GCD(($D$6-$B19),$H$6)=$H$6,1,0))))+(IF($I$7=1,0,IF($B19&gt;=$C$7,$G$7,0))*IF($I$7=1,IF($B19&gt;($D$7+($B$19-$G$1)),0,IF(GCD(($D$7+($B$19-$G$1)-$B19),$H$7)=$H$7,1,0)),IF($B19&gt;$D$7,0,IF(GCD(($D$7-$B19),$H$7)=$H$7,1,0))))</f>
        <v>#REF!</v>
      </c>
      <c r="D19" s="26" t="e">
        <f t="shared" ref="D19:D50" si="3">(IF($I$8=1,0,IF($B19&gt;=$C$8,$G$8,0))*IF($I$8=1,IF($B19&gt;($D$8+($B$19-$G$1)),0,IF(GCD(($D$8+($B$19-$G$1)-$B19),$H$8)=$H$8,1,0)),IF($B19&gt;$D$8,0,IF(GCD(($D$8-B19),$H$8)=$H$8,1,0))))+(IF($I$9=1,0,IF($B19&gt;=$C$9,$G$9,0))*IF($I$9=1,IF($B19&gt;($D$9+($B$19-$G$1)),0,IF(GCD(($D$9+($B$19-$G$1)-$B19),$H$9)=$H$9,1,0)),IF($B19&gt;$D$9,0,IF(GCD(($D$9-$B19),$H$9)=$H$9,1,0))))+(IF($I$10=1,0,IF($B19&gt;=$C$10,$G$10,0))*IF($I$10=1,IF($B19&gt;($D$10+($B$19-$G$1)),0,IF(GCD(($D$10+($B$19-$G$1)-$B19),$H$10)=$H$10,1,0)),IF($B19&gt;$D$10,0,IF(GCD(($D$10-$B19),$H$10)=$H$10,1,0))))</f>
        <v>#REF!</v>
      </c>
      <c r="E19" s="27" t="e">
        <f>C19+D19</f>
        <v>#REF!</v>
      </c>
      <c r="F19" s="26" t="e">
        <f t="shared" ref="F19:F50" si="4">(IF($I$5=1,IF($B19&gt;=($C$5+($B$19-$G$1)),$G$5,0),0)*IF($I$5=1,IF($B19&gt;($D$5+($B$19-$G$1)),0,IF(GCD(($D$5+($B$19-$G$1)-$B19),$H$5)=$H$5,1,0)),IF($B19&gt;$D$5,0,IF(GCD(($D$5-$B19),$H$5)=$H$5,1,0))))+(IF($I$6=1,IF($B19&gt;=($C$6+($B$19-$G$1)),$G$6,0),0)*IF($I$6=1,IF($B19&gt;($D$6+($B$19-$G$1)),0,IF(GCD(($D$6+($B$19-$G$1)-$B19),$H$6)=$H$6,1,0)),IF($B19&gt;$D$6,0,IF(GCD(($D$6-$B19),$H$6)=$H$6,1,0))))+(IF($I$7=1,IF($B19&gt;=($C$7+($B$19-$G$1)),$G$7,0),0)*IF($I$7=1,IF($B19&gt;($D$7+($B$19-$G$1)),0,IF(GCD(($D$7+($B$19-$G$1)-$B19),$H$7)=$H$7,1,0)),IF($B19&gt;$D$7,0,IF(GCD(($D$7-$B19),$H$7)=$H$7,1,0))))</f>
        <v>#REF!</v>
      </c>
      <c r="G19" s="26" t="e">
        <f t="shared" ref="G19:G50" si="5">(IF($I$8=1,IF($B19&gt;=($C$8+($B$19-$G$1)),$G$8,0),0)*IF($I$8=1,IF($B19&gt;($D$8+($B$19-$G$1)),0,IF(GCD(($D$8+($B$19-$G$1)-$B19),$H$8)=$H$8,1,0)),IF($B19&gt;$D$8,0,IF(GCD(($D$8-$B19),$H$8)=$H$8,1,0))))+(IF($I$9=1,IF($B19&gt;=($C$9+($B$19-$G$1)),$G$9,0),0)*IF($I$9=1,IF($B19&gt;($D$9+($B$19-$G$1)),0,IF(GCD(($D$9+($B$19-$G$1)-$B19),$H$9)=$H$9,1,0)),IF($B19&gt;$D$9,0,IF(GCD(($D$9-$B19),$H$9)=$H$9,1,0))))+(IF($I$10=1,IF($B19&gt;=($C$10+($B$19-$G$1)),$G$10,0),0)*IF($I$10=1,IF($B19&gt;($D$10+($B$19-$G$1)),0,IF(GCD(($D$10+($B$19-$G$1)-$B19),$H$10)=$H$10,1,0)),IF($B19&gt;$D$10,0,IF(GCD(($D$10-$B19),$H$10)=$H$10,1,0))))</f>
        <v>#REF!</v>
      </c>
      <c r="H19" s="27" t="e">
        <f>F19+G19</f>
        <v>#REF!</v>
      </c>
      <c r="I19" s="28"/>
      <c r="J19" s="29" t="e">
        <f t="shared" ref="J19:J82" si="6">IF($B19&gt;$G$2,($H19*J$14+$E19*J$14)*J$13,J$14*$H19+$E19*J$14)</f>
        <v>#REF!</v>
      </c>
      <c r="K19">
        <v>0</v>
      </c>
      <c r="L19">
        <f>IF(K19=0,0,K19-E19)</f>
        <v>0</v>
      </c>
    </row>
    <row r="20" spans="1:82" outlineLevel="1">
      <c r="A20" s="24" t="e">
        <f>#REF!</f>
        <v>#REF!</v>
      </c>
      <c r="B20" s="10">
        <f>B19+1</f>
        <v>1</v>
      </c>
      <c r="C20" s="26" t="e">
        <f t="shared" si="2"/>
        <v>#REF!</v>
      </c>
      <c r="D20" s="26" t="e">
        <f t="shared" si="3"/>
        <v>#REF!</v>
      </c>
      <c r="E20" s="27" t="e">
        <f t="shared" ref="E20:E83" si="7">C20+D20</f>
        <v>#REF!</v>
      </c>
      <c r="F20" s="26" t="e">
        <f t="shared" si="4"/>
        <v>#REF!</v>
      </c>
      <c r="G20" s="26" t="e">
        <f t="shared" si="5"/>
        <v>#REF!</v>
      </c>
      <c r="H20" s="27" t="e">
        <f t="shared" ref="H20:H83" si="8">F20+G20</f>
        <v>#REF!</v>
      </c>
      <c r="I20" s="28"/>
      <c r="J20" s="29" t="e">
        <f t="shared" si="6"/>
        <v>#REF!</v>
      </c>
      <c r="K20">
        <f>IF(B20=$G$2,SUM($J$19:J20),0)</f>
        <v>0</v>
      </c>
      <c r="L20">
        <f>IF(B20=$G$2,SUM($J$19:J19),0)</f>
        <v>0</v>
      </c>
    </row>
    <row r="21" spans="1:82" outlineLevel="1">
      <c r="A21" s="24" t="e">
        <f>#REF!</f>
        <v>#REF!</v>
      </c>
      <c r="B21" s="10">
        <f t="shared" ref="B21:B42" si="9">B20+1</f>
        <v>2</v>
      </c>
      <c r="C21" s="26" t="e">
        <f t="shared" si="2"/>
        <v>#REF!</v>
      </c>
      <c r="D21" s="26" t="e">
        <f t="shared" si="3"/>
        <v>#REF!</v>
      </c>
      <c r="E21" s="27" t="e">
        <f t="shared" si="7"/>
        <v>#REF!</v>
      </c>
      <c r="F21" s="26" t="e">
        <f t="shared" si="4"/>
        <v>#REF!</v>
      </c>
      <c r="G21" s="26" t="e">
        <f t="shared" si="5"/>
        <v>#REF!</v>
      </c>
      <c r="H21" s="27" t="e">
        <f t="shared" si="8"/>
        <v>#REF!</v>
      </c>
      <c r="I21" s="28"/>
      <c r="J21" s="29" t="e">
        <f t="shared" si="6"/>
        <v>#REF!</v>
      </c>
      <c r="K21">
        <f>IF(B21=$G$2,SUM($J$19:J21),0)</f>
        <v>0</v>
      </c>
      <c r="L21">
        <f>IF(B21=$G$2,SUM($J$19:J20),0)</f>
        <v>0</v>
      </c>
    </row>
    <row r="22" spans="1:82" outlineLevel="1">
      <c r="A22" s="24" t="e">
        <f>#REF!</f>
        <v>#REF!</v>
      </c>
      <c r="B22" s="10">
        <f t="shared" si="9"/>
        <v>3</v>
      </c>
      <c r="C22" s="26" t="e">
        <f t="shared" si="2"/>
        <v>#REF!</v>
      </c>
      <c r="D22" s="26" t="e">
        <f t="shared" si="3"/>
        <v>#REF!</v>
      </c>
      <c r="E22" s="27" t="e">
        <f t="shared" si="7"/>
        <v>#REF!</v>
      </c>
      <c r="F22" s="26" t="e">
        <f t="shared" si="4"/>
        <v>#REF!</v>
      </c>
      <c r="G22" s="26" t="e">
        <f t="shared" si="5"/>
        <v>#REF!</v>
      </c>
      <c r="H22" s="27" t="e">
        <f t="shared" si="8"/>
        <v>#REF!</v>
      </c>
      <c r="I22" s="28"/>
      <c r="J22" s="29" t="e">
        <f t="shared" si="6"/>
        <v>#REF!</v>
      </c>
      <c r="K22">
        <f>IF(B22=$G$2,SUM($J$19:J22),0)</f>
        <v>0</v>
      </c>
      <c r="L22">
        <f>IF(B22=$G$2,SUM($J$19:J21),0)</f>
        <v>0</v>
      </c>
    </row>
    <row r="23" spans="1:82" outlineLevel="1">
      <c r="A23" s="24" t="e">
        <f>#REF!</f>
        <v>#REF!</v>
      </c>
      <c r="B23" s="10">
        <f t="shared" si="9"/>
        <v>4</v>
      </c>
      <c r="C23" s="26" t="e">
        <f t="shared" si="2"/>
        <v>#REF!</v>
      </c>
      <c r="D23" s="26" t="e">
        <f t="shared" si="3"/>
        <v>#REF!</v>
      </c>
      <c r="E23" s="27" t="e">
        <f t="shared" si="7"/>
        <v>#REF!</v>
      </c>
      <c r="F23" s="26" t="e">
        <f t="shared" si="4"/>
        <v>#REF!</v>
      </c>
      <c r="G23" s="26" t="e">
        <f t="shared" si="5"/>
        <v>#REF!</v>
      </c>
      <c r="H23" s="27" t="e">
        <f t="shared" si="8"/>
        <v>#REF!</v>
      </c>
      <c r="I23" s="28"/>
      <c r="J23" s="29" t="e">
        <f t="shared" si="6"/>
        <v>#REF!</v>
      </c>
      <c r="K23">
        <f>IF(B23=$G$2,SUM($J$19:J23),0)</f>
        <v>0</v>
      </c>
      <c r="L23">
        <f>IF(B23=$G$2,SUM($J$19:J22),0)</f>
        <v>0</v>
      </c>
    </row>
    <row r="24" spans="1:82" outlineLevel="1">
      <c r="A24" s="24" t="e">
        <f>#REF!</f>
        <v>#REF!</v>
      </c>
      <c r="B24" s="10">
        <f t="shared" si="9"/>
        <v>5</v>
      </c>
      <c r="C24" s="26" t="e">
        <f t="shared" si="2"/>
        <v>#REF!</v>
      </c>
      <c r="D24" s="26" t="e">
        <f t="shared" si="3"/>
        <v>#REF!</v>
      </c>
      <c r="E24" s="27" t="e">
        <f t="shared" si="7"/>
        <v>#REF!</v>
      </c>
      <c r="F24" s="26" t="e">
        <f t="shared" si="4"/>
        <v>#REF!</v>
      </c>
      <c r="G24" s="26" t="e">
        <f t="shared" si="5"/>
        <v>#REF!</v>
      </c>
      <c r="H24" s="27" t="e">
        <f t="shared" si="8"/>
        <v>#REF!</v>
      </c>
      <c r="I24" s="28"/>
      <c r="J24" s="29" t="e">
        <f t="shared" si="6"/>
        <v>#REF!</v>
      </c>
      <c r="K24">
        <f>IF(B24=$G$2,SUM($J$19:J24),0)</f>
        <v>0</v>
      </c>
      <c r="L24">
        <f>IF(B24=$G$2,SUM($J$19:J23),0)</f>
        <v>0</v>
      </c>
    </row>
    <row r="25" spans="1:82" outlineLevel="1">
      <c r="A25" s="24" t="e">
        <f>#REF!</f>
        <v>#REF!</v>
      </c>
      <c r="B25" s="10">
        <f t="shared" si="9"/>
        <v>6</v>
      </c>
      <c r="C25" s="26" t="e">
        <f t="shared" si="2"/>
        <v>#REF!</v>
      </c>
      <c r="D25" s="26" t="e">
        <f t="shared" si="3"/>
        <v>#REF!</v>
      </c>
      <c r="E25" s="27" t="e">
        <f t="shared" si="7"/>
        <v>#REF!</v>
      </c>
      <c r="F25" s="26" t="e">
        <f t="shared" si="4"/>
        <v>#REF!</v>
      </c>
      <c r="G25" s="26" t="e">
        <f t="shared" si="5"/>
        <v>#REF!</v>
      </c>
      <c r="H25" s="27" t="e">
        <f t="shared" si="8"/>
        <v>#REF!</v>
      </c>
      <c r="I25" s="28"/>
      <c r="J25" s="29" t="e">
        <f t="shared" si="6"/>
        <v>#REF!</v>
      </c>
      <c r="K25">
        <f>IF(B25=$G$2,SUM($J$19:J25),0)</f>
        <v>0</v>
      </c>
      <c r="L25">
        <f>IF(B25=$G$2,SUM($J$19:J24),0)</f>
        <v>0</v>
      </c>
    </row>
    <row r="26" spans="1:82" outlineLevel="1">
      <c r="A26" s="24" t="e">
        <f>#REF!</f>
        <v>#REF!</v>
      </c>
      <c r="B26" s="10">
        <f t="shared" si="9"/>
        <v>7</v>
      </c>
      <c r="C26" s="26" t="e">
        <f t="shared" si="2"/>
        <v>#REF!</v>
      </c>
      <c r="D26" s="26" t="e">
        <f t="shared" si="3"/>
        <v>#REF!</v>
      </c>
      <c r="E26" s="27" t="e">
        <f t="shared" si="7"/>
        <v>#REF!</v>
      </c>
      <c r="F26" s="26" t="e">
        <f t="shared" si="4"/>
        <v>#REF!</v>
      </c>
      <c r="G26" s="26" t="e">
        <f t="shared" si="5"/>
        <v>#REF!</v>
      </c>
      <c r="H26" s="27" t="e">
        <f t="shared" si="8"/>
        <v>#REF!</v>
      </c>
      <c r="I26" s="28"/>
      <c r="J26" s="29" t="e">
        <f t="shared" si="6"/>
        <v>#REF!</v>
      </c>
      <c r="K26">
        <f>IF(B26=$G$2,SUM($J$19:J26),0)</f>
        <v>0</v>
      </c>
      <c r="L26">
        <f>IF(B26=$G$2,SUM($J$19:J25),0)</f>
        <v>0</v>
      </c>
    </row>
    <row r="27" spans="1:82" outlineLevel="1">
      <c r="A27" s="24" t="e">
        <f>#REF!</f>
        <v>#REF!</v>
      </c>
      <c r="B27" s="10">
        <f t="shared" si="9"/>
        <v>8</v>
      </c>
      <c r="C27" s="26" t="e">
        <f t="shared" si="2"/>
        <v>#REF!</v>
      </c>
      <c r="D27" s="26" t="e">
        <f t="shared" si="3"/>
        <v>#REF!</v>
      </c>
      <c r="E27" s="27" t="e">
        <f t="shared" si="7"/>
        <v>#REF!</v>
      </c>
      <c r="F27" s="26" t="e">
        <f t="shared" si="4"/>
        <v>#REF!</v>
      </c>
      <c r="G27" s="26" t="e">
        <f t="shared" si="5"/>
        <v>#REF!</v>
      </c>
      <c r="H27" s="27" t="e">
        <f t="shared" si="8"/>
        <v>#REF!</v>
      </c>
      <c r="I27" s="28"/>
      <c r="J27" s="29" t="e">
        <f t="shared" si="6"/>
        <v>#REF!</v>
      </c>
      <c r="K27">
        <f>IF(B27=$G$2,SUM($J$19:J27),0)</f>
        <v>0</v>
      </c>
      <c r="L27">
        <f>IF(B27=$G$2,SUM($J$19:J26),0)</f>
        <v>0</v>
      </c>
    </row>
    <row r="28" spans="1:82" outlineLevel="1">
      <c r="A28" s="24" t="e">
        <f>#REF!</f>
        <v>#REF!</v>
      </c>
      <c r="B28" s="10">
        <f t="shared" si="9"/>
        <v>9</v>
      </c>
      <c r="C28" s="26" t="e">
        <f t="shared" si="2"/>
        <v>#REF!</v>
      </c>
      <c r="D28" s="26" t="e">
        <f t="shared" si="3"/>
        <v>#REF!</v>
      </c>
      <c r="E28" s="27" t="e">
        <f t="shared" si="7"/>
        <v>#REF!</v>
      </c>
      <c r="F28" s="26" t="e">
        <f t="shared" si="4"/>
        <v>#REF!</v>
      </c>
      <c r="G28" s="26" t="e">
        <f t="shared" si="5"/>
        <v>#REF!</v>
      </c>
      <c r="H28" s="27" t="e">
        <f t="shared" si="8"/>
        <v>#REF!</v>
      </c>
      <c r="I28" s="28"/>
      <c r="J28" s="29" t="e">
        <f t="shared" si="6"/>
        <v>#REF!</v>
      </c>
      <c r="K28">
        <f>IF(B28=$G$2,SUM($J$19:J28),0)</f>
        <v>0</v>
      </c>
      <c r="L28">
        <f>IF(B28=$G$2,SUM($J$19:J27),0)</f>
        <v>0</v>
      </c>
    </row>
    <row r="29" spans="1:82" outlineLevel="1">
      <c r="A29" s="24" t="e">
        <f>#REF!</f>
        <v>#REF!</v>
      </c>
      <c r="B29" s="10">
        <f t="shared" si="9"/>
        <v>10</v>
      </c>
      <c r="C29" s="26" t="e">
        <f t="shared" si="2"/>
        <v>#REF!</v>
      </c>
      <c r="D29" s="26" t="e">
        <f t="shared" si="3"/>
        <v>#REF!</v>
      </c>
      <c r="E29" s="27" t="e">
        <f t="shared" si="7"/>
        <v>#REF!</v>
      </c>
      <c r="F29" s="26" t="e">
        <f t="shared" si="4"/>
        <v>#REF!</v>
      </c>
      <c r="G29" s="26" t="e">
        <f t="shared" si="5"/>
        <v>#REF!</v>
      </c>
      <c r="H29" s="27" t="e">
        <f t="shared" si="8"/>
        <v>#REF!</v>
      </c>
      <c r="I29" s="28"/>
      <c r="J29" s="29" t="e">
        <f t="shared" si="6"/>
        <v>#REF!</v>
      </c>
      <c r="K29">
        <f>IF(B29=$G$2,SUM($J$19:J29),0)</f>
        <v>0</v>
      </c>
      <c r="L29">
        <f>IF(B29=$G$2,SUM($J$19:J28),0)</f>
        <v>0</v>
      </c>
    </row>
    <row r="30" spans="1:82" outlineLevel="1">
      <c r="A30" s="24" t="e">
        <f>#REF!</f>
        <v>#REF!</v>
      </c>
      <c r="B30" s="10">
        <f t="shared" si="9"/>
        <v>11</v>
      </c>
      <c r="C30" s="26" t="e">
        <f t="shared" si="2"/>
        <v>#REF!</v>
      </c>
      <c r="D30" s="26" t="e">
        <f t="shared" si="3"/>
        <v>#REF!</v>
      </c>
      <c r="E30" s="27" t="e">
        <f t="shared" si="7"/>
        <v>#REF!</v>
      </c>
      <c r="F30" s="26" t="e">
        <f t="shared" si="4"/>
        <v>#REF!</v>
      </c>
      <c r="G30" s="26" t="e">
        <f t="shared" si="5"/>
        <v>#REF!</v>
      </c>
      <c r="H30" s="27" t="e">
        <f t="shared" si="8"/>
        <v>#REF!</v>
      </c>
      <c r="I30" s="28"/>
      <c r="J30" s="29" t="e">
        <f t="shared" si="6"/>
        <v>#REF!</v>
      </c>
      <c r="K30">
        <f>IF(B30=$G$2,SUM($J$19:J30),0)</f>
        <v>0</v>
      </c>
      <c r="L30">
        <f>IF(B30=$G$2,SUM($J$19:J29),0)</f>
        <v>0</v>
      </c>
    </row>
    <row r="31" spans="1:82" outlineLevel="1">
      <c r="A31" s="24" t="e">
        <f>#REF!</f>
        <v>#REF!</v>
      </c>
      <c r="B31" s="10">
        <f t="shared" si="9"/>
        <v>12</v>
      </c>
      <c r="C31" s="26" t="e">
        <f t="shared" si="2"/>
        <v>#REF!</v>
      </c>
      <c r="D31" s="26" t="e">
        <f t="shared" si="3"/>
        <v>#REF!</v>
      </c>
      <c r="E31" s="27" t="e">
        <f t="shared" si="7"/>
        <v>#REF!</v>
      </c>
      <c r="F31" s="26" t="e">
        <f t="shared" si="4"/>
        <v>#REF!</v>
      </c>
      <c r="G31" s="26" t="e">
        <f t="shared" si="5"/>
        <v>#REF!</v>
      </c>
      <c r="H31" s="27" t="e">
        <f t="shared" si="8"/>
        <v>#REF!</v>
      </c>
      <c r="I31" s="28"/>
      <c r="J31" s="29" t="e">
        <f t="shared" si="6"/>
        <v>#REF!</v>
      </c>
      <c r="K31">
        <f>IF(B31=$G$2,SUM($J$19:J31),0)</f>
        <v>0</v>
      </c>
      <c r="L31">
        <f>IF(B31=$G$2,SUM($J$19:J30),0)</f>
        <v>0</v>
      </c>
    </row>
    <row r="32" spans="1:82" outlineLevel="1">
      <c r="A32" s="24" t="e">
        <f>#REF!</f>
        <v>#REF!</v>
      </c>
      <c r="B32" s="10">
        <f t="shared" si="9"/>
        <v>13</v>
      </c>
      <c r="C32" s="26" t="e">
        <f t="shared" si="2"/>
        <v>#REF!</v>
      </c>
      <c r="D32" s="26" t="e">
        <f t="shared" si="3"/>
        <v>#REF!</v>
      </c>
      <c r="E32" s="27" t="e">
        <f t="shared" si="7"/>
        <v>#REF!</v>
      </c>
      <c r="F32" s="26" t="e">
        <f t="shared" si="4"/>
        <v>#REF!</v>
      </c>
      <c r="G32" s="26" t="e">
        <f t="shared" si="5"/>
        <v>#REF!</v>
      </c>
      <c r="H32" s="27" t="e">
        <f t="shared" si="8"/>
        <v>#REF!</v>
      </c>
      <c r="I32" s="28"/>
      <c r="J32" s="29" t="e">
        <f t="shared" si="6"/>
        <v>#REF!</v>
      </c>
      <c r="K32">
        <f>IF(B32=$G$2,SUM($J$19:J32),0)</f>
        <v>0</v>
      </c>
      <c r="L32">
        <f>IF(B32=$G$2,SUM($J$19:J31),0)</f>
        <v>0</v>
      </c>
    </row>
    <row r="33" spans="1:13" outlineLevel="1">
      <c r="A33" s="24" t="e">
        <f>#REF!</f>
        <v>#REF!</v>
      </c>
      <c r="B33" s="10">
        <f t="shared" si="9"/>
        <v>14</v>
      </c>
      <c r="C33" s="26" t="e">
        <f t="shared" si="2"/>
        <v>#REF!</v>
      </c>
      <c r="D33" s="26" t="e">
        <f t="shared" si="3"/>
        <v>#REF!</v>
      </c>
      <c r="E33" s="27" t="e">
        <f t="shared" si="7"/>
        <v>#REF!</v>
      </c>
      <c r="F33" s="26" t="e">
        <f t="shared" si="4"/>
        <v>#REF!</v>
      </c>
      <c r="G33" s="26" t="e">
        <f t="shared" si="5"/>
        <v>#REF!</v>
      </c>
      <c r="H33" s="27" t="e">
        <f t="shared" si="8"/>
        <v>#REF!</v>
      </c>
      <c r="I33" s="28"/>
      <c r="J33" s="29" t="e">
        <f t="shared" si="6"/>
        <v>#REF!</v>
      </c>
      <c r="K33">
        <f>IF(B33=$G$2,SUM($J$19:J33),0)</f>
        <v>0</v>
      </c>
      <c r="L33">
        <f>IF(B33=$G$2,SUM($J$19:J32),0)</f>
        <v>0</v>
      </c>
    </row>
    <row r="34" spans="1:13" outlineLevel="1">
      <c r="A34" s="24" t="e">
        <f>#REF!</f>
        <v>#REF!</v>
      </c>
      <c r="B34" s="10">
        <f t="shared" si="9"/>
        <v>15</v>
      </c>
      <c r="C34" s="26" t="e">
        <f t="shared" si="2"/>
        <v>#REF!</v>
      </c>
      <c r="D34" s="26" t="e">
        <f t="shared" si="3"/>
        <v>#REF!</v>
      </c>
      <c r="E34" s="27" t="e">
        <f t="shared" si="7"/>
        <v>#REF!</v>
      </c>
      <c r="F34" s="26" t="e">
        <f t="shared" si="4"/>
        <v>#REF!</v>
      </c>
      <c r="G34" s="26" t="e">
        <f t="shared" si="5"/>
        <v>#REF!</v>
      </c>
      <c r="H34" s="27" t="e">
        <f t="shared" si="8"/>
        <v>#REF!</v>
      </c>
      <c r="I34" s="28"/>
      <c r="J34" s="29" t="e">
        <f t="shared" si="6"/>
        <v>#REF!</v>
      </c>
      <c r="K34">
        <f>IF(B34=$G$2,SUM($J$19:J34),0)</f>
        <v>0</v>
      </c>
      <c r="L34">
        <f>IF(B34=$G$2,SUM($J$19:J33),0)</f>
        <v>0</v>
      </c>
      <c r="M34" s="30"/>
    </row>
    <row r="35" spans="1:13" outlineLevel="1">
      <c r="A35" s="24" t="e">
        <f>#REF!</f>
        <v>#REF!</v>
      </c>
      <c r="B35" s="10">
        <f t="shared" si="9"/>
        <v>16</v>
      </c>
      <c r="C35" s="26" t="e">
        <f t="shared" si="2"/>
        <v>#REF!</v>
      </c>
      <c r="D35" s="26" t="e">
        <f t="shared" si="3"/>
        <v>#REF!</v>
      </c>
      <c r="E35" s="27" t="e">
        <f t="shared" si="7"/>
        <v>#REF!</v>
      </c>
      <c r="F35" s="26" t="e">
        <f t="shared" si="4"/>
        <v>#REF!</v>
      </c>
      <c r="G35" s="26" t="e">
        <f t="shared" si="5"/>
        <v>#REF!</v>
      </c>
      <c r="H35" s="27" t="e">
        <f t="shared" si="8"/>
        <v>#REF!</v>
      </c>
      <c r="I35" s="28"/>
      <c r="J35" s="29" t="e">
        <f t="shared" si="6"/>
        <v>#REF!</v>
      </c>
      <c r="K35">
        <f>IF(B35=$G$2,SUM($J$19:J35),0)</f>
        <v>0</v>
      </c>
      <c r="L35">
        <f>IF(B35=$G$2,SUM($J$19:J34),0)</f>
        <v>0</v>
      </c>
    </row>
    <row r="36" spans="1:13" outlineLevel="1">
      <c r="A36" s="24" t="e">
        <f>#REF!</f>
        <v>#REF!</v>
      </c>
      <c r="B36" s="10">
        <f t="shared" si="9"/>
        <v>17</v>
      </c>
      <c r="C36" s="26" t="e">
        <f t="shared" si="2"/>
        <v>#REF!</v>
      </c>
      <c r="D36" s="26" t="e">
        <f t="shared" si="3"/>
        <v>#REF!</v>
      </c>
      <c r="E36" s="27" t="e">
        <f t="shared" si="7"/>
        <v>#REF!</v>
      </c>
      <c r="F36" s="26" t="e">
        <f t="shared" si="4"/>
        <v>#REF!</v>
      </c>
      <c r="G36" s="26" t="e">
        <f t="shared" si="5"/>
        <v>#REF!</v>
      </c>
      <c r="H36" s="27" t="e">
        <f t="shared" si="8"/>
        <v>#REF!</v>
      </c>
      <c r="I36" s="28"/>
      <c r="J36" s="29" t="e">
        <f t="shared" si="6"/>
        <v>#REF!</v>
      </c>
      <c r="K36">
        <f>IF(B36=$G$2,SUM($J$19:J36),0)</f>
        <v>0</v>
      </c>
      <c r="L36">
        <f>IF(B36=$G$2,SUM($J$19:J35),0)</f>
        <v>0</v>
      </c>
    </row>
    <row r="37" spans="1:13" outlineLevel="1">
      <c r="A37" s="24" t="e">
        <f>#REF!</f>
        <v>#REF!</v>
      </c>
      <c r="B37" s="10">
        <f t="shared" si="9"/>
        <v>18</v>
      </c>
      <c r="C37" s="26" t="e">
        <f t="shared" si="2"/>
        <v>#REF!</v>
      </c>
      <c r="D37" s="26" t="e">
        <f t="shared" si="3"/>
        <v>#REF!</v>
      </c>
      <c r="E37" s="27" t="e">
        <f t="shared" si="7"/>
        <v>#REF!</v>
      </c>
      <c r="F37" s="26" t="e">
        <f t="shared" si="4"/>
        <v>#REF!</v>
      </c>
      <c r="G37" s="26" t="e">
        <f t="shared" si="5"/>
        <v>#REF!</v>
      </c>
      <c r="H37" s="27" t="e">
        <f t="shared" si="8"/>
        <v>#REF!</v>
      </c>
      <c r="I37" s="28"/>
      <c r="J37" s="29" t="e">
        <f t="shared" si="6"/>
        <v>#REF!</v>
      </c>
      <c r="K37">
        <f>IF(B37=$G$2,SUM($J$19:J37),0)</f>
        <v>0</v>
      </c>
      <c r="L37">
        <f>IF(B37=$G$2,SUM($J$19:J36),0)</f>
        <v>0</v>
      </c>
      <c r="M37" s="30"/>
    </row>
    <row r="38" spans="1:13" outlineLevel="1">
      <c r="A38" s="24" t="e">
        <f>#REF!</f>
        <v>#REF!</v>
      </c>
      <c r="B38" s="10">
        <f t="shared" si="9"/>
        <v>19</v>
      </c>
      <c r="C38" s="26" t="e">
        <f t="shared" si="2"/>
        <v>#REF!</v>
      </c>
      <c r="D38" s="26" t="e">
        <f t="shared" si="3"/>
        <v>#REF!</v>
      </c>
      <c r="E38" s="27" t="e">
        <f t="shared" si="7"/>
        <v>#REF!</v>
      </c>
      <c r="F38" s="26" t="e">
        <f t="shared" si="4"/>
        <v>#REF!</v>
      </c>
      <c r="G38" s="26" t="e">
        <f t="shared" si="5"/>
        <v>#REF!</v>
      </c>
      <c r="H38" s="27" t="e">
        <f t="shared" si="8"/>
        <v>#REF!</v>
      </c>
      <c r="I38" s="28"/>
      <c r="J38" s="29" t="e">
        <f t="shared" si="6"/>
        <v>#REF!</v>
      </c>
      <c r="K38">
        <f>IF(B38=$G$2,SUM($J$19:J38),0)</f>
        <v>0</v>
      </c>
      <c r="L38">
        <f>IF(B38=$G$2,SUM($J$19:J37),0)</f>
        <v>0</v>
      </c>
    </row>
    <row r="39" spans="1:13" outlineLevel="1">
      <c r="A39" s="24" t="e">
        <f>#REF!</f>
        <v>#REF!</v>
      </c>
      <c r="B39" s="10">
        <f t="shared" si="9"/>
        <v>20</v>
      </c>
      <c r="C39" s="26" t="e">
        <f t="shared" si="2"/>
        <v>#REF!</v>
      </c>
      <c r="D39" s="26" t="e">
        <f t="shared" si="3"/>
        <v>#REF!</v>
      </c>
      <c r="E39" s="27" t="e">
        <f t="shared" si="7"/>
        <v>#REF!</v>
      </c>
      <c r="F39" s="26" t="e">
        <f t="shared" si="4"/>
        <v>#REF!</v>
      </c>
      <c r="G39" s="26" t="e">
        <f t="shared" si="5"/>
        <v>#REF!</v>
      </c>
      <c r="H39" s="27" t="e">
        <f t="shared" si="8"/>
        <v>#REF!</v>
      </c>
      <c r="I39" s="28"/>
      <c r="J39" s="29" t="e">
        <f t="shared" si="6"/>
        <v>#REF!</v>
      </c>
      <c r="K39">
        <f>IF(B39=$G$2,SUM($J$19:J39),0)</f>
        <v>0</v>
      </c>
      <c r="L39">
        <f>IF(B39=$G$2,SUM($J$19:J38),0)</f>
        <v>0</v>
      </c>
    </row>
    <row r="40" spans="1:13" outlineLevel="1">
      <c r="A40" s="24" t="e">
        <f>#REF!</f>
        <v>#REF!</v>
      </c>
      <c r="B40" s="10">
        <f t="shared" si="9"/>
        <v>21</v>
      </c>
      <c r="C40" s="26" t="e">
        <f t="shared" si="2"/>
        <v>#REF!</v>
      </c>
      <c r="D40" s="26" t="e">
        <f t="shared" si="3"/>
        <v>#REF!</v>
      </c>
      <c r="E40" s="27" t="e">
        <f t="shared" si="7"/>
        <v>#REF!</v>
      </c>
      <c r="F40" s="26" t="e">
        <f t="shared" si="4"/>
        <v>#REF!</v>
      </c>
      <c r="G40" s="26" t="e">
        <f t="shared" si="5"/>
        <v>#REF!</v>
      </c>
      <c r="H40" s="27" t="e">
        <f t="shared" si="8"/>
        <v>#REF!</v>
      </c>
      <c r="I40" s="28"/>
      <c r="J40" s="29" t="e">
        <f t="shared" si="6"/>
        <v>#REF!</v>
      </c>
      <c r="K40">
        <f>IF(B40=$G$2,SUM($J$19:J40),0)</f>
        <v>0</v>
      </c>
      <c r="L40">
        <f>IF(B40=$G$2,SUM($J$19:J39),0)</f>
        <v>0</v>
      </c>
    </row>
    <row r="41" spans="1:13" outlineLevel="1">
      <c r="A41" s="24" t="e">
        <f>#REF!</f>
        <v>#REF!</v>
      </c>
      <c r="B41" s="10">
        <f t="shared" si="9"/>
        <v>22</v>
      </c>
      <c r="C41" s="26" t="e">
        <f t="shared" si="2"/>
        <v>#REF!</v>
      </c>
      <c r="D41" s="26" t="e">
        <f t="shared" si="3"/>
        <v>#REF!</v>
      </c>
      <c r="E41" s="27" t="e">
        <f t="shared" si="7"/>
        <v>#REF!</v>
      </c>
      <c r="F41" s="26" t="e">
        <f t="shared" si="4"/>
        <v>#REF!</v>
      </c>
      <c r="G41" s="26" t="e">
        <f t="shared" si="5"/>
        <v>#REF!</v>
      </c>
      <c r="H41" s="27" t="e">
        <f t="shared" si="8"/>
        <v>#REF!</v>
      </c>
      <c r="I41" s="28"/>
      <c r="J41" s="29" t="e">
        <f t="shared" si="6"/>
        <v>#REF!</v>
      </c>
      <c r="K41">
        <f>IF(B41=$G$2,SUM($J$19:J41),0)</f>
        <v>0</v>
      </c>
      <c r="L41">
        <f>IF(B41=$G$2,SUM($J$19:J40),0)</f>
        <v>0</v>
      </c>
    </row>
    <row r="42" spans="1:13" outlineLevel="1">
      <c r="A42" s="24" t="e">
        <f>#REF!</f>
        <v>#REF!</v>
      </c>
      <c r="B42" s="10">
        <f t="shared" si="9"/>
        <v>23</v>
      </c>
      <c r="C42" s="26" t="e">
        <f t="shared" si="2"/>
        <v>#REF!</v>
      </c>
      <c r="D42" s="26" t="e">
        <f t="shared" si="3"/>
        <v>#REF!</v>
      </c>
      <c r="E42" s="27" t="e">
        <f t="shared" si="7"/>
        <v>#REF!</v>
      </c>
      <c r="F42" s="26" t="e">
        <f t="shared" si="4"/>
        <v>#REF!</v>
      </c>
      <c r="G42" s="26" t="e">
        <f t="shared" si="5"/>
        <v>#REF!</v>
      </c>
      <c r="H42" s="27" t="e">
        <f t="shared" si="8"/>
        <v>#REF!</v>
      </c>
      <c r="I42" s="28"/>
      <c r="J42" s="29" t="e">
        <f t="shared" si="6"/>
        <v>#REF!</v>
      </c>
      <c r="K42">
        <f>IF(B42=$G$2,SUM($J$19:J42),0)</f>
        <v>0</v>
      </c>
      <c r="L42">
        <f>IF(B42=$G$2,SUM($J$19:J41),0)</f>
        <v>0</v>
      </c>
    </row>
    <row r="43" spans="1:13" outlineLevel="1">
      <c r="A43" s="24" t="e">
        <f>#REF!</f>
        <v>#REF!</v>
      </c>
      <c r="B43" s="10">
        <f>B42+1</f>
        <v>24</v>
      </c>
      <c r="C43" s="26" t="e">
        <f t="shared" si="2"/>
        <v>#REF!</v>
      </c>
      <c r="D43" s="26" t="e">
        <f t="shared" si="3"/>
        <v>#REF!</v>
      </c>
      <c r="E43" s="27" t="e">
        <f t="shared" si="7"/>
        <v>#REF!</v>
      </c>
      <c r="F43" s="26" t="e">
        <f t="shared" si="4"/>
        <v>#REF!</v>
      </c>
      <c r="G43" s="26" t="e">
        <f t="shared" si="5"/>
        <v>#REF!</v>
      </c>
      <c r="H43" s="27" t="e">
        <f t="shared" si="8"/>
        <v>#REF!</v>
      </c>
      <c r="I43" s="28"/>
      <c r="J43" s="29" t="e">
        <f t="shared" si="6"/>
        <v>#REF!</v>
      </c>
      <c r="K43">
        <f>IF(B43=$G$2,SUM($J$19:J43),0)</f>
        <v>0</v>
      </c>
      <c r="L43">
        <f>IF(B43=$G$2,SUM($J$19:J42),0)</f>
        <v>0</v>
      </c>
    </row>
    <row r="44" spans="1:13" outlineLevel="1">
      <c r="A44" s="24" t="e">
        <f>#REF!</f>
        <v>#REF!</v>
      </c>
      <c r="B44" s="10">
        <f t="shared" ref="B44:B107" si="10">B43+1</f>
        <v>25</v>
      </c>
      <c r="C44" s="26" t="e">
        <f t="shared" si="2"/>
        <v>#REF!</v>
      </c>
      <c r="D44" s="26" t="e">
        <f t="shared" si="3"/>
        <v>#REF!</v>
      </c>
      <c r="E44" s="27" t="e">
        <f t="shared" si="7"/>
        <v>#REF!</v>
      </c>
      <c r="F44" s="26" t="e">
        <f t="shared" si="4"/>
        <v>#REF!</v>
      </c>
      <c r="G44" s="26" t="e">
        <f t="shared" si="5"/>
        <v>#REF!</v>
      </c>
      <c r="H44" s="27" t="e">
        <f t="shared" si="8"/>
        <v>#REF!</v>
      </c>
      <c r="I44" s="28"/>
      <c r="J44" s="29" t="e">
        <f t="shared" si="6"/>
        <v>#REF!</v>
      </c>
      <c r="K44">
        <f>IF(B44=$G$2,SUM($J$19:J44),0)</f>
        <v>0</v>
      </c>
      <c r="L44">
        <f>IF(B44=$G$2,SUM($J$19:J43),0)</f>
        <v>0</v>
      </c>
    </row>
    <row r="45" spans="1:13" outlineLevel="1">
      <c r="A45" s="24" t="e">
        <f>#REF!</f>
        <v>#REF!</v>
      </c>
      <c r="B45" s="10">
        <f t="shared" si="10"/>
        <v>26</v>
      </c>
      <c r="C45" s="26" t="e">
        <f t="shared" si="2"/>
        <v>#REF!</v>
      </c>
      <c r="D45" s="26" t="e">
        <f t="shared" si="3"/>
        <v>#REF!</v>
      </c>
      <c r="E45" s="27" t="e">
        <f t="shared" si="7"/>
        <v>#REF!</v>
      </c>
      <c r="F45" s="26" t="e">
        <f t="shared" si="4"/>
        <v>#REF!</v>
      </c>
      <c r="G45" s="26" t="e">
        <f t="shared" si="5"/>
        <v>#REF!</v>
      </c>
      <c r="H45" s="27" t="e">
        <f t="shared" si="8"/>
        <v>#REF!</v>
      </c>
      <c r="I45" s="28"/>
      <c r="J45" s="29" t="e">
        <f t="shared" si="6"/>
        <v>#REF!</v>
      </c>
      <c r="K45">
        <f>IF(B45=$G$2,SUM($J$19:J45),0)</f>
        <v>0</v>
      </c>
      <c r="L45">
        <f>IF(B45=$G$2,SUM($J$19:J44),0)</f>
        <v>0</v>
      </c>
    </row>
    <row r="46" spans="1:13" outlineLevel="1">
      <c r="A46" s="24" t="e">
        <f>#REF!</f>
        <v>#REF!</v>
      </c>
      <c r="B46" s="10">
        <f t="shared" si="10"/>
        <v>27</v>
      </c>
      <c r="C46" s="26" t="e">
        <f t="shared" si="2"/>
        <v>#REF!</v>
      </c>
      <c r="D46" s="26" t="e">
        <f t="shared" si="3"/>
        <v>#REF!</v>
      </c>
      <c r="E46" s="27" t="e">
        <f t="shared" si="7"/>
        <v>#REF!</v>
      </c>
      <c r="F46" s="26" t="e">
        <f t="shared" si="4"/>
        <v>#REF!</v>
      </c>
      <c r="G46" s="26" t="e">
        <f t="shared" si="5"/>
        <v>#REF!</v>
      </c>
      <c r="H46" s="27" t="e">
        <f t="shared" si="8"/>
        <v>#REF!</v>
      </c>
      <c r="I46" s="28"/>
      <c r="J46" s="29" t="e">
        <f t="shared" si="6"/>
        <v>#REF!</v>
      </c>
      <c r="K46">
        <f>IF(B46=$G$2,SUM($J$19:J46),0)</f>
        <v>0</v>
      </c>
      <c r="L46">
        <f>IF(B46=$G$2,SUM($J$19:J45),0)</f>
        <v>0</v>
      </c>
    </row>
    <row r="47" spans="1:13" outlineLevel="1">
      <c r="A47" s="24" t="e">
        <f>#REF!</f>
        <v>#REF!</v>
      </c>
      <c r="B47" s="10">
        <f t="shared" si="10"/>
        <v>28</v>
      </c>
      <c r="C47" s="26" t="e">
        <f t="shared" si="2"/>
        <v>#REF!</v>
      </c>
      <c r="D47" s="26" t="e">
        <f t="shared" si="3"/>
        <v>#REF!</v>
      </c>
      <c r="E47" s="27" t="e">
        <f t="shared" si="7"/>
        <v>#REF!</v>
      </c>
      <c r="F47" s="26" t="e">
        <f t="shared" si="4"/>
        <v>#REF!</v>
      </c>
      <c r="G47" s="26" t="e">
        <f t="shared" si="5"/>
        <v>#REF!</v>
      </c>
      <c r="H47" s="27" t="e">
        <f t="shared" si="8"/>
        <v>#REF!</v>
      </c>
      <c r="I47" s="28"/>
      <c r="J47" s="29" t="e">
        <f t="shared" si="6"/>
        <v>#REF!</v>
      </c>
      <c r="K47">
        <f>IF(B47=$G$2,SUM($J$19:J47),0)</f>
        <v>0</v>
      </c>
      <c r="L47">
        <f>IF(B47=$G$2,SUM($J$19:J46),0)</f>
        <v>0</v>
      </c>
    </row>
    <row r="48" spans="1:13" outlineLevel="1">
      <c r="A48" s="24" t="e">
        <f>#REF!</f>
        <v>#REF!</v>
      </c>
      <c r="B48" s="10">
        <f t="shared" si="10"/>
        <v>29</v>
      </c>
      <c r="C48" s="26" t="e">
        <f t="shared" si="2"/>
        <v>#REF!</v>
      </c>
      <c r="D48" s="26" t="e">
        <f t="shared" si="3"/>
        <v>#REF!</v>
      </c>
      <c r="E48" s="27" t="e">
        <f t="shared" si="7"/>
        <v>#REF!</v>
      </c>
      <c r="F48" s="26" t="e">
        <f t="shared" si="4"/>
        <v>#REF!</v>
      </c>
      <c r="G48" s="26" t="e">
        <f t="shared" si="5"/>
        <v>#REF!</v>
      </c>
      <c r="H48" s="27" t="e">
        <f t="shared" si="8"/>
        <v>#REF!</v>
      </c>
      <c r="I48" s="28"/>
      <c r="J48" s="29" t="e">
        <f t="shared" si="6"/>
        <v>#REF!</v>
      </c>
      <c r="K48">
        <f>IF(B48=$G$2,SUM($J$19:J48),0)</f>
        <v>0</v>
      </c>
      <c r="L48">
        <f>IF(B48=$G$2,SUM($J$19:J47),0)</f>
        <v>0</v>
      </c>
    </row>
    <row r="49" spans="1:12" outlineLevel="1">
      <c r="A49" s="24" t="e">
        <f>#REF!</f>
        <v>#REF!</v>
      </c>
      <c r="B49" s="10">
        <f t="shared" si="10"/>
        <v>30</v>
      </c>
      <c r="C49" s="26" t="e">
        <f t="shared" si="2"/>
        <v>#REF!</v>
      </c>
      <c r="D49" s="26" t="e">
        <f t="shared" si="3"/>
        <v>#REF!</v>
      </c>
      <c r="E49" s="27" t="e">
        <f t="shared" si="7"/>
        <v>#REF!</v>
      </c>
      <c r="F49" s="26" t="e">
        <f t="shared" si="4"/>
        <v>#REF!</v>
      </c>
      <c r="G49" s="26" t="e">
        <f t="shared" si="5"/>
        <v>#REF!</v>
      </c>
      <c r="H49" s="27" t="e">
        <f t="shared" si="8"/>
        <v>#REF!</v>
      </c>
      <c r="I49" s="28"/>
      <c r="J49" s="29" t="e">
        <f t="shared" si="6"/>
        <v>#REF!</v>
      </c>
      <c r="K49">
        <f>IF(B49=$G$2,SUM($J$19:J49),0)</f>
        <v>0</v>
      </c>
      <c r="L49">
        <f>IF(B49=$G$2,SUM($J$19:J48),0)</f>
        <v>0</v>
      </c>
    </row>
    <row r="50" spans="1:12" outlineLevel="1">
      <c r="A50" s="24" t="e">
        <f>#REF!</f>
        <v>#REF!</v>
      </c>
      <c r="B50" s="10">
        <f t="shared" si="10"/>
        <v>31</v>
      </c>
      <c r="C50" s="26" t="e">
        <f t="shared" si="2"/>
        <v>#REF!</v>
      </c>
      <c r="D50" s="26" t="e">
        <f t="shared" si="3"/>
        <v>#REF!</v>
      </c>
      <c r="E50" s="27" t="e">
        <f t="shared" si="7"/>
        <v>#REF!</v>
      </c>
      <c r="F50" s="26" t="e">
        <f t="shared" si="4"/>
        <v>#REF!</v>
      </c>
      <c r="G50" s="26" t="e">
        <f t="shared" si="5"/>
        <v>#REF!</v>
      </c>
      <c r="H50" s="27" t="e">
        <f t="shared" si="8"/>
        <v>#REF!</v>
      </c>
      <c r="I50" s="28"/>
      <c r="J50" s="29" t="e">
        <f t="shared" si="6"/>
        <v>#REF!</v>
      </c>
      <c r="K50">
        <f>IF(B50=$G$2,SUM($J$19:J50),0)</f>
        <v>0</v>
      </c>
      <c r="L50">
        <f>IF(B50=$G$2,SUM($J$19:J49),0)</f>
        <v>0</v>
      </c>
    </row>
    <row r="51" spans="1:12" outlineLevel="1">
      <c r="A51" s="24" t="e">
        <f>#REF!</f>
        <v>#REF!</v>
      </c>
      <c r="B51" s="10">
        <f t="shared" si="10"/>
        <v>32</v>
      </c>
      <c r="C51" s="26" t="e">
        <f t="shared" ref="C51:C82" si="11">(IF($I$5=1,0,IF($B51&gt;=$C$5,$G$5,0))*IF($I$5=1,IF($B51&gt;($D$5+($B$19-$G$1)),0,IF(GCD(($D$5+($B$19-$G$1)-$B51),$H$5)=$H$5,1,0)),IF($B51&gt;$D$5,0,IF(GCD(($D$5-$B51),$H$5)=$H$5,1,0))))+(IF($I$6=1,0,IF($B51&gt;=$C$6,$G$6,0))*IF($I$6=1,IF($B51&gt;($D$6+($B$19-$G$1)),0,IF(GCD(($D$6+($B$19-$G$1)-$B51),$H$6)=$H$6,1,0)),IF($B51&gt;$D$6,0,IF(GCD(($D$6-$B51),$H$6)=$H$6,1,0))))+(IF($I$7=1,0,IF($B51&gt;=$C$7,$G$7,0))*IF($I$7=1,IF($B51&gt;($D$7+($B$19-$G$1)),0,IF(GCD(($D$7+($B$19-$G$1)-$B51),$H$7)=$H$7,1,0)),IF($B51&gt;$D$7,0,IF(GCD(($D$7-$B51),$H$7)=$H$7,1,0))))</f>
        <v>#REF!</v>
      </c>
      <c r="D51" s="26" t="e">
        <f t="shared" ref="D51:D82" si="12">(IF($I$8=1,0,IF($B51&gt;=$C$8,$G$8,0))*IF($I$8=1,IF($B51&gt;($D$8+($B$19-$G$1)),0,IF(GCD(($D$8+($B$19-$G$1)-$B51),$H$8)=$H$8,1,0)),IF($B51&gt;$D$8,0,IF(GCD(($D$8-B51),$H$8)=$H$8,1,0))))+(IF($I$9=1,0,IF($B51&gt;=$C$9,$G$9,0))*IF($I$9=1,IF($B51&gt;($D$9+($B$19-$G$1)),0,IF(GCD(($D$9+($B$19-$G$1)-$B51),$H$9)=$H$9,1,0)),IF($B51&gt;$D$9,0,IF(GCD(($D$9-$B51),$H$9)=$H$9,1,0))))+(IF($I$10=1,0,IF($B51&gt;=$C$10,$G$10,0))*IF($I$10=1,IF($B51&gt;($D$10+($B$19-$G$1)),0,IF(GCD(($D$10+($B$19-$G$1)-$B51),$H$10)=$H$10,1,0)),IF($B51&gt;$D$10,0,IF(GCD(($D$10-$B51),$H$10)=$H$10,1,0))))</f>
        <v>#REF!</v>
      </c>
      <c r="E51" s="27" t="e">
        <f t="shared" si="7"/>
        <v>#REF!</v>
      </c>
      <c r="F51" s="26" t="e">
        <f t="shared" ref="F51:F82" si="13">(IF($I$5=1,IF($B51&gt;=($C$5+($B$19-$G$1)),$G$5,0),0)*IF($I$5=1,IF($B51&gt;($D$5+($B$19-$G$1)),0,IF(GCD(($D$5+($B$19-$G$1)-$B51),$H$5)=$H$5,1,0)),IF($B51&gt;$D$5,0,IF(GCD(($D$5-$B51),$H$5)=$H$5,1,0))))+(IF($I$6=1,IF($B51&gt;=($C$6+($B$19-$G$1)),$G$6,0),0)*IF($I$6=1,IF($B51&gt;($D$6+($B$19-$G$1)),0,IF(GCD(($D$6+($B$19-$G$1)-$B51),$H$6)=$H$6,1,0)),IF($B51&gt;$D$6,0,IF(GCD(($D$6-$B51),$H$6)=$H$6,1,0))))+(IF($I$7=1,IF($B51&gt;=($C$7+($B$19-$G$1)),$G$7,0),0)*IF($I$7=1,IF($B51&gt;($D$7+($B$19-$G$1)),0,IF(GCD(($D$7+($B$19-$G$1)-$B51),$H$7)=$H$7,1,0)),IF($B51&gt;$D$7,0,IF(GCD(($D$7-$B51),$H$7)=$H$7,1,0))))</f>
        <v>#REF!</v>
      </c>
      <c r="G51" s="26" t="e">
        <f t="shared" ref="G51:G82" si="14">(IF($I$8=1,IF($B51&gt;=($C$8+($B$19-$G$1)),$G$8,0),0)*IF($I$8=1,IF($B51&gt;($D$8+($B$19-$G$1)),0,IF(GCD(($D$8+($B$19-$G$1)-$B51),$H$8)=$H$8,1,0)),IF($B51&gt;$D$8,0,IF(GCD(($D$8-$B51),$H$8)=$H$8,1,0))))+(IF($I$9=1,IF($B51&gt;=($C$9+($B$19-$G$1)),$G$9,0),0)*IF($I$9=1,IF($B51&gt;($D$9+($B$19-$G$1)),0,IF(GCD(($D$9+($B$19-$G$1)-$B51),$H$9)=$H$9,1,0)),IF($B51&gt;$D$9,0,IF(GCD(($D$9-$B51),$H$9)=$H$9,1,0))))+(IF($I$10=1,IF($B51&gt;=($C$10+($B$19-$G$1)),$G$10,0),0)*IF($I$10=1,IF($B51&gt;($D$10+($B$19-$G$1)),0,IF(GCD(($D$10+($B$19-$G$1)-$B51),$H$10)=$H$10,1,0)),IF($B51&gt;$D$10,0,IF(GCD(($D$10-$B51),$H$10)=$H$10,1,0))))</f>
        <v>#REF!</v>
      </c>
      <c r="H51" s="27" t="e">
        <f t="shared" si="8"/>
        <v>#REF!</v>
      </c>
      <c r="I51" s="28"/>
      <c r="J51" s="29" t="e">
        <f t="shared" si="6"/>
        <v>#REF!</v>
      </c>
      <c r="K51">
        <f>IF(B51=$G$2,SUM($J$19:J51),0)</f>
        <v>0</v>
      </c>
      <c r="L51">
        <f>IF(B51=$G$2,SUM($J$19:J50),0)</f>
        <v>0</v>
      </c>
    </row>
    <row r="52" spans="1:12" outlineLevel="1">
      <c r="A52" s="24" t="e">
        <f>#REF!</f>
        <v>#REF!</v>
      </c>
      <c r="B52" s="10">
        <f t="shared" si="10"/>
        <v>33</v>
      </c>
      <c r="C52" s="26" t="e">
        <f t="shared" si="11"/>
        <v>#REF!</v>
      </c>
      <c r="D52" s="26" t="e">
        <f t="shared" si="12"/>
        <v>#REF!</v>
      </c>
      <c r="E52" s="27" t="e">
        <f t="shared" si="7"/>
        <v>#REF!</v>
      </c>
      <c r="F52" s="26" t="e">
        <f t="shared" si="13"/>
        <v>#REF!</v>
      </c>
      <c r="G52" s="26" t="e">
        <f t="shared" si="14"/>
        <v>#REF!</v>
      </c>
      <c r="H52" s="27" t="e">
        <f t="shared" si="8"/>
        <v>#REF!</v>
      </c>
      <c r="I52" s="28"/>
      <c r="J52" s="29" t="e">
        <f t="shared" si="6"/>
        <v>#REF!</v>
      </c>
      <c r="K52">
        <f>IF(B52=$G$2,SUM($J$19:J52),0)</f>
        <v>0</v>
      </c>
      <c r="L52">
        <f>IF(B52=$G$2,SUM($J$19:J51),0)</f>
        <v>0</v>
      </c>
    </row>
    <row r="53" spans="1:12" outlineLevel="1">
      <c r="A53" s="24" t="e">
        <f>#REF!</f>
        <v>#REF!</v>
      </c>
      <c r="B53" s="10">
        <f t="shared" si="10"/>
        <v>34</v>
      </c>
      <c r="C53" s="26" t="e">
        <f t="shared" si="11"/>
        <v>#REF!</v>
      </c>
      <c r="D53" s="26" t="e">
        <f t="shared" si="12"/>
        <v>#REF!</v>
      </c>
      <c r="E53" s="27" t="e">
        <f t="shared" si="7"/>
        <v>#REF!</v>
      </c>
      <c r="F53" s="26" t="e">
        <f t="shared" si="13"/>
        <v>#REF!</v>
      </c>
      <c r="G53" s="26" t="e">
        <f t="shared" si="14"/>
        <v>#REF!</v>
      </c>
      <c r="H53" s="27" t="e">
        <f t="shared" si="8"/>
        <v>#REF!</v>
      </c>
      <c r="I53" s="28"/>
      <c r="J53" s="29" t="e">
        <f t="shared" si="6"/>
        <v>#REF!</v>
      </c>
      <c r="K53">
        <f>IF(B53=$G$2,SUM($J$19:J53),0)</f>
        <v>0</v>
      </c>
      <c r="L53">
        <f>IF(B53=$G$2,SUM($J$19:J52),0)</f>
        <v>0</v>
      </c>
    </row>
    <row r="54" spans="1:12" outlineLevel="1">
      <c r="A54" s="24" t="e">
        <f>#REF!</f>
        <v>#REF!</v>
      </c>
      <c r="B54" s="10">
        <f t="shared" si="10"/>
        <v>35</v>
      </c>
      <c r="C54" s="26" t="e">
        <f t="shared" si="11"/>
        <v>#REF!</v>
      </c>
      <c r="D54" s="26" t="e">
        <f t="shared" si="12"/>
        <v>#REF!</v>
      </c>
      <c r="E54" s="27" t="e">
        <f t="shared" si="7"/>
        <v>#REF!</v>
      </c>
      <c r="F54" s="26" t="e">
        <f t="shared" si="13"/>
        <v>#REF!</v>
      </c>
      <c r="G54" s="26" t="e">
        <f t="shared" si="14"/>
        <v>#REF!</v>
      </c>
      <c r="H54" s="27" t="e">
        <f t="shared" si="8"/>
        <v>#REF!</v>
      </c>
      <c r="I54" s="28"/>
      <c r="J54" s="29" t="e">
        <f t="shared" si="6"/>
        <v>#REF!</v>
      </c>
      <c r="K54">
        <f>IF(B54=$G$2,SUM($J$19:J54),0)</f>
        <v>0</v>
      </c>
      <c r="L54">
        <f>IF(B54=$G$2,SUM($J$19:J53),0)</f>
        <v>0</v>
      </c>
    </row>
    <row r="55" spans="1:12" outlineLevel="1">
      <c r="A55" s="24" t="e">
        <f>#REF!</f>
        <v>#REF!</v>
      </c>
      <c r="B55" s="10">
        <f t="shared" si="10"/>
        <v>36</v>
      </c>
      <c r="C55" s="26" t="e">
        <f t="shared" si="11"/>
        <v>#REF!</v>
      </c>
      <c r="D55" s="26" t="e">
        <f t="shared" si="12"/>
        <v>#REF!</v>
      </c>
      <c r="E55" s="27" t="e">
        <f t="shared" si="7"/>
        <v>#REF!</v>
      </c>
      <c r="F55" s="26" t="e">
        <f t="shared" si="13"/>
        <v>#REF!</v>
      </c>
      <c r="G55" s="26" t="e">
        <f t="shared" si="14"/>
        <v>#REF!</v>
      </c>
      <c r="H55" s="27" t="e">
        <f t="shared" si="8"/>
        <v>#REF!</v>
      </c>
      <c r="I55" s="28"/>
      <c r="J55" s="29" t="e">
        <f t="shared" si="6"/>
        <v>#REF!</v>
      </c>
      <c r="K55">
        <f>IF(B55=$G$2,SUM($J$19:J55),0)</f>
        <v>0</v>
      </c>
      <c r="L55">
        <f>IF(B55=$G$2,SUM($J$19:J54),0)</f>
        <v>0</v>
      </c>
    </row>
    <row r="56" spans="1:12" outlineLevel="1">
      <c r="A56" s="24" t="e">
        <f>#REF!</f>
        <v>#REF!</v>
      </c>
      <c r="B56" s="10">
        <f t="shared" si="10"/>
        <v>37</v>
      </c>
      <c r="C56" s="26" t="e">
        <f t="shared" si="11"/>
        <v>#REF!</v>
      </c>
      <c r="D56" s="26" t="e">
        <f t="shared" si="12"/>
        <v>#REF!</v>
      </c>
      <c r="E56" s="27" t="e">
        <f t="shared" si="7"/>
        <v>#REF!</v>
      </c>
      <c r="F56" s="26" t="e">
        <f t="shared" si="13"/>
        <v>#REF!</v>
      </c>
      <c r="G56" s="26" t="e">
        <f t="shared" si="14"/>
        <v>#REF!</v>
      </c>
      <c r="H56" s="27" t="e">
        <f t="shared" si="8"/>
        <v>#REF!</v>
      </c>
      <c r="I56" s="28"/>
      <c r="J56" s="29" t="e">
        <f t="shared" si="6"/>
        <v>#REF!</v>
      </c>
      <c r="K56">
        <f>IF(B56=$G$2,SUM($J$19:J56),0)</f>
        <v>0</v>
      </c>
      <c r="L56">
        <f>IF(B56=$G$2,SUM($J$19:J55),0)</f>
        <v>0</v>
      </c>
    </row>
    <row r="57" spans="1:12" outlineLevel="1">
      <c r="A57" s="24" t="e">
        <f>#REF!</f>
        <v>#REF!</v>
      </c>
      <c r="B57" s="10">
        <f t="shared" si="10"/>
        <v>38</v>
      </c>
      <c r="C57" s="26" t="e">
        <f t="shared" si="11"/>
        <v>#REF!</v>
      </c>
      <c r="D57" s="26" t="e">
        <f t="shared" si="12"/>
        <v>#REF!</v>
      </c>
      <c r="E57" s="27" t="e">
        <f t="shared" si="7"/>
        <v>#REF!</v>
      </c>
      <c r="F57" s="26" t="e">
        <f t="shared" si="13"/>
        <v>#REF!</v>
      </c>
      <c r="G57" s="26" t="e">
        <f t="shared" si="14"/>
        <v>#REF!</v>
      </c>
      <c r="H57" s="27" t="e">
        <f t="shared" si="8"/>
        <v>#REF!</v>
      </c>
      <c r="I57" s="28"/>
      <c r="J57" s="29" t="e">
        <f t="shared" si="6"/>
        <v>#REF!</v>
      </c>
      <c r="K57">
        <f>IF(B57=$G$2,SUM($J$19:J57),0)</f>
        <v>0</v>
      </c>
      <c r="L57">
        <f>IF(B57=$G$2,SUM($J$19:J56),0)</f>
        <v>0</v>
      </c>
    </row>
    <row r="58" spans="1:12" outlineLevel="1">
      <c r="A58" s="24" t="e">
        <f>#REF!</f>
        <v>#REF!</v>
      </c>
      <c r="B58" s="10">
        <f t="shared" si="10"/>
        <v>39</v>
      </c>
      <c r="C58" s="26" t="e">
        <f t="shared" si="11"/>
        <v>#REF!</v>
      </c>
      <c r="D58" s="26" t="e">
        <f t="shared" si="12"/>
        <v>#REF!</v>
      </c>
      <c r="E58" s="27" t="e">
        <f t="shared" si="7"/>
        <v>#REF!</v>
      </c>
      <c r="F58" s="26" t="e">
        <f t="shared" si="13"/>
        <v>#REF!</v>
      </c>
      <c r="G58" s="26" t="e">
        <f t="shared" si="14"/>
        <v>#REF!</v>
      </c>
      <c r="H58" s="27" t="e">
        <f t="shared" si="8"/>
        <v>#REF!</v>
      </c>
      <c r="I58" s="28"/>
      <c r="J58" s="29" t="e">
        <f t="shared" si="6"/>
        <v>#REF!</v>
      </c>
      <c r="K58">
        <f>IF(B58=$G$2,SUM($J$19:J58),0)</f>
        <v>0</v>
      </c>
      <c r="L58">
        <f>IF(B58=$G$2,SUM($J$19:J57),0)</f>
        <v>0</v>
      </c>
    </row>
    <row r="59" spans="1:12" outlineLevel="1">
      <c r="A59" s="24" t="e">
        <f>#REF!</f>
        <v>#REF!</v>
      </c>
      <c r="B59" s="10">
        <f t="shared" si="10"/>
        <v>40</v>
      </c>
      <c r="C59" s="26" t="e">
        <f t="shared" si="11"/>
        <v>#REF!</v>
      </c>
      <c r="D59" s="26" t="e">
        <f t="shared" si="12"/>
        <v>#REF!</v>
      </c>
      <c r="E59" s="27" t="e">
        <f t="shared" si="7"/>
        <v>#REF!</v>
      </c>
      <c r="F59" s="26" t="e">
        <f t="shared" si="13"/>
        <v>#REF!</v>
      </c>
      <c r="G59" s="26" t="e">
        <f t="shared" si="14"/>
        <v>#REF!</v>
      </c>
      <c r="H59" s="27" t="e">
        <f t="shared" si="8"/>
        <v>#REF!</v>
      </c>
      <c r="I59" s="28"/>
      <c r="J59" s="29" t="e">
        <f t="shared" si="6"/>
        <v>#REF!</v>
      </c>
      <c r="K59">
        <f>IF(B59=$G$2,SUM($J$19:J59),0)</f>
        <v>0</v>
      </c>
      <c r="L59">
        <f>IF(B59=$G$2,SUM($J$19:J58),0)</f>
        <v>0</v>
      </c>
    </row>
    <row r="60" spans="1:12" outlineLevel="1">
      <c r="A60" s="24" t="e">
        <f>#REF!</f>
        <v>#REF!</v>
      </c>
      <c r="B60" s="10">
        <f t="shared" si="10"/>
        <v>41</v>
      </c>
      <c r="C60" s="26" t="e">
        <f t="shared" si="11"/>
        <v>#REF!</v>
      </c>
      <c r="D60" s="26" t="e">
        <f t="shared" si="12"/>
        <v>#REF!</v>
      </c>
      <c r="E60" s="27" t="e">
        <f t="shared" si="7"/>
        <v>#REF!</v>
      </c>
      <c r="F60" s="26" t="e">
        <f t="shared" si="13"/>
        <v>#REF!</v>
      </c>
      <c r="G60" s="26" t="e">
        <f t="shared" si="14"/>
        <v>#REF!</v>
      </c>
      <c r="H60" s="27" t="e">
        <f t="shared" si="8"/>
        <v>#REF!</v>
      </c>
      <c r="I60" s="28"/>
      <c r="J60" s="29" t="e">
        <f t="shared" si="6"/>
        <v>#REF!</v>
      </c>
      <c r="K60">
        <f>IF(B60=$G$2,SUM($J$19:J60),0)</f>
        <v>0</v>
      </c>
      <c r="L60">
        <f>IF(B60=$G$2,SUM($J$19:J59),0)</f>
        <v>0</v>
      </c>
    </row>
    <row r="61" spans="1:12" outlineLevel="1">
      <c r="A61" s="24" t="e">
        <f>#REF!</f>
        <v>#REF!</v>
      </c>
      <c r="B61" s="10">
        <f t="shared" si="10"/>
        <v>42</v>
      </c>
      <c r="C61" s="26" t="e">
        <f t="shared" si="11"/>
        <v>#REF!</v>
      </c>
      <c r="D61" s="26" t="e">
        <f t="shared" si="12"/>
        <v>#REF!</v>
      </c>
      <c r="E61" s="27" t="e">
        <f t="shared" si="7"/>
        <v>#REF!</v>
      </c>
      <c r="F61" s="26" t="e">
        <f t="shared" si="13"/>
        <v>#REF!</v>
      </c>
      <c r="G61" s="26" t="e">
        <f t="shared" si="14"/>
        <v>#REF!</v>
      </c>
      <c r="H61" s="27" t="e">
        <f t="shared" si="8"/>
        <v>#REF!</v>
      </c>
      <c r="I61" s="28"/>
      <c r="J61" s="29" t="e">
        <f t="shared" si="6"/>
        <v>#REF!</v>
      </c>
      <c r="K61">
        <f>IF(B61=$G$2,SUM($J$19:J61),0)</f>
        <v>0</v>
      </c>
      <c r="L61">
        <f>IF(B61=$G$2,SUM($J$19:J60),0)</f>
        <v>0</v>
      </c>
    </row>
    <row r="62" spans="1:12" outlineLevel="1">
      <c r="A62" s="24" t="e">
        <f>#REF!</f>
        <v>#REF!</v>
      </c>
      <c r="B62" s="10">
        <f t="shared" si="10"/>
        <v>43</v>
      </c>
      <c r="C62" s="26" t="e">
        <f t="shared" si="11"/>
        <v>#REF!</v>
      </c>
      <c r="D62" s="26" t="e">
        <f t="shared" si="12"/>
        <v>#REF!</v>
      </c>
      <c r="E62" s="27" t="e">
        <f t="shared" si="7"/>
        <v>#REF!</v>
      </c>
      <c r="F62" s="26" t="e">
        <f t="shared" si="13"/>
        <v>#REF!</v>
      </c>
      <c r="G62" s="26" t="e">
        <f t="shared" si="14"/>
        <v>#REF!</v>
      </c>
      <c r="H62" s="27" t="e">
        <f t="shared" si="8"/>
        <v>#REF!</v>
      </c>
      <c r="I62" s="28"/>
      <c r="J62" s="29" t="e">
        <f t="shared" si="6"/>
        <v>#REF!</v>
      </c>
      <c r="K62">
        <f>IF(B62=$G$2,SUM($J$19:J62),0)</f>
        <v>0</v>
      </c>
      <c r="L62">
        <f>IF(B62=$G$2,SUM($J$19:J61),0)</f>
        <v>0</v>
      </c>
    </row>
    <row r="63" spans="1:12" outlineLevel="1">
      <c r="A63" s="24" t="e">
        <f>#REF!</f>
        <v>#REF!</v>
      </c>
      <c r="B63" s="10">
        <f t="shared" si="10"/>
        <v>44</v>
      </c>
      <c r="C63" s="26" t="e">
        <f t="shared" si="11"/>
        <v>#REF!</v>
      </c>
      <c r="D63" s="26" t="e">
        <f t="shared" si="12"/>
        <v>#REF!</v>
      </c>
      <c r="E63" s="27" t="e">
        <f t="shared" si="7"/>
        <v>#REF!</v>
      </c>
      <c r="F63" s="26" t="e">
        <f t="shared" si="13"/>
        <v>#REF!</v>
      </c>
      <c r="G63" s="26" t="e">
        <f t="shared" si="14"/>
        <v>#REF!</v>
      </c>
      <c r="H63" s="27" t="e">
        <f t="shared" si="8"/>
        <v>#REF!</v>
      </c>
      <c r="I63" s="28"/>
      <c r="J63" s="29" t="e">
        <f t="shared" si="6"/>
        <v>#REF!</v>
      </c>
      <c r="K63">
        <f>IF(B63=$G$2,SUM($J$19:J63),0)</f>
        <v>0</v>
      </c>
      <c r="L63">
        <f>IF(B63=$G$2,SUM($J$19:J62),0)</f>
        <v>0</v>
      </c>
    </row>
    <row r="64" spans="1:12" outlineLevel="1">
      <c r="A64" s="24" t="e">
        <f>#REF!</f>
        <v>#REF!</v>
      </c>
      <c r="B64" s="10">
        <f t="shared" si="10"/>
        <v>45</v>
      </c>
      <c r="C64" s="26" t="e">
        <f t="shared" si="11"/>
        <v>#REF!</v>
      </c>
      <c r="D64" s="26" t="e">
        <f t="shared" si="12"/>
        <v>#REF!</v>
      </c>
      <c r="E64" s="27" t="e">
        <f t="shared" si="7"/>
        <v>#REF!</v>
      </c>
      <c r="F64" s="26" t="e">
        <f t="shared" si="13"/>
        <v>#REF!</v>
      </c>
      <c r="G64" s="26" t="e">
        <f t="shared" si="14"/>
        <v>#REF!</v>
      </c>
      <c r="H64" s="27" t="e">
        <f t="shared" si="8"/>
        <v>#REF!</v>
      </c>
      <c r="I64" s="28"/>
      <c r="J64" s="29" t="e">
        <f t="shared" si="6"/>
        <v>#REF!</v>
      </c>
      <c r="K64">
        <f>IF(B64=$G$2,SUM($J$19:J64),0)</f>
        <v>0</v>
      </c>
      <c r="L64">
        <f>IF(B64=$G$2,SUM($J$19:J63),0)</f>
        <v>0</v>
      </c>
    </row>
    <row r="65" spans="1:12" outlineLevel="1">
      <c r="A65" s="24" t="e">
        <f>#REF!</f>
        <v>#REF!</v>
      </c>
      <c r="B65" s="10">
        <f t="shared" si="10"/>
        <v>46</v>
      </c>
      <c r="C65" s="26" t="e">
        <f t="shared" si="11"/>
        <v>#REF!</v>
      </c>
      <c r="D65" s="26" t="e">
        <f t="shared" si="12"/>
        <v>#REF!</v>
      </c>
      <c r="E65" s="27" t="e">
        <f t="shared" si="7"/>
        <v>#REF!</v>
      </c>
      <c r="F65" s="26" t="e">
        <f t="shared" si="13"/>
        <v>#REF!</v>
      </c>
      <c r="G65" s="26" t="e">
        <f t="shared" si="14"/>
        <v>#REF!</v>
      </c>
      <c r="H65" s="27" t="e">
        <f t="shared" si="8"/>
        <v>#REF!</v>
      </c>
      <c r="I65" s="28"/>
      <c r="J65" s="29" t="e">
        <f t="shared" si="6"/>
        <v>#REF!</v>
      </c>
      <c r="K65">
        <f>IF(B65=$G$2,SUM($J$19:J65),0)</f>
        <v>0</v>
      </c>
      <c r="L65">
        <f>IF(B65=$G$2,SUM($J$19:J64),0)</f>
        <v>0</v>
      </c>
    </row>
    <row r="66" spans="1:12" outlineLevel="1">
      <c r="A66" s="24" t="e">
        <f>#REF!</f>
        <v>#REF!</v>
      </c>
      <c r="B66" s="10">
        <f t="shared" si="10"/>
        <v>47</v>
      </c>
      <c r="C66" s="26" t="e">
        <f t="shared" si="11"/>
        <v>#REF!</v>
      </c>
      <c r="D66" s="26" t="e">
        <f t="shared" si="12"/>
        <v>#REF!</v>
      </c>
      <c r="E66" s="27" t="e">
        <f t="shared" si="7"/>
        <v>#REF!</v>
      </c>
      <c r="F66" s="26" t="e">
        <f t="shared" si="13"/>
        <v>#REF!</v>
      </c>
      <c r="G66" s="26" t="e">
        <f t="shared" si="14"/>
        <v>#REF!</v>
      </c>
      <c r="H66" s="27" t="e">
        <f t="shared" si="8"/>
        <v>#REF!</v>
      </c>
      <c r="I66" s="28"/>
      <c r="J66" s="29" t="e">
        <f t="shared" si="6"/>
        <v>#REF!</v>
      </c>
      <c r="K66">
        <f>IF(B66=$G$2,SUM($J$19:J66),0)</f>
        <v>0</v>
      </c>
      <c r="L66">
        <f>IF(B66=$G$2,SUM($J$19:J65),0)</f>
        <v>0</v>
      </c>
    </row>
    <row r="67" spans="1:12" outlineLevel="1">
      <c r="A67" s="24" t="e">
        <f>#REF!</f>
        <v>#REF!</v>
      </c>
      <c r="B67" s="10">
        <f t="shared" si="10"/>
        <v>48</v>
      </c>
      <c r="C67" s="26" t="e">
        <f t="shared" si="11"/>
        <v>#REF!</v>
      </c>
      <c r="D67" s="26" t="e">
        <f t="shared" si="12"/>
        <v>#REF!</v>
      </c>
      <c r="E67" s="27" t="e">
        <f t="shared" si="7"/>
        <v>#REF!</v>
      </c>
      <c r="F67" s="26" t="e">
        <f t="shared" si="13"/>
        <v>#REF!</v>
      </c>
      <c r="G67" s="26" t="e">
        <f t="shared" si="14"/>
        <v>#REF!</v>
      </c>
      <c r="H67" s="27" t="e">
        <f t="shared" si="8"/>
        <v>#REF!</v>
      </c>
      <c r="I67" s="28"/>
      <c r="J67" s="29" t="e">
        <f t="shared" si="6"/>
        <v>#REF!</v>
      </c>
      <c r="K67">
        <f>IF(B67=$G$2,SUM($J$19:J67),0)</f>
        <v>0</v>
      </c>
      <c r="L67">
        <f>IF(B67=$G$2,SUM($J$19:J66),0)</f>
        <v>0</v>
      </c>
    </row>
    <row r="68" spans="1:12" outlineLevel="1">
      <c r="A68" s="24" t="e">
        <f>#REF!</f>
        <v>#REF!</v>
      </c>
      <c r="B68" s="10">
        <f t="shared" si="10"/>
        <v>49</v>
      </c>
      <c r="C68" s="26" t="e">
        <f t="shared" si="11"/>
        <v>#REF!</v>
      </c>
      <c r="D68" s="26" t="e">
        <f t="shared" si="12"/>
        <v>#REF!</v>
      </c>
      <c r="E68" s="27" t="e">
        <f t="shared" si="7"/>
        <v>#REF!</v>
      </c>
      <c r="F68" s="26" t="e">
        <f t="shared" si="13"/>
        <v>#REF!</v>
      </c>
      <c r="G68" s="26" t="e">
        <f t="shared" si="14"/>
        <v>#REF!</v>
      </c>
      <c r="H68" s="27" t="e">
        <f t="shared" si="8"/>
        <v>#REF!</v>
      </c>
      <c r="I68" s="28"/>
      <c r="J68" s="29" t="e">
        <f t="shared" si="6"/>
        <v>#REF!</v>
      </c>
      <c r="K68">
        <f>IF(B68=$G$2,SUM($J$19:J68),0)</f>
        <v>0</v>
      </c>
      <c r="L68">
        <f>IF(B68=$G$2,SUM($J$19:J67),0)</f>
        <v>0</v>
      </c>
    </row>
    <row r="69" spans="1:12" outlineLevel="1">
      <c r="A69" s="24" t="e">
        <f>#REF!</f>
        <v>#REF!</v>
      </c>
      <c r="B69" s="10">
        <f t="shared" si="10"/>
        <v>50</v>
      </c>
      <c r="C69" s="26" t="e">
        <f t="shared" si="11"/>
        <v>#REF!</v>
      </c>
      <c r="D69" s="26" t="e">
        <f t="shared" si="12"/>
        <v>#REF!</v>
      </c>
      <c r="E69" s="27" t="e">
        <f t="shared" si="7"/>
        <v>#REF!</v>
      </c>
      <c r="F69" s="26" t="e">
        <f t="shared" si="13"/>
        <v>#REF!</v>
      </c>
      <c r="G69" s="26" t="e">
        <f t="shared" si="14"/>
        <v>#REF!</v>
      </c>
      <c r="H69" s="27" t="e">
        <f t="shared" si="8"/>
        <v>#REF!</v>
      </c>
      <c r="I69" s="28"/>
      <c r="J69" s="29" t="e">
        <f t="shared" si="6"/>
        <v>#REF!</v>
      </c>
      <c r="K69">
        <f>IF(B69=$G$2,SUM($J$19:J69),0)</f>
        <v>0</v>
      </c>
      <c r="L69">
        <f>IF(B69=$G$2,SUM($J$19:J68),0)</f>
        <v>0</v>
      </c>
    </row>
    <row r="70" spans="1:12" outlineLevel="1">
      <c r="A70" s="24" t="e">
        <f>#REF!</f>
        <v>#REF!</v>
      </c>
      <c r="B70" s="10">
        <f t="shared" si="10"/>
        <v>51</v>
      </c>
      <c r="C70" s="26" t="e">
        <f t="shared" si="11"/>
        <v>#REF!</v>
      </c>
      <c r="D70" s="26" t="e">
        <f t="shared" si="12"/>
        <v>#REF!</v>
      </c>
      <c r="E70" s="27" t="e">
        <f t="shared" si="7"/>
        <v>#REF!</v>
      </c>
      <c r="F70" s="26" t="e">
        <f t="shared" si="13"/>
        <v>#REF!</v>
      </c>
      <c r="G70" s="26" t="e">
        <f t="shared" si="14"/>
        <v>#REF!</v>
      </c>
      <c r="H70" s="27" t="e">
        <f t="shared" si="8"/>
        <v>#REF!</v>
      </c>
      <c r="I70" s="28"/>
      <c r="J70" s="29" t="e">
        <f t="shared" si="6"/>
        <v>#REF!</v>
      </c>
      <c r="K70">
        <f>IF(B70=$G$2,SUM($J$19:J70),0)</f>
        <v>0</v>
      </c>
      <c r="L70">
        <f>IF(B70=$G$2,SUM($J$19:J69),0)</f>
        <v>0</v>
      </c>
    </row>
    <row r="71" spans="1:12" outlineLevel="1">
      <c r="A71" s="24" t="e">
        <f>#REF!</f>
        <v>#REF!</v>
      </c>
      <c r="B71" s="10">
        <f t="shared" si="10"/>
        <v>52</v>
      </c>
      <c r="C71" s="26" t="e">
        <f t="shared" si="11"/>
        <v>#REF!</v>
      </c>
      <c r="D71" s="26" t="e">
        <f t="shared" si="12"/>
        <v>#REF!</v>
      </c>
      <c r="E71" s="27" t="e">
        <f t="shared" si="7"/>
        <v>#REF!</v>
      </c>
      <c r="F71" s="26" t="e">
        <f t="shared" si="13"/>
        <v>#REF!</v>
      </c>
      <c r="G71" s="26" t="e">
        <f t="shared" si="14"/>
        <v>#REF!</v>
      </c>
      <c r="H71" s="27" t="e">
        <f t="shared" si="8"/>
        <v>#REF!</v>
      </c>
      <c r="I71" s="28"/>
      <c r="J71" s="29" t="e">
        <f t="shared" si="6"/>
        <v>#REF!</v>
      </c>
      <c r="K71">
        <f>IF(B71=$G$2,SUM($J$19:J71),0)</f>
        <v>0</v>
      </c>
      <c r="L71">
        <f>IF(B71=$G$2,SUM($J$19:J70),0)</f>
        <v>0</v>
      </c>
    </row>
    <row r="72" spans="1:12" outlineLevel="1">
      <c r="A72" s="24" t="e">
        <f>#REF!</f>
        <v>#REF!</v>
      </c>
      <c r="B72" s="10">
        <f t="shared" si="10"/>
        <v>53</v>
      </c>
      <c r="C72" s="26" t="e">
        <f t="shared" si="11"/>
        <v>#REF!</v>
      </c>
      <c r="D72" s="26" t="e">
        <f t="shared" si="12"/>
        <v>#REF!</v>
      </c>
      <c r="E72" s="27" t="e">
        <f t="shared" si="7"/>
        <v>#REF!</v>
      </c>
      <c r="F72" s="26" t="e">
        <f t="shared" si="13"/>
        <v>#REF!</v>
      </c>
      <c r="G72" s="26" t="e">
        <f t="shared" si="14"/>
        <v>#REF!</v>
      </c>
      <c r="H72" s="27" t="e">
        <f t="shared" si="8"/>
        <v>#REF!</v>
      </c>
      <c r="I72" s="28"/>
      <c r="J72" s="29" t="e">
        <f t="shared" si="6"/>
        <v>#REF!</v>
      </c>
      <c r="K72">
        <f>IF(B72=$G$2,SUM($J$19:J72),0)</f>
        <v>0</v>
      </c>
      <c r="L72">
        <f>IF(B72=$G$2,SUM($J$19:J71),0)</f>
        <v>0</v>
      </c>
    </row>
    <row r="73" spans="1:12" outlineLevel="1">
      <c r="A73" s="24" t="e">
        <f>#REF!</f>
        <v>#REF!</v>
      </c>
      <c r="B73" s="10">
        <f t="shared" si="10"/>
        <v>54</v>
      </c>
      <c r="C73" s="26" t="e">
        <f t="shared" si="11"/>
        <v>#REF!</v>
      </c>
      <c r="D73" s="26" t="e">
        <f t="shared" si="12"/>
        <v>#REF!</v>
      </c>
      <c r="E73" s="27" t="e">
        <f t="shared" si="7"/>
        <v>#REF!</v>
      </c>
      <c r="F73" s="26" t="e">
        <f t="shared" si="13"/>
        <v>#REF!</v>
      </c>
      <c r="G73" s="26" t="e">
        <f t="shared" si="14"/>
        <v>#REF!</v>
      </c>
      <c r="H73" s="27" t="e">
        <f t="shared" si="8"/>
        <v>#REF!</v>
      </c>
      <c r="I73" s="28"/>
      <c r="J73" s="29" t="e">
        <f t="shared" si="6"/>
        <v>#REF!</v>
      </c>
      <c r="K73">
        <f>IF(B73=$G$2,SUM($J$19:J73),0)</f>
        <v>0</v>
      </c>
      <c r="L73">
        <f>IF(B73=$G$2,SUM($J$19:J72),0)</f>
        <v>0</v>
      </c>
    </row>
    <row r="74" spans="1:12" outlineLevel="1">
      <c r="A74" s="24" t="e">
        <f>#REF!</f>
        <v>#REF!</v>
      </c>
      <c r="B74" s="10">
        <f t="shared" si="10"/>
        <v>55</v>
      </c>
      <c r="C74" s="26" t="e">
        <f t="shared" si="11"/>
        <v>#REF!</v>
      </c>
      <c r="D74" s="26" t="e">
        <f t="shared" si="12"/>
        <v>#REF!</v>
      </c>
      <c r="E74" s="27" t="e">
        <f t="shared" si="7"/>
        <v>#REF!</v>
      </c>
      <c r="F74" s="26" t="e">
        <f t="shared" si="13"/>
        <v>#REF!</v>
      </c>
      <c r="G74" s="26" t="e">
        <f t="shared" si="14"/>
        <v>#REF!</v>
      </c>
      <c r="H74" s="27" t="e">
        <f t="shared" si="8"/>
        <v>#REF!</v>
      </c>
      <c r="I74" s="31"/>
      <c r="J74" s="29" t="e">
        <f t="shared" si="6"/>
        <v>#REF!</v>
      </c>
      <c r="K74">
        <f>IF(B74=$G$2,SUM($J$19:J74),0)</f>
        <v>0</v>
      </c>
      <c r="L74">
        <f>IF(B74=$G$2,SUM($J$19:J73),0)</f>
        <v>0</v>
      </c>
    </row>
    <row r="75" spans="1:12" outlineLevel="1">
      <c r="A75" s="24" t="e">
        <f>#REF!</f>
        <v>#REF!</v>
      </c>
      <c r="B75" s="10">
        <f t="shared" si="10"/>
        <v>56</v>
      </c>
      <c r="C75" s="26" t="e">
        <f t="shared" si="11"/>
        <v>#REF!</v>
      </c>
      <c r="D75" s="26" t="e">
        <f t="shared" si="12"/>
        <v>#REF!</v>
      </c>
      <c r="E75" s="27" t="e">
        <f t="shared" si="7"/>
        <v>#REF!</v>
      </c>
      <c r="F75" s="26" t="e">
        <f t="shared" si="13"/>
        <v>#REF!</v>
      </c>
      <c r="G75" s="26" t="e">
        <f t="shared" si="14"/>
        <v>#REF!</v>
      </c>
      <c r="H75" s="27" t="e">
        <f t="shared" si="8"/>
        <v>#REF!</v>
      </c>
      <c r="I75" s="32"/>
      <c r="J75" s="29" t="e">
        <f t="shared" si="6"/>
        <v>#REF!</v>
      </c>
      <c r="K75">
        <f>IF(B75=$G$2,SUM($J$19:J75),0)</f>
        <v>0</v>
      </c>
      <c r="L75">
        <f>IF(B75=$G$2,SUM($J$19:J74),0)</f>
        <v>0</v>
      </c>
    </row>
    <row r="76" spans="1:12" outlineLevel="1">
      <c r="A76" s="24" t="e">
        <f>#REF!</f>
        <v>#REF!</v>
      </c>
      <c r="B76" s="10">
        <f t="shared" si="10"/>
        <v>57</v>
      </c>
      <c r="C76" s="26" t="e">
        <f t="shared" si="11"/>
        <v>#REF!</v>
      </c>
      <c r="D76" s="26" t="e">
        <f t="shared" si="12"/>
        <v>#REF!</v>
      </c>
      <c r="E76" s="27" t="e">
        <f t="shared" si="7"/>
        <v>#REF!</v>
      </c>
      <c r="F76" s="26" t="e">
        <f t="shared" si="13"/>
        <v>#REF!</v>
      </c>
      <c r="G76" s="26" t="e">
        <f t="shared" si="14"/>
        <v>#REF!</v>
      </c>
      <c r="H76" s="27" t="e">
        <f t="shared" si="8"/>
        <v>#REF!</v>
      </c>
      <c r="I76" s="32"/>
      <c r="J76" s="29" t="e">
        <f t="shared" si="6"/>
        <v>#REF!</v>
      </c>
      <c r="K76">
        <f>IF(B76=$G$2,SUM($J$19:J76),0)</f>
        <v>0</v>
      </c>
      <c r="L76">
        <f>IF(B76=$G$2,SUM($J$19:J75),0)</f>
        <v>0</v>
      </c>
    </row>
    <row r="77" spans="1:12" outlineLevel="1">
      <c r="A77" s="24" t="e">
        <f>#REF!</f>
        <v>#REF!</v>
      </c>
      <c r="B77" s="10">
        <f t="shared" si="10"/>
        <v>58</v>
      </c>
      <c r="C77" s="26" t="e">
        <f t="shared" si="11"/>
        <v>#REF!</v>
      </c>
      <c r="D77" s="26" t="e">
        <f t="shared" si="12"/>
        <v>#REF!</v>
      </c>
      <c r="E77" s="27" t="e">
        <f t="shared" si="7"/>
        <v>#REF!</v>
      </c>
      <c r="F77" s="26" t="e">
        <f t="shared" si="13"/>
        <v>#REF!</v>
      </c>
      <c r="G77" s="26" t="e">
        <f t="shared" si="14"/>
        <v>#REF!</v>
      </c>
      <c r="H77" s="27" t="e">
        <f t="shared" si="8"/>
        <v>#REF!</v>
      </c>
      <c r="I77" s="32"/>
      <c r="J77" s="29" t="e">
        <f t="shared" si="6"/>
        <v>#REF!</v>
      </c>
      <c r="K77">
        <f>IF(B77=$G$2,SUM($J$19:J77),0)</f>
        <v>0</v>
      </c>
      <c r="L77">
        <f>IF(B77=$G$2,SUM($J$19:J76),0)</f>
        <v>0</v>
      </c>
    </row>
    <row r="78" spans="1:12" outlineLevel="1">
      <c r="A78" s="24" t="e">
        <f>#REF!</f>
        <v>#REF!</v>
      </c>
      <c r="B78" s="10">
        <f t="shared" si="10"/>
        <v>59</v>
      </c>
      <c r="C78" s="26" t="e">
        <f t="shared" si="11"/>
        <v>#REF!</v>
      </c>
      <c r="D78" s="26" t="e">
        <f t="shared" si="12"/>
        <v>#REF!</v>
      </c>
      <c r="E78" s="27" t="e">
        <f t="shared" si="7"/>
        <v>#REF!</v>
      </c>
      <c r="F78" s="26" t="e">
        <f t="shared" si="13"/>
        <v>#REF!</v>
      </c>
      <c r="G78" s="26" t="e">
        <f t="shared" si="14"/>
        <v>#REF!</v>
      </c>
      <c r="H78" s="27" t="e">
        <f t="shared" si="8"/>
        <v>#REF!</v>
      </c>
      <c r="I78" s="32"/>
      <c r="J78" s="29" t="e">
        <f t="shared" si="6"/>
        <v>#REF!</v>
      </c>
      <c r="K78">
        <f>IF(B78=$G$2,SUM($J$19:J78),0)</f>
        <v>0</v>
      </c>
      <c r="L78">
        <f>IF(B78=$G$2,SUM($J$19:J77),0)</f>
        <v>0</v>
      </c>
    </row>
    <row r="79" spans="1:12" outlineLevel="1">
      <c r="A79" s="24" t="e">
        <f>#REF!</f>
        <v>#REF!</v>
      </c>
      <c r="B79" s="10">
        <f t="shared" si="10"/>
        <v>60</v>
      </c>
      <c r="C79" s="26" t="e">
        <f t="shared" si="11"/>
        <v>#REF!</v>
      </c>
      <c r="D79" s="26" t="e">
        <f t="shared" si="12"/>
        <v>#REF!</v>
      </c>
      <c r="E79" s="27" t="e">
        <f t="shared" si="7"/>
        <v>#REF!</v>
      </c>
      <c r="F79" s="26" t="e">
        <f t="shared" si="13"/>
        <v>#REF!</v>
      </c>
      <c r="G79" s="26" t="e">
        <f t="shared" si="14"/>
        <v>#REF!</v>
      </c>
      <c r="H79" s="27" t="e">
        <f t="shared" si="8"/>
        <v>#REF!</v>
      </c>
      <c r="I79" s="32"/>
      <c r="J79" s="29" t="e">
        <f t="shared" si="6"/>
        <v>#REF!</v>
      </c>
      <c r="K79">
        <f>IF(B79=$G$2,SUM($J$19:J79),0)</f>
        <v>0</v>
      </c>
      <c r="L79">
        <f>IF(B79=$G$2,SUM($J$19:J78),0)</f>
        <v>0</v>
      </c>
    </row>
    <row r="80" spans="1:12" outlineLevel="1">
      <c r="A80" s="24" t="e">
        <f>#REF!</f>
        <v>#REF!</v>
      </c>
      <c r="B80" s="10">
        <f t="shared" si="10"/>
        <v>61</v>
      </c>
      <c r="C80" s="26" t="e">
        <f t="shared" si="11"/>
        <v>#REF!</v>
      </c>
      <c r="D80" s="26" t="e">
        <f t="shared" si="12"/>
        <v>#REF!</v>
      </c>
      <c r="E80" s="27" t="e">
        <f t="shared" si="7"/>
        <v>#REF!</v>
      </c>
      <c r="F80" s="26" t="e">
        <f t="shared" si="13"/>
        <v>#REF!</v>
      </c>
      <c r="G80" s="26" t="e">
        <f t="shared" si="14"/>
        <v>#REF!</v>
      </c>
      <c r="H80" s="27" t="e">
        <f t="shared" si="8"/>
        <v>#REF!</v>
      </c>
      <c r="I80" s="32"/>
      <c r="J80" s="29" t="e">
        <f t="shared" si="6"/>
        <v>#REF!</v>
      </c>
      <c r="K80">
        <f>IF(B80=$G$2,SUM($J$19:J80),0)</f>
        <v>0</v>
      </c>
      <c r="L80">
        <f>IF(B80=$G$2,SUM($J$19:J79),0)</f>
        <v>0</v>
      </c>
    </row>
    <row r="81" spans="1:12" outlineLevel="1">
      <c r="A81" s="24" t="e">
        <f>#REF!</f>
        <v>#REF!</v>
      </c>
      <c r="B81" s="10">
        <f t="shared" si="10"/>
        <v>62</v>
      </c>
      <c r="C81" s="26" t="e">
        <f t="shared" si="11"/>
        <v>#REF!</v>
      </c>
      <c r="D81" s="26" t="e">
        <f t="shared" si="12"/>
        <v>#REF!</v>
      </c>
      <c r="E81" s="27" t="e">
        <f t="shared" si="7"/>
        <v>#REF!</v>
      </c>
      <c r="F81" s="26" t="e">
        <f t="shared" si="13"/>
        <v>#REF!</v>
      </c>
      <c r="G81" s="26" t="e">
        <f t="shared" si="14"/>
        <v>#REF!</v>
      </c>
      <c r="H81" s="27" t="e">
        <f t="shared" si="8"/>
        <v>#REF!</v>
      </c>
      <c r="I81" s="32"/>
      <c r="J81" s="29" t="e">
        <f t="shared" si="6"/>
        <v>#REF!</v>
      </c>
      <c r="K81">
        <f>IF(B81=$G$2,SUM($J$19:J81),0)</f>
        <v>0</v>
      </c>
      <c r="L81">
        <f>IF(B81=$G$2,SUM($J$19:J80),0)</f>
        <v>0</v>
      </c>
    </row>
    <row r="82" spans="1:12" outlineLevel="1">
      <c r="A82" s="24" t="e">
        <f>#REF!</f>
        <v>#REF!</v>
      </c>
      <c r="B82" s="10">
        <f t="shared" si="10"/>
        <v>63</v>
      </c>
      <c r="C82" s="26" t="e">
        <f t="shared" si="11"/>
        <v>#REF!</v>
      </c>
      <c r="D82" s="26" t="e">
        <f t="shared" si="12"/>
        <v>#REF!</v>
      </c>
      <c r="E82" s="27" t="e">
        <f t="shared" si="7"/>
        <v>#REF!</v>
      </c>
      <c r="F82" s="26" t="e">
        <f t="shared" si="13"/>
        <v>#REF!</v>
      </c>
      <c r="G82" s="26" t="e">
        <f t="shared" si="14"/>
        <v>#REF!</v>
      </c>
      <c r="H82" s="27" t="e">
        <f t="shared" si="8"/>
        <v>#REF!</v>
      </c>
      <c r="I82" s="32"/>
      <c r="J82" s="29" t="e">
        <f t="shared" si="6"/>
        <v>#REF!</v>
      </c>
      <c r="K82">
        <f>IF(B82=$G$2,SUM($J$19:J82),0)</f>
        <v>0</v>
      </c>
      <c r="L82">
        <f>IF(B82=$G$2,SUM($J$19:J81),0)</f>
        <v>0</v>
      </c>
    </row>
    <row r="83" spans="1:12" outlineLevel="1">
      <c r="A83" s="24" t="e">
        <f>#REF!</f>
        <v>#REF!</v>
      </c>
      <c r="B83" s="10">
        <f t="shared" si="10"/>
        <v>64</v>
      </c>
      <c r="C83" s="26" t="e">
        <f t="shared" ref="C83:C114" si="15">(IF($I$5=1,0,IF($B83&gt;=$C$5,$G$5,0))*IF($I$5=1,IF($B83&gt;($D$5+($B$19-$G$1)),0,IF(GCD(($D$5+($B$19-$G$1)-$B83),$H$5)=$H$5,1,0)),IF($B83&gt;$D$5,0,IF(GCD(($D$5-$B83),$H$5)=$H$5,1,0))))+(IF($I$6=1,0,IF($B83&gt;=$C$6,$G$6,0))*IF($I$6=1,IF($B83&gt;($D$6+($B$19-$G$1)),0,IF(GCD(($D$6+($B$19-$G$1)-$B83),$H$6)=$H$6,1,0)),IF($B83&gt;$D$6,0,IF(GCD(($D$6-$B83),$H$6)=$H$6,1,0))))+(IF($I$7=1,0,IF($B83&gt;=$C$7,$G$7,0))*IF($I$7=1,IF($B83&gt;($D$7+($B$19-$G$1)),0,IF(GCD(($D$7+($B$19-$G$1)-$B83),$H$7)=$H$7,1,0)),IF($B83&gt;$D$7,0,IF(GCD(($D$7-$B83),$H$7)=$H$7,1,0))))</f>
        <v>#REF!</v>
      </c>
      <c r="D83" s="26" t="e">
        <f t="shared" ref="D83:D114" si="16">(IF($I$8=1,0,IF($B83&gt;=$C$8,$G$8,0))*IF($I$8=1,IF($B83&gt;($D$8+($B$19-$G$1)),0,IF(GCD(($D$8+($B$19-$G$1)-$B83),$H$8)=$H$8,1,0)),IF($B83&gt;$D$8,0,IF(GCD(($D$8-B83),$H$8)=$H$8,1,0))))+(IF($I$9=1,0,IF($B83&gt;=$C$9,$G$9,0))*IF($I$9=1,IF($B83&gt;($D$9+($B$19-$G$1)),0,IF(GCD(($D$9+($B$19-$G$1)-$B83),$H$9)=$H$9,1,0)),IF($B83&gt;$D$9,0,IF(GCD(($D$9-$B83),$H$9)=$H$9,1,0))))+(IF($I$10=1,0,IF($B83&gt;=$C$10,$G$10,0))*IF($I$10=1,IF($B83&gt;($D$10+($B$19-$G$1)),0,IF(GCD(($D$10+($B$19-$G$1)-$B83),$H$10)=$H$10,1,0)),IF($B83&gt;$D$10,0,IF(GCD(($D$10-$B83),$H$10)=$H$10,1,0))))</f>
        <v>#REF!</v>
      </c>
      <c r="E83" s="27" t="e">
        <f t="shared" si="7"/>
        <v>#REF!</v>
      </c>
      <c r="F83" s="26" t="e">
        <f t="shared" ref="F83:F114" si="17">(IF($I$5=1,IF($B83&gt;=($C$5+($B$19-$G$1)),$G$5,0),0)*IF($I$5=1,IF($B83&gt;($D$5+($B$19-$G$1)),0,IF(GCD(($D$5+($B$19-$G$1)-$B83),$H$5)=$H$5,1,0)),IF($B83&gt;$D$5,0,IF(GCD(($D$5-$B83),$H$5)=$H$5,1,0))))+(IF($I$6=1,IF($B83&gt;=($C$6+($B$19-$G$1)),$G$6,0),0)*IF($I$6=1,IF($B83&gt;($D$6+($B$19-$G$1)),0,IF(GCD(($D$6+($B$19-$G$1)-$B83),$H$6)=$H$6,1,0)),IF($B83&gt;$D$6,0,IF(GCD(($D$6-$B83),$H$6)=$H$6,1,0))))+(IF($I$7=1,IF($B83&gt;=($C$7+($B$19-$G$1)),$G$7,0),0)*IF($I$7=1,IF($B83&gt;($D$7+($B$19-$G$1)),0,IF(GCD(($D$7+($B$19-$G$1)-$B83),$H$7)=$H$7,1,0)),IF($B83&gt;$D$7,0,IF(GCD(($D$7-$B83),$H$7)=$H$7,1,0))))</f>
        <v>#REF!</v>
      </c>
      <c r="G83" s="26" t="e">
        <f t="shared" ref="G83:G114" si="18">(IF($I$8=1,IF($B83&gt;=($C$8+($B$19-$G$1)),$G$8,0),0)*IF($I$8=1,IF($B83&gt;($D$8+($B$19-$G$1)),0,IF(GCD(($D$8+($B$19-$G$1)-$B83),$H$8)=$H$8,1,0)),IF($B83&gt;$D$8,0,IF(GCD(($D$8-$B83),$H$8)=$H$8,1,0))))+(IF($I$9=1,IF($B83&gt;=($C$9+($B$19-$G$1)),$G$9,0),0)*IF($I$9=1,IF($B83&gt;($D$9+($B$19-$G$1)),0,IF(GCD(($D$9+($B$19-$G$1)-$B83),$H$9)=$H$9,1,0)),IF($B83&gt;$D$9,0,IF(GCD(($D$9-$B83),$H$9)=$H$9,1,0))))+(IF($I$10=1,IF($B83&gt;=($C$10+($B$19-$G$1)),$G$10,0),0)*IF($I$10=1,IF($B83&gt;($D$10+($B$19-$G$1)),0,IF(GCD(($D$10+($B$19-$G$1)-$B83),$H$10)=$H$10,1,0)),IF($B83&gt;$D$10,0,IF(GCD(($D$10-$B83),$H$10)=$H$10,1,0))))</f>
        <v>#REF!</v>
      </c>
      <c r="H83" s="27" t="e">
        <f t="shared" si="8"/>
        <v>#REF!</v>
      </c>
      <c r="I83" s="32"/>
      <c r="J83" s="29" t="e">
        <f t="shared" ref="J83:J146" si="19">IF($B83&gt;$G$2,($H83*J$14+$E83*J$14)*J$13,J$14*$H83+$E83*J$14)</f>
        <v>#REF!</v>
      </c>
      <c r="K83">
        <f>IF(B83=$G$2,SUM($J$19:J83),0)</f>
        <v>0</v>
      </c>
      <c r="L83">
        <f>IF(B83=$G$2,SUM($J$19:J82),0)</f>
        <v>0</v>
      </c>
    </row>
    <row r="84" spans="1:12" outlineLevel="1">
      <c r="A84" s="24" t="e">
        <f>#REF!</f>
        <v>#REF!</v>
      </c>
      <c r="B84" s="10">
        <f t="shared" si="10"/>
        <v>65</v>
      </c>
      <c r="C84" s="26" t="e">
        <f t="shared" si="15"/>
        <v>#REF!</v>
      </c>
      <c r="D84" s="26" t="e">
        <f t="shared" si="16"/>
        <v>#REF!</v>
      </c>
      <c r="E84" s="27" t="e">
        <f t="shared" ref="E84:E147" si="20">C84+D84</f>
        <v>#REF!</v>
      </c>
      <c r="F84" s="26" t="e">
        <f t="shared" si="17"/>
        <v>#REF!</v>
      </c>
      <c r="G84" s="26" t="e">
        <f t="shared" si="18"/>
        <v>#REF!</v>
      </c>
      <c r="H84" s="27" t="e">
        <f t="shared" ref="H84:H147" si="21">F84+G84</f>
        <v>#REF!</v>
      </c>
      <c r="I84" s="32"/>
      <c r="J84" s="29" t="e">
        <f t="shared" si="19"/>
        <v>#REF!</v>
      </c>
      <c r="K84">
        <f>IF(B84=$G$2,SUM($J$19:J84),0)</f>
        <v>0</v>
      </c>
      <c r="L84">
        <f>IF(B84=$G$2,SUM($J$19:J83),0)</f>
        <v>0</v>
      </c>
    </row>
    <row r="85" spans="1:12" outlineLevel="1">
      <c r="A85" s="24" t="e">
        <f>#REF!</f>
        <v>#REF!</v>
      </c>
      <c r="B85" s="10">
        <f t="shared" si="10"/>
        <v>66</v>
      </c>
      <c r="C85" s="26" t="e">
        <f t="shared" si="15"/>
        <v>#REF!</v>
      </c>
      <c r="D85" s="26" t="e">
        <f t="shared" si="16"/>
        <v>#REF!</v>
      </c>
      <c r="E85" s="27" t="e">
        <f t="shared" si="20"/>
        <v>#REF!</v>
      </c>
      <c r="F85" s="26" t="e">
        <f t="shared" si="17"/>
        <v>#REF!</v>
      </c>
      <c r="G85" s="26" t="e">
        <f t="shared" si="18"/>
        <v>#REF!</v>
      </c>
      <c r="H85" s="27" t="e">
        <f t="shared" si="21"/>
        <v>#REF!</v>
      </c>
      <c r="I85" s="32"/>
      <c r="J85" s="29" t="e">
        <f t="shared" si="19"/>
        <v>#REF!</v>
      </c>
      <c r="K85">
        <f>IF(B85=$G$2,SUM($J$19:J85),0)</f>
        <v>0</v>
      </c>
      <c r="L85">
        <f>IF(B85=$G$2,SUM($J$19:J84),0)</f>
        <v>0</v>
      </c>
    </row>
    <row r="86" spans="1:12" outlineLevel="1">
      <c r="A86" s="24" t="e">
        <f>#REF!</f>
        <v>#REF!</v>
      </c>
      <c r="B86" s="10">
        <f t="shared" si="10"/>
        <v>67</v>
      </c>
      <c r="C86" s="26" t="e">
        <f t="shared" si="15"/>
        <v>#REF!</v>
      </c>
      <c r="D86" s="26" t="e">
        <f t="shared" si="16"/>
        <v>#REF!</v>
      </c>
      <c r="E86" s="27" t="e">
        <f t="shared" si="20"/>
        <v>#REF!</v>
      </c>
      <c r="F86" s="26" t="e">
        <f t="shared" si="17"/>
        <v>#REF!</v>
      </c>
      <c r="G86" s="26" t="e">
        <f t="shared" si="18"/>
        <v>#REF!</v>
      </c>
      <c r="H86" s="27" t="e">
        <f t="shared" si="21"/>
        <v>#REF!</v>
      </c>
      <c r="I86" s="32"/>
      <c r="J86" s="29" t="e">
        <f t="shared" si="19"/>
        <v>#REF!</v>
      </c>
      <c r="K86">
        <f>IF(B86=$G$2,SUM($J$19:J86),0)</f>
        <v>0</v>
      </c>
      <c r="L86">
        <f>IF(B86=$G$2,SUM($J$19:J85),0)</f>
        <v>0</v>
      </c>
    </row>
    <row r="87" spans="1:12" outlineLevel="1">
      <c r="A87" s="24" t="e">
        <f>#REF!</f>
        <v>#REF!</v>
      </c>
      <c r="B87" s="10">
        <f t="shared" si="10"/>
        <v>68</v>
      </c>
      <c r="C87" s="26" t="e">
        <f t="shared" si="15"/>
        <v>#REF!</v>
      </c>
      <c r="D87" s="26" t="e">
        <f t="shared" si="16"/>
        <v>#REF!</v>
      </c>
      <c r="E87" s="27" t="e">
        <f t="shared" si="20"/>
        <v>#REF!</v>
      </c>
      <c r="F87" s="26" t="e">
        <f t="shared" si="17"/>
        <v>#REF!</v>
      </c>
      <c r="G87" s="26" t="e">
        <f t="shared" si="18"/>
        <v>#REF!</v>
      </c>
      <c r="H87" s="27" t="e">
        <f t="shared" si="21"/>
        <v>#REF!</v>
      </c>
      <c r="I87" s="32"/>
      <c r="J87" s="29" t="e">
        <f t="shared" si="19"/>
        <v>#REF!</v>
      </c>
      <c r="K87">
        <f>IF(B87=$G$2,SUM($J$19:J87),0)</f>
        <v>0</v>
      </c>
      <c r="L87">
        <f>IF(B87=$G$2,SUM($J$19:J86),0)</f>
        <v>0</v>
      </c>
    </row>
    <row r="88" spans="1:12" outlineLevel="1">
      <c r="A88" s="24" t="e">
        <f>#REF!</f>
        <v>#REF!</v>
      </c>
      <c r="B88" s="10">
        <f t="shared" si="10"/>
        <v>69</v>
      </c>
      <c r="C88" s="26" t="e">
        <f t="shared" si="15"/>
        <v>#REF!</v>
      </c>
      <c r="D88" s="26" t="e">
        <f t="shared" si="16"/>
        <v>#REF!</v>
      </c>
      <c r="E88" s="27" t="e">
        <f t="shared" si="20"/>
        <v>#REF!</v>
      </c>
      <c r="F88" s="26" t="e">
        <f t="shared" si="17"/>
        <v>#REF!</v>
      </c>
      <c r="G88" s="26" t="e">
        <f t="shared" si="18"/>
        <v>#REF!</v>
      </c>
      <c r="H88" s="27" t="e">
        <f t="shared" si="21"/>
        <v>#REF!</v>
      </c>
      <c r="I88" s="32"/>
      <c r="J88" s="29" t="e">
        <f t="shared" si="19"/>
        <v>#REF!</v>
      </c>
      <c r="K88">
        <f>IF(B88=$G$2,SUM($J$19:J88),0)</f>
        <v>0</v>
      </c>
      <c r="L88">
        <f>IF(B88=$G$2,SUM($J$19:J87),0)</f>
        <v>0</v>
      </c>
    </row>
    <row r="89" spans="1:12" outlineLevel="1">
      <c r="A89" s="24" t="e">
        <f>#REF!</f>
        <v>#REF!</v>
      </c>
      <c r="B89" s="10">
        <f t="shared" si="10"/>
        <v>70</v>
      </c>
      <c r="C89" s="26" t="e">
        <f t="shared" si="15"/>
        <v>#REF!</v>
      </c>
      <c r="D89" s="26" t="e">
        <f t="shared" si="16"/>
        <v>#REF!</v>
      </c>
      <c r="E89" s="27" t="e">
        <f t="shared" si="20"/>
        <v>#REF!</v>
      </c>
      <c r="F89" s="26" t="e">
        <f t="shared" si="17"/>
        <v>#REF!</v>
      </c>
      <c r="G89" s="26" t="e">
        <f t="shared" si="18"/>
        <v>#REF!</v>
      </c>
      <c r="H89" s="27" t="e">
        <f t="shared" si="21"/>
        <v>#REF!</v>
      </c>
      <c r="I89" s="32"/>
      <c r="J89" s="29" t="e">
        <f t="shared" si="19"/>
        <v>#REF!</v>
      </c>
      <c r="K89">
        <f>IF(B89=$G$2,SUM($J$19:J89),0)</f>
        <v>0</v>
      </c>
      <c r="L89">
        <f>IF(B89=$G$2,SUM($J$19:J88),0)</f>
        <v>0</v>
      </c>
    </row>
    <row r="90" spans="1:12" outlineLevel="1">
      <c r="A90" s="24" t="e">
        <f>#REF!</f>
        <v>#REF!</v>
      </c>
      <c r="B90" s="10">
        <f t="shared" si="10"/>
        <v>71</v>
      </c>
      <c r="C90" s="26" t="e">
        <f t="shared" si="15"/>
        <v>#REF!</v>
      </c>
      <c r="D90" s="26" t="e">
        <f t="shared" si="16"/>
        <v>#REF!</v>
      </c>
      <c r="E90" s="27" t="e">
        <f t="shared" si="20"/>
        <v>#REF!</v>
      </c>
      <c r="F90" s="26" t="e">
        <f t="shared" si="17"/>
        <v>#REF!</v>
      </c>
      <c r="G90" s="26" t="e">
        <f t="shared" si="18"/>
        <v>#REF!</v>
      </c>
      <c r="H90" s="27" t="e">
        <f t="shared" si="21"/>
        <v>#REF!</v>
      </c>
      <c r="I90" s="32"/>
      <c r="J90" s="29" t="e">
        <f t="shared" si="19"/>
        <v>#REF!</v>
      </c>
      <c r="K90">
        <f>IF(B90=$G$2,SUM($J$19:J90),0)</f>
        <v>0</v>
      </c>
      <c r="L90">
        <f>IF(B90=$G$2,SUM($J$19:J89),0)</f>
        <v>0</v>
      </c>
    </row>
    <row r="91" spans="1:12" outlineLevel="1">
      <c r="A91" s="24" t="e">
        <f>#REF!</f>
        <v>#REF!</v>
      </c>
      <c r="B91" s="10">
        <f t="shared" si="10"/>
        <v>72</v>
      </c>
      <c r="C91" s="26" t="e">
        <f t="shared" si="15"/>
        <v>#REF!</v>
      </c>
      <c r="D91" s="26" t="e">
        <f t="shared" si="16"/>
        <v>#REF!</v>
      </c>
      <c r="E91" s="27" t="e">
        <f t="shared" si="20"/>
        <v>#REF!</v>
      </c>
      <c r="F91" s="26" t="e">
        <f t="shared" si="17"/>
        <v>#REF!</v>
      </c>
      <c r="G91" s="26" t="e">
        <f t="shared" si="18"/>
        <v>#REF!</v>
      </c>
      <c r="H91" s="27" t="e">
        <f t="shared" si="21"/>
        <v>#REF!</v>
      </c>
      <c r="I91" s="32"/>
      <c r="J91" s="29" t="e">
        <f t="shared" si="19"/>
        <v>#REF!</v>
      </c>
      <c r="K91">
        <f>IF(B91=$G$2,SUM($J$19:J91),0)</f>
        <v>0</v>
      </c>
      <c r="L91">
        <f>IF(B91=$G$2,SUM($J$19:J90),0)</f>
        <v>0</v>
      </c>
    </row>
    <row r="92" spans="1:12" outlineLevel="1">
      <c r="A92" s="24" t="e">
        <f>#REF!</f>
        <v>#REF!</v>
      </c>
      <c r="B92" s="10">
        <f t="shared" si="10"/>
        <v>73</v>
      </c>
      <c r="C92" s="26" t="e">
        <f t="shared" si="15"/>
        <v>#REF!</v>
      </c>
      <c r="D92" s="26" t="e">
        <f t="shared" si="16"/>
        <v>#REF!</v>
      </c>
      <c r="E92" s="27" t="e">
        <f t="shared" si="20"/>
        <v>#REF!</v>
      </c>
      <c r="F92" s="26" t="e">
        <f t="shared" si="17"/>
        <v>#REF!</v>
      </c>
      <c r="G92" s="26" t="e">
        <f t="shared" si="18"/>
        <v>#REF!</v>
      </c>
      <c r="H92" s="27" t="e">
        <f t="shared" si="21"/>
        <v>#REF!</v>
      </c>
      <c r="I92" s="32"/>
      <c r="J92" s="29" t="e">
        <f t="shared" si="19"/>
        <v>#REF!</v>
      </c>
      <c r="K92">
        <f>IF(B92=$G$2,SUM($J$19:J92),0)</f>
        <v>0</v>
      </c>
      <c r="L92">
        <f>IF(B92=$G$2,SUM($J$19:J91),0)</f>
        <v>0</v>
      </c>
    </row>
    <row r="93" spans="1:12" outlineLevel="1">
      <c r="A93" s="24" t="e">
        <f>#REF!</f>
        <v>#REF!</v>
      </c>
      <c r="B93" s="10">
        <f t="shared" si="10"/>
        <v>74</v>
      </c>
      <c r="C93" s="26" t="e">
        <f t="shared" si="15"/>
        <v>#REF!</v>
      </c>
      <c r="D93" s="26" t="e">
        <f t="shared" si="16"/>
        <v>#REF!</v>
      </c>
      <c r="E93" s="27" t="e">
        <f t="shared" si="20"/>
        <v>#REF!</v>
      </c>
      <c r="F93" s="26" t="e">
        <f t="shared" si="17"/>
        <v>#REF!</v>
      </c>
      <c r="G93" s="26" t="e">
        <f t="shared" si="18"/>
        <v>#REF!</v>
      </c>
      <c r="H93" s="27" t="e">
        <f t="shared" si="21"/>
        <v>#REF!</v>
      </c>
      <c r="I93" s="32"/>
      <c r="J93" s="29" t="e">
        <f t="shared" si="19"/>
        <v>#REF!</v>
      </c>
      <c r="K93">
        <f>IF(B93=$G$2,SUM($J$19:J93),0)</f>
        <v>0</v>
      </c>
      <c r="L93">
        <f>IF(B93=$G$2,SUM($J$19:J92),0)</f>
        <v>0</v>
      </c>
    </row>
    <row r="94" spans="1:12" outlineLevel="1">
      <c r="A94" s="24" t="e">
        <f>#REF!</f>
        <v>#REF!</v>
      </c>
      <c r="B94" s="10">
        <f t="shared" si="10"/>
        <v>75</v>
      </c>
      <c r="C94" s="26" t="e">
        <f t="shared" si="15"/>
        <v>#REF!</v>
      </c>
      <c r="D94" s="26" t="e">
        <f t="shared" si="16"/>
        <v>#REF!</v>
      </c>
      <c r="E94" s="27" t="e">
        <f t="shared" si="20"/>
        <v>#REF!</v>
      </c>
      <c r="F94" s="26" t="e">
        <f t="shared" si="17"/>
        <v>#REF!</v>
      </c>
      <c r="G94" s="26" t="e">
        <f t="shared" si="18"/>
        <v>#REF!</v>
      </c>
      <c r="H94" s="27" t="e">
        <f t="shared" si="21"/>
        <v>#REF!</v>
      </c>
      <c r="I94" s="32"/>
      <c r="J94" s="29" t="e">
        <f t="shared" si="19"/>
        <v>#REF!</v>
      </c>
      <c r="K94">
        <f>IF(B94=$G$2,SUM($J$19:J94),0)</f>
        <v>0</v>
      </c>
      <c r="L94">
        <f>IF(B94=$G$2,SUM($J$19:J93),0)</f>
        <v>0</v>
      </c>
    </row>
    <row r="95" spans="1:12" outlineLevel="1">
      <c r="A95" s="24" t="e">
        <f>#REF!</f>
        <v>#REF!</v>
      </c>
      <c r="B95" s="10">
        <f t="shared" si="10"/>
        <v>76</v>
      </c>
      <c r="C95" s="26" t="e">
        <f t="shared" si="15"/>
        <v>#REF!</v>
      </c>
      <c r="D95" s="26" t="e">
        <f t="shared" si="16"/>
        <v>#REF!</v>
      </c>
      <c r="E95" s="27" t="e">
        <f t="shared" si="20"/>
        <v>#REF!</v>
      </c>
      <c r="F95" s="26" t="e">
        <f t="shared" si="17"/>
        <v>#REF!</v>
      </c>
      <c r="G95" s="26" t="e">
        <f t="shared" si="18"/>
        <v>#REF!</v>
      </c>
      <c r="H95" s="27" t="e">
        <f t="shared" si="21"/>
        <v>#REF!</v>
      </c>
      <c r="I95" s="32"/>
      <c r="J95" s="29" t="e">
        <f t="shared" si="19"/>
        <v>#REF!</v>
      </c>
      <c r="K95">
        <f>IF(B95=$G$2,SUM($J$19:J95),0)</f>
        <v>0</v>
      </c>
      <c r="L95">
        <f>IF(B95=$G$2,SUM($J$19:J94),0)</f>
        <v>0</v>
      </c>
    </row>
    <row r="96" spans="1:12" outlineLevel="1">
      <c r="A96" s="24" t="e">
        <f>#REF!</f>
        <v>#REF!</v>
      </c>
      <c r="B96" s="10">
        <f t="shared" si="10"/>
        <v>77</v>
      </c>
      <c r="C96" s="26" t="e">
        <f t="shared" si="15"/>
        <v>#REF!</v>
      </c>
      <c r="D96" s="26" t="e">
        <f t="shared" si="16"/>
        <v>#REF!</v>
      </c>
      <c r="E96" s="27" t="e">
        <f t="shared" si="20"/>
        <v>#REF!</v>
      </c>
      <c r="F96" s="26" t="e">
        <f t="shared" si="17"/>
        <v>#REF!</v>
      </c>
      <c r="G96" s="26" t="e">
        <f t="shared" si="18"/>
        <v>#REF!</v>
      </c>
      <c r="H96" s="27" t="e">
        <f t="shared" si="21"/>
        <v>#REF!</v>
      </c>
      <c r="I96" s="32"/>
      <c r="J96" s="29" t="e">
        <f t="shared" si="19"/>
        <v>#REF!</v>
      </c>
      <c r="K96">
        <f>IF(B96=$G$2,SUM($J$19:J96),0)</f>
        <v>0</v>
      </c>
      <c r="L96">
        <f>IF(B96=$G$2,SUM($J$19:J95),0)</f>
        <v>0</v>
      </c>
    </row>
    <row r="97" spans="1:12" outlineLevel="1">
      <c r="A97" s="24" t="e">
        <f>#REF!</f>
        <v>#REF!</v>
      </c>
      <c r="B97" s="10">
        <f t="shared" si="10"/>
        <v>78</v>
      </c>
      <c r="C97" s="26" t="e">
        <f t="shared" si="15"/>
        <v>#REF!</v>
      </c>
      <c r="D97" s="26" t="e">
        <f t="shared" si="16"/>
        <v>#REF!</v>
      </c>
      <c r="E97" s="27" t="e">
        <f t="shared" si="20"/>
        <v>#REF!</v>
      </c>
      <c r="F97" s="26" t="e">
        <f t="shared" si="17"/>
        <v>#REF!</v>
      </c>
      <c r="G97" s="26" t="e">
        <f t="shared" si="18"/>
        <v>#REF!</v>
      </c>
      <c r="H97" s="27" t="e">
        <f t="shared" si="21"/>
        <v>#REF!</v>
      </c>
      <c r="I97" s="32"/>
      <c r="J97" s="29" t="e">
        <f t="shared" si="19"/>
        <v>#REF!</v>
      </c>
      <c r="K97">
        <f>IF(B97=$G$2,SUM($J$19:J97),0)</f>
        <v>0</v>
      </c>
      <c r="L97">
        <f>IF(B97=$G$2,SUM($J$19:J96),0)</f>
        <v>0</v>
      </c>
    </row>
    <row r="98" spans="1:12" outlineLevel="1">
      <c r="A98" s="24" t="e">
        <f>#REF!</f>
        <v>#REF!</v>
      </c>
      <c r="B98" s="10">
        <f t="shared" si="10"/>
        <v>79</v>
      </c>
      <c r="C98" s="26" t="e">
        <f t="shared" si="15"/>
        <v>#REF!</v>
      </c>
      <c r="D98" s="26" t="e">
        <f t="shared" si="16"/>
        <v>#REF!</v>
      </c>
      <c r="E98" s="27" t="e">
        <f t="shared" si="20"/>
        <v>#REF!</v>
      </c>
      <c r="F98" s="26" t="e">
        <f t="shared" si="17"/>
        <v>#REF!</v>
      </c>
      <c r="G98" s="26" t="e">
        <f t="shared" si="18"/>
        <v>#REF!</v>
      </c>
      <c r="H98" s="27" t="e">
        <f t="shared" si="21"/>
        <v>#REF!</v>
      </c>
      <c r="I98" s="32"/>
      <c r="J98" s="29" t="e">
        <f t="shared" si="19"/>
        <v>#REF!</v>
      </c>
      <c r="K98">
        <f>IF(B98=$G$2,SUM($J$19:J98),0)</f>
        <v>0</v>
      </c>
      <c r="L98">
        <f>IF(B98=$G$2,SUM($J$19:J97),0)</f>
        <v>0</v>
      </c>
    </row>
    <row r="99" spans="1:12" outlineLevel="1">
      <c r="A99" s="24" t="e">
        <f>#REF!</f>
        <v>#REF!</v>
      </c>
      <c r="B99" s="10">
        <f t="shared" si="10"/>
        <v>80</v>
      </c>
      <c r="C99" s="26" t="e">
        <f t="shared" si="15"/>
        <v>#REF!</v>
      </c>
      <c r="D99" s="26" t="e">
        <f t="shared" si="16"/>
        <v>#REF!</v>
      </c>
      <c r="E99" s="27" t="e">
        <f t="shared" si="20"/>
        <v>#REF!</v>
      </c>
      <c r="F99" s="26" t="e">
        <f t="shared" si="17"/>
        <v>#REF!</v>
      </c>
      <c r="G99" s="26" t="e">
        <f t="shared" si="18"/>
        <v>#REF!</v>
      </c>
      <c r="H99" s="27" t="e">
        <f t="shared" si="21"/>
        <v>#REF!</v>
      </c>
      <c r="I99" s="32"/>
      <c r="J99" s="29" t="e">
        <f t="shared" si="19"/>
        <v>#REF!</v>
      </c>
      <c r="K99">
        <f>IF(B99=$G$2,SUM($J$19:J99),0)</f>
        <v>0</v>
      </c>
      <c r="L99">
        <f>IF(B99=$G$2,SUM($J$19:J98),0)</f>
        <v>0</v>
      </c>
    </row>
    <row r="100" spans="1:12" outlineLevel="1">
      <c r="A100" s="24" t="e">
        <f>#REF!</f>
        <v>#REF!</v>
      </c>
      <c r="B100" s="10">
        <f t="shared" si="10"/>
        <v>81</v>
      </c>
      <c r="C100" s="26" t="e">
        <f t="shared" si="15"/>
        <v>#REF!</v>
      </c>
      <c r="D100" s="26" t="e">
        <f t="shared" si="16"/>
        <v>#REF!</v>
      </c>
      <c r="E100" s="27" t="e">
        <f t="shared" si="20"/>
        <v>#REF!</v>
      </c>
      <c r="F100" s="26" t="e">
        <f t="shared" si="17"/>
        <v>#REF!</v>
      </c>
      <c r="G100" s="26" t="e">
        <f t="shared" si="18"/>
        <v>#REF!</v>
      </c>
      <c r="H100" s="27" t="e">
        <f t="shared" si="21"/>
        <v>#REF!</v>
      </c>
      <c r="I100" s="32"/>
      <c r="J100" s="29" t="e">
        <f t="shared" si="19"/>
        <v>#REF!</v>
      </c>
      <c r="K100">
        <f>IF(B100=$G$2,SUM($J$19:J100),0)</f>
        <v>0</v>
      </c>
      <c r="L100">
        <f>IF(B100=$G$2,SUM($J$19:J99),0)</f>
        <v>0</v>
      </c>
    </row>
    <row r="101" spans="1:12" outlineLevel="1">
      <c r="A101" s="24" t="e">
        <f>#REF!</f>
        <v>#REF!</v>
      </c>
      <c r="B101" s="10">
        <f t="shared" si="10"/>
        <v>82</v>
      </c>
      <c r="C101" s="26" t="e">
        <f t="shared" si="15"/>
        <v>#REF!</v>
      </c>
      <c r="D101" s="26" t="e">
        <f t="shared" si="16"/>
        <v>#REF!</v>
      </c>
      <c r="E101" s="27" t="e">
        <f t="shared" si="20"/>
        <v>#REF!</v>
      </c>
      <c r="F101" s="26" t="e">
        <f t="shared" si="17"/>
        <v>#REF!</v>
      </c>
      <c r="G101" s="26" t="e">
        <f t="shared" si="18"/>
        <v>#REF!</v>
      </c>
      <c r="H101" s="27" t="e">
        <f t="shared" si="21"/>
        <v>#REF!</v>
      </c>
      <c r="I101" s="32"/>
      <c r="J101" s="29" t="e">
        <f t="shared" si="19"/>
        <v>#REF!</v>
      </c>
      <c r="K101">
        <f>IF(B101=$G$2,SUM($J$19:J101),0)</f>
        <v>0</v>
      </c>
      <c r="L101">
        <f>IF(B101=$G$2,SUM($J$19:J100),0)</f>
        <v>0</v>
      </c>
    </row>
    <row r="102" spans="1:12" outlineLevel="1">
      <c r="A102" s="24" t="e">
        <f>#REF!</f>
        <v>#REF!</v>
      </c>
      <c r="B102" s="10">
        <f t="shared" si="10"/>
        <v>83</v>
      </c>
      <c r="C102" s="26" t="e">
        <f t="shared" si="15"/>
        <v>#REF!</v>
      </c>
      <c r="D102" s="26" t="e">
        <f t="shared" si="16"/>
        <v>#REF!</v>
      </c>
      <c r="E102" s="27" t="e">
        <f t="shared" si="20"/>
        <v>#REF!</v>
      </c>
      <c r="F102" s="26" t="e">
        <f t="shared" si="17"/>
        <v>#REF!</v>
      </c>
      <c r="G102" s="26" t="e">
        <f t="shared" si="18"/>
        <v>#REF!</v>
      </c>
      <c r="H102" s="27" t="e">
        <f t="shared" si="21"/>
        <v>#REF!</v>
      </c>
      <c r="I102" s="32"/>
      <c r="J102" s="29" t="e">
        <f t="shared" si="19"/>
        <v>#REF!</v>
      </c>
      <c r="K102">
        <f>IF(B102=$G$2,SUM($J$19:J102),0)</f>
        <v>0</v>
      </c>
      <c r="L102">
        <f>IF(B102=$G$2,SUM($J$19:J101),0)</f>
        <v>0</v>
      </c>
    </row>
    <row r="103" spans="1:12" outlineLevel="1">
      <c r="A103" s="24" t="e">
        <f>#REF!</f>
        <v>#REF!</v>
      </c>
      <c r="B103" s="10">
        <f t="shared" si="10"/>
        <v>84</v>
      </c>
      <c r="C103" s="26" t="e">
        <f t="shared" si="15"/>
        <v>#REF!</v>
      </c>
      <c r="D103" s="26" t="e">
        <f t="shared" si="16"/>
        <v>#REF!</v>
      </c>
      <c r="E103" s="27" t="e">
        <f t="shared" si="20"/>
        <v>#REF!</v>
      </c>
      <c r="F103" s="26" t="e">
        <f t="shared" si="17"/>
        <v>#REF!</v>
      </c>
      <c r="G103" s="26" t="e">
        <f t="shared" si="18"/>
        <v>#REF!</v>
      </c>
      <c r="H103" s="27" t="e">
        <f t="shared" si="21"/>
        <v>#REF!</v>
      </c>
      <c r="I103" s="32"/>
      <c r="J103" s="29" t="e">
        <f t="shared" si="19"/>
        <v>#REF!</v>
      </c>
      <c r="K103">
        <f>IF(B103=$G$2,SUM($J$19:J103),0)</f>
        <v>0</v>
      </c>
      <c r="L103">
        <f>IF(B103=$G$2,SUM($J$19:J102),0)</f>
        <v>0</v>
      </c>
    </row>
    <row r="104" spans="1:12" outlineLevel="1">
      <c r="A104" s="24" t="e">
        <f>#REF!</f>
        <v>#REF!</v>
      </c>
      <c r="B104" s="10">
        <f t="shared" si="10"/>
        <v>85</v>
      </c>
      <c r="C104" s="26" t="e">
        <f t="shared" si="15"/>
        <v>#REF!</v>
      </c>
      <c r="D104" s="26" t="e">
        <f t="shared" si="16"/>
        <v>#REF!</v>
      </c>
      <c r="E104" s="27" t="e">
        <f t="shared" si="20"/>
        <v>#REF!</v>
      </c>
      <c r="F104" s="26" t="e">
        <f t="shared" si="17"/>
        <v>#REF!</v>
      </c>
      <c r="G104" s="26" t="e">
        <f t="shared" si="18"/>
        <v>#REF!</v>
      </c>
      <c r="H104" s="27" t="e">
        <f t="shared" si="21"/>
        <v>#REF!</v>
      </c>
      <c r="I104" s="32"/>
      <c r="J104" s="29" t="e">
        <f t="shared" si="19"/>
        <v>#REF!</v>
      </c>
      <c r="K104">
        <f>IF(B104=$G$2,SUM($J$19:J104),0)</f>
        <v>0</v>
      </c>
      <c r="L104">
        <f>IF(B104=$G$2,SUM($J$19:J103),0)</f>
        <v>0</v>
      </c>
    </row>
    <row r="105" spans="1:12" outlineLevel="1">
      <c r="A105" s="24" t="e">
        <f>#REF!</f>
        <v>#REF!</v>
      </c>
      <c r="B105" s="10">
        <f t="shared" si="10"/>
        <v>86</v>
      </c>
      <c r="C105" s="26" t="e">
        <f t="shared" si="15"/>
        <v>#REF!</v>
      </c>
      <c r="D105" s="26" t="e">
        <f t="shared" si="16"/>
        <v>#REF!</v>
      </c>
      <c r="E105" s="27" t="e">
        <f t="shared" si="20"/>
        <v>#REF!</v>
      </c>
      <c r="F105" s="26" t="e">
        <f t="shared" si="17"/>
        <v>#REF!</v>
      </c>
      <c r="G105" s="26" t="e">
        <f t="shared" si="18"/>
        <v>#REF!</v>
      </c>
      <c r="H105" s="27" t="e">
        <f t="shared" si="21"/>
        <v>#REF!</v>
      </c>
      <c r="I105" s="32"/>
      <c r="J105" s="29" t="e">
        <f t="shared" si="19"/>
        <v>#REF!</v>
      </c>
      <c r="K105">
        <f>IF(B105=$G$2,SUM($J$19:J105),0)</f>
        <v>0</v>
      </c>
      <c r="L105">
        <f>IF(B105=$G$2,SUM($J$19:J104),0)</f>
        <v>0</v>
      </c>
    </row>
    <row r="106" spans="1:12" outlineLevel="1">
      <c r="A106" s="24" t="e">
        <f>#REF!</f>
        <v>#REF!</v>
      </c>
      <c r="B106" s="10">
        <f t="shared" si="10"/>
        <v>87</v>
      </c>
      <c r="C106" s="26" t="e">
        <f t="shared" si="15"/>
        <v>#REF!</v>
      </c>
      <c r="D106" s="26" t="e">
        <f t="shared" si="16"/>
        <v>#REF!</v>
      </c>
      <c r="E106" s="27" t="e">
        <f t="shared" si="20"/>
        <v>#REF!</v>
      </c>
      <c r="F106" s="26" t="e">
        <f t="shared" si="17"/>
        <v>#REF!</v>
      </c>
      <c r="G106" s="26" t="e">
        <f t="shared" si="18"/>
        <v>#REF!</v>
      </c>
      <c r="H106" s="27" t="e">
        <f t="shared" si="21"/>
        <v>#REF!</v>
      </c>
      <c r="I106" s="32"/>
      <c r="J106" s="29" t="e">
        <f t="shared" si="19"/>
        <v>#REF!</v>
      </c>
      <c r="K106">
        <f>IF(B106=$G$2,SUM($J$19:J106),0)</f>
        <v>0</v>
      </c>
      <c r="L106">
        <f>IF(B106=$G$2,SUM($J$19:J105),0)</f>
        <v>0</v>
      </c>
    </row>
    <row r="107" spans="1:12" outlineLevel="1">
      <c r="A107" s="24" t="e">
        <f>#REF!</f>
        <v>#REF!</v>
      </c>
      <c r="B107" s="10">
        <f t="shared" si="10"/>
        <v>88</v>
      </c>
      <c r="C107" s="26" t="e">
        <f t="shared" si="15"/>
        <v>#REF!</v>
      </c>
      <c r="D107" s="26" t="e">
        <f t="shared" si="16"/>
        <v>#REF!</v>
      </c>
      <c r="E107" s="27" t="e">
        <f t="shared" si="20"/>
        <v>#REF!</v>
      </c>
      <c r="F107" s="26" t="e">
        <f t="shared" si="17"/>
        <v>#REF!</v>
      </c>
      <c r="G107" s="26" t="e">
        <f t="shared" si="18"/>
        <v>#REF!</v>
      </c>
      <c r="H107" s="27" t="e">
        <f t="shared" si="21"/>
        <v>#REF!</v>
      </c>
      <c r="I107" s="32"/>
      <c r="J107" s="29" t="e">
        <f t="shared" si="19"/>
        <v>#REF!</v>
      </c>
      <c r="K107">
        <f>IF(B107=$G$2,SUM($J$19:J107),0)</f>
        <v>0</v>
      </c>
      <c r="L107">
        <f>IF(B107=$G$2,SUM($J$19:J106),0)</f>
        <v>0</v>
      </c>
    </row>
    <row r="108" spans="1:12" outlineLevel="1">
      <c r="A108" s="24" t="e">
        <f>#REF!</f>
        <v>#REF!</v>
      </c>
      <c r="B108" s="10">
        <f t="shared" ref="B108:B171" si="22">B107+1</f>
        <v>89</v>
      </c>
      <c r="C108" s="26" t="e">
        <f t="shared" si="15"/>
        <v>#REF!</v>
      </c>
      <c r="D108" s="26" t="e">
        <f t="shared" si="16"/>
        <v>#REF!</v>
      </c>
      <c r="E108" s="27" t="e">
        <f t="shared" si="20"/>
        <v>#REF!</v>
      </c>
      <c r="F108" s="26" t="e">
        <f t="shared" si="17"/>
        <v>#REF!</v>
      </c>
      <c r="G108" s="26" t="e">
        <f t="shared" si="18"/>
        <v>#REF!</v>
      </c>
      <c r="H108" s="27" t="e">
        <f t="shared" si="21"/>
        <v>#REF!</v>
      </c>
      <c r="I108" s="32"/>
      <c r="J108" s="29" t="e">
        <f t="shared" si="19"/>
        <v>#REF!</v>
      </c>
      <c r="K108">
        <f>IF(B108=$G$2,SUM($J$19:J108),0)</f>
        <v>0</v>
      </c>
      <c r="L108">
        <f>IF(B108=$G$2,SUM($J$19:J107),0)</f>
        <v>0</v>
      </c>
    </row>
    <row r="109" spans="1:12" outlineLevel="1">
      <c r="A109" s="24" t="e">
        <f>#REF!</f>
        <v>#REF!</v>
      </c>
      <c r="B109" s="10">
        <f t="shared" si="22"/>
        <v>90</v>
      </c>
      <c r="C109" s="26" t="e">
        <f t="shared" si="15"/>
        <v>#REF!</v>
      </c>
      <c r="D109" s="26" t="e">
        <f t="shared" si="16"/>
        <v>#REF!</v>
      </c>
      <c r="E109" s="27" t="e">
        <f t="shared" si="20"/>
        <v>#REF!</v>
      </c>
      <c r="F109" s="26" t="e">
        <f t="shared" si="17"/>
        <v>#REF!</v>
      </c>
      <c r="G109" s="26" t="e">
        <f t="shared" si="18"/>
        <v>#REF!</v>
      </c>
      <c r="H109" s="27" t="e">
        <f t="shared" si="21"/>
        <v>#REF!</v>
      </c>
      <c r="I109" s="32"/>
      <c r="J109" s="29" t="e">
        <f t="shared" si="19"/>
        <v>#REF!</v>
      </c>
      <c r="K109">
        <f>IF(B109=$G$2,SUM($J$19:J109),0)</f>
        <v>0</v>
      </c>
      <c r="L109">
        <f>IF(B109=$G$2,SUM($J$19:J108),0)</f>
        <v>0</v>
      </c>
    </row>
    <row r="110" spans="1:12" outlineLevel="1">
      <c r="A110" s="24" t="e">
        <f>#REF!</f>
        <v>#REF!</v>
      </c>
      <c r="B110" s="10">
        <f t="shared" si="22"/>
        <v>91</v>
      </c>
      <c r="C110" s="26" t="e">
        <f t="shared" si="15"/>
        <v>#REF!</v>
      </c>
      <c r="D110" s="26" t="e">
        <f t="shared" si="16"/>
        <v>#REF!</v>
      </c>
      <c r="E110" s="27" t="e">
        <f t="shared" si="20"/>
        <v>#REF!</v>
      </c>
      <c r="F110" s="26" t="e">
        <f t="shared" si="17"/>
        <v>#REF!</v>
      </c>
      <c r="G110" s="26" t="e">
        <f t="shared" si="18"/>
        <v>#REF!</v>
      </c>
      <c r="H110" s="27" t="e">
        <f t="shared" si="21"/>
        <v>#REF!</v>
      </c>
      <c r="I110" s="32"/>
      <c r="J110" s="29" t="e">
        <f t="shared" si="19"/>
        <v>#REF!</v>
      </c>
      <c r="K110">
        <f>IF(B110=$G$2,SUM($J$19:J110),0)</f>
        <v>0</v>
      </c>
      <c r="L110">
        <f>IF(B110=$G$2,SUM($J$19:J109),0)</f>
        <v>0</v>
      </c>
    </row>
    <row r="111" spans="1:12" outlineLevel="1">
      <c r="A111" s="24" t="e">
        <f>#REF!</f>
        <v>#REF!</v>
      </c>
      <c r="B111" s="10">
        <f t="shared" si="22"/>
        <v>92</v>
      </c>
      <c r="C111" s="26" t="e">
        <f t="shared" si="15"/>
        <v>#REF!</v>
      </c>
      <c r="D111" s="26" t="e">
        <f t="shared" si="16"/>
        <v>#REF!</v>
      </c>
      <c r="E111" s="27" t="e">
        <f t="shared" si="20"/>
        <v>#REF!</v>
      </c>
      <c r="F111" s="26" t="e">
        <f t="shared" si="17"/>
        <v>#REF!</v>
      </c>
      <c r="G111" s="26" t="e">
        <f t="shared" si="18"/>
        <v>#REF!</v>
      </c>
      <c r="H111" s="27" t="e">
        <f t="shared" si="21"/>
        <v>#REF!</v>
      </c>
      <c r="I111" s="32"/>
      <c r="J111" s="29" t="e">
        <f t="shared" si="19"/>
        <v>#REF!</v>
      </c>
      <c r="K111">
        <f>IF(B111=$G$2,SUM($J$19:J111),0)</f>
        <v>0</v>
      </c>
      <c r="L111">
        <f>IF(B111=$G$2,SUM($J$19:J110),0)</f>
        <v>0</v>
      </c>
    </row>
    <row r="112" spans="1:12" outlineLevel="1">
      <c r="A112" s="24" t="e">
        <f>#REF!</f>
        <v>#REF!</v>
      </c>
      <c r="B112" s="10">
        <f t="shared" si="22"/>
        <v>93</v>
      </c>
      <c r="C112" s="26" t="e">
        <f t="shared" si="15"/>
        <v>#REF!</v>
      </c>
      <c r="D112" s="26" t="e">
        <f t="shared" si="16"/>
        <v>#REF!</v>
      </c>
      <c r="E112" s="27" t="e">
        <f t="shared" si="20"/>
        <v>#REF!</v>
      </c>
      <c r="F112" s="26" t="e">
        <f t="shared" si="17"/>
        <v>#REF!</v>
      </c>
      <c r="G112" s="26" t="e">
        <f t="shared" si="18"/>
        <v>#REF!</v>
      </c>
      <c r="H112" s="27" t="e">
        <f t="shared" si="21"/>
        <v>#REF!</v>
      </c>
      <c r="I112" s="32"/>
      <c r="J112" s="29" t="e">
        <f t="shared" si="19"/>
        <v>#REF!</v>
      </c>
      <c r="K112">
        <f>IF(B112=$G$2,SUM($J$19:J112),0)</f>
        <v>0</v>
      </c>
      <c r="L112">
        <f>IF(B112=$G$2,SUM($J$19:J111),0)</f>
        <v>0</v>
      </c>
    </row>
    <row r="113" spans="1:12" outlineLevel="1">
      <c r="A113" s="24" t="e">
        <f>#REF!</f>
        <v>#REF!</v>
      </c>
      <c r="B113" s="10">
        <f t="shared" si="22"/>
        <v>94</v>
      </c>
      <c r="C113" s="26" t="e">
        <f t="shared" si="15"/>
        <v>#REF!</v>
      </c>
      <c r="D113" s="26" t="e">
        <f t="shared" si="16"/>
        <v>#REF!</v>
      </c>
      <c r="E113" s="27" t="e">
        <f t="shared" si="20"/>
        <v>#REF!</v>
      </c>
      <c r="F113" s="26" t="e">
        <f t="shared" si="17"/>
        <v>#REF!</v>
      </c>
      <c r="G113" s="26" t="e">
        <f t="shared" si="18"/>
        <v>#REF!</v>
      </c>
      <c r="H113" s="27" t="e">
        <f t="shared" si="21"/>
        <v>#REF!</v>
      </c>
      <c r="I113" s="32"/>
      <c r="J113" s="29" t="e">
        <f t="shared" si="19"/>
        <v>#REF!</v>
      </c>
      <c r="K113">
        <f>IF(B113=$G$2,SUM($J$19:J113),0)</f>
        <v>0</v>
      </c>
      <c r="L113">
        <f>IF(B113=$G$2,SUM($J$19:J112),0)</f>
        <v>0</v>
      </c>
    </row>
    <row r="114" spans="1:12" outlineLevel="1">
      <c r="A114" s="24" t="e">
        <f>#REF!</f>
        <v>#REF!</v>
      </c>
      <c r="B114" s="10">
        <f t="shared" si="22"/>
        <v>95</v>
      </c>
      <c r="C114" s="26" t="e">
        <f t="shared" si="15"/>
        <v>#REF!</v>
      </c>
      <c r="D114" s="26" t="e">
        <f t="shared" si="16"/>
        <v>#REF!</v>
      </c>
      <c r="E114" s="27" t="e">
        <f t="shared" si="20"/>
        <v>#REF!</v>
      </c>
      <c r="F114" s="26" t="e">
        <f t="shared" si="17"/>
        <v>#REF!</v>
      </c>
      <c r="G114" s="26" t="e">
        <f t="shared" si="18"/>
        <v>#REF!</v>
      </c>
      <c r="H114" s="27" t="e">
        <f t="shared" si="21"/>
        <v>#REF!</v>
      </c>
      <c r="I114" s="32"/>
      <c r="J114" s="29" t="e">
        <f t="shared" si="19"/>
        <v>#REF!</v>
      </c>
      <c r="K114">
        <f>IF(B114=$G$2,SUM($J$19:J114),0)</f>
        <v>0</v>
      </c>
      <c r="L114">
        <f>IF(B114=$G$2,SUM($J$19:J113),0)</f>
        <v>0</v>
      </c>
    </row>
    <row r="115" spans="1:12" outlineLevel="1">
      <c r="A115" s="24" t="e">
        <f>#REF!</f>
        <v>#REF!</v>
      </c>
      <c r="B115" s="10">
        <f t="shared" si="22"/>
        <v>96</v>
      </c>
      <c r="C115" s="26" t="e">
        <f t="shared" ref="C115:C146" si="23">(IF($I$5=1,0,IF($B115&gt;=$C$5,$G$5,0))*IF($I$5=1,IF($B115&gt;($D$5+($B$19-$G$1)),0,IF(GCD(($D$5+($B$19-$G$1)-$B115),$H$5)=$H$5,1,0)),IF($B115&gt;$D$5,0,IF(GCD(($D$5-$B115),$H$5)=$H$5,1,0))))+(IF($I$6=1,0,IF($B115&gt;=$C$6,$G$6,0))*IF($I$6=1,IF($B115&gt;($D$6+($B$19-$G$1)),0,IF(GCD(($D$6+($B$19-$G$1)-$B115),$H$6)=$H$6,1,0)),IF($B115&gt;$D$6,0,IF(GCD(($D$6-$B115),$H$6)=$H$6,1,0))))+(IF($I$7=1,0,IF($B115&gt;=$C$7,$G$7,0))*IF($I$7=1,IF($B115&gt;($D$7+($B$19-$G$1)),0,IF(GCD(($D$7+($B$19-$G$1)-$B115),$H$7)=$H$7,1,0)),IF($B115&gt;$D$7,0,IF(GCD(($D$7-$B115),$H$7)=$H$7,1,0))))</f>
        <v>#REF!</v>
      </c>
      <c r="D115" s="26" t="e">
        <f t="shared" ref="D115:D146" si="24">(IF($I$8=1,0,IF($B115&gt;=$C$8,$G$8,0))*IF($I$8=1,IF($B115&gt;($D$8+($B$19-$G$1)),0,IF(GCD(($D$8+($B$19-$G$1)-$B115),$H$8)=$H$8,1,0)),IF($B115&gt;$D$8,0,IF(GCD(($D$8-B115),$H$8)=$H$8,1,0))))+(IF($I$9=1,0,IF($B115&gt;=$C$9,$G$9,0))*IF($I$9=1,IF($B115&gt;($D$9+($B$19-$G$1)),0,IF(GCD(($D$9+($B$19-$G$1)-$B115),$H$9)=$H$9,1,0)),IF($B115&gt;$D$9,0,IF(GCD(($D$9-$B115),$H$9)=$H$9,1,0))))+(IF($I$10=1,0,IF($B115&gt;=$C$10,$G$10,0))*IF($I$10=1,IF($B115&gt;($D$10+($B$19-$G$1)),0,IF(GCD(($D$10+($B$19-$G$1)-$B115),$H$10)=$H$10,1,0)),IF($B115&gt;$D$10,0,IF(GCD(($D$10-$B115),$H$10)=$H$10,1,0))))</f>
        <v>#REF!</v>
      </c>
      <c r="E115" s="27" t="e">
        <f t="shared" si="20"/>
        <v>#REF!</v>
      </c>
      <c r="F115" s="26" t="e">
        <f t="shared" ref="F115:F146" si="25">(IF($I$5=1,IF($B115&gt;=($C$5+($B$19-$G$1)),$G$5,0),0)*IF($I$5=1,IF($B115&gt;($D$5+($B$19-$G$1)),0,IF(GCD(($D$5+($B$19-$G$1)-$B115),$H$5)=$H$5,1,0)),IF($B115&gt;$D$5,0,IF(GCD(($D$5-$B115),$H$5)=$H$5,1,0))))+(IF($I$6=1,IF($B115&gt;=($C$6+($B$19-$G$1)),$G$6,0),0)*IF($I$6=1,IF($B115&gt;($D$6+($B$19-$G$1)),0,IF(GCD(($D$6+($B$19-$G$1)-$B115),$H$6)=$H$6,1,0)),IF($B115&gt;$D$6,0,IF(GCD(($D$6-$B115),$H$6)=$H$6,1,0))))+(IF($I$7=1,IF($B115&gt;=($C$7+($B$19-$G$1)),$G$7,0),0)*IF($I$7=1,IF($B115&gt;($D$7+($B$19-$G$1)),0,IF(GCD(($D$7+($B$19-$G$1)-$B115),$H$7)=$H$7,1,0)),IF($B115&gt;$D$7,0,IF(GCD(($D$7-$B115),$H$7)=$H$7,1,0))))</f>
        <v>#REF!</v>
      </c>
      <c r="G115" s="26" t="e">
        <f t="shared" ref="G115:G146" si="26">(IF($I$8=1,IF($B115&gt;=($C$8+($B$19-$G$1)),$G$8,0),0)*IF($I$8=1,IF($B115&gt;($D$8+($B$19-$G$1)),0,IF(GCD(($D$8+($B$19-$G$1)-$B115),$H$8)=$H$8,1,0)),IF($B115&gt;$D$8,0,IF(GCD(($D$8-$B115),$H$8)=$H$8,1,0))))+(IF($I$9=1,IF($B115&gt;=($C$9+($B$19-$G$1)),$G$9,0),0)*IF($I$9=1,IF($B115&gt;($D$9+($B$19-$G$1)),0,IF(GCD(($D$9+($B$19-$G$1)-$B115),$H$9)=$H$9,1,0)),IF($B115&gt;$D$9,0,IF(GCD(($D$9-$B115),$H$9)=$H$9,1,0))))+(IF($I$10=1,IF($B115&gt;=($C$10+($B$19-$G$1)),$G$10,0),0)*IF($I$10=1,IF($B115&gt;($D$10+($B$19-$G$1)),0,IF(GCD(($D$10+($B$19-$G$1)-$B115),$H$10)=$H$10,1,0)),IF($B115&gt;$D$10,0,IF(GCD(($D$10-$B115),$H$10)=$H$10,1,0))))</f>
        <v>#REF!</v>
      </c>
      <c r="H115" s="27" t="e">
        <f t="shared" si="21"/>
        <v>#REF!</v>
      </c>
      <c r="I115" s="32"/>
      <c r="J115" s="29" t="e">
        <f t="shared" si="19"/>
        <v>#REF!</v>
      </c>
      <c r="K115">
        <f>IF(B115=$G$2,SUM($J$19:J115),0)</f>
        <v>0</v>
      </c>
      <c r="L115">
        <f>IF(B115=$G$2,SUM($J$19:J114),0)</f>
        <v>0</v>
      </c>
    </row>
    <row r="116" spans="1:12" outlineLevel="1">
      <c r="A116" s="24" t="e">
        <f>#REF!</f>
        <v>#REF!</v>
      </c>
      <c r="B116" s="10">
        <f t="shared" si="22"/>
        <v>97</v>
      </c>
      <c r="C116" s="26" t="e">
        <f t="shared" si="23"/>
        <v>#REF!</v>
      </c>
      <c r="D116" s="26" t="e">
        <f t="shared" si="24"/>
        <v>#REF!</v>
      </c>
      <c r="E116" s="27" t="e">
        <f t="shared" si="20"/>
        <v>#REF!</v>
      </c>
      <c r="F116" s="26" t="e">
        <f t="shared" si="25"/>
        <v>#REF!</v>
      </c>
      <c r="G116" s="26" t="e">
        <f t="shared" si="26"/>
        <v>#REF!</v>
      </c>
      <c r="H116" s="27" t="e">
        <f t="shared" si="21"/>
        <v>#REF!</v>
      </c>
      <c r="I116" s="32"/>
      <c r="J116" s="29" t="e">
        <f t="shared" si="19"/>
        <v>#REF!</v>
      </c>
      <c r="K116">
        <f>IF(B116=$G$2,SUM($J$19:J116),0)</f>
        <v>0</v>
      </c>
      <c r="L116">
        <f>IF(B116=$G$2,SUM($J$19:J115),0)</f>
        <v>0</v>
      </c>
    </row>
    <row r="117" spans="1:12" outlineLevel="1">
      <c r="A117" s="24" t="e">
        <f>#REF!</f>
        <v>#REF!</v>
      </c>
      <c r="B117" s="10">
        <f t="shared" si="22"/>
        <v>98</v>
      </c>
      <c r="C117" s="26" t="e">
        <f t="shared" si="23"/>
        <v>#REF!</v>
      </c>
      <c r="D117" s="26" t="e">
        <f t="shared" si="24"/>
        <v>#REF!</v>
      </c>
      <c r="E117" s="27" t="e">
        <f t="shared" si="20"/>
        <v>#REF!</v>
      </c>
      <c r="F117" s="26" t="e">
        <f t="shared" si="25"/>
        <v>#REF!</v>
      </c>
      <c r="G117" s="26" t="e">
        <f t="shared" si="26"/>
        <v>#REF!</v>
      </c>
      <c r="H117" s="27" t="e">
        <f t="shared" si="21"/>
        <v>#REF!</v>
      </c>
      <c r="I117" s="32"/>
      <c r="J117" s="29" t="e">
        <f t="shared" si="19"/>
        <v>#REF!</v>
      </c>
      <c r="K117">
        <f>IF(B117=$G$2,SUM($J$19:J117),0)</f>
        <v>0</v>
      </c>
      <c r="L117">
        <f>IF(B117=$G$2,SUM($J$19:J116),0)</f>
        <v>0</v>
      </c>
    </row>
    <row r="118" spans="1:12" outlineLevel="1">
      <c r="A118" s="24" t="e">
        <f>#REF!</f>
        <v>#REF!</v>
      </c>
      <c r="B118" s="10">
        <f t="shared" si="22"/>
        <v>99</v>
      </c>
      <c r="C118" s="26" t="e">
        <f t="shared" si="23"/>
        <v>#REF!</v>
      </c>
      <c r="D118" s="26" t="e">
        <f t="shared" si="24"/>
        <v>#REF!</v>
      </c>
      <c r="E118" s="27" t="e">
        <f t="shared" si="20"/>
        <v>#REF!</v>
      </c>
      <c r="F118" s="26" t="e">
        <f t="shared" si="25"/>
        <v>#REF!</v>
      </c>
      <c r="G118" s="26" t="e">
        <f t="shared" si="26"/>
        <v>#REF!</v>
      </c>
      <c r="H118" s="27" t="e">
        <f t="shared" si="21"/>
        <v>#REF!</v>
      </c>
      <c r="I118" s="32"/>
      <c r="J118" s="29" t="e">
        <f t="shared" si="19"/>
        <v>#REF!</v>
      </c>
      <c r="K118">
        <f>IF(B118=$G$2,SUM($J$19:J118),0)</f>
        <v>0</v>
      </c>
      <c r="L118">
        <f>IF(B118=$G$2,SUM($J$19:J117),0)</f>
        <v>0</v>
      </c>
    </row>
    <row r="119" spans="1:12" outlineLevel="1">
      <c r="A119" s="24" t="e">
        <f>#REF!</f>
        <v>#REF!</v>
      </c>
      <c r="B119" s="10">
        <f t="shared" si="22"/>
        <v>100</v>
      </c>
      <c r="C119" s="26" t="e">
        <f t="shared" si="23"/>
        <v>#REF!</v>
      </c>
      <c r="D119" s="26" t="e">
        <f t="shared" si="24"/>
        <v>#REF!</v>
      </c>
      <c r="E119" s="27" t="e">
        <f t="shared" si="20"/>
        <v>#REF!</v>
      </c>
      <c r="F119" s="26" t="e">
        <f t="shared" si="25"/>
        <v>#REF!</v>
      </c>
      <c r="G119" s="26" t="e">
        <f t="shared" si="26"/>
        <v>#REF!</v>
      </c>
      <c r="H119" s="27" t="e">
        <f t="shared" si="21"/>
        <v>#REF!</v>
      </c>
      <c r="I119" s="32"/>
      <c r="J119" s="29" t="e">
        <f t="shared" si="19"/>
        <v>#REF!</v>
      </c>
      <c r="K119">
        <f>IF(B119=$G$2,SUM($J$19:J119),0)</f>
        <v>0</v>
      </c>
      <c r="L119">
        <f>IF(B119=$G$2,SUM($J$19:J118),0)</f>
        <v>0</v>
      </c>
    </row>
    <row r="120" spans="1:12" outlineLevel="1">
      <c r="A120" s="24" t="e">
        <f>#REF!</f>
        <v>#REF!</v>
      </c>
      <c r="B120" s="10">
        <f t="shared" si="22"/>
        <v>101</v>
      </c>
      <c r="C120" s="26" t="e">
        <f t="shared" si="23"/>
        <v>#REF!</v>
      </c>
      <c r="D120" s="26" t="e">
        <f t="shared" si="24"/>
        <v>#REF!</v>
      </c>
      <c r="E120" s="27" t="e">
        <f t="shared" si="20"/>
        <v>#REF!</v>
      </c>
      <c r="F120" s="26" t="e">
        <f t="shared" si="25"/>
        <v>#REF!</v>
      </c>
      <c r="G120" s="26" t="e">
        <f t="shared" si="26"/>
        <v>#REF!</v>
      </c>
      <c r="H120" s="27" t="e">
        <f t="shared" si="21"/>
        <v>#REF!</v>
      </c>
      <c r="I120" s="32"/>
      <c r="J120" s="29" t="e">
        <f t="shared" si="19"/>
        <v>#REF!</v>
      </c>
      <c r="K120">
        <f>IF(B120=$G$2,SUM($J$19:J120),0)</f>
        <v>0</v>
      </c>
      <c r="L120">
        <f>IF(B120=$G$2,SUM($J$19:J119),0)</f>
        <v>0</v>
      </c>
    </row>
    <row r="121" spans="1:12" outlineLevel="1">
      <c r="A121" s="24" t="e">
        <f>#REF!</f>
        <v>#REF!</v>
      </c>
      <c r="B121" s="10">
        <f t="shared" si="22"/>
        <v>102</v>
      </c>
      <c r="C121" s="26" t="e">
        <f t="shared" si="23"/>
        <v>#REF!</v>
      </c>
      <c r="D121" s="26" t="e">
        <f t="shared" si="24"/>
        <v>#REF!</v>
      </c>
      <c r="E121" s="27" t="e">
        <f t="shared" si="20"/>
        <v>#REF!</v>
      </c>
      <c r="F121" s="26" t="e">
        <f t="shared" si="25"/>
        <v>#REF!</v>
      </c>
      <c r="G121" s="26" t="e">
        <f t="shared" si="26"/>
        <v>#REF!</v>
      </c>
      <c r="H121" s="27" t="e">
        <f t="shared" si="21"/>
        <v>#REF!</v>
      </c>
      <c r="I121" s="32"/>
      <c r="J121" s="29" t="e">
        <f t="shared" si="19"/>
        <v>#REF!</v>
      </c>
      <c r="K121">
        <f>IF(B121=$G$2,SUM($J$19:J121),0)</f>
        <v>0</v>
      </c>
      <c r="L121">
        <f>IF(B121=$G$2,SUM($J$19:J120),0)</f>
        <v>0</v>
      </c>
    </row>
    <row r="122" spans="1:12" outlineLevel="1">
      <c r="A122" s="24" t="e">
        <f>#REF!</f>
        <v>#REF!</v>
      </c>
      <c r="B122" s="10">
        <f t="shared" si="22"/>
        <v>103</v>
      </c>
      <c r="C122" s="26" t="e">
        <f t="shared" si="23"/>
        <v>#REF!</v>
      </c>
      <c r="D122" s="26" t="e">
        <f t="shared" si="24"/>
        <v>#REF!</v>
      </c>
      <c r="E122" s="27" t="e">
        <f t="shared" si="20"/>
        <v>#REF!</v>
      </c>
      <c r="F122" s="26" t="e">
        <f t="shared" si="25"/>
        <v>#REF!</v>
      </c>
      <c r="G122" s="26" t="e">
        <f t="shared" si="26"/>
        <v>#REF!</v>
      </c>
      <c r="H122" s="27" t="e">
        <f t="shared" si="21"/>
        <v>#REF!</v>
      </c>
      <c r="I122" s="32"/>
      <c r="J122" s="29" t="e">
        <f t="shared" si="19"/>
        <v>#REF!</v>
      </c>
      <c r="K122">
        <f>IF(B122=$G$2,SUM($J$19:J122),0)</f>
        <v>0</v>
      </c>
      <c r="L122">
        <f>IF(B122=$G$2,SUM($J$19:J121),0)</f>
        <v>0</v>
      </c>
    </row>
    <row r="123" spans="1:12" outlineLevel="1">
      <c r="A123" s="24" t="e">
        <f>#REF!</f>
        <v>#REF!</v>
      </c>
      <c r="B123" s="10">
        <f t="shared" si="22"/>
        <v>104</v>
      </c>
      <c r="C123" s="26" t="e">
        <f t="shared" si="23"/>
        <v>#REF!</v>
      </c>
      <c r="D123" s="26" t="e">
        <f t="shared" si="24"/>
        <v>#REF!</v>
      </c>
      <c r="E123" s="27" t="e">
        <f t="shared" si="20"/>
        <v>#REF!</v>
      </c>
      <c r="F123" s="26" t="e">
        <f t="shared" si="25"/>
        <v>#REF!</v>
      </c>
      <c r="G123" s="26" t="e">
        <f t="shared" si="26"/>
        <v>#REF!</v>
      </c>
      <c r="H123" s="27" t="e">
        <f t="shared" si="21"/>
        <v>#REF!</v>
      </c>
      <c r="I123" s="32"/>
      <c r="J123" s="29" t="e">
        <f t="shared" si="19"/>
        <v>#REF!</v>
      </c>
      <c r="K123">
        <f>IF(B123=$G$2,SUM($J$19:J123),0)</f>
        <v>0</v>
      </c>
      <c r="L123">
        <f>IF(B123=$G$2,SUM($J$19:J122),0)</f>
        <v>0</v>
      </c>
    </row>
    <row r="124" spans="1:12" outlineLevel="1">
      <c r="A124" s="24" t="e">
        <f>#REF!</f>
        <v>#REF!</v>
      </c>
      <c r="B124" s="10">
        <f t="shared" si="22"/>
        <v>105</v>
      </c>
      <c r="C124" s="26" t="e">
        <f t="shared" si="23"/>
        <v>#REF!</v>
      </c>
      <c r="D124" s="26" t="e">
        <f t="shared" si="24"/>
        <v>#REF!</v>
      </c>
      <c r="E124" s="27" t="e">
        <f t="shared" si="20"/>
        <v>#REF!</v>
      </c>
      <c r="F124" s="26" t="e">
        <f t="shared" si="25"/>
        <v>#REF!</v>
      </c>
      <c r="G124" s="26" t="e">
        <f t="shared" si="26"/>
        <v>#REF!</v>
      </c>
      <c r="H124" s="27" t="e">
        <f t="shared" si="21"/>
        <v>#REF!</v>
      </c>
      <c r="I124" s="32"/>
      <c r="J124" s="29" t="e">
        <f t="shared" si="19"/>
        <v>#REF!</v>
      </c>
      <c r="K124">
        <f>IF(B124=$G$2,SUM($J$19:J124),0)</f>
        <v>0</v>
      </c>
      <c r="L124">
        <f>IF(B124=$G$2,SUM($J$19:J123),0)</f>
        <v>0</v>
      </c>
    </row>
    <row r="125" spans="1:12" outlineLevel="1">
      <c r="A125" s="24" t="e">
        <f>#REF!</f>
        <v>#REF!</v>
      </c>
      <c r="B125" s="10">
        <f t="shared" si="22"/>
        <v>106</v>
      </c>
      <c r="C125" s="26" t="e">
        <f t="shared" si="23"/>
        <v>#REF!</v>
      </c>
      <c r="D125" s="26" t="e">
        <f t="shared" si="24"/>
        <v>#REF!</v>
      </c>
      <c r="E125" s="27" t="e">
        <f t="shared" si="20"/>
        <v>#REF!</v>
      </c>
      <c r="F125" s="26" t="e">
        <f t="shared" si="25"/>
        <v>#REF!</v>
      </c>
      <c r="G125" s="26" t="e">
        <f t="shared" si="26"/>
        <v>#REF!</v>
      </c>
      <c r="H125" s="27" t="e">
        <f t="shared" si="21"/>
        <v>#REF!</v>
      </c>
      <c r="I125" s="32"/>
      <c r="J125" s="29" t="e">
        <f t="shared" si="19"/>
        <v>#REF!</v>
      </c>
      <c r="K125">
        <f>IF(B125=$G$2,SUM($J$19:J125),0)</f>
        <v>0</v>
      </c>
      <c r="L125">
        <f>IF(B125=$G$2,SUM($J$19:J124),0)</f>
        <v>0</v>
      </c>
    </row>
    <row r="126" spans="1:12" outlineLevel="1">
      <c r="A126" s="24" t="e">
        <f>#REF!</f>
        <v>#REF!</v>
      </c>
      <c r="B126" s="10">
        <f t="shared" si="22"/>
        <v>107</v>
      </c>
      <c r="C126" s="26" t="e">
        <f t="shared" si="23"/>
        <v>#REF!</v>
      </c>
      <c r="D126" s="26" t="e">
        <f t="shared" si="24"/>
        <v>#REF!</v>
      </c>
      <c r="E126" s="27" t="e">
        <f t="shared" si="20"/>
        <v>#REF!</v>
      </c>
      <c r="F126" s="26" t="e">
        <f t="shared" si="25"/>
        <v>#REF!</v>
      </c>
      <c r="G126" s="26" t="e">
        <f t="shared" si="26"/>
        <v>#REF!</v>
      </c>
      <c r="H126" s="27" t="e">
        <f t="shared" si="21"/>
        <v>#REF!</v>
      </c>
      <c r="I126" s="32"/>
      <c r="J126" s="29" t="e">
        <f t="shared" si="19"/>
        <v>#REF!</v>
      </c>
      <c r="K126">
        <f>IF(B126=$G$2,SUM($J$19:J126),0)</f>
        <v>0</v>
      </c>
      <c r="L126">
        <f>IF(B126=$G$2,SUM($J$19:J125),0)</f>
        <v>0</v>
      </c>
    </row>
    <row r="127" spans="1:12" outlineLevel="1">
      <c r="A127" s="24" t="e">
        <f>#REF!</f>
        <v>#REF!</v>
      </c>
      <c r="B127" s="10">
        <f t="shared" si="22"/>
        <v>108</v>
      </c>
      <c r="C127" s="26" t="e">
        <f t="shared" si="23"/>
        <v>#REF!</v>
      </c>
      <c r="D127" s="26" t="e">
        <f t="shared" si="24"/>
        <v>#REF!</v>
      </c>
      <c r="E127" s="27" t="e">
        <f t="shared" si="20"/>
        <v>#REF!</v>
      </c>
      <c r="F127" s="26" t="e">
        <f t="shared" si="25"/>
        <v>#REF!</v>
      </c>
      <c r="G127" s="26" t="e">
        <f t="shared" si="26"/>
        <v>#REF!</v>
      </c>
      <c r="H127" s="27" t="e">
        <f t="shared" si="21"/>
        <v>#REF!</v>
      </c>
      <c r="I127" s="32"/>
      <c r="J127" s="29" t="e">
        <f t="shared" si="19"/>
        <v>#REF!</v>
      </c>
      <c r="K127">
        <f>IF(B127=$G$2,SUM($J$19:J127),0)</f>
        <v>0</v>
      </c>
      <c r="L127">
        <f>IF(B127=$G$2,SUM($J$19:J126),0)</f>
        <v>0</v>
      </c>
    </row>
    <row r="128" spans="1:12" outlineLevel="1">
      <c r="A128" s="24" t="e">
        <f>#REF!</f>
        <v>#REF!</v>
      </c>
      <c r="B128" s="10">
        <f t="shared" si="22"/>
        <v>109</v>
      </c>
      <c r="C128" s="26" t="e">
        <f t="shared" si="23"/>
        <v>#REF!</v>
      </c>
      <c r="D128" s="26" t="e">
        <f t="shared" si="24"/>
        <v>#REF!</v>
      </c>
      <c r="E128" s="27" t="e">
        <f t="shared" si="20"/>
        <v>#REF!</v>
      </c>
      <c r="F128" s="26" t="e">
        <f t="shared" si="25"/>
        <v>#REF!</v>
      </c>
      <c r="G128" s="26" t="e">
        <f t="shared" si="26"/>
        <v>#REF!</v>
      </c>
      <c r="H128" s="27" t="e">
        <f t="shared" si="21"/>
        <v>#REF!</v>
      </c>
      <c r="I128" s="32"/>
      <c r="J128" s="29" t="e">
        <f t="shared" si="19"/>
        <v>#REF!</v>
      </c>
      <c r="K128">
        <f>IF(B128=$G$2,SUM($J$19:J128),0)</f>
        <v>0</v>
      </c>
      <c r="L128">
        <f>IF(B128=$G$2,SUM($J$19:J127),0)</f>
        <v>0</v>
      </c>
    </row>
    <row r="129" spans="1:12" outlineLevel="1">
      <c r="A129" s="24" t="e">
        <f>#REF!</f>
        <v>#REF!</v>
      </c>
      <c r="B129" s="10">
        <f t="shared" si="22"/>
        <v>110</v>
      </c>
      <c r="C129" s="26" t="e">
        <f t="shared" si="23"/>
        <v>#REF!</v>
      </c>
      <c r="D129" s="26" t="e">
        <f t="shared" si="24"/>
        <v>#REF!</v>
      </c>
      <c r="E129" s="27" t="e">
        <f t="shared" si="20"/>
        <v>#REF!</v>
      </c>
      <c r="F129" s="26" t="e">
        <f t="shared" si="25"/>
        <v>#REF!</v>
      </c>
      <c r="G129" s="26" t="e">
        <f t="shared" si="26"/>
        <v>#REF!</v>
      </c>
      <c r="H129" s="27" t="e">
        <f t="shared" si="21"/>
        <v>#REF!</v>
      </c>
      <c r="I129" s="32"/>
      <c r="J129" s="29" t="e">
        <f t="shared" si="19"/>
        <v>#REF!</v>
      </c>
      <c r="K129">
        <f>IF(B129=$G$2,SUM($J$19:J129),0)</f>
        <v>0</v>
      </c>
      <c r="L129">
        <f>IF(B129=$G$2,SUM($J$19:J128),0)</f>
        <v>0</v>
      </c>
    </row>
    <row r="130" spans="1:12" outlineLevel="1">
      <c r="A130" s="24" t="e">
        <f>#REF!</f>
        <v>#REF!</v>
      </c>
      <c r="B130" s="10">
        <f t="shared" si="22"/>
        <v>111</v>
      </c>
      <c r="C130" s="26" t="e">
        <f t="shared" si="23"/>
        <v>#REF!</v>
      </c>
      <c r="D130" s="26" t="e">
        <f t="shared" si="24"/>
        <v>#REF!</v>
      </c>
      <c r="E130" s="27" t="e">
        <f t="shared" si="20"/>
        <v>#REF!</v>
      </c>
      <c r="F130" s="26" t="e">
        <f t="shared" si="25"/>
        <v>#REF!</v>
      </c>
      <c r="G130" s="26" t="e">
        <f t="shared" si="26"/>
        <v>#REF!</v>
      </c>
      <c r="H130" s="27" t="e">
        <f t="shared" si="21"/>
        <v>#REF!</v>
      </c>
      <c r="I130" s="32"/>
      <c r="J130" s="29" t="e">
        <f t="shared" si="19"/>
        <v>#REF!</v>
      </c>
      <c r="K130">
        <f>IF(B130=$G$2,SUM($J$19:J130),0)</f>
        <v>0</v>
      </c>
      <c r="L130">
        <f>IF(B130=$G$2,SUM($J$19:J129),0)</f>
        <v>0</v>
      </c>
    </row>
    <row r="131" spans="1:12" outlineLevel="1">
      <c r="A131" s="24" t="e">
        <f>#REF!</f>
        <v>#REF!</v>
      </c>
      <c r="B131" s="10">
        <f t="shared" si="22"/>
        <v>112</v>
      </c>
      <c r="C131" s="26" t="e">
        <f t="shared" si="23"/>
        <v>#REF!</v>
      </c>
      <c r="D131" s="26" t="e">
        <f t="shared" si="24"/>
        <v>#REF!</v>
      </c>
      <c r="E131" s="27" t="e">
        <f t="shared" si="20"/>
        <v>#REF!</v>
      </c>
      <c r="F131" s="26" t="e">
        <f t="shared" si="25"/>
        <v>#REF!</v>
      </c>
      <c r="G131" s="26" t="e">
        <f t="shared" si="26"/>
        <v>#REF!</v>
      </c>
      <c r="H131" s="27" t="e">
        <f t="shared" si="21"/>
        <v>#REF!</v>
      </c>
      <c r="I131" s="32"/>
      <c r="J131" s="29" t="e">
        <f t="shared" si="19"/>
        <v>#REF!</v>
      </c>
      <c r="K131">
        <f>IF(B131=$G$2,SUM($J$19:J131),0)</f>
        <v>0</v>
      </c>
      <c r="L131">
        <f>IF(B131=$G$2,SUM($J$19:J130),0)</f>
        <v>0</v>
      </c>
    </row>
    <row r="132" spans="1:12" outlineLevel="1">
      <c r="A132" s="24" t="e">
        <f>#REF!</f>
        <v>#REF!</v>
      </c>
      <c r="B132" s="10">
        <f t="shared" si="22"/>
        <v>113</v>
      </c>
      <c r="C132" s="26" t="e">
        <f t="shared" si="23"/>
        <v>#REF!</v>
      </c>
      <c r="D132" s="26" t="e">
        <f t="shared" si="24"/>
        <v>#REF!</v>
      </c>
      <c r="E132" s="27" t="e">
        <f t="shared" si="20"/>
        <v>#REF!</v>
      </c>
      <c r="F132" s="26" t="e">
        <f t="shared" si="25"/>
        <v>#REF!</v>
      </c>
      <c r="G132" s="26" t="e">
        <f t="shared" si="26"/>
        <v>#REF!</v>
      </c>
      <c r="H132" s="27" t="e">
        <f t="shared" si="21"/>
        <v>#REF!</v>
      </c>
      <c r="I132" s="32"/>
      <c r="J132" s="29" t="e">
        <f t="shared" si="19"/>
        <v>#REF!</v>
      </c>
      <c r="K132">
        <f>IF(B132=$G$2,SUM($J$19:J132),0)</f>
        <v>0</v>
      </c>
      <c r="L132">
        <f>IF(B132=$G$2,SUM($J$19:J131),0)</f>
        <v>0</v>
      </c>
    </row>
    <row r="133" spans="1:12" outlineLevel="1">
      <c r="A133" s="24" t="e">
        <f>#REF!</f>
        <v>#REF!</v>
      </c>
      <c r="B133" s="10">
        <f t="shared" si="22"/>
        <v>114</v>
      </c>
      <c r="C133" s="26" t="e">
        <f t="shared" si="23"/>
        <v>#REF!</v>
      </c>
      <c r="D133" s="26" t="e">
        <f t="shared" si="24"/>
        <v>#REF!</v>
      </c>
      <c r="E133" s="27" t="e">
        <f t="shared" si="20"/>
        <v>#REF!</v>
      </c>
      <c r="F133" s="26" t="e">
        <f t="shared" si="25"/>
        <v>#REF!</v>
      </c>
      <c r="G133" s="26" t="e">
        <f t="shared" si="26"/>
        <v>#REF!</v>
      </c>
      <c r="H133" s="27" t="e">
        <f t="shared" si="21"/>
        <v>#REF!</v>
      </c>
      <c r="I133" s="32"/>
      <c r="J133" s="29" t="e">
        <f t="shared" si="19"/>
        <v>#REF!</v>
      </c>
      <c r="K133">
        <f>IF(B133=$G$2,SUM($J$19:J133),0)</f>
        <v>0</v>
      </c>
      <c r="L133">
        <f>IF(B133=$G$2,SUM($J$19:J132),0)</f>
        <v>0</v>
      </c>
    </row>
    <row r="134" spans="1:12" outlineLevel="1">
      <c r="A134" s="24" t="e">
        <f>#REF!</f>
        <v>#REF!</v>
      </c>
      <c r="B134" s="10">
        <f t="shared" si="22"/>
        <v>115</v>
      </c>
      <c r="C134" s="26" t="e">
        <f t="shared" si="23"/>
        <v>#REF!</v>
      </c>
      <c r="D134" s="26" t="e">
        <f t="shared" si="24"/>
        <v>#REF!</v>
      </c>
      <c r="E134" s="27" t="e">
        <f t="shared" si="20"/>
        <v>#REF!</v>
      </c>
      <c r="F134" s="26" t="e">
        <f t="shared" si="25"/>
        <v>#REF!</v>
      </c>
      <c r="G134" s="26" t="e">
        <f t="shared" si="26"/>
        <v>#REF!</v>
      </c>
      <c r="H134" s="27" t="e">
        <f t="shared" si="21"/>
        <v>#REF!</v>
      </c>
      <c r="I134" s="32"/>
      <c r="J134" s="29" t="e">
        <f t="shared" si="19"/>
        <v>#REF!</v>
      </c>
      <c r="K134">
        <f>IF(B134=$G$2,SUM($J$19:J134),0)</f>
        <v>0</v>
      </c>
      <c r="L134">
        <f>IF(B134=$G$2,SUM($J$19:J133),0)</f>
        <v>0</v>
      </c>
    </row>
    <row r="135" spans="1:12" outlineLevel="1">
      <c r="A135" s="24" t="e">
        <f>#REF!</f>
        <v>#REF!</v>
      </c>
      <c r="B135" s="10">
        <f t="shared" si="22"/>
        <v>116</v>
      </c>
      <c r="C135" s="26" t="e">
        <f t="shared" si="23"/>
        <v>#REF!</v>
      </c>
      <c r="D135" s="26" t="e">
        <f t="shared" si="24"/>
        <v>#REF!</v>
      </c>
      <c r="E135" s="27" t="e">
        <f t="shared" si="20"/>
        <v>#REF!</v>
      </c>
      <c r="F135" s="26" t="e">
        <f t="shared" si="25"/>
        <v>#REF!</v>
      </c>
      <c r="G135" s="26" t="e">
        <f t="shared" si="26"/>
        <v>#REF!</v>
      </c>
      <c r="H135" s="27" t="e">
        <f t="shared" si="21"/>
        <v>#REF!</v>
      </c>
      <c r="I135" s="32"/>
      <c r="J135" s="29" t="e">
        <f t="shared" si="19"/>
        <v>#REF!</v>
      </c>
      <c r="K135">
        <f>IF(B135=$G$2,SUM($J$19:J135),0)</f>
        <v>0</v>
      </c>
      <c r="L135">
        <f>IF(B135=$G$2,SUM($J$19:J134),0)</f>
        <v>0</v>
      </c>
    </row>
    <row r="136" spans="1:12" outlineLevel="1">
      <c r="A136" s="24" t="e">
        <f>#REF!</f>
        <v>#REF!</v>
      </c>
      <c r="B136" s="10">
        <f t="shared" si="22"/>
        <v>117</v>
      </c>
      <c r="C136" s="26" t="e">
        <f t="shared" si="23"/>
        <v>#REF!</v>
      </c>
      <c r="D136" s="26" t="e">
        <f t="shared" si="24"/>
        <v>#REF!</v>
      </c>
      <c r="E136" s="27" t="e">
        <f t="shared" si="20"/>
        <v>#REF!</v>
      </c>
      <c r="F136" s="26" t="e">
        <f t="shared" si="25"/>
        <v>#REF!</v>
      </c>
      <c r="G136" s="26" t="e">
        <f t="shared" si="26"/>
        <v>#REF!</v>
      </c>
      <c r="H136" s="27" t="e">
        <f t="shared" si="21"/>
        <v>#REF!</v>
      </c>
      <c r="I136" s="32"/>
      <c r="J136" s="29" t="e">
        <f t="shared" si="19"/>
        <v>#REF!</v>
      </c>
      <c r="K136">
        <f>IF(B136=$G$2,SUM($J$19:J136),0)</f>
        <v>0</v>
      </c>
      <c r="L136">
        <f>IF(B136=$G$2,SUM($J$19:J135),0)</f>
        <v>0</v>
      </c>
    </row>
    <row r="137" spans="1:12" outlineLevel="1">
      <c r="A137" s="24" t="e">
        <f>#REF!</f>
        <v>#REF!</v>
      </c>
      <c r="B137" s="10">
        <f t="shared" si="22"/>
        <v>118</v>
      </c>
      <c r="C137" s="26" t="e">
        <f t="shared" si="23"/>
        <v>#REF!</v>
      </c>
      <c r="D137" s="26" t="e">
        <f t="shared" si="24"/>
        <v>#REF!</v>
      </c>
      <c r="E137" s="27" t="e">
        <f t="shared" si="20"/>
        <v>#REF!</v>
      </c>
      <c r="F137" s="26" t="e">
        <f t="shared" si="25"/>
        <v>#REF!</v>
      </c>
      <c r="G137" s="26" t="e">
        <f t="shared" si="26"/>
        <v>#REF!</v>
      </c>
      <c r="H137" s="27" t="e">
        <f t="shared" si="21"/>
        <v>#REF!</v>
      </c>
      <c r="I137" s="32"/>
      <c r="J137" s="29" t="e">
        <f t="shared" si="19"/>
        <v>#REF!</v>
      </c>
      <c r="K137">
        <f>IF(B137=$G$2,SUM($J$19:J137),0)</f>
        <v>0</v>
      </c>
      <c r="L137">
        <f>IF(B137=$G$2,SUM($J$19:J136),0)</f>
        <v>0</v>
      </c>
    </row>
    <row r="138" spans="1:12" outlineLevel="1">
      <c r="A138" s="24" t="e">
        <f>#REF!</f>
        <v>#REF!</v>
      </c>
      <c r="B138" s="10">
        <f t="shared" si="22"/>
        <v>119</v>
      </c>
      <c r="C138" s="26" t="e">
        <f t="shared" si="23"/>
        <v>#REF!</v>
      </c>
      <c r="D138" s="26" t="e">
        <f t="shared" si="24"/>
        <v>#REF!</v>
      </c>
      <c r="E138" s="27" t="e">
        <f t="shared" si="20"/>
        <v>#REF!</v>
      </c>
      <c r="F138" s="26" t="e">
        <f t="shared" si="25"/>
        <v>#REF!</v>
      </c>
      <c r="G138" s="26" t="e">
        <f t="shared" si="26"/>
        <v>#REF!</v>
      </c>
      <c r="H138" s="27" t="e">
        <f t="shared" si="21"/>
        <v>#REF!</v>
      </c>
      <c r="I138" s="32"/>
      <c r="J138" s="29" t="e">
        <f t="shared" si="19"/>
        <v>#REF!</v>
      </c>
      <c r="K138">
        <f>IF(B138=$G$2,SUM($J$19:J138),0)</f>
        <v>0</v>
      </c>
      <c r="L138">
        <f>IF(B138=$G$2,SUM($J$19:J137),0)</f>
        <v>0</v>
      </c>
    </row>
    <row r="139" spans="1:12" outlineLevel="1">
      <c r="A139" s="24" t="e">
        <f>#REF!</f>
        <v>#REF!</v>
      </c>
      <c r="B139" s="10">
        <f t="shared" si="22"/>
        <v>120</v>
      </c>
      <c r="C139" s="26" t="e">
        <f t="shared" si="23"/>
        <v>#REF!</v>
      </c>
      <c r="D139" s="26" t="e">
        <f t="shared" si="24"/>
        <v>#REF!</v>
      </c>
      <c r="E139" s="27" t="e">
        <f t="shared" si="20"/>
        <v>#REF!</v>
      </c>
      <c r="F139" s="26" t="e">
        <f t="shared" si="25"/>
        <v>#REF!</v>
      </c>
      <c r="G139" s="26" t="e">
        <f t="shared" si="26"/>
        <v>#REF!</v>
      </c>
      <c r="H139" s="27" t="e">
        <f t="shared" si="21"/>
        <v>#REF!</v>
      </c>
      <c r="I139" s="32"/>
      <c r="J139" s="29" t="e">
        <f t="shared" si="19"/>
        <v>#REF!</v>
      </c>
      <c r="K139">
        <f>IF(B139=$G$2,SUM($J$19:J139),0)</f>
        <v>0</v>
      </c>
      <c r="L139">
        <f>IF(B139=$G$2,SUM($J$19:J138),0)</f>
        <v>0</v>
      </c>
    </row>
    <row r="140" spans="1:12" outlineLevel="1">
      <c r="A140" s="24" t="e">
        <f>#REF!</f>
        <v>#REF!</v>
      </c>
      <c r="B140" s="10">
        <f t="shared" si="22"/>
        <v>121</v>
      </c>
      <c r="C140" s="26" t="e">
        <f t="shared" si="23"/>
        <v>#REF!</v>
      </c>
      <c r="D140" s="26" t="e">
        <f t="shared" si="24"/>
        <v>#REF!</v>
      </c>
      <c r="E140" s="27" t="e">
        <f t="shared" si="20"/>
        <v>#REF!</v>
      </c>
      <c r="F140" s="26" t="e">
        <f t="shared" si="25"/>
        <v>#REF!</v>
      </c>
      <c r="G140" s="26" t="e">
        <f t="shared" si="26"/>
        <v>#REF!</v>
      </c>
      <c r="H140" s="27" t="e">
        <f t="shared" si="21"/>
        <v>#REF!</v>
      </c>
      <c r="I140" s="32"/>
      <c r="J140" s="29" t="e">
        <f t="shared" si="19"/>
        <v>#REF!</v>
      </c>
      <c r="K140">
        <f>IF(B140=$G$2,SUM($J$19:J140),0)</f>
        <v>0</v>
      </c>
      <c r="L140">
        <f>IF(B140=$G$2,SUM($J$19:J139),0)</f>
        <v>0</v>
      </c>
    </row>
    <row r="141" spans="1:12" outlineLevel="1">
      <c r="A141" s="24" t="e">
        <f>#REF!</f>
        <v>#REF!</v>
      </c>
      <c r="B141" s="10">
        <f t="shared" si="22"/>
        <v>122</v>
      </c>
      <c r="C141" s="26" t="e">
        <f t="shared" si="23"/>
        <v>#REF!</v>
      </c>
      <c r="D141" s="26" t="e">
        <f t="shared" si="24"/>
        <v>#REF!</v>
      </c>
      <c r="E141" s="27" t="e">
        <f t="shared" si="20"/>
        <v>#REF!</v>
      </c>
      <c r="F141" s="26" t="e">
        <f t="shared" si="25"/>
        <v>#REF!</v>
      </c>
      <c r="G141" s="26" t="e">
        <f t="shared" si="26"/>
        <v>#REF!</v>
      </c>
      <c r="H141" s="27" t="e">
        <f t="shared" si="21"/>
        <v>#REF!</v>
      </c>
      <c r="I141" s="32"/>
      <c r="J141" s="29" t="e">
        <f t="shared" si="19"/>
        <v>#REF!</v>
      </c>
      <c r="K141">
        <f>IF(B141=$G$2,SUM($J$19:J141),0)</f>
        <v>0</v>
      </c>
      <c r="L141">
        <f>IF(B141=$G$2,SUM($J$19:J140),0)</f>
        <v>0</v>
      </c>
    </row>
    <row r="142" spans="1:12" outlineLevel="1">
      <c r="A142" s="24" t="e">
        <f>#REF!</f>
        <v>#REF!</v>
      </c>
      <c r="B142" s="10">
        <f t="shared" si="22"/>
        <v>123</v>
      </c>
      <c r="C142" s="26" t="e">
        <f t="shared" si="23"/>
        <v>#REF!</v>
      </c>
      <c r="D142" s="26" t="e">
        <f t="shared" si="24"/>
        <v>#REF!</v>
      </c>
      <c r="E142" s="27" t="e">
        <f t="shared" si="20"/>
        <v>#REF!</v>
      </c>
      <c r="F142" s="26" t="e">
        <f t="shared" si="25"/>
        <v>#REF!</v>
      </c>
      <c r="G142" s="26" t="e">
        <f t="shared" si="26"/>
        <v>#REF!</v>
      </c>
      <c r="H142" s="27" t="e">
        <f t="shared" si="21"/>
        <v>#REF!</v>
      </c>
      <c r="I142" s="32"/>
      <c r="J142" s="29" t="e">
        <f t="shared" si="19"/>
        <v>#REF!</v>
      </c>
      <c r="K142">
        <f>IF(B142=$G$2,SUM($J$19:J142),0)</f>
        <v>0</v>
      </c>
      <c r="L142">
        <f>IF(B142=$G$2,SUM($J$19:J141),0)</f>
        <v>0</v>
      </c>
    </row>
    <row r="143" spans="1:12" outlineLevel="1">
      <c r="A143" s="24" t="e">
        <f>#REF!</f>
        <v>#REF!</v>
      </c>
      <c r="B143" s="10">
        <f t="shared" si="22"/>
        <v>124</v>
      </c>
      <c r="C143" s="26" t="e">
        <f t="shared" si="23"/>
        <v>#REF!</v>
      </c>
      <c r="D143" s="26" t="e">
        <f t="shared" si="24"/>
        <v>#REF!</v>
      </c>
      <c r="E143" s="27" t="e">
        <f t="shared" si="20"/>
        <v>#REF!</v>
      </c>
      <c r="F143" s="26" t="e">
        <f t="shared" si="25"/>
        <v>#REF!</v>
      </c>
      <c r="G143" s="26" t="e">
        <f t="shared" si="26"/>
        <v>#REF!</v>
      </c>
      <c r="H143" s="27" t="e">
        <f t="shared" si="21"/>
        <v>#REF!</v>
      </c>
      <c r="I143" s="32"/>
      <c r="J143" s="29" t="e">
        <f t="shared" si="19"/>
        <v>#REF!</v>
      </c>
      <c r="K143">
        <f>IF(B143=$G$2,SUM($J$19:J143),0)</f>
        <v>0</v>
      </c>
      <c r="L143">
        <f>IF(B143=$G$2,SUM($J$19:J142),0)</f>
        <v>0</v>
      </c>
    </row>
    <row r="144" spans="1:12" outlineLevel="1">
      <c r="A144" s="24" t="e">
        <f>#REF!</f>
        <v>#REF!</v>
      </c>
      <c r="B144" s="10">
        <f t="shared" si="22"/>
        <v>125</v>
      </c>
      <c r="C144" s="26" t="e">
        <f t="shared" si="23"/>
        <v>#REF!</v>
      </c>
      <c r="D144" s="26" t="e">
        <f t="shared" si="24"/>
        <v>#REF!</v>
      </c>
      <c r="E144" s="27" t="e">
        <f t="shared" si="20"/>
        <v>#REF!</v>
      </c>
      <c r="F144" s="26" t="e">
        <f t="shared" si="25"/>
        <v>#REF!</v>
      </c>
      <c r="G144" s="26" t="e">
        <f t="shared" si="26"/>
        <v>#REF!</v>
      </c>
      <c r="H144" s="27" t="e">
        <f t="shared" si="21"/>
        <v>#REF!</v>
      </c>
      <c r="I144" s="32"/>
      <c r="J144" s="29" t="e">
        <f t="shared" si="19"/>
        <v>#REF!</v>
      </c>
      <c r="K144">
        <f>IF(B144=$G$2,SUM($J$19:J144),0)</f>
        <v>0</v>
      </c>
      <c r="L144">
        <f>IF(B144=$G$2,SUM($J$19:J143),0)</f>
        <v>0</v>
      </c>
    </row>
    <row r="145" spans="1:12" outlineLevel="1">
      <c r="A145" s="24" t="e">
        <f>#REF!</f>
        <v>#REF!</v>
      </c>
      <c r="B145" s="10">
        <f t="shared" si="22"/>
        <v>126</v>
      </c>
      <c r="C145" s="26" t="e">
        <f t="shared" si="23"/>
        <v>#REF!</v>
      </c>
      <c r="D145" s="26" t="e">
        <f t="shared" si="24"/>
        <v>#REF!</v>
      </c>
      <c r="E145" s="27" t="e">
        <f t="shared" si="20"/>
        <v>#REF!</v>
      </c>
      <c r="F145" s="26" t="e">
        <f t="shared" si="25"/>
        <v>#REF!</v>
      </c>
      <c r="G145" s="26" t="e">
        <f t="shared" si="26"/>
        <v>#REF!</v>
      </c>
      <c r="H145" s="27" t="e">
        <f t="shared" si="21"/>
        <v>#REF!</v>
      </c>
      <c r="I145" s="32"/>
      <c r="J145" s="29" t="e">
        <f t="shared" si="19"/>
        <v>#REF!</v>
      </c>
      <c r="K145">
        <f>IF(B145=$G$2,SUM($J$19:J145),0)</f>
        <v>0</v>
      </c>
      <c r="L145">
        <f>IF(B145=$G$2,SUM($J$19:J144),0)</f>
        <v>0</v>
      </c>
    </row>
    <row r="146" spans="1:12" outlineLevel="1">
      <c r="A146" s="24" t="e">
        <f>#REF!</f>
        <v>#REF!</v>
      </c>
      <c r="B146" s="10">
        <f t="shared" si="22"/>
        <v>127</v>
      </c>
      <c r="C146" s="26" t="e">
        <f t="shared" si="23"/>
        <v>#REF!</v>
      </c>
      <c r="D146" s="26" t="e">
        <f t="shared" si="24"/>
        <v>#REF!</v>
      </c>
      <c r="E146" s="27" t="e">
        <f t="shared" si="20"/>
        <v>#REF!</v>
      </c>
      <c r="F146" s="26" t="e">
        <f t="shared" si="25"/>
        <v>#REF!</v>
      </c>
      <c r="G146" s="26" t="e">
        <f t="shared" si="26"/>
        <v>#REF!</v>
      </c>
      <c r="H146" s="27" t="e">
        <f t="shared" si="21"/>
        <v>#REF!</v>
      </c>
      <c r="I146" s="32"/>
      <c r="J146" s="29" t="e">
        <f t="shared" si="19"/>
        <v>#REF!</v>
      </c>
      <c r="K146">
        <f>IF(B146=$G$2,SUM($J$19:J146),0)</f>
        <v>0</v>
      </c>
      <c r="L146">
        <f>IF(B146=$G$2,SUM($J$19:J145),0)</f>
        <v>0</v>
      </c>
    </row>
    <row r="147" spans="1:12" outlineLevel="1">
      <c r="A147" s="24" t="e">
        <f>#REF!</f>
        <v>#REF!</v>
      </c>
      <c r="B147" s="10">
        <f t="shared" si="22"/>
        <v>128</v>
      </c>
      <c r="C147" s="26" t="e">
        <f t="shared" ref="C147:C178" si="27">(IF($I$5=1,0,IF($B147&gt;=$C$5,$G$5,0))*IF($I$5=1,IF($B147&gt;($D$5+($B$19-$G$1)),0,IF(GCD(($D$5+($B$19-$G$1)-$B147),$H$5)=$H$5,1,0)),IF($B147&gt;$D$5,0,IF(GCD(($D$5-$B147),$H$5)=$H$5,1,0))))+(IF($I$6=1,0,IF($B147&gt;=$C$6,$G$6,0))*IF($I$6=1,IF($B147&gt;($D$6+($B$19-$G$1)),0,IF(GCD(($D$6+($B$19-$G$1)-$B147),$H$6)=$H$6,1,0)),IF($B147&gt;$D$6,0,IF(GCD(($D$6-$B147),$H$6)=$H$6,1,0))))+(IF($I$7=1,0,IF($B147&gt;=$C$7,$G$7,0))*IF($I$7=1,IF($B147&gt;($D$7+($B$19-$G$1)),0,IF(GCD(($D$7+($B$19-$G$1)-$B147),$H$7)=$H$7,1,0)),IF($B147&gt;$D$7,0,IF(GCD(($D$7-$B147),$H$7)=$H$7,1,0))))</f>
        <v>#REF!</v>
      </c>
      <c r="D147" s="26" t="e">
        <f t="shared" ref="D147:D178" si="28">(IF($I$8=1,0,IF($B147&gt;=$C$8,$G$8,0))*IF($I$8=1,IF($B147&gt;($D$8+($B$19-$G$1)),0,IF(GCD(($D$8+($B$19-$G$1)-$B147),$H$8)=$H$8,1,0)),IF($B147&gt;$D$8,0,IF(GCD(($D$8-B147),$H$8)=$H$8,1,0))))+(IF($I$9=1,0,IF($B147&gt;=$C$9,$G$9,0))*IF($I$9=1,IF($B147&gt;($D$9+($B$19-$G$1)),0,IF(GCD(($D$9+($B$19-$G$1)-$B147),$H$9)=$H$9,1,0)),IF($B147&gt;$D$9,0,IF(GCD(($D$9-$B147),$H$9)=$H$9,1,0))))+(IF($I$10=1,0,IF($B147&gt;=$C$10,$G$10,0))*IF($I$10=1,IF($B147&gt;($D$10+($B$19-$G$1)),0,IF(GCD(($D$10+($B$19-$G$1)-$B147),$H$10)=$H$10,1,0)),IF($B147&gt;$D$10,0,IF(GCD(($D$10-$B147),$H$10)=$H$10,1,0))))</f>
        <v>#REF!</v>
      </c>
      <c r="E147" s="27" t="e">
        <f t="shared" si="20"/>
        <v>#REF!</v>
      </c>
      <c r="F147" s="26" t="e">
        <f t="shared" ref="F147:F178" si="29">(IF($I$5=1,IF($B147&gt;=($C$5+($B$19-$G$1)),$G$5,0),0)*IF($I$5=1,IF($B147&gt;($D$5+($B$19-$G$1)),0,IF(GCD(($D$5+($B$19-$G$1)-$B147),$H$5)=$H$5,1,0)),IF($B147&gt;$D$5,0,IF(GCD(($D$5-$B147),$H$5)=$H$5,1,0))))+(IF($I$6=1,IF($B147&gt;=($C$6+($B$19-$G$1)),$G$6,0),0)*IF($I$6=1,IF($B147&gt;($D$6+($B$19-$G$1)),0,IF(GCD(($D$6+($B$19-$G$1)-$B147),$H$6)=$H$6,1,0)),IF($B147&gt;$D$6,0,IF(GCD(($D$6-$B147),$H$6)=$H$6,1,0))))+(IF($I$7=1,IF($B147&gt;=($C$7+($B$19-$G$1)),$G$7,0),0)*IF($I$7=1,IF($B147&gt;($D$7+($B$19-$G$1)),0,IF(GCD(($D$7+($B$19-$G$1)-$B147),$H$7)=$H$7,1,0)),IF($B147&gt;$D$7,0,IF(GCD(($D$7-$B147),$H$7)=$H$7,1,0))))</f>
        <v>#REF!</v>
      </c>
      <c r="G147" s="26" t="e">
        <f t="shared" ref="G147:G178" si="30">(IF($I$8=1,IF($B147&gt;=($C$8+($B$19-$G$1)),$G$8,0),0)*IF($I$8=1,IF($B147&gt;($D$8+($B$19-$G$1)),0,IF(GCD(($D$8+($B$19-$G$1)-$B147),$H$8)=$H$8,1,0)),IF($B147&gt;$D$8,0,IF(GCD(($D$8-$B147),$H$8)=$H$8,1,0))))+(IF($I$9=1,IF($B147&gt;=($C$9+($B$19-$G$1)),$G$9,0),0)*IF($I$9=1,IF($B147&gt;($D$9+($B$19-$G$1)),0,IF(GCD(($D$9+($B$19-$G$1)-$B147),$H$9)=$H$9,1,0)),IF($B147&gt;$D$9,0,IF(GCD(($D$9-$B147),$H$9)=$H$9,1,0))))+(IF($I$10=1,IF($B147&gt;=($C$10+($B$19-$G$1)),$G$10,0),0)*IF($I$10=1,IF($B147&gt;($D$10+($B$19-$G$1)),0,IF(GCD(($D$10+($B$19-$G$1)-$B147),$H$10)=$H$10,1,0)),IF($B147&gt;$D$10,0,IF(GCD(($D$10-$B147),$H$10)=$H$10,1,0))))</f>
        <v>#REF!</v>
      </c>
      <c r="H147" s="27" t="e">
        <f t="shared" si="21"/>
        <v>#REF!</v>
      </c>
      <c r="I147" s="32"/>
      <c r="J147" s="29" t="e">
        <f t="shared" ref="J147:J198" si="31">IF($B147&gt;$G$2,($H147*J$14+$E147*J$14)*J$13,J$14*$H147+$E147*J$14)</f>
        <v>#REF!</v>
      </c>
      <c r="K147">
        <f>IF(B147=$G$2,SUM($J$19:J147),0)</f>
        <v>0</v>
      </c>
      <c r="L147">
        <f>IF(B147=$G$2,SUM($J$19:J146),0)</f>
        <v>0</v>
      </c>
    </row>
    <row r="148" spans="1:12" outlineLevel="1">
      <c r="A148" s="24" t="e">
        <f>#REF!</f>
        <v>#REF!</v>
      </c>
      <c r="B148" s="10">
        <f t="shared" si="22"/>
        <v>129</v>
      </c>
      <c r="C148" s="26" t="e">
        <f t="shared" si="27"/>
        <v>#REF!</v>
      </c>
      <c r="D148" s="26" t="e">
        <f t="shared" si="28"/>
        <v>#REF!</v>
      </c>
      <c r="E148" s="27" t="e">
        <f t="shared" ref="E148:E198" si="32">C148+D148</f>
        <v>#REF!</v>
      </c>
      <c r="F148" s="26" t="e">
        <f t="shared" si="29"/>
        <v>#REF!</v>
      </c>
      <c r="G148" s="26" t="e">
        <f t="shared" si="30"/>
        <v>#REF!</v>
      </c>
      <c r="H148" s="27" t="e">
        <f t="shared" ref="H148:H198" si="33">F148+G148</f>
        <v>#REF!</v>
      </c>
      <c r="I148" s="32"/>
      <c r="J148" s="29" t="e">
        <f t="shared" si="31"/>
        <v>#REF!</v>
      </c>
      <c r="K148">
        <f>IF(B148=$G$2,SUM($J$19:J148),0)</f>
        <v>0</v>
      </c>
      <c r="L148">
        <f>IF(B148=$G$2,SUM($J$19:J147),0)</f>
        <v>0</v>
      </c>
    </row>
    <row r="149" spans="1:12" outlineLevel="1">
      <c r="A149" s="24" t="e">
        <f>#REF!</f>
        <v>#REF!</v>
      </c>
      <c r="B149" s="10">
        <f t="shared" si="22"/>
        <v>130</v>
      </c>
      <c r="C149" s="26" t="e">
        <f t="shared" si="27"/>
        <v>#REF!</v>
      </c>
      <c r="D149" s="26" t="e">
        <f t="shared" si="28"/>
        <v>#REF!</v>
      </c>
      <c r="E149" s="27" t="e">
        <f t="shared" si="32"/>
        <v>#REF!</v>
      </c>
      <c r="F149" s="26" t="e">
        <f t="shared" si="29"/>
        <v>#REF!</v>
      </c>
      <c r="G149" s="26" t="e">
        <f t="shared" si="30"/>
        <v>#REF!</v>
      </c>
      <c r="H149" s="27" t="e">
        <f t="shared" si="33"/>
        <v>#REF!</v>
      </c>
      <c r="I149" s="32"/>
      <c r="J149" s="29" t="e">
        <f t="shared" si="31"/>
        <v>#REF!</v>
      </c>
      <c r="K149">
        <f>IF(B149=$G$2,SUM($J$19:J149),0)</f>
        <v>0</v>
      </c>
      <c r="L149">
        <f>IF(B149=$G$2,SUM($J$19:J148),0)</f>
        <v>0</v>
      </c>
    </row>
    <row r="150" spans="1:12" outlineLevel="1">
      <c r="A150" s="24" t="e">
        <f>#REF!</f>
        <v>#REF!</v>
      </c>
      <c r="B150" s="10">
        <f t="shared" si="22"/>
        <v>131</v>
      </c>
      <c r="C150" s="26" t="e">
        <f t="shared" si="27"/>
        <v>#REF!</v>
      </c>
      <c r="D150" s="26" t="e">
        <f t="shared" si="28"/>
        <v>#REF!</v>
      </c>
      <c r="E150" s="27" t="e">
        <f t="shared" si="32"/>
        <v>#REF!</v>
      </c>
      <c r="F150" s="26" t="e">
        <f t="shared" si="29"/>
        <v>#REF!</v>
      </c>
      <c r="G150" s="26" t="e">
        <f t="shared" si="30"/>
        <v>#REF!</v>
      </c>
      <c r="H150" s="27" t="e">
        <f t="shared" si="33"/>
        <v>#REF!</v>
      </c>
      <c r="I150" s="32"/>
      <c r="J150" s="29" t="e">
        <f t="shared" si="31"/>
        <v>#REF!</v>
      </c>
      <c r="K150">
        <f>IF(B150=$G$2,SUM($J$19:J150),0)</f>
        <v>0</v>
      </c>
      <c r="L150">
        <f>IF(B150=$G$2,SUM($J$19:J149),0)</f>
        <v>0</v>
      </c>
    </row>
    <row r="151" spans="1:12" outlineLevel="1">
      <c r="A151" s="24" t="e">
        <f>#REF!</f>
        <v>#REF!</v>
      </c>
      <c r="B151" s="10">
        <f t="shared" si="22"/>
        <v>132</v>
      </c>
      <c r="C151" s="26" t="e">
        <f t="shared" si="27"/>
        <v>#REF!</v>
      </c>
      <c r="D151" s="26" t="e">
        <f t="shared" si="28"/>
        <v>#REF!</v>
      </c>
      <c r="E151" s="27" t="e">
        <f t="shared" si="32"/>
        <v>#REF!</v>
      </c>
      <c r="F151" s="26" t="e">
        <f t="shared" si="29"/>
        <v>#REF!</v>
      </c>
      <c r="G151" s="26" t="e">
        <f t="shared" si="30"/>
        <v>#REF!</v>
      </c>
      <c r="H151" s="27" t="e">
        <f t="shared" si="33"/>
        <v>#REF!</v>
      </c>
      <c r="I151" s="32"/>
      <c r="J151" s="29" t="e">
        <f t="shared" si="31"/>
        <v>#REF!</v>
      </c>
      <c r="K151">
        <f>IF(B151=$G$2,SUM($J$19:J151),0)</f>
        <v>0</v>
      </c>
      <c r="L151">
        <f>IF(B151=$G$2,SUM($J$19:J150),0)</f>
        <v>0</v>
      </c>
    </row>
    <row r="152" spans="1:12" outlineLevel="1">
      <c r="A152" s="24" t="e">
        <f>#REF!</f>
        <v>#REF!</v>
      </c>
      <c r="B152" s="10">
        <f t="shared" si="22"/>
        <v>133</v>
      </c>
      <c r="C152" s="26" t="e">
        <f t="shared" si="27"/>
        <v>#REF!</v>
      </c>
      <c r="D152" s="26" t="e">
        <f t="shared" si="28"/>
        <v>#REF!</v>
      </c>
      <c r="E152" s="27" t="e">
        <f t="shared" si="32"/>
        <v>#REF!</v>
      </c>
      <c r="F152" s="26" t="e">
        <f t="shared" si="29"/>
        <v>#REF!</v>
      </c>
      <c r="G152" s="26" t="e">
        <f t="shared" si="30"/>
        <v>#REF!</v>
      </c>
      <c r="H152" s="27" t="e">
        <f t="shared" si="33"/>
        <v>#REF!</v>
      </c>
      <c r="I152" s="32"/>
      <c r="J152" s="29" t="e">
        <f t="shared" si="31"/>
        <v>#REF!</v>
      </c>
      <c r="K152">
        <f>IF(B152=$G$2,SUM($J$19:J152),0)</f>
        <v>0</v>
      </c>
      <c r="L152">
        <f>IF(B152=$G$2,SUM($J$19:J151),0)</f>
        <v>0</v>
      </c>
    </row>
    <row r="153" spans="1:12" outlineLevel="1">
      <c r="A153" s="24" t="e">
        <f>#REF!</f>
        <v>#REF!</v>
      </c>
      <c r="B153" s="10">
        <f t="shared" si="22"/>
        <v>134</v>
      </c>
      <c r="C153" s="26" t="e">
        <f t="shared" si="27"/>
        <v>#REF!</v>
      </c>
      <c r="D153" s="26" t="e">
        <f t="shared" si="28"/>
        <v>#REF!</v>
      </c>
      <c r="E153" s="27" t="e">
        <f t="shared" si="32"/>
        <v>#REF!</v>
      </c>
      <c r="F153" s="26" t="e">
        <f t="shared" si="29"/>
        <v>#REF!</v>
      </c>
      <c r="G153" s="26" t="e">
        <f t="shared" si="30"/>
        <v>#REF!</v>
      </c>
      <c r="H153" s="27" t="e">
        <f t="shared" si="33"/>
        <v>#REF!</v>
      </c>
      <c r="I153" s="32"/>
      <c r="J153" s="29" t="e">
        <f t="shared" si="31"/>
        <v>#REF!</v>
      </c>
      <c r="K153">
        <f>IF(B153=$G$2,SUM($J$19:J153),0)</f>
        <v>0</v>
      </c>
      <c r="L153">
        <f>IF(B153=$G$2,SUM($J$19:J152),0)</f>
        <v>0</v>
      </c>
    </row>
    <row r="154" spans="1:12" outlineLevel="1">
      <c r="A154" s="24" t="e">
        <f>#REF!</f>
        <v>#REF!</v>
      </c>
      <c r="B154" s="10">
        <f t="shared" si="22"/>
        <v>135</v>
      </c>
      <c r="C154" s="26" t="e">
        <f t="shared" si="27"/>
        <v>#REF!</v>
      </c>
      <c r="D154" s="26" t="e">
        <f t="shared" si="28"/>
        <v>#REF!</v>
      </c>
      <c r="E154" s="27" t="e">
        <f t="shared" si="32"/>
        <v>#REF!</v>
      </c>
      <c r="F154" s="26" t="e">
        <f t="shared" si="29"/>
        <v>#REF!</v>
      </c>
      <c r="G154" s="26" t="e">
        <f t="shared" si="30"/>
        <v>#REF!</v>
      </c>
      <c r="H154" s="27" t="e">
        <f t="shared" si="33"/>
        <v>#REF!</v>
      </c>
      <c r="I154" s="32"/>
      <c r="J154" s="29" t="e">
        <f t="shared" si="31"/>
        <v>#REF!</v>
      </c>
      <c r="K154">
        <f>IF(B154=$G$2,SUM($J$19:J154),0)</f>
        <v>0</v>
      </c>
      <c r="L154">
        <f>IF(B154=$G$2,SUM($J$19:J153),0)</f>
        <v>0</v>
      </c>
    </row>
    <row r="155" spans="1:12" outlineLevel="1">
      <c r="A155" s="24" t="e">
        <f>#REF!</f>
        <v>#REF!</v>
      </c>
      <c r="B155" s="10">
        <f t="shared" si="22"/>
        <v>136</v>
      </c>
      <c r="C155" s="26" t="e">
        <f t="shared" si="27"/>
        <v>#REF!</v>
      </c>
      <c r="D155" s="26" t="e">
        <f t="shared" si="28"/>
        <v>#REF!</v>
      </c>
      <c r="E155" s="27" t="e">
        <f t="shared" si="32"/>
        <v>#REF!</v>
      </c>
      <c r="F155" s="26" t="e">
        <f t="shared" si="29"/>
        <v>#REF!</v>
      </c>
      <c r="G155" s="26" t="e">
        <f t="shared" si="30"/>
        <v>#REF!</v>
      </c>
      <c r="H155" s="27" t="e">
        <f t="shared" si="33"/>
        <v>#REF!</v>
      </c>
      <c r="I155" s="32"/>
      <c r="J155" s="29" t="e">
        <f t="shared" si="31"/>
        <v>#REF!</v>
      </c>
      <c r="K155">
        <f>IF(B155=$G$2,SUM($J$19:J155),0)</f>
        <v>0</v>
      </c>
      <c r="L155">
        <f>IF(B155=$G$2,SUM($J$19:J154),0)</f>
        <v>0</v>
      </c>
    </row>
    <row r="156" spans="1:12" outlineLevel="1">
      <c r="A156" s="24" t="e">
        <f>#REF!</f>
        <v>#REF!</v>
      </c>
      <c r="B156" s="10">
        <f t="shared" si="22"/>
        <v>137</v>
      </c>
      <c r="C156" s="26" t="e">
        <f t="shared" si="27"/>
        <v>#REF!</v>
      </c>
      <c r="D156" s="26" t="e">
        <f t="shared" si="28"/>
        <v>#REF!</v>
      </c>
      <c r="E156" s="27" t="e">
        <f t="shared" si="32"/>
        <v>#REF!</v>
      </c>
      <c r="F156" s="26" t="e">
        <f t="shared" si="29"/>
        <v>#REF!</v>
      </c>
      <c r="G156" s="26" t="e">
        <f t="shared" si="30"/>
        <v>#REF!</v>
      </c>
      <c r="H156" s="27" t="e">
        <f t="shared" si="33"/>
        <v>#REF!</v>
      </c>
      <c r="I156" s="32"/>
      <c r="J156" s="29" t="e">
        <f t="shared" si="31"/>
        <v>#REF!</v>
      </c>
      <c r="K156">
        <f>IF(B156=$G$2,SUM($J$19:J156),0)</f>
        <v>0</v>
      </c>
      <c r="L156">
        <f>IF(B156=$G$2,SUM($J$19:J155),0)</f>
        <v>0</v>
      </c>
    </row>
    <row r="157" spans="1:12" outlineLevel="1">
      <c r="A157" s="24" t="e">
        <f>#REF!</f>
        <v>#REF!</v>
      </c>
      <c r="B157" s="10">
        <f t="shared" si="22"/>
        <v>138</v>
      </c>
      <c r="C157" s="26" t="e">
        <f t="shared" si="27"/>
        <v>#REF!</v>
      </c>
      <c r="D157" s="26" t="e">
        <f t="shared" si="28"/>
        <v>#REF!</v>
      </c>
      <c r="E157" s="27" t="e">
        <f t="shared" si="32"/>
        <v>#REF!</v>
      </c>
      <c r="F157" s="26" t="e">
        <f t="shared" si="29"/>
        <v>#REF!</v>
      </c>
      <c r="G157" s="26" t="e">
        <f t="shared" si="30"/>
        <v>#REF!</v>
      </c>
      <c r="H157" s="27" t="e">
        <f t="shared" si="33"/>
        <v>#REF!</v>
      </c>
      <c r="I157" s="32"/>
      <c r="J157" s="29" t="e">
        <f t="shared" si="31"/>
        <v>#REF!</v>
      </c>
      <c r="K157">
        <f>IF(B157=$G$2,SUM($J$19:J157),0)</f>
        <v>0</v>
      </c>
      <c r="L157">
        <f>IF(B157=$G$2,SUM($J$19:J156),0)</f>
        <v>0</v>
      </c>
    </row>
    <row r="158" spans="1:12" outlineLevel="1">
      <c r="A158" s="24" t="e">
        <f>#REF!</f>
        <v>#REF!</v>
      </c>
      <c r="B158" s="10">
        <f t="shared" si="22"/>
        <v>139</v>
      </c>
      <c r="C158" s="26" t="e">
        <f t="shared" si="27"/>
        <v>#REF!</v>
      </c>
      <c r="D158" s="26" t="e">
        <f t="shared" si="28"/>
        <v>#REF!</v>
      </c>
      <c r="E158" s="27" t="e">
        <f t="shared" si="32"/>
        <v>#REF!</v>
      </c>
      <c r="F158" s="26" t="e">
        <f t="shared" si="29"/>
        <v>#REF!</v>
      </c>
      <c r="G158" s="26" t="e">
        <f t="shared" si="30"/>
        <v>#REF!</v>
      </c>
      <c r="H158" s="27" t="e">
        <f t="shared" si="33"/>
        <v>#REF!</v>
      </c>
      <c r="I158" s="32"/>
      <c r="J158" s="29" t="e">
        <f t="shared" si="31"/>
        <v>#REF!</v>
      </c>
      <c r="K158">
        <f>IF(B158=$G$2,SUM($J$19:J158),0)</f>
        <v>0</v>
      </c>
      <c r="L158">
        <f>IF(B158=$G$2,SUM($J$19:J157),0)</f>
        <v>0</v>
      </c>
    </row>
    <row r="159" spans="1:12" outlineLevel="1">
      <c r="A159" s="24" t="e">
        <f>#REF!</f>
        <v>#REF!</v>
      </c>
      <c r="B159" s="10">
        <f t="shared" si="22"/>
        <v>140</v>
      </c>
      <c r="C159" s="26" t="e">
        <f t="shared" si="27"/>
        <v>#REF!</v>
      </c>
      <c r="D159" s="26" t="e">
        <f t="shared" si="28"/>
        <v>#REF!</v>
      </c>
      <c r="E159" s="27" t="e">
        <f t="shared" si="32"/>
        <v>#REF!</v>
      </c>
      <c r="F159" s="26" t="e">
        <f t="shared" si="29"/>
        <v>#REF!</v>
      </c>
      <c r="G159" s="26" t="e">
        <f t="shared" si="30"/>
        <v>#REF!</v>
      </c>
      <c r="H159" s="27" t="e">
        <f t="shared" si="33"/>
        <v>#REF!</v>
      </c>
      <c r="I159" s="32"/>
      <c r="J159" s="29" t="e">
        <f t="shared" si="31"/>
        <v>#REF!</v>
      </c>
      <c r="K159">
        <f>IF(B159=$G$2,SUM($J$19:J159),0)</f>
        <v>0</v>
      </c>
      <c r="L159">
        <f>IF(B159=$G$2,SUM($J$19:J158),0)</f>
        <v>0</v>
      </c>
    </row>
    <row r="160" spans="1:12" outlineLevel="1">
      <c r="A160" s="24" t="e">
        <f>#REF!</f>
        <v>#REF!</v>
      </c>
      <c r="B160" s="10">
        <f t="shared" si="22"/>
        <v>141</v>
      </c>
      <c r="C160" s="26" t="e">
        <f t="shared" si="27"/>
        <v>#REF!</v>
      </c>
      <c r="D160" s="26" t="e">
        <f t="shared" si="28"/>
        <v>#REF!</v>
      </c>
      <c r="E160" s="27" t="e">
        <f t="shared" si="32"/>
        <v>#REF!</v>
      </c>
      <c r="F160" s="26" t="e">
        <f t="shared" si="29"/>
        <v>#REF!</v>
      </c>
      <c r="G160" s="26" t="e">
        <f t="shared" si="30"/>
        <v>#REF!</v>
      </c>
      <c r="H160" s="27" t="e">
        <f t="shared" si="33"/>
        <v>#REF!</v>
      </c>
      <c r="I160" s="32"/>
      <c r="J160" s="29" t="e">
        <f t="shared" si="31"/>
        <v>#REF!</v>
      </c>
      <c r="K160">
        <f>IF(B160=$G$2,SUM($J$19:J160),0)</f>
        <v>0</v>
      </c>
      <c r="L160">
        <f>IF(B160=$G$2,SUM($J$19:J159),0)</f>
        <v>0</v>
      </c>
    </row>
    <row r="161" spans="1:12" outlineLevel="1">
      <c r="A161" s="24" t="e">
        <f>#REF!</f>
        <v>#REF!</v>
      </c>
      <c r="B161" s="10">
        <f t="shared" si="22"/>
        <v>142</v>
      </c>
      <c r="C161" s="26" t="e">
        <f t="shared" si="27"/>
        <v>#REF!</v>
      </c>
      <c r="D161" s="26" t="e">
        <f t="shared" si="28"/>
        <v>#REF!</v>
      </c>
      <c r="E161" s="27" t="e">
        <f t="shared" si="32"/>
        <v>#REF!</v>
      </c>
      <c r="F161" s="26" t="e">
        <f t="shared" si="29"/>
        <v>#REF!</v>
      </c>
      <c r="G161" s="26" t="e">
        <f t="shared" si="30"/>
        <v>#REF!</v>
      </c>
      <c r="H161" s="27" t="e">
        <f t="shared" si="33"/>
        <v>#REF!</v>
      </c>
      <c r="I161" s="32"/>
      <c r="J161" s="29" t="e">
        <f t="shared" si="31"/>
        <v>#REF!</v>
      </c>
      <c r="K161">
        <f>IF(B161=$G$2,SUM($J$19:J161),0)</f>
        <v>0</v>
      </c>
      <c r="L161">
        <f>IF(B161=$G$2,SUM($J$19:J160),0)</f>
        <v>0</v>
      </c>
    </row>
    <row r="162" spans="1:12" outlineLevel="1">
      <c r="A162" s="24" t="e">
        <f>#REF!</f>
        <v>#REF!</v>
      </c>
      <c r="B162" s="10">
        <f t="shared" si="22"/>
        <v>143</v>
      </c>
      <c r="C162" s="26" t="e">
        <f t="shared" si="27"/>
        <v>#REF!</v>
      </c>
      <c r="D162" s="26" t="e">
        <f t="shared" si="28"/>
        <v>#REF!</v>
      </c>
      <c r="E162" s="27" t="e">
        <f t="shared" si="32"/>
        <v>#REF!</v>
      </c>
      <c r="F162" s="26" t="e">
        <f t="shared" si="29"/>
        <v>#REF!</v>
      </c>
      <c r="G162" s="26" t="e">
        <f t="shared" si="30"/>
        <v>#REF!</v>
      </c>
      <c r="H162" s="27" t="e">
        <f t="shared" si="33"/>
        <v>#REF!</v>
      </c>
      <c r="I162" s="32"/>
      <c r="J162" s="29" t="e">
        <f t="shared" si="31"/>
        <v>#REF!</v>
      </c>
      <c r="K162">
        <f>IF(B162=$G$2,SUM($J$19:J162),0)</f>
        <v>0</v>
      </c>
      <c r="L162">
        <f>IF(B162=$G$2,SUM($J$19:J161),0)</f>
        <v>0</v>
      </c>
    </row>
    <row r="163" spans="1:12" outlineLevel="1">
      <c r="A163" s="24" t="e">
        <f>#REF!</f>
        <v>#REF!</v>
      </c>
      <c r="B163" s="10">
        <f t="shared" si="22"/>
        <v>144</v>
      </c>
      <c r="C163" s="26" t="e">
        <f t="shared" si="27"/>
        <v>#REF!</v>
      </c>
      <c r="D163" s="26" t="e">
        <f t="shared" si="28"/>
        <v>#REF!</v>
      </c>
      <c r="E163" s="27" t="e">
        <f t="shared" si="32"/>
        <v>#REF!</v>
      </c>
      <c r="F163" s="26" t="e">
        <f t="shared" si="29"/>
        <v>#REF!</v>
      </c>
      <c r="G163" s="26" t="e">
        <f t="shared" si="30"/>
        <v>#REF!</v>
      </c>
      <c r="H163" s="27" t="e">
        <f t="shared" si="33"/>
        <v>#REF!</v>
      </c>
      <c r="I163" s="32"/>
      <c r="J163" s="29" t="e">
        <f t="shared" si="31"/>
        <v>#REF!</v>
      </c>
      <c r="K163">
        <f>IF(B163=$G$2,SUM($J$19:J163),0)</f>
        <v>0</v>
      </c>
      <c r="L163">
        <f>IF(B163=$G$2,SUM($J$19:J162),0)</f>
        <v>0</v>
      </c>
    </row>
    <row r="164" spans="1:12" outlineLevel="1">
      <c r="A164" s="24" t="e">
        <f>#REF!</f>
        <v>#REF!</v>
      </c>
      <c r="B164" s="10">
        <f t="shared" si="22"/>
        <v>145</v>
      </c>
      <c r="C164" s="26" t="e">
        <f t="shared" si="27"/>
        <v>#REF!</v>
      </c>
      <c r="D164" s="26" t="e">
        <f t="shared" si="28"/>
        <v>#REF!</v>
      </c>
      <c r="E164" s="27" t="e">
        <f t="shared" si="32"/>
        <v>#REF!</v>
      </c>
      <c r="F164" s="26" t="e">
        <f t="shared" si="29"/>
        <v>#REF!</v>
      </c>
      <c r="G164" s="26" t="e">
        <f t="shared" si="30"/>
        <v>#REF!</v>
      </c>
      <c r="H164" s="27" t="e">
        <f t="shared" si="33"/>
        <v>#REF!</v>
      </c>
      <c r="I164" s="32"/>
      <c r="J164" s="29" t="e">
        <f t="shared" si="31"/>
        <v>#REF!</v>
      </c>
      <c r="K164">
        <f>IF(B164=$G$2,SUM($J$19:J164),0)</f>
        <v>0</v>
      </c>
      <c r="L164">
        <f>IF(B164=$G$2,SUM($J$19:J163),0)</f>
        <v>0</v>
      </c>
    </row>
    <row r="165" spans="1:12" outlineLevel="1">
      <c r="A165" s="24" t="e">
        <f>#REF!</f>
        <v>#REF!</v>
      </c>
      <c r="B165" s="10">
        <f t="shared" si="22"/>
        <v>146</v>
      </c>
      <c r="C165" s="26" t="e">
        <f t="shared" si="27"/>
        <v>#REF!</v>
      </c>
      <c r="D165" s="26" t="e">
        <f t="shared" si="28"/>
        <v>#REF!</v>
      </c>
      <c r="E165" s="27" t="e">
        <f t="shared" si="32"/>
        <v>#REF!</v>
      </c>
      <c r="F165" s="26" t="e">
        <f t="shared" si="29"/>
        <v>#REF!</v>
      </c>
      <c r="G165" s="26" t="e">
        <f t="shared" si="30"/>
        <v>#REF!</v>
      </c>
      <c r="H165" s="27" t="e">
        <f t="shared" si="33"/>
        <v>#REF!</v>
      </c>
      <c r="I165" s="32"/>
      <c r="J165" s="29" t="e">
        <f t="shared" si="31"/>
        <v>#REF!</v>
      </c>
      <c r="K165">
        <f>IF(B165=$G$2,SUM($J$19:J165),0)</f>
        <v>0</v>
      </c>
      <c r="L165">
        <f>IF(B165=$G$2,SUM($J$19:J164),0)</f>
        <v>0</v>
      </c>
    </row>
    <row r="166" spans="1:12" outlineLevel="1">
      <c r="A166" s="24" t="e">
        <f>#REF!</f>
        <v>#REF!</v>
      </c>
      <c r="B166" s="10">
        <f t="shared" si="22"/>
        <v>147</v>
      </c>
      <c r="C166" s="26" t="e">
        <f t="shared" si="27"/>
        <v>#REF!</v>
      </c>
      <c r="D166" s="26" t="e">
        <f t="shared" si="28"/>
        <v>#REF!</v>
      </c>
      <c r="E166" s="27" t="e">
        <f t="shared" si="32"/>
        <v>#REF!</v>
      </c>
      <c r="F166" s="26" t="e">
        <f t="shared" si="29"/>
        <v>#REF!</v>
      </c>
      <c r="G166" s="26" t="e">
        <f t="shared" si="30"/>
        <v>#REF!</v>
      </c>
      <c r="H166" s="27" t="e">
        <f t="shared" si="33"/>
        <v>#REF!</v>
      </c>
      <c r="I166" s="32"/>
      <c r="J166" s="29" t="e">
        <f t="shared" si="31"/>
        <v>#REF!</v>
      </c>
      <c r="K166">
        <f>IF(B166=$G$2,SUM($J$19:J166),0)</f>
        <v>0</v>
      </c>
      <c r="L166">
        <f>IF(B166=$G$2,SUM($J$19:J165),0)</f>
        <v>0</v>
      </c>
    </row>
    <row r="167" spans="1:12" outlineLevel="1">
      <c r="A167" s="24" t="e">
        <f>#REF!</f>
        <v>#REF!</v>
      </c>
      <c r="B167" s="10">
        <f t="shared" si="22"/>
        <v>148</v>
      </c>
      <c r="C167" s="26" t="e">
        <f t="shared" si="27"/>
        <v>#REF!</v>
      </c>
      <c r="D167" s="26" t="e">
        <f t="shared" si="28"/>
        <v>#REF!</v>
      </c>
      <c r="E167" s="27" t="e">
        <f t="shared" si="32"/>
        <v>#REF!</v>
      </c>
      <c r="F167" s="26" t="e">
        <f t="shared" si="29"/>
        <v>#REF!</v>
      </c>
      <c r="G167" s="26" t="e">
        <f t="shared" si="30"/>
        <v>#REF!</v>
      </c>
      <c r="H167" s="27" t="e">
        <f t="shared" si="33"/>
        <v>#REF!</v>
      </c>
      <c r="I167" s="32"/>
      <c r="J167" s="29" t="e">
        <f t="shared" si="31"/>
        <v>#REF!</v>
      </c>
      <c r="K167">
        <f>IF(B167=$G$2,SUM($J$19:J167),0)</f>
        <v>0</v>
      </c>
      <c r="L167">
        <f>IF(B167=$G$2,SUM($J$19:J166),0)</f>
        <v>0</v>
      </c>
    </row>
    <row r="168" spans="1:12" outlineLevel="1">
      <c r="A168" s="24" t="e">
        <f>#REF!</f>
        <v>#REF!</v>
      </c>
      <c r="B168" s="10">
        <f t="shared" si="22"/>
        <v>149</v>
      </c>
      <c r="C168" s="26" t="e">
        <f t="shared" si="27"/>
        <v>#REF!</v>
      </c>
      <c r="D168" s="26" t="e">
        <f t="shared" si="28"/>
        <v>#REF!</v>
      </c>
      <c r="E168" s="27" t="e">
        <f t="shared" si="32"/>
        <v>#REF!</v>
      </c>
      <c r="F168" s="26" t="e">
        <f t="shared" si="29"/>
        <v>#REF!</v>
      </c>
      <c r="G168" s="26" t="e">
        <f t="shared" si="30"/>
        <v>#REF!</v>
      </c>
      <c r="H168" s="27" t="e">
        <f t="shared" si="33"/>
        <v>#REF!</v>
      </c>
      <c r="I168" s="32"/>
      <c r="J168" s="29" t="e">
        <f t="shared" si="31"/>
        <v>#REF!</v>
      </c>
      <c r="K168">
        <f>IF(B168=$G$2,SUM($J$19:J168),0)</f>
        <v>0</v>
      </c>
      <c r="L168">
        <f>IF(B168=$G$2,SUM($J$19:J167),0)</f>
        <v>0</v>
      </c>
    </row>
    <row r="169" spans="1:12" outlineLevel="1">
      <c r="A169" s="24" t="e">
        <f>#REF!</f>
        <v>#REF!</v>
      </c>
      <c r="B169" s="10">
        <f t="shared" si="22"/>
        <v>150</v>
      </c>
      <c r="C169" s="26" t="e">
        <f t="shared" si="27"/>
        <v>#REF!</v>
      </c>
      <c r="D169" s="26" t="e">
        <f t="shared" si="28"/>
        <v>#REF!</v>
      </c>
      <c r="E169" s="27" t="e">
        <f t="shared" si="32"/>
        <v>#REF!</v>
      </c>
      <c r="F169" s="26" t="e">
        <f t="shared" si="29"/>
        <v>#REF!</v>
      </c>
      <c r="G169" s="26" t="e">
        <f t="shared" si="30"/>
        <v>#REF!</v>
      </c>
      <c r="H169" s="27" t="e">
        <f t="shared" si="33"/>
        <v>#REF!</v>
      </c>
      <c r="I169" s="32"/>
      <c r="J169" s="29" t="e">
        <f t="shared" si="31"/>
        <v>#REF!</v>
      </c>
      <c r="K169">
        <f>IF(B169=$G$2,SUM($J$19:J169),0)</f>
        <v>0</v>
      </c>
      <c r="L169">
        <f>IF(B169=$G$2,SUM($J$19:J168),0)</f>
        <v>0</v>
      </c>
    </row>
    <row r="170" spans="1:12" outlineLevel="1">
      <c r="A170" s="24" t="e">
        <f>#REF!</f>
        <v>#REF!</v>
      </c>
      <c r="B170" s="10">
        <f t="shared" si="22"/>
        <v>151</v>
      </c>
      <c r="C170" s="26" t="e">
        <f t="shared" si="27"/>
        <v>#REF!</v>
      </c>
      <c r="D170" s="26" t="e">
        <f t="shared" si="28"/>
        <v>#REF!</v>
      </c>
      <c r="E170" s="27" t="e">
        <f t="shared" si="32"/>
        <v>#REF!</v>
      </c>
      <c r="F170" s="26" t="e">
        <f t="shared" si="29"/>
        <v>#REF!</v>
      </c>
      <c r="G170" s="26" t="e">
        <f t="shared" si="30"/>
        <v>#REF!</v>
      </c>
      <c r="H170" s="27" t="e">
        <f t="shared" si="33"/>
        <v>#REF!</v>
      </c>
      <c r="I170" s="32"/>
      <c r="J170" s="29" t="e">
        <f t="shared" si="31"/>
        <v>#REF!</v>
      </c>
      <c r="K170">
        <f>IF(B170=$G$2,SUM($J$19:J170),0)</f>
        <v>0</v>
      </c>
      <c r="L170">
        <f>IF(B170=$G$2,SUM($J$19:J169),0)</f>
        <v>0</v>
      </c>
    </row>
    <row r="171" spans="1:12" outlineLevel="1">
      <c r="A171" s="24" t="e">
        <f>#REF!</f>
        <v>#REF!</v>
      </c>
      <c r="B171" s="10">
        <f t="shared" si="22"/>
        <v>152</v>
      </c>
      <c r="C171" s="26" t="e">
        <f t="shared" si="27"/>
        <v>#REF!</v>
      </c>
      <c r="D171" s="26" t="e">
        <f t="shared" si="28"/>
        <v>#REF!</v>
      </c>
      <c r="E171" s="27" t="e">
        <f t="shared" si="32"/>
        <v>#REF!</v>
      </c>
      <c r="F171" s="26" t="e">
        <f t="shared" si="29"/>
        <v>#REF!</v>
      </c>
      <c r="G171" s="26" t="e">
        <f t="shared" si="30"/>
        <v>#REF!</v>
      </c>
      <c r="H171" s="27" t="e">
        <f t="shared" si="33"/>
        <v>#REF!</v>
      </c>
      <c r="I171" s="32"/>
      <c r="J171" s="29" t="e">
        <f t="shared" si="31"/>
        <v>#REF!</v>
      </c>
      <c r="K171">
        <f>IF(B171=$G$2,SUM($J$19:J171),0)</f>
        <v>0</v>
      </c>
      <c r="L171">
        <f>IF(B171=$G$2,SUM($J$19:J170),0)</f>
        <v>0</v>
      </c>
    </row>
    <row r="172" spans="1:12" outlineLevel="1">
      <c r="A172" s="24" t="e">
        <f>#REF!</f>
        <v>#REF!</v>
      </c>
      <c r="B172" s="10">
        <f t="shared" ref="B172:B198" si="34">B171+1</f>
        <v>153</v>
      </c>
      <c r="C172" s="26" t="e">
        <f t="shared" si="27"/>
        <v>#REF!</v>
      </c>
      <c r="D172" s="26" t="e">
        <f t="shared" si="28"/>
        <v>#REF!</v>
      </c>
      <c r="E172" s="27" t="e">
        <f t="shared" si="32"/>
        <v>#REF!</v>
      </c>
      <c r="F172" s="26" t="e">
        <f t="shared" si="29"/>
        <v>#REF!</v>
      </c>
      <c r="G172" s="26" t="e">
        <f t="shared" si="30"/>
        <v>#REF!</v>
      </c>
      <c r="H172" s="27" t="e">
        <f t="shared" si="33"/>
        <v>#REF!</v>
      </c>
      <c r="I172" s="32"/>
      <c r="J172" s="29" t="e">
        <f t="shared" si="31"/>
        <v>#REF!</v>
      </c>
      <c r="K172">
        <f>IF(B172=$G$2,SUM($J$19:J172),0)</f>
        <v>0</v>
      </c>
      <c r="L172">
        <f>IF(B172=$G$2,SUM($J$19:J171),0)</f>
        <v>0</v>
      </c>
    </row>
    <row r="173" spans="1:12" outlineLevel="1">
      <c r="A173" s="24" t="e">
        <f>#REF!</f>
        <v>#REF!</v>
      </c>
      <c r="B173" s="10">
        <f t="shared" si="34"/>
        <v>154</v>
      </c>
      <c r="C173" s="26" t="e">
        <f t="shared" si="27"/>
        <v>#REF!</v>
      </c>
      <c r="D173" s="26" t="e">
        <f t="shared" si="28"/>
        <v>#REF!</v>
      </c>
      <c r="E173" s="27" t="e">
        <f t="shared" si="32"/>
        <v>#REF!</v>
      </c>
      <c r="F173" s="26" t="e">
        <f t="shared" si="29"/>
        <v>#REF!</v>
      </c>
      <c r="G173" s="26" t="e">
        <f t="shared" si="30"/>
        <v>#REF!</v>
      </c>
      <c r="H173" s="27" t="e">
        <f t="shared" si="33"/>
        <v>#REF!</v>
      </c>
      <c r="I173" s="32"/>
      <c r="J173" s="29" t="e">
        <f t="shared" si="31"/>
        <v>#REF!</v>
      </c>
      <c r="K173">
        <f>IF(B173=$G$2,SUM($J$19:J173),0)</f>
        <v>0</v>
      </c>
      <c r="L173">
        <f>IF(B173=$G$2,SUM($J$19:J172),0)</f>
        <v>0</v>
      </c>
    </row>
    <row r="174" spans="1:12" outlineLevel="1">
      <c r="A174" s="24" t="e">
        <f>#REF!</f>
        <v>#REF!</v>
      </c>
      <c r="B174" s="10">
        <f t="shared" si="34"/>
        <v>155</v>
      </c>
      <c r="C174" s="26" t="e">
        <f t="shared" si="27"/>
        <v>#REF!</v>
      </c>
      <c r="D174" s="26" t="e">
        <f t="shared" si="28"/>
        <v>#REF!</v>
      </c>
      <c r="E174" s="27" t="e">
        <f t="shared" si="32"/>
        <v>#REF!</v>
      </c>
      <c r="F174" s="26" t="e">
        <f t="shared" si="29"/>
        <v>#REF!</v>
      </c>
      <c r="G174" s="26" t="e">
        <f t="shared" si="30"/>
        <v>#REF!</v>
      </c>
      <c r="H174" s="27" t="e">
        <f t="shared" si="33"/>
        <v>#REF!</v>
      </c>
      <c r="I174" s="32"/>
      <c r="J174" s="29" t="e">
        <f t="shared" si="31"/>
        <v>#REF!</v>
      </c>
      <c r="K174">
        <f>IF(B174=$G$2,SUM($J$19:J174),0)</f>
        <v>0</v>
      </c>
      <c r="L174">
        <f>IF(B174=$G$2,SUM($J$19:J173),0)</f>
        <v>0</v>
      </c>
    </row>
    <row r="175" spans="1:12" outlineLevel="1">
      <c r="A175" s="24" t="e">
        <f>#REF!</f>
        <v>#REF!</v>
      </c>
      <c r="B175" s="10">
        <f t="shared" si="34"/>
        <v>156</v>
      </c>
      <c r="C175" s="26" t="e">
        <f t="shared" si="27"/>
        <v>#REF!</v>
      </c>
      <c r="D175" s="26" t="e">
        <f t="shared" si="28"/>
        <v>#REF!</v>
      </c>
      <c r="E175" s="27" t="e">
        <f t="shared" si="32"/>
        <v>#REF!</v>
      </c>
      <c r="F175" s="26" t="e">
        <f t="shared" si="29"/>
        <v>#REF!</v>
      </c>
      <c r="G175" s="26" t="e">
        <f t="shared" si="30"/>
        <v>#REF!</v>
      </c>
      <c r="H175" s="27" t="e">
        <f t="shared" si="33"/>
        <v>#REF!</v>
      </c>
      <c r="I175" s="32"/>
      <c r="J175" s="29" t="e">
        <f t="shared" si="31"/>
        <v>#REF!</v>
      </c>
      <c r="K175">
        <f>IF(B175=$G$2,SUM($J$19:J175),0)</f>
        <v>0</v>
      </c>
      <c r="L175">
        <f>IF(B175=$G$2,SUM($J$19:J174),0)</f>
        <v>0</v>
      </c>
    </row>
    <row r="176" spans="1:12" outlineLevel="1">
      <c r="A176" s="24" t="e">
        <f>#REF!</f>
        <v>#REF!</v>
      </c>
      <c r="B176" s="10">
        <f t="shared" si="34"/>
        <v>157</v>
      </c>
      <c r="C176" s="26" t="e">
        <f t="shared" si="27"/>
        <v>#REF!</v>
      </c>
      <c r="D176" s="26" t="e">
        <f t="shared" si="28"/>
        <v>#REF!</v>
      </c>
      <c r="E176" s="27" t="e">
        <f t="shared" si="32"/>
        <v>#REF!</v>
      </c>
      <c r="F176" s="26" t="e">
        <f t="shared" si="29"/>
        <v>#REF!</v>
      </c>
      <c r="G176" s="26" t="e">
        <f t="shared" si="30"/>
        <v>#REF!</v>
      </c>
      <c r="H176" s="27" t="e">
        <f t="shared" si="33"/>
        <v>#REF!</v>
      </c>
      <c r="I176" s="32"/>
      <c r="J176" s="29" t="e">
        <f t="shared" si="31"/>
        <v>#REF!</v>
      </c>
      <c r="K176">
        <f>IF(B176=$G$2,SUM($J$19:J176),0)</f>
        <v>0</v>
      </c>
      <c r="L176">
        <f>IF(B176=$G$2,SUM($J$19:J175),0)</f>
        <v>0</v>
      </c>
    </row>
    <row r="177" spans="1:12" outlineLevel="1">
      <c r="A177" s="24" t="e">
        <f>#REF!</f>
        <v>#REF!</v>
      </c>
      <c r="B177" s="10">
        <f t="shared" si="34"/>
        <v>158</v>
      </c>
      <c r="C177" s="26" t="e">
        <f t="shared" si="27"/>
        <v>#REF!</v>
      </c>
      <c r="D177" s="26" t="e">
        <f t="shared" si="28"/>
        <v>#REF!</v>
      </c>
      <c r="E177" s="27" t="e">
        <f t="shared" si="32"/>
        <v>#REF!</v>
      </c>
      <c r="F177" s="26" t="e">
        <f t="shared" si="29"/>
        <v>#REF!</v>
      </c>
      <c r="G177" s="26" t="e">
        <f t="shared" si="30"/>
        <v>#REF!</v>
      </c>
      <c r="H177" s="27" t="e">
        <f t="shared" si="33"/>
        <v>#REF!</v>
      </c>
      <c r="I177" s="32"/>
      <c r="J177" s="29" t="e">
        <f t="shared" si="31"/>
        <v>#REF!</v>
      </c>
      <c r="K177">
        <f>IF(B177=$G$2,SUM($J$19:J177),0)</f>
        <v>0</v>
      </c>
      <c r="L177">
        <f>IF(B177=$G$2,SUM($J$19:J176),0)</f>
        <v>0</v>
      </c>
    </row>
    <row r="178" spans="1:12" outlineLevel="1">
      <c r="A178" s="24" t="e">
        <f>#REF!</f>
        <v>#REF!</v>
      </c>
      <c r="B178" s="10">
        <f t="shared" si="34"/>
        <v>159</v>
      </c>
      <c r="C178" s="26" t="e">
        <f t="shared" si="27"/>
        <v>#REF!</v>
      </c>
      <c r="D178" s="26" t="e">
        <f t="shared" si="28"/>
        <v>#REF!</v>
      </c>
      <c r="E178" s="27" t="e">
        <f t="shared" si="32"/>
        <v>#REF!</v>
      </c>
      <c r="F178" s="26" t="e">
        <f t="shared" si="29"/>
        <v>#REF!</v>
      </c>
      <c r="G178" s="26" t="e">
        <f t="shared" si="30"/>
        <v>#REF!</v>
      </c>
      <c r="H178" s="27" t="e">
        <f t="shared" si="33"/>
        <v>#REF!</v>
      </c>
      <c r="I178" s="32"/>
      <c r="J178" s="29" t="e">
        <f t="shared" si="31"/>
        <v>#REF!</v>
      </c>
      <c r="K178">
        <f>IF(B178=$G$2,SUM($J$19:J178),0)</f>
        <v>0</v>
      </c>
      <c r="L178">
        <f>IF(B178=$G$2,SUM($J$19:J177),0)</f>
        <v>0</v>
      </c>
    </row>
    <row r="179" spans="1:12" outlineLevel="1">
      <c r="A179" s="24" t="e">
        <f>#REF!</f>
        <v>#REF!</v>
      </c>
      <c r="B179" s="10">
        <f t="shared" si="34"/>
        <v>160</v>
      </c>
      <c r="C179" s="26" t="e">
        <f t="shared" ref="C179:C198" si="35">(IF($I$5=1,0,IF($B179&gt;=$C$5,$G$5,0))*IF($I$5=1,IF($B179&gt;($D$5+($B$19-$G$1)),0,IF(GCD(($D$5+($B$19-$G$1)-$B179),$H$5)=$H$5,1,0)),IF($B179&gt;$D$5,0,IF(GCD(($D$5-$B179),$H$5)=$H$5,1,0))))+(IF($I$6=1,0,IF($B179&gt;=$C$6,$G$6,0))*IF($I$6=1,IF($B179&gt;($D$6+($B$19-$G$1)),0,IF(GCD(($D$6+($B$19-$G$1)-$B179),$H$6)=$H$6,1,0)),IF($B179&gt;$D$6,0,IF(GCD(($D$6-$B179),$H$6)=$H$6,1,0))))+(IF($I$7=1,0,IF($B179&gt;=$C$7,$G$7,0))*IF($I$7=1,IF($B179&gt;($D$7+($B$19-$G$1)),0,IF(GCD(($D$7+($B$19-$G$1)-$B179),$H$7)=$H$7,1,0)),IF($B179&gt;$D$7,0,IF(GCD(($D$7-$B179),$H$7)=$H$7,1,0))))</f>
        <v>#REF!</v>
      </c>
      <c r="D179" s="26" t="e">
        <f t="shared" ref="D179:D198" si="36">(IF($I$8=1,0,IF($B179&gt;=$C$8,$G$8,0))*IF($I$8=1,IF($B179&gt;($D$8+($B$19-$G$1)),0,IF(GCD(($D$8+($B$19-$G$1)-$B179),$H$8)=$H$8,1,0)),IF($B179&gt;$D$8,0,IF(GCD(($D$8-B179),$H$8)=$H$8,1,0))))+(IF($I$9=1,0,IF($B179&gt;=$C$9,$G$9,0))*IF($I$9=1,IF($B179&gt;($D$9+($B$19-$G$1)),0,IF(GCD(($D$9+($B$19-$G$1)-$B179),$H$9)=$H$9,1,0)),IF($B179&gt;$D$9,0,IF(GCD(($D$9-$B179),$H$9)=$H$9,1,0))))+(IF($I$10=1,0,IF($B179&gt;=$C$10,$G$10,0))*IF($I$10=1,IF($B179&gt;($D$10+($B$19-$G$1)),0,IF(GCD(($D$10+($B$19-$G$1)-$B179),$H$10)=$H$10,1,0)),IF($B179&gt;$D$10,0,IF(GCD(($D$10-$B179),$H$10)=$H$10,1,0))))</f>
        <v>#REF!</v>
      </c>
      <c r="E179" s="27" t="e">
        <f t="shared" si="32"/>
        <v>#REF!</v>
      </c>
      <c r="F179" s="26" t="e">
        <f t="shared" ref="F179:F198" si="37">(IF($I$5=1,IF($B179&gt;=($C$5+($B$19-$G$1)),$G$5,0),0)*IF($I$5=1,IF($B179&gt;($D$5+($B$19-$G$1)),0,IF(GCD(($D$5+($B$19-$G$1)-$B179),$H$5)=$H$5,1,0)),IF($B179&gt;$D$5,0,IF(GCD(($D$5-$B179),$H$5)=$H$5,1,0))))+(IF($I$6=1,IF($B179&gt;=($C$6+($B$19-$G$1)),$G$6,0),0)*IF($I$6=1,IF($B179&gt;($D$6+($B$19-$G$1)),0,IF(GCD(($D$6+($B$19-$G$1)-$B179),$H$6)=$H$6,1,0)),IF($B179&gt;$D$6,0,IF(GCD(($D$6-$B179),$H$6)=$H$6,1,0))))+(IF($I$7=1,IF($B179&gt;=($C$7+($B$19-$G$1)),$G$7,0),0)*IF($I$7=1,IF($B179&gt;($D$7+($B$19-$G$1)),0,IF(GCD(($D$7+($B$19-$G$1)-$B179),$H$7)=$H$7,1,0)),IF($B179&gt;$D$7,0,IF(GCD(($D$7-$B179),$H$7)=$H$7,1,0))))</f>
        <v>#REF!</v>
      </c>
      <c r="G179" s="26" t="e">
        <f t="shared" ref="G179:G198" si="38">(IF($I$8=1,IF($B179&gt;=($C$8+($B$19-$G$1)),$G$8,0),0)*IF($I$8=1,IF($B179&gt;($D$8+($B$19-$G$1)),0,IF(GCD(($D$8+($B$19-$G$1)-$B179),$H$8)=$H$8,1,0)),IF($B179&gt;$D$8,0,IF(GCD(($D$8-$B179),$H$8)=$H$8,1,0))))+(IF($I$9=1,IF($B179&gt;=($C$9+($B$19-$G$1)),$G$9,0),0)*IF($I$9=1,IF($B179&gt;($D$9+($B$19-$G$1)),0,IF(GCD(($D$9+($B$19-$G$1)-$B179),$H$9)=$H$9,1,0)),IF($B179&gt;$D$9,0,IF(GCD(($D$9-$B179),$H$9)=$H$9,1,0))))+(IF($I$10=1,IF($B179&gt;=($C$10+($B$19-$G$1)),$G$10,0),0)*IF($I$10=1,IF($B179&gt;($D$10+($B$19-$G$1)),0,IF(GCD(($D$10+($B$19-$G$1)-$B179),$H$10)=$H$10,1,0)),IF($B179&gt;$D$10,0,IF(GCD(($D$10-$B179),$H$10)=$H$10,1,0))))</f>
        <v>#REF!</v>
      </c>
      <c r="H179" s="27" t="e">
        <f t="shared" si="33"/>
        <v>#REF!</v>
      </c>
      <c r="I179" s="32"/>
      <c r="J179" s="29" t="e">
        <f t="shared" si="31"/>
        <v>#REF!</v>
      </c>
      <c r="K179">
        <f>IF(B179=$G$2,SUM($J$19:J179),0)</f>
        <v>0</v>
      </c>
      <c r="L179">
        <f>IF(B179=$G$2,SUM($J$19:J178),0)</f>
        <v>0</v>
      </c>
    </row>
    <row r="180" spans="1:12" outlineLevel="1">
      <c r="A180" s="24" t="e">
        <f>#REF!</f>
        <v>#REF!</v>
      </c>
      <c r="B180" s="10">
        <f t="shared" si="34"/>
        <v>161</v>
      </c>
      <c r="C180" s="26" t="e">
        <f t="shared" si="35"/>
        <v>#REF!</v>
      </c>
      <c r="D180" s="26" t="e">
        <f t="shared" si="36"/>
        <v>#REF!</v>
      </c>
      <c r="E180" s="27" t="e">
        <f t="shared" si="32"/>
        <v>#REF!</v>
      </c>
      <c r="F180" s="26" t="e">
        <f t="shared" si="37"/>
        <v>#REF!</v>
      </c>
      <c r="G180" s="26" t="e">
        <f t="shared" si="38"/>
        <v>#REF!</v>
      </c>
      <c r="H180" s="27" t="e">
        <f t="shared" si="33"/>
        <v>#REF!</v>
      </c>
      <c r="I180" s="32"/>
      <c r="J180" s="29" t="e">
        <f t="shared" si="31"/>
        <v>#REF!</v>
      </c>
      <c r="K180">
        <f>IF(B180=$G$2,SUM($J$19:J180),0)</f>
        <v>0</v>
      </c>
      <c r="L180">
        <f>IF(B180=$G$2,SUM($J$19:J179),0)</f>
        <v>0</v>
      </c>
    </row>
    <row r="181" spans="1:12" outlineLevel="1">
      <c r="A181" s="24" t="e">
        <f>#REF!</f>
        <v>#REF!</v>
      </c>
      <c r="B181" s="10">
        <f t="shared" si="34"/>
        <v>162</v>
      </c>
      <c r="C181" s="26" t="e">
        <f t="shared" si="35"/>
        <v>#REF!</v>
      </c>
      <c r="D181" s="26" t="e">
        <f t="shared" si="36"/>
        <v>#REF!</v>
      </c>
      <c r="E181" s="27" t="e">
        <f t="shared" si="32"/>
        <v>#REF!</v>
      </c>
      <c r="F181" s="26" t="e">
        <f t="shared" si="37"/>
        <v>#REF!</v>
      </c>
      <c r="G181" s="26" t="e">
        <f t="shared" si="38"/>
        <v>#REF!</v>
      </c>
      <c r="H181" s="27" t="e">
        <f t="shared" si="33"/>
        <v>#REF!</v>
      </c>
      <c r="I181" s="32"/>
      <c r="J181" s="29" t="e">
        <f t="shared" si="31"/>
        <v>#REF!</v>
      </c>
      <c r="K181">
        <f>IF(B181=$G$2,SUM($J$19:J181),0)</f>
        <v>0</v>
      </c>
      <c r="L181">
        <f>IF(B181=$G$2,SUM($J$19:J180),0)</f>
        <v>0</v>
      </c>
    </row>
    <row r="182" spans="1:12" outlineLevel="1">
      <c r="A182" s="24" t="e">
        <f>#REF!</f>
        <v>#REF!</v>
      </c>
      <c r="B182" s="10">
        <f t="shared" si="34"/>
        <v>163</v>
      </c>
      <c r="C182" s="26" t="e">
        <f t="shared" si="35"/>
        <v>#REF!</v>
      </c>
      <c r="D182" s="26" t="e">
        <f t="shared" si="36"/>
        <v>#REF!</v>
      </c>
      <c r="E182" s="27" t="e">
        <f t="shared" si="32"/>
        <v>#REF!</v>
      </c>
      <c r="F182" s="26" t="e">
        <f t="shared" si="37"/>
        <v>#REF!</v>
      </c>
      <c r="G182" s="26" t="e">
        <f t="shared" si="38"/>
        <v>#REF!</v>
      </c>
      <c r="H182" s="27" t="e">
        <f t="shared" si="33"/>
        <v>#REF!</v>
      </c>
      <c r="I182" s="32"/>
      <c r="J182" s="29" t="e">
        <f t="shared" si="31"/>
        <v>#REF!</v>
      </c>
      <c r="K182">
        <f>IF(B182=$G$2,SUM($J$19:J182),0)</f>
        <v>0</v>
      </c>
      <c r="L182">
        <f>IF(B182=$G$2,SUM($J$19:J181),0)</f>
        <v>0</v>
      </c>
    </row>
    <row r="183" spans="1:12" outlineLevel="1">
      <c r="A183" s="24" t="e">
        <f>#REF!</f>
        <v>#REF!</v>
      </c>
      <c r="B183" s="10">
        <f t="shared" si="34"/>
        <v>164</v>
      </c>
      <c r="C183" s="26" t="e">
        <f t="shared" si="35"/>
        <v>#REF!</v>
      </c>
      <c r="D183" s="26" t="e">
        <f t="shared" si="36"/>
        <v>#REF!</v>
      </c>
      <c r="E183" s="27" t="e">
        <f t="shared" si="32"/>
        <v>#REF!</v>
      </c>
      <c r="F183" s="26" t="e">
        <f t="shared" si="37"/>
        <v>#REF!</v>
      </c>
      <c r="G183" s="26" t="e">
        <f t="shared" si="38"/>
        <v>#REF!</v>
      </c>
      <c r="H183" s="27" t="e">
        <f t="shared" si="33"/>
        <v>#REF!</v>
      </c>
      <c r="I183" s="32"/>
      <c r="J183" s="29" t="e">
        <f t="shared" si="31"/>
        <v>#REF!</v>
      </c>
      <c r="K183">
        <f>IF(B183=$G$2,SUM($J$19:J183),0)</f>
        <v>0</v>
      </c>
      <c r="L183">
        <f>IF(B183=$G$2,SUM($J$19:J182),0)</f>
        <v>0</v>
      </c>
    </row>
    <row r="184" spans="1:12" outlineLevel="1">
      <c r="A184" s="24" t="e">
        <f>#REF!</f>
        <v>#REF!</v>
      </c>
      <c r="B184" s="10">
        <f t="shared" si="34"/>
        <v>165</v>
      </c>
      <c r="C184" s="26" t="e">
        <f t="shared" si="35"/>
        <v>#REF!</v>
      </c>
      <c r="D184" s="26" t="e">
        <f t="shared" si="36"/>
        <v>#REF!</v>
      </c>
      <c r="E184" s="27" t="e">
        <f t="shared" si="32"/>
        <v>#REF!</v>
      </c>
      <c r="F184" s="26" t="e">
        <f t="shared" si="37"/>
        <v>#REF!</v>
      </c>
      <c r="G184" s="26" t="e">
        <f t="shared" si="38"/>
        <v>#REF!</v>
      </c>
      <c r="H184" s="27" t="e">
        <f t="shared" si="33"/>
        <v>#REF!</v>
      </c>
      <c r="I184" s="32"/>
      <c r="J184" s="29" t="e">
        <f t="shared" si="31"/>
        <v>#REF!</v>
      </c>
      <c r="K184">
        <f>IF(B184=$G$2,SUM($J$19:J184),0)</f>
        <v>0</v>
      </c>
      <c r="L184">
        <f>IF(B184=$G$2,SUM($J$19:J183),0)</f>
        <v>0</v>
      </c>
    </row>
    <row r="185" spans="1:12" outlineLevel="1">
      <c r="A185" s="24" t="e">
        <f>#REF!</f>
        <v>#REF!</v>
      </c>
      <c r="B185" s="10">
        <f t="shared" si="34"/>
        <v>166</v>
      </c>
      <c r="C185" s="26" t="e">
        <f t="shared" si="35"/>
        <v>#REF!</v>
      </c>
      <c r="D185" s="26" t="e">
        <f t="shared" si="36"/>
        <v>#REF!</v>
      </c>
      <c r="E185" s="27" t="e">
        <f t="shared" si="32"/>
        <v>#REF!</v>
      </c>
      <c r="F185" s="26" t="e">
        <f t="shared" si="37"/>
        <v>#REF!</v>
      </c>
      <c r="G185" s="26" t="e">
        <f t="shared" si="38"/>
        <v>#REF!</v>
      </c>
      <c r="H185" s="27" t="e">
        <f t="shared" si="33"/>
        <v>#REF!</v>
      </c>
      <c r="I185" s="32"/>
      <c r="J185" s="29" t="e">
        <f t="shared" si="31"/>
        <v>#REF!</v>
      </c>
      <c r="K185">
        <f>IF(B185=$G$2,SUM($J$19:J185),0)</f>
        <v>0</v>
      </c>
      <c r="L185">
        <f>IF(B185=$G$2,SUM($J$19:J184),0)</f>
        <v>0</v>
      </c>
    </row>
    <row r="186" spans="1:12" outlineLevel="1">
      <c r="A186" s="24" t="e">
        <f>#REF!</f>
        <v>#REF!</v>
      </c>
      <c r="B186" s="10">
        <f t="shared" si="34"/>
        <v>167</v>
      </c>
      <c r="C186" s="26" t="e">
        <f t="shared" si="35"/>
        <v>#REF!</v>
      </c>
      <c r="D186" s="26" t="e">
        <f t="shared" si="36"/>
        <v>#REF!</v>
      </c>
      <c r="E186" s="27" t="e">
        <f t="shared" si="32"/>
        <v>#REF!</v>
      </c>
      <c r="F186" s="26" t="e">
        <f t="shared" si="37"/>
        <v>#REF!</v>
      </c>
      <c r="G186" s="26" t="e">
        <f t="shared" si="38"/>
        <v>#REF!</v>
      </c>
      <c r="H186" s="27" t="e">
        <f t="shared" si="33"/>
        <v>#REF!</v>
      </c>
      <c r="I186" s="32"/>
      <c r="J186" s="29" t="e">
        <f t="shared" si="31"/>
        <v>#REF!</v>
      </c>
      <c r="K186">
        <f>IF(B186=$G$2,SUM($J$19:J186),0)</f>
        <v>0</v>
      </c>
      <c r="L186">
        <f>IF(B186=$G$2,SUM($J$19:J185),0)</f>
        <v>0</v>
      </c>
    </row>
    <row r="187" spans="1:12" outlineLevel="1">
      <c r="A187" s="24" t="e">
        <f>#REF!</f>
        <v>#REF!</v>
      </c>
      <c r="B187" s="10">
        <f t="shared" si="34"/>
        <v>168</v>
      </c>
      <c r="C187" s="26" t="e">
        <f t="shared" si="35"/>
        <v>#REF!</v>
      </c>
      <c r="D187" s="26" t="e">
        <f t="shared" si="36"/>
        <v>#REF!</v>
      </c>
      <c r="E187" s="27" t="e">
        <f t="shared" si="32"/>
        <v>#REF!</v>
      </c>
      <c r="F187" s="26" t="e">
        <f t="shared" si="37"/>
        <v>#REF!</v>
      </c>
      <c r="G187" s="26" t="e">
        <f t="shared" si="38"/>
        <v>#REF!</v>
      </c>
      <c r="H187" s="27" t="e">
        <f t="shared" si="33"/>
        <v>#REF!</v>
      </c>
      <c r="I187" s="32"/>
      <c r="J187" s="29" t="e">
        <f t="shared" si="31"/>
        <v>#REF!</v>
      </c>
      <c r="K187">
        <f>IF(B187=$G$2,SUM($J$19:J187),0)</f>
        <v>0</v>
      </c>
      <c r="L187">
        <f>IF(B187=$G$2,SUM($J$19:J186),0)</f>
        <v>0</v>
      </c>
    </row>
    <row r="188" spans="1:12" outlineLevel="1">
      <c r="A188" s="24" t="e">
        <f>#REF!</f>
        <v>#REF!</v>
      </c>
      <c r="B188" s="10">
        <f t="shared" si="34"/>
        <v>169</v>
      </c>
      <c r="C188" s="26" t="e">
        <f t="shared" si="35"/>
        <v>#REF!</v>
      </c>
      <c r="D188" s="26" t="e">
        <f t="shared" si="36"/>
        <v>#REF!</v>
      </c>
      <c r="E188" s="27" t="e">
        <f t="shared" si="32"/>
        <v>#REF!</v>
      </c>
      <c r="F188" s="26" t="e">
        <f t="shared" si="37"/>
        <v>#REF!</v>
      </c>
      <c r="G188" s="26" t="e">
        <f t="shared" si="38"/>
        <v>#REF!</v>
      </c>
      <c r="H188" s="27" t="e">
        <f t="shared" si="33"/>
        <v>#REF!</v>
      </c>
      <c r="I188" s="32"/>
      <c r="J188" s="29" t="e">
        <f t="shared" si="31"/>
        <v>#REF!</v>
      </c>
      <c r="K188">
        <f>IF(B188=$G$2,SUM($J$19:J188),0)</f>
        <v>0</v>
      </c>
      <c r="L188">
        <f>IF(B188=$G$2,SUM($J$19:J187),0)</f>
        <v>0</v>
      </c>
    </row>
    <row r="189" spans="1:12" outlineLevel="1">
      <c r="A189" s="24" t="e">
        <f>#REF!</f>
        <v>#REF!</v>
      </c>
      <c r="B189" s="10">
        <f t="shared" si="34"/>
        <v>170</v>
      </c>
      <c r="C189" s="26" t="e">
        <f t="shared" si="35"/>
        <v>#REF!</v>
      </c>
      <c r="D189" s="26" t="e">
        <f t="shared" si="36"/>
        <v>#REF!</v>
      </c>
      <c r="E189" s="27" t="e">
        <f t="shared" si="32"/>
        <v>#REF!</v>
      </c>
      <c r="F189" s="26" t="e">
        <f t="shared" si="37"/>
        <v>#REF!</v>
      </c>
      <c r="G189" s="26" t="e">
        <f t="shared" si="38"/>
        <v>#REF!</v>
      </c>
      <c r="H189" s="27" t="e">
        <f t="shared" si="33"/>
        <v>#REF!</v>
      </c>
      <c r="I189" s="32"/>
      <c r="J189" s="29" t="e">
        <f t="shared" si="31"/>
        <v>#REF!</v>
      </c>
      <c r="K189">
        <f>IF(B189=$G$2,SUM($J$19:J189),0)</f>
        <v>0</v>
      </c>
      <c r="L189">
        <f>IF(B189=$G$2,SUM($J$19:J188),0)</f>
        <v>0</v>
      </c>
    </row>
    <row r="190" spans="1:12" outlineLevel="1">
      <c r="A190" s="24" t="e">
        <f>#REF!</f>
        <v>#REF!</v>
      </c>
      <c r="B190" s="10">
        <f t="shared" si="34"/>
        <v>171</v>
      </c>
      <c r="C190" s="26" t="e">
        <f t="shared" si="35"/>
        <v>#REF!</v>
      </c>
      <c r="D190" s="26" t="e">
        <f t="shared" si="36"/>
        <v>#REF!</v>
      </c>
      <c r="E190" s="27" t="e">
        <f t="shared" si="32"/>
        <v>#REF!</v>
      </c>
      <c r="F190" s="26" t="e">
        <f t="shared" si="37"/>
        <v>#REF!</v>
      </c>
      <c r="G190" s="26" t="e">
        <f t="shared" si="38"/>
        <v>#REF!</v>
      </c>
      <c r="H190" s="27" t="e">
        <f t="shared" si="33"/>
        <v>#REF!</v>
      </c>
      <c r="I190" s="32"/>
      <c r="J190" s="29" t="e">
        <f t="shared" si="31"/>
        <v>#REF!</v>
      </c>
      <c r="K190">
        <f>IF(B190=$G$2,SUM($J$19:J190),0)</f>
        <v>0</v>
      </c>
      <c r="L190">
        <f>IF(B190=$G$2,SUM($J$19:J189),0)</f>
        <v>0</v>
      </c>
    </row>
    <row r="191" spans="1:12" outlineLevel="1">
      <c r="A191" s="24" t="e">
        <f>#REF!</f>
        <v>#REF!</v>
      </c>
      <c r="B191" s="10">
        <f t="shared" si="34"/>
        <v>172</v>
      </c>
      <c r="C191" s="26" t="e">
        <f t="shared" si="35"/>
        <v>#REF!</v>
      </c>
      <c r="D191" s="26" t="e">
        <f t="shared" si="36"/>
        <v>#REF!</v>
      </c>
      <c r="E191" s="27" t="e">
        <f t="shared" si="32"/>
        <v>#REF!</v>
      </c>
      <c r="F191" s="26" t="e">
        <f t="shared" si="37"/>
        <v>#REF!</v>
      </c>
      <c r="G191" s="26" t="e">
        <f t="shared" si="38"/>
        <v>#REF!</v>
      </c>
      <c r="H191" s="27" t="e">
        <f t="shared" si="33"/>
        <v>#REF!</v>
      </c>
      <c r="I191" s="32"/>
      <c r="J191" s="29" t="e">
        <f t="shared" si="31"/>
        <v>#REF!</v>
      </c>
      <c r="K191">
        <f>IF(B191=$G$2,SUM($J$19:J191),0)</f>
        <v>0</v>
      </c>
      <c r="L191">
        <f>IF(B191=$G$2,SUM($J$19:J190),0)</f>
        <v>0</v>
      </c>
    </row>
    <row r="192" spans="1:12" outlineLevel="1">
      <c r="A192" s="24" t="e">
        <f>#REF!</f>
        <v>#REF!</v>
      </c>
      <c r="B192" s="10">
        <f t="shared" si="34"/>
        <v>173</v>
      </c>
      <c r="C192" s="26" t="e">
        <f t="shared" si="35"/>
        <v>#REF!</v>
      </c>
      <c r="D192" s="26" t="e">
        <f t="shared" si="36"/>
        <v>#REF!</v>
      </c>
      <c r="E192" s="27" t="e">
        <f t="shared" si="32"/>
        <v>#REF!</v>
      </c>
      <c r="F192" s="26" t="e">
        <f t="shared" si="37"/>
        <v>#REF!</v>
      </c>
      <c r="G192" s="26" t="e">
        <f t="shared" si="38"/>
        <v>#REF!</v>
      </c>
      <c r="H192" s="27" t="e">
        <f t="shared" si="33"/>
        <v>#REF!</v>
      </c>
      <c r="I192" s="32"/>
      <c r="J192" s="29" t="e">
        <f t="shared" si="31"/>
        <v>#REF!</v>
      </c>
      <c r="K192">
        <f>IF(B192=$G$2,SUM($J$19:J192),0)</f>
        <v>0</v>
      </c>
      <c r="L192">
        <f>IF(B192=$G$2,SUM($J$19:J191),0)</f>
        <v>0</v>
      </c>
    </row>
    <row r="193" spans="1:12" outlineLevel="1">
      <c r="A193" s="24" t="e">
        <f>#REF!</f>
        <v>#REF!</v>
      </c>
      <c r="B193" s="10">
        <f t="shared" si="34"/>
        <v>174</v>
      </c>
      <c r="C193" s="26" t="e">
        <f t="shared" si="35"/>
        <v>#REF!</v>
      </c>
      <c r="D193" s="26" t="e">
        <f t="shared" si="36"/>
        <v>#REF!</v>
      </c>
      <c r="E193" s="27" t="e">
        <f t="shared" si="32"/>
        <v>#REF!</v>
      </c>
      <c r="F193" s="26" t="e">
        <f t="shared" si="37"/>
        <v>#REF!</v>
      </c>
      <c r="G193" s="26" t="e">
        <f t="shared" si="38"/>
        <v>#REF!</v>
      </c>
      <c r="H193" s="27" t="e">
        <f t="shared" si="33"/>
        <v>#REF!</v>
      </c>
      <c r="I193" s="32"/>
      <c r="J193" s="29" t="e">
        <f t="shared" si="31"/>
        <v>#REF!</v>
      </c>
      <c r="K193">
        <f>IF(B193=$G$2,SUM($J$19:J193),0)</f>
        <v>0</v>
      </c>
      <c r="L193">
        <f>IF(B193=$G$2,SUM($J$19:J192),0)</f>
        <v>0</v>
      </c>
    </row>
    <row r="194" spans="1:12" outlineLevel="1">
      <c r="A194" s="24" t="e">
        <f>#REF!</f>
        <v>#REF!</v>
      </c>
      <c r="B194" s="10">
        <f t="shared" si="34"/>
        <v>175</v>
      </c>
      <c r="C194" s="26" t="e">
        <f t="shared" si="35"/>
        <v>#REF!</v>
      </c>
      <c r="D194" s="26" t="e">
        <f t="shared" si="36"/>
        <v>#REF!</v>
      </c>
      <c r="E194" s="27" t="e">
        <f t="shared" si="32"/>
        <v>#REF!</v>
      </c>
      <c r="F194" s="26" t="e">
        <f t="shared" si="37"/>
        <v>#REF!</v>
      </c>
      <c r="G194" s="26" t="e">
        <f t="shared" si="38"/>
        <v>#REF!</v>
      </c>
      <c r="H194" s="27" t="e">
        <f t="shared" si="33"/>
        <v>#REF!</v>
      </c>
      <c r="I194" s="32"/>
      <c r="J194" s="29" t="e">
        <f t="shared" si="31"/>
        <v>#REF!</v>
      </c>
      <c r="K194">
        <f>IF(B194=$G$2,SUM($J$19:J194),0)</f>
        <v>0</v>
      </c>
      <c r="L194">
        <f>IF(B194=$G$2,SUM($J$19:J193),0)</f>
        <v>0</v>
      </c>
    </row>
    <row r="195" spans="1:12" outlineLevel="1">
      <c r="A195" s="24" t="e">
        <f>#REF!</f>
        <v>#REF!</v>
      </c>
      <c r="B195" s="10">
        <f t="shared" si="34"/>
        <v>176</v>
      </c>
      <c r="C195" s="26" t="e">
        <f t="shared" si="35"/>
        <v>#REF!</v>
      </c>
      <c r="D195" s="26" t="e">
        <f t="shared" si="36"/>
        <v>#REF!</v>
      </c>
      <c r="E195" s="27" t="e">
        <f t="shared" si="32"/>
        <v>#REF!</v>
      </c>
      <c r="F195" s="26" t="e">
        <f t="shared" si="37"/>
        <v>#REF!</v>
      </c>
      <c r="G195" s="26" t="e">
        <f t="shared" si="38"/>
        <v>#REF!</v>
      </c>
      <c r="H195" s="27" t="e">
        <f t="shared" si="33"/>
        <v>#REF!</v>
      </c>
      <c r="I195" s="32"/>
      <c r="J195" s="29" t="e">
        <f t="shared" si="31"/>
        <v>#REF!</v>
      </c>
      <c r="K195">
        <f>IF(B195=$G$2,SUM($J$19:J195),0)</f>
        <v>0</v>
      </c>
      <c r="L195">
        <f>IF(B195=$G$2,SUM($J$19:J194),0)</f>
        <v>0</v>
      </c>
    </row>
    <row r="196" spans="1:12" outlineLevel="1">
      <c r="A196" s="24" t="e">
        <f>#REF!</f>
        <v>#REF!</v>
      </c>
      <c r="B196" s="10">
        <f t="shared" si="34"/>
        <v>177</v>
      </c>
      <c r="C196" s="26" t="e">
        <f t="shared" si="35"/>
        <v>#REF!</v>
      </c>
      <c r="D196" s="26" t="e">
        <f t="shared" si="36"/>
        <v>#REF!</v>
      </c>
      <c r="E196" s="27" t="e">
        <f t="shared" si="32"/>
        <v>#REF!</v>
      </c>
      <c r="F196" s="26" t="e">
        <f t="shared" si="37"/>
        <v>#REF!</v>
      </c>
      <c r="G196" s="26" t="e">
        <f t="shared" si="38"/>
        <v>#REF!</v>
      </c>
      <c r="H196" s="27" t="e">
        <f t="shared" si="33"/>
        <v>#REF!</v>
      </c>
      <c r="I196" s="32"/>
      <c r="J196" s="29" t="e">
        <f t="shared" si="31"/>
        <v>#REF!</v>
      </c>
      <c r="K196">
        <f>IF(B196=$G$2,SUM($J$19:J196),0)</f>
        <v>0</v>
      </c>
      <c r="L196">
        <f>IF(B196=$G$2,SUM($J$19:J195),0)</f>
        <v>0</v>
      </c>
    </row>
    <row r="197" spans="1:12" outlineLevel="1">
      <c r="A197" s="24" t="e">
        <f>#REF!</f>
        <v>#REF!</v>
      </c>
      <c r="B197" s="10">
        <f t="shared" si="34"/>
        <v>178</v>
      </c>
      <c r="C197" s="26" t="e">
        <f t="shared" si="35"/>
        <v>#REF!</v>
      </c>
      <c r="D197" s="26" t="e">
        <f t="shared" si="36"/>
        <v>#REF!</v>
      </c>
      <c r="E197" s="27" t="e">
        <f t="shared" si="32"/>
        <v>#REF!</v>
      </c>
      <c r="F197" s="26" t="e">
        <f t="shared" si="37"/>
        <v>#REF!</v>
      </c>
      <c r="G197" s="26" t="e">
        <f t="shared" si="38"/>
        <v>#REF!</v>
      </c>
      <c r="H197" s="27" t="e">
        <f t="shared" si="33"/>
        <v>#REF!</v>
      </c>
      <c r="I197" s="32"/>
      <c r="J197" s="29" t="e">
        <f t="shared" si="31"/>
        <v>#REF!</v>
      </c>
      <c r="K197">
        <f>IF(B197=$G$2,SUM($J$19:J197),0)</f>
        <v>0</v>
      </c>
      <c r="L197">
        <f>IF(B197=$G$2,SUM($J$19:J196),0)</f>
        <v>0</v>
      </c>
    </row>
    <row r="198" spans="1:12" outlineLevel="1">
      <c r="A198" s="24" t="e">
        <f>#REF!</f>
        <v>#REF!</v>
      </c>
      <c r="B198" s="10">
        <f t="shared" si="34"/>
        <v>179</v>
      </c>
      <c r="C198" s="26" t="e">
        <f t="shared" si="35"/>
        <v>#REF!</v>
      </c>
      <c r="D198" s="26" t="e">
        <f t="shared" si="36"/>
        <v>#REF!</v>
      </c>
      <c r="E198" s="27" t="e">
        <f t="shared" si="32"/>
        <v>#REF!</v>
      </c>
      <c r="F198" s="26" t="e">
        <f t="shared" si="37"/>
        <v>#REF!</v>
      </c>
      <c r="G198" s="26" t="e">
        <f t="shared" si="38"/>
        <v>#REF!</v>
      </c>
      <c r="H198" s="27" t="e">
        <f t="shared" si="33"/>
        <v>#REF!</v>
      </c>
      <c r="I198" s="32"/>
      <c r="J198" s="29" t="e">
        <f t="shared" si="31"/>
        <v>#REF!</v>
      </c>
      <c r="K198">
        <f>IF(B198=$G$2,SUM($J$19:J198),0)</f>
        <v>0</v>
      </c>
      <c r="L198">
        <f>IF(B198=$G$2,SUM($J$19:J197),0)</f>
        <v>0</v>
      </c>
    </row>
    <row r="199" spans="1:12">
      <c r="K199">
        <f>SUM(K19:K198)</f>
        <v>0</v>
      </c>
      <c r="L199">
        <f>SUM(L19:L198)</f>
        <v>0</v>
      </c>
    </row>
  </sheetData>
  <mergeCells count="8">
    <mergeCell ref="I11:J11"/>
    <mergeCell ref="H13:I13"/>
    <mergeCell ref="H14:I14"/>
    <mergeCell ref="H15:I15"/>
    <mergeCell ref="A18:B18"/>
    <mergeCell ref="C18:D18"/>
    <mergeCell ref="F18:G18"/>
    <mergeCell ref="I18:J18"/>
  </mergeCells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D199"/>
  <sheetViews>
    <sheetView workbookViewId="0">
      <selection activeCell="G22" sqref="G22"/>
    </sheetView>
  </sheetViews>
  <sheetFormatPr defaultColWidth="8.85546875" defaultRowHeight="12.95" outlineLevelRow="1"/>
  <cols>
    <col min="2" max="2" width="9.140625"/>
    <col min="3" max="3" width="10.28515625" bestFit="1" customWidth="1"/>
    <col min="4" max="6" width="12.28515625" bestFit="1" customWidth="1"/>
    <col min="7" max="7" width="14.140625" customWidth="1"/>
    <col min="8" max="8" width="12.28515625" bestFit="1" customWidth="1"/>
    <col min="9" max="9" width="9.140625" style="6"/>
    <col min="10" max="10" width="15" customWidth="1"/>
    <col min="11" max="197" width="9.140625"/>
  </cols>
  <sheetData>
    <row r="1" spans="2:10">
      <c r="E1" s="6" t="s">
        <v>335</v>
      </c>
      <c r="F1" s="6"/>
      <c r="G1" s="7">
        <v>0</v>
      </c>
      <c r="I1"/>
    </row>
    <row r="2" spans="2:10">
      <c r="E2" s="6" t="s">
        <v>336</v>
      </c>
      <c r="F2" s="6"/>
      <c r="G2" s="7">
        <f>Piloto!F6</f>
        <v>14.966666666666667</v>
      </c>
      <c r="I2"/>
    </row>
    <row r="3" spans="2:10">
      <c r="C3" s="5" t="s">
        <v>337</v>
      </c>
      <c r="D3" s="5"/>
      <c r="F3" s="6"/>
      <c r="G3" s="6"/>
      <c r="I3"/>
    </row>
    <row r="4" spans="2:10">
      <c r="C4" s="5" t="s">
        <v>338</v>
      </c>
      <c r="D4" s="5" t="s">
        <v>339</v>
      </c>
      <c r="F4" s="5" t="s">
        <v>340</v>
      </c>
      <c r="G4" s="5" t="s">
        <v>341</v>
      </c>
      <c r="H4" s="5" t="s">
        <v>342</v>
      </c>
      <c r="I4" s="5" t="s">
        <v>343</v>
      </c>
      <c r="J4" s="5" t="s">
        <v>344</v>
      </c>
    </row>
    <row r="5" spans="2:10" ht="13.5" customHeight="1">
      <c r="C5" s="8" t="e">
        <f t="shared" ref="C5:C10" si="0">IF(I5=1,($G$1+J5),($G$2+J5))</f>
        <v>#REF!</v>
      </c>
      <c r="D5" s="9" t="e">
        <f t="shared" ref="D5:D10" si="1">C5+((F5-1)*H5)</f>
        <v>#REF!</v>
      </c>
      <c r="F5" s="33" t="e">
        <f>#REF!</f>
        <v>#REF!</v>
      </c>
      <c r="G5" s="11" t="e">
        <f>#REF!</f>
        <v>#REF!</v>
      </c>
      <c r="H5" s="10" t="e">
        <f>#REF!</f>
        <v>#REF!</v>
      </c>
      <c r="I5" s="10" t="e">
        <f>IF(#REF!="Pós Venda",1,2)</f>
        <v>#REF!</v>
      </c>
      <c r="J5" s="10" t="e">
        <f>#REF!</f>
        <v>#REF!</v>
      </c>
    </row>
    <row r="6" spans="2:10">
      <c r="C6" s="8" t="e">
        <f t="shared" si="0"/>
        <v>#REF!</v>
      </c>
      <c r="D6" s="9" t="e">
        <f t="shared" si="1"/>
        <v>#REF!</v>
      </c>
      <c r="F6" s="33" t="e">
        <f>#REF!</f>
        <v>#REF!</v>
      </c>
      <c r="G6" s="11" t="e">
        <f>#REF!</f>
        <v>#REF!</v>
      </c>
      <c r="H6" s="10" t="e">
        <f>#REF!</f>
        <v>#REF!</v>
      </c>
      <c r="I6" s="10" t="e">
        <f>IF(#REF!="Pós Venda",1,2)</f>
        <v>#REF!</v>
      </c>
      <c r="J6" s="10" t="e">
        <f>#REF!</f>
        <v>#REF!</v>
      </c>
    </row>
    <row r="7" spans="2:10">
      <c r="C7" s="8" t="e">
        <f t="shared" si="0"/>
        <v>#REF!</v>
      </c>
      <c r="D7" s="9" t="e">
        <f t="shared" si="1"/>
        <v>#REF!</v>
      </c>
      <c r="F7" s="33" t="e">
        <f>#REF!</f>
        <v>#REF!</v>
      </c>
      <c r="G7" s="11" t="e">
        <f>#REF!</f>
        <v>#REF!</v>
      </c>
      <c r="H7" s="10" t="e">
        <f>#REF!</f>
        <v>#REF!</v>
      </c>
      <c r="I7" s="10" t="e">
        <f>IF(#REF!="Pós Venda",1,2)</f>
        <v>#REF!</v>
      </c>
      <c r="J7" s="10" t="e">
        <f>#REF!</f>
        <v>#REF!</v>
      </c>
    </row>
    <row r="8" spans="2:10">
      <c r="C8" s="8" t="e">
        <f t="shared" si="0"/>
        <v>#REF!</v>
      </c>
      <c r="D8" s="9" t="e">
        <f t="shared" si="1"/>
        <v>#REF!</v>
      </c>
      <c r="F8" s="33" t="e">
        <f>#REF!</f>
        <v>#REF!</v>
      </c>
      <c r="G8" s="11" t="e">
        <f>#REF!</f>
        <v>#REF!</v>
      </c>
      <c r="H8" s="10" t="e">
        <f>#REF!</f>
        <v>#REF!</v>
      </c>
      <c r="I8" s="10" t="e">
        <f>IF(#REF!="Pós Venda",1,2)</f>
        <v>#REF!</v>
      </c>
      <c r="J8" s="10" t="e">
        <f>#REF!</f>
        <v>#REF!</v>
      </c>
    </row>
    <row r="9" spans="2:10">
      <c r="C9" s="8" t="e">
        <f t="shared" si="0"/>
        <v>#REF!</v>
      </c>
      <c r="D9" s="9" t="e">
        <f t="shared" si="1"/>
        <v>#REF!</v>
      </c>
      <c r="F9" s="33" t="e">
        <f>#REF!</f>
        <v>#REF!</v>
      </c>
      <c r="G9" s="11" t="e">
        <f>#REF!</f>
        <v>#REF!</v>
      </c>
      <c r="H9" s="10" t="e">
        <f>#REF!</f>
        <v>#REF!</v>
      </c>
      <c r="I9" s="10" t="e">
        <f>IF(#REF!="Pós Venda",1,2)</f>
        <v>#REF!</v>
      </c>
      <c r="J9" s="10" t="e">
        <f>#REF!</f>
        <v>#REF!</v>
      </c>
    </row>
    <row r="10" spans="2:10">
      <c r="C10" s="12" t="e">
        <f t="shared" si="0"/>
        <v>#REF!</v>
      </c>
      <c r="D10" s="13" t="e">
        <f t="shared" si="1"/>
        <v>#REF!</v>
      </c>
      <c r="F10" s="33" t="e">
        <f>#REF!</f>
        <v>#REF!</v>
      </c>
      <c r="G10" s="11" t="e">
        <f>#REF!</f>
        <v>#REF!</v>
      </c>
      <c r="H10" s="10" t="e">
        <f>#REF!</f>
        <v>#REF!</v>
      </c>
      <c r="I10" s="10" t="e">
        <f>IF(#REF!="Pós Venda",1,2)</f>
        <v>#REF!</v>
      </c>
      <c r="J10" s="10" t="e">
        <f>#REF!</f>
        <v>#REF!</v>
      </c>
    </row>
    <row r="11" spans="2:10">
      <c r="C11" s="6"/>
      <c r="D11" s="6"/>
      <c r="F11" s="6"/>
      <c r="G11" s="14"/>
      <c r="H11" s="10" t="s">
        <v>13</v>
      </c>
      <c r="I11" s="494" t="e">
        <f>F5*G5+F6*G6+F7*G7+F8*G8+F9*G9+F10*G10</f>
        <v>#REF!</v>
      </c>
      <c r="J11" s="522"/>
    </row>
    <row r="12" spans="2:10">
      <c r="C12" s="6"/>
      <c r="D12" s="6"/>
      <c r="F12" s="6"/>
      <c r="G12" s="14"/>
      <c r="H12" s="6"/>
      <c r="I12" s="15"/>
      <c r="J12" s="15"/>
    </row>
    <row r="13" spans="2:10">
      <c r="C13" s="6"/>
      <c r="D13" s="6"/>
      <c r="F13" s="6"/>
      <c r="G13" s="14"/>
      <c r="H13" s="452" t="s">
        <v>345</v>
      </c>
      <c r="I13" s="452"/>
      <c r="J13" s="10">
        <v>1</v>
      </c>
    </row>
    <row r="14" spans="2:10">
      <c r="C14" s="6"/>
      <c r="D14" s="6"/>
      <c r="F14" s="6"/>
      <c r="G14" s="14"/>
      <c r="H14" s="452" t="s">
        <v>346</v>
      </c>
      <c r="I14" s="452"/>
      <c r="J14" s="10">
        <v>1</v>
      </c>
    </row>
    <row r="15" spans="2:10">
      <c r="H15" s="452" t="s">
        <v>347</v>
      </c>
      <c r="I15" s="452"/>
      <c r="J15" s="16" t="e">
        <f>LARGE($D$5:$D$10,1)-$G$2+J$16</f>
        <v>#REF!</v>
      </c>
    </row>
    <row r="16" spans="2:10">
      <c r="B16" s="17" t="s">
        <v>348</v>
      </c>
      <c r="C16" s="18"/>
      <c r="D16" s="18" t="s">
        <v>266</v>
      </c>
      <c r="E16" s="18">
        <v>1</v>
      </c>
      <c r="F16" s="18"/>
      <c r="G16" s="18"/>
      <c r="H16" s="19"/>
      <c r="I16" s="19" t="s">
        <v>349</v>
      </c>
      <c r="J16" s="6"/>
    </row>
    <row r="17" spans="1:82" outlineLevel="1">
      <c r="B17" s="21"/>
      <c r="C17" s="21"/>
      <c r="D17" s="21"/>
      <c r="E17" s="21"/>
      <c r="F17" s="21"/>
      <c r="G17" s="21"/>
      <c r="H17" s="21"/>
      <c r="I17" s="21"/>
      <c r="J17" s="22"/>
    </row>
    <row r="18" spans="1:82" ht="27.95" outlineLevel="1">
      <c r="A18" s="497" t="s">
        <v>3</v>
      </c>
      <c r="B18" s="498"/>
      <c r="C18" s="425" t="s">
        <v>74</v>
      </c>
      <c r="D18" s="426"/>
      <c r="E18" s="5" t="s">
        <v>350</v>
      </c>
      <c r="F18" s="425" t="s">
        <v>68</v>
      </c>
      <c r="G18" s="426"/>
      <c r="H18" s="5" t="s">
        <v>350</v>
      </c>
      <c r="I18" s="495" t="s">
        <v>351</v>
      </c>
      <c r="J18" s="496"/>
      <c r="K18" s="23" t="s">
        <v>352</v>
      </c>
      <c r="L18" s="23" t="s">
        <v>353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outlineLevel="1">
      <c r="A19" s="24" t="e">
        <f>#REF!</f>
        <v>#REF!</v>
      </c>
      <c r="B19" s="25">
        <f>G1</f>
        <v>0</v>
      </c>
      <c r="C19" s="26" t="e">
        <f t="shared" ref="C19:C50" si="2">(IF($I$5=1,0,IF($B19&gt;=$C$5,$G$5,0))*IF($I$5=1,IF($B19&gt;($D$5+($B$19-$G$1)),0,IF(GCD(($D$5+($B$19-$G$1)-$B19),$H$5)=$H$5,1,0)),IF($B19&gt;$D$5,0,IF(GCD(($D$5-$B19),$H$5)=$H$5,1,0))))+(IF($I$6=1,0,IF($B19&gt;=$C$6,$G$6,0))*IF($I$6=1,IF($B19&gt;($D$6+($B$19-$G$1)),0,IF(GCD(($D$6+($B$19-$G$1)-$B19),$H$6)=$H$6,1,0)),IF($B19&gt;$D$6,0,IF(GCD(($D$6-$B19),$H$6)=$H$6,1,0))))+(IF($I$7=1,0,IF($B19&gt;=$C$7,$G$7,0))*IF($I$7=1,IF($B19&gt;($D$7+($B$19-$G$1)),0,IF(GCD(($D$7+($B$19-$G$1)-$B19),$H$7)=$H$7,1,0)),IF($B19&gt;$D$7,0,IF(GCD(($D$7-$B19),$H$7)=$H$7,1,0))))</f>
        <v>#REF!</v>
      </c>
      <c r="D19" s="26" t="e">
        <f t="shared" ref="D19:D50" si="3">(IF($I$8=1,0,IF($B19&gt;=$C$8,$G$8,0))*IF($I$8=1,IF($B19&gt;($D$8+($B$19-$G$1)),0,IF(GCD(($D$8+($B$19-$G$1)-$B19),$H$8)=$H$8,1,0)),IF($B19&gt;$D$8,0,IF(GCD(($D$8-B19),$H$8)=$H$8,1,0))))+(IF($I$9=1,0,IF($B19&gt;=$C$9,$G$9,0))*IF($I$9=1,IF($B19&gt;($D$9+($B$19-$G$1)),0,IF(GCD(($D$9+($B$19-$G$1)-$B19),$H$9)=$H$9,1,0)),IF($B19&gt;$D$9,0,IF(GCD(($D$9-$B19),$H$9)=$H$9,1,0))))+(IF($I$10=1,0,IF($B19&gt;=$C$10,$G$10,0))*IF($I$10=1,IF($B19&gt;($D$10+($B$19-$G$1)),0,IF(GCD(($D$10+($B$19-$G$1)-$B19),$H$10)=$H$10,1,0)),IF($B19&gt;$D$10,0,IF(GCD(($D$10-$B19),$H$10)=$H$10,1,0))))</f>
        <v>#REF!</v>
      </c>
      <c r="E19" s="27" t="e">
        <f>C19+D19</f>
        <v>#REF!</v>
      </c>
      <c r="F19" s="26" t="e">
        <f t="shared" ref="F19:F50" si="4">(IF($I$5=1,IF($B19&gt;=($C$5+($B$19-$G$1)),$G$5,0),0)*IF($I$5=1,IF($B19&gt;($D$5+($B$19-$G$1)),0,IF(GCD(($D$5+($B$19-$G$1)-$B19),$H$5)=$H$5,1,0)),IF($B19&gt;$D$5,0,IF(GCD(($D$5-$B19),$H$5)=$H$5,1,0))))+(IF($I$6=1,IF($B19&gt;=($C$6+($B$19-$G$1)),$G$6,0),0)*IF($I$6=1,IF($B19&gt;($D$6+($B$19-$G$1)),0,IF(GCD(($D$6+($B$19-$G$1)-$B19),$H$6)=$H$6,1,0)),IF($B19&gt;$D$6,0,IF(GCD(($D$6-$B19),$H$6)=$H$6,1,0))))+(IF($I$7=1,IF($B19&gt;=($C$7+($B$19-$G$1)),$G$7,0),0)*IF($I$7=1,IF($B19&gt;($D$7+($B$19-$G$1)),0,IF(GCD(($D$7+($B$19-$G$1)-$B19),$H$7)=$H$7,1,0)),IF($B19&gt;$D$7,0,IF(GCD(($D$7-$B19),$H$7)=$H$7,1,0))))</f>
        <v>#REF!</v>
      </c>
      <c r="G19" s="26" t="e">
        <f t="shared" ref="G19:G50" si="5">(IF($I$8=1,IF($B19&gt;=($C$8+($B$19-$G$1)),$G$8,0),0)*IF($I$8=1,IF($B19&gt;($D$8+($B$19-$G$1)),0,IF(GCD(($D$8+($B$19-$G$1)-$B19),$H$8)=$H$8,1,0)),IF($B19&gt;$D$8,0,IF(GCD(($D$8-$B19),$H$8)=$H$8,1,0))))+(IF($I$9=1,IF($B19&gt;=($C$9+($B$19-$G$1)),$G$9,0),0)*IF($I$9=1,IF($B19&gt;($D$9+($B$19-$G$1)),0,IF(GCD(($D$9+($B$19-$G$1)-$B19),$H$9)=$H$9,1,0)),IF($B19&gt;$D$9,0,IF(GCD(($D$9-$B19),$H$9)=$H$9,1,0))))+(IF($I$10=1,IF($B19&gt;=($C$10+($B$19-$G$1)),$G$10,0),0)*IF($I$10=1,IF($B19&gt;($D$10+($B$19-$G$1)),0,IF(GCD(($D$10+($B$19-$G$1)-$B19),$H$10)=$H$10,1,0)),IF($B19&gt;$D$10,0,IF(GCD(($D$10-$B19),$H$10)=$H$10,1,0))))</f>
        <v>#REF!</v>
      </c>
      <c r="H19" s="27" t="e">
        <f>F19+G19</f>
        <v>#REF!</v>
      </c>
      <c r="I19" s="28"/>
      <c r="J19" s="29" t="e">
        <f t="shared" ref="J19:J82" si="6">IF($B19&gt;$G$2,($H19*J$14+$E19*J$14)*J$13,J$14*$H19+$E19*J$14)</f>
        <v>#REF!</v>
      </c>
      <c r="K19">
        <v>0</v>
      </c>
      <c r="L19">
        <f>IF(K19=0,0,K19-E19)</f>
        <v>0</v>
      </c>
    </row>
    <row r="20" spans="1:82" outlineLevel="1">
      <c r="A20" s="24" t="e">
        <f>#REF!</f>
        <v>#REF!</v>
      </c>
      <c r="B20" s="10">
        <f>B19+1</f>
        <v>1</v>
      </c>
      <c r="C20" s="26" t="e">
        <f t="shared" si="2"/>
        <v>#REF!</v>
      </c>
      <c r="D20" s="26" t="e">
        <f t="shared" si="3"/>
        <v>#REF!</v>
      </c>
      <c r="E20" s="27" t="e">
        <f t="shared" ref="E20:E83" si="7">C20+D20</f>
        <v>#REF!</v>
      </c>
      <c r="F20" s="26" t="e">
        <f t="shared" si="4"/>
        <v>#REF!</v>
      </c>
      <c r="G20" s="26" t="e">
        <f t="shared" si="5"/>
        <v>#REF!</v>
      </c>
      <c r="H20" s="27" t="e">
        <f t="shared" ref="H20:H83" si="8">F20+G20</f>
        <v>#REF!</v>
      </c>
      <c r="I20" s="28"/>
      <c r="J20" s="29" t="e">
        <f t="shared" si="6"/>
        <v>#REF!</v>
      </c>
      <c r="K20">
        <f>IF(B20=$G$2,SUM($J$19:J20),0)</f>
        <v>0</v>
      </c>
      <c r="L20">
        <f>IF(B20=$G$2,SUM($J$19:J19),0)</f>
        <v>0</v>
      </c>
    </row>
    <row r="21" spans="1:82" outlineLevel="1">
      <c r="A21" s="24" t="e">
        <f>#REF!</f>
        <v>#REF!</v>
      </c>
      <c r="B21" s="10">
        <f t="shared" ref="B21:B42" si="9">B20+1</f>
        <v>2</v>
      </c>
      <c r="C21" s="26" t="e">
        <f t="shared" si="2"/>
        <v>#REF!</v>
      </c>
      <c r="D21" s="26" t="e">
        <f t="shared" si="3"/>
        <v>#REF!</v>
      </c>
      <c r="E21" s="27" t="e">
        <f t="shared" si="7"/>
        <v>#REF!</v>
      </c>
      <c r="F21" s="26" t="e">
        <f t="shared" si="4"/>
        <v>#REF!</v>
      </c>
      <c r="G21" s="26" t="e">
        <f t="shared" si="5"/>
        <v>#REF!</v>
      </c>
      <c r="H21" s="27" t="e">
        <f t="shared" si="8"/>
        <v>#REF!</v>
      </c>
      <c r="I21" s="28"/>
      <c r="J21" s="29" t="e">
        <f t="shared" si="6"/>
        <v>#REF!</v>
      </c>
      <c r="K21">
        <f>IF(B21=$G$2,SUM($J$19:J21),0)</f>
        <v>0</v>
      </c>
      <c r="L21">
        <f>IF(B21=$G$2,SUM($J$19:J20),0)</f>
        <v>0</v>
      </c>
    </row>
    <row r="22" spans="1:82" outlineLevel="1">
      <c r="A22" s="24" t="e">
        <f>#REF!</f>
        <v>#REF!</v>
      </c>
      <c r="B22" s="10">
        <f t="shared" si="9"/>
        <v>3</v>
      </c>
      <c r="C22" s="26" t="e">
        <f t="shared" si="2"/>
        <v>#REF!</v>
      </c>
      <c r="D22" s="26" t="e">
        <f t="shared" si="3"/>
        <v>#REF!</v>
      </c>
      <c r="E22" s="27" t="e">
        <f t="shared" si="7"/>
        <v>#REF!</v>
      </c>
      <c r="F22" s="26" t="e">
        <f t="shared" si="4"/>
        <v>#REF!</v>
      </c>
      <c r="G22" s="26" t="e">
        <f t="shared" si="5"/>
        <v>#REF!</v>
      </c>
      <c r="H22" s="27" t="e">
        <f t="shared" si="8"/>
        <v>#REF!</v>
      </c>
      <c r="I22" s="28"/>
      <c r="J22" s="29" t="e">
        <f t="shared" si="6"/>
        <v>#REF!</v>
      </c>
      <c r="K22">
        <f>IF(B22=$G$2,SUM($J$19:J22),0)</f>
        <v>0</v>
      </c>
      <c r="L22">
        <f>IF(B22=$G$2,SUM($J$19:J21),0)</f>
        <v>0</v>
      </c>
    </row>
    <row r="23" spans="1:82" outlineLevel="1">
      <c r="A23" s="24" t="e">
        <f>#REF!</f>
        <v>#REF!</v>
      </c>
      <c r="B23" s="10">
        <f t="shared" si="9"/>
        <v>4</v>
      </c>
      <c r="C23" s="26" t="e">
        <f t="shared" si="2"/>
        <v>#REF!</v>
      </c>
      <c r="D23" s="26" t="e">
        <f t="shared" si="3"/>
        <v>#REF!</v>
      </c>
      <c r="E23" s="27" t="e">
        <f t="shared" si="7"/>
        <v>#REF!</v>
      </c>
      <c r="F23" s="26" t="e">
        <f t="shared" si="4"/>
        <v>#REF!</v>
      </c>
      <c r="G23" s="26" t="e">
        <f t="shared" si="5"/>
        <v>#REF!</v>
      </c>
      <c r="H23" s="27" t="e">
        <f t="shared" si="8"/>
        <v>#REF!</v>
      </c>
      <c r="I23" s="28"/>
      <c r="J23" s="29" t="e">
        <f t="shared" si="6"/>
        <v>#REF!</v>
      </c>
      <c r="K23">
        <f>IF(B23=$G$2,SUM($J$19:J23),0)</f>
        <v>0</v>
      </c>
      <c r="L23">
        <f>IF(B23=$G$2,SUM($J$19:J22),0)</f>
        <v>0</v>
      </c>
    </row>
    <row r="24" spans="1:82" outlineLevel="1">
      <c r="A24" s="24" t="e">
        <f>#REF!</f>
        <v>#REF!</v>
      </c>
      <c r="B24" s="10">
        <f t="shared" si="9"/>
        <v>5</v>
      </c>
      <c r="C24" s="26" t="e">
        <f t="shared" si="2"/>
        <v>#REF!</v>
      </c>
      <c r="D24" s="26" t="e">
        <f t="shared" si="3"/>
        <v>#REF!</v>
      </c>
      <c r="E24" s="27" t="e">
        <f t="shared" si="7"/>
        <v>#REF!</v>
      </c>
      <c r="F24" s="26" t="e">
        <f t="shared" si="4"/>
        <v>#REF!</v>
      </c>
      <c r="G24" s="26" t="e">
        <f t="shared" si="5"/>
        <v>#REF!</v>
      </c>
      <c r="H24" s="27" t="e">
        <f t="shared" si="8"/>
        <v>#REF!</v>
      </c>
      <c r="I24" s="28"/>
      <c r="J24" s="29" t="e">
        <f t="shared" si="6"/>
        <v>#REF!</v>
      </c>
      <c r="K24">
        <f>IF(B24=$G$2,SUM($J$19:J24),0)</f>
        <v>0</v>
      </c>
      <c r="L24">
        <f>IF(B24=$G$2,SUM($J$19:J23),0)</f>
        <v>0</v>
      </c>
    </row>
    <row r="25" spans="1:82" outlineLevel="1">
      <c r="A25" s="24" t="e">
        <f>#REF!</f>
        <v>#REF!</v>
      </c>
      <c r="B25" s="10">
        <f t="shared" si="9"/>
        <v>6</v>
      </c>
      <c r="C25" s="26" t="e">
        <f t="shared" si="2"/>
        <v>#REF!</v>
      </c>
      <c r="D25" s="26" t="e">
        <f t="shared" si="3"/>
        <v>#REF!</v>
      </c>
      <c r="E25" s="27" t="e">
        <f t="shared" si="7"/>
        <v>#REF!</v>
      </c>
      <c r="F25" s="26" t="e">
        <f t="shared" si="4"/>
        <v>#REF!</v>
      </c>
      <c r="G25" s="26" t="e">
        <f t="shared" si="5"/>
        <v>#REF!</v>
      </c>
      <c r="H25" s="27" t="e">
        <f t="shared" si="8"/>
        <v>#REF!</v>
      </c>
      <c r="I25" s="28"/>
      <c r="J25" s="29" t="e">
        <f t="shared" si="6"/>
        <v>#REF!</v>
      </c>
      <c r="K25">
        <f>IF(B25=$G$2,SUM($J$19:J25),0)</f>
        <v>0</v>
      </c>
      <c r="L25">
        <f>IF(B25=$G$2,SUM($J$19:J24),0)</f>
        <v>0</v>
      </c>
    </row>
    <row r="26" spans="1:82" outlineLevel="1">
      <c r="A26" s="24" t="e">
        <f>#REF!</f>
        <v>#REF!</v>
      </c>
      <c r="B26" s="10">
        <f t="shared" si="9"/>
        <v>7</v>
      </c>
      <c r="C26" s="26" t="e">
        <f t="shared" si="2"/>
        <v>#REF!</v>
      </c>
      <c r="D26" s="26" t="e">
        <f t="shared" si="3"/>
        <v>#REF!</v>
      </c>
      <c r="E26" s="27" t="e">
        <f t="shared" si="7"/>
        <v>#REF!</v>
      </c>
      <c r="F26" s="26" t="e">
        <f t="shared" si="4"/>
        <v>#REF!</v>
      </c>
      <c r="G26" s="26" t="e">
        <f t="shared" si="5"/>
        <v>#REF!</v>
      </c>
      <c r="H26" s="27" t="e">
        <f t="shared" si="8"/>
        <v>#REF!</v>
      </c>
      <c r="I26" s="28"/>
      <c r="J26" s="29" t="e">
        <f t="shared" si="6"/>
        <v>#REF!</v>
      </c>
      <c r="K26">
        <f>IF(B26=$G$2,SUM($J$19:J26),0)</f>
        <v>0</v>
      </c>
      <c r="L26">
        <f>IF(B26=$G$2,SUM($J$19:J25),0)</f>
        <v>0</v>
      </c>
    </row>
    <row r="27" spans="1:82" outlineLevel="1">
      <c r="A27" s="24" t="e">
        <f>#REF!</f>
        <v>#REF!</v>
      </c>
      <c r="B27" s="10">
        <f t="shared" si="9"/>
        <v>8</v>
      </c>
      <c r="C27" s="26" t="e">
        <f t="shared" si="2"/>
        <v>#REF!</v>
      </c>
      <c r="D27" s="26" t="e">
        <f t="shared" si="3"/>
        <v>#REF!</v>
      </c>
      <c r="E27" s="27" t="e">
        <f t="shared" si="7"/>
        <v>#REF!</v>
      </c>
      <c r="F27" s="26" t="e">
        <f t="shared" si="4"/>
        <v>#REF!</v>
      </c>
      <c r="G27" s="26" t="e">
        <f t="shared" si="5"/>
        <v>#REF!</v>
      </c>
      <c r="H27" s="27" t="e">
        <f t="shared" si="8"/>
        <v>#REF!</v>
      </c>
      <c r="I27" s="28"/>
      <c r="J27" s="29" t="e">
        <f t="shared" si="6"/>
        <v>#REF!</v>
      </c>
      <c r="K27">
        <f>IF(B27=$G$2,SUM($J$19:J27),0)</f>
        <v>0</v>
      </c>
      <c r="L27">
        <f>IF(B27=$G$2,SUM($J$19:J26),0)</f>
        <v>0</v>
      </c>
    </row>
    <row r="28" spans="1:82" outlineLevel="1">
      <c r="A28" s="24" t="e">
        <f>#REF!</f>
        <v>#REF!</v>
      </c>
      <c r="B28" s="10">
        <f t="shared" si="9"/>
        <v>9</v>
      </c>
      <c r="C28" s="26" t="e">
        <f t="shared" si="2"/>
        <v>#REF!</v>
      </c>
      <c r="D28" s="26" t="e">
        <f t="shared" si="3"/>
        <v>#REF!</v>
      </c>
      <c r="E28" s="27" t="e">
        <f t="shared" si="7"/>
        <v>#REF!</v>
      </c>
      <c r="F28" s="26" t="e">
        <f t="shared" si="4"/>
        <v>#REF!</v>
      </c>
      <c r="G28" s="26" t="e">
        <f t="shared" si="5"/>
        <v>#REF!</v>
      </c>
      <c r="H28" s="27" t="e">
        <f t="shared" si="8"/>
        <v>#REF!</v>
      </c>
      <c r="I28" s="28"/>
      <c r="J28" s="29" t="e">
        <f t="shared" si="6"/>
        <v>#REF!</v>
      </c>
      <c r="K28">
        <f>IF(B28=$G$2,SUM($J$19:J28),0)</f>
        <v>0</v>
      </c>
      <c r="L28">
        <f>IF(B28=$G$2,SUM($J$19:J27),0)</f>
        <v>0</v>
      </c>
    </row>
    <row r="29" spans="1:82" outlineLevel="1">
      <c r="A29" s="24" t="e">
        <f>#REF!</f>
        <v>#REF!</v>
      </c>
      <c r="B29" s="10">
        <f t="shared" si="9"/>
        <v>10</v>
      </c>
      <c r="C29" s="26" t="e">
        <f t="shared" si="2"/>
        <v>#REF!</v>
      </c>
      <c r="D29" s="26" t="e">
        <f t="shared" si="3"/>
        <v>#REF!</v>
      </c>
      <c r="E29" s="27" t="e">
        <f t="shared" si="7"/>
        <v>#REF!</v>
      </c>
      <c r="F29" s="26" t="e">
        <f t="shared" si="4"/>
        <v>#REF!</v>
      </c>
      <c r="G29" s="26" t="e">
        <f t="shared" si="5"/>
        <v>#REF!</v>
      </c>
      <c r="H29" s="27" t="e">
        <f t="shared" si="8"/>
        <v>#REF!</v>
      </c>
      <c r="I29" s="28"/>
      <c r="J29" s="29" t="e">
        <f t="shared" si="6"/>
        <v>#REF!</v>
      </c>
      <c r="K29">
        <f>IF(B29=$G$2,SUM($J$19:J29),0)</f>
        <v>0</v>
      </c>
      <c r="L29">
        <f>IF(B29=$G$2,SUM($J$19:J28),0)</f>
        <v>0</v>
      </c>
    </row>
    <row r="30" spans="1:82" outlineLevel="1">
      <c r="A30" s="24" t="e">
        <f>#REF!</f>
        <v>#REF!</v>
      </c>
      <c r="B30" s="10">
        <f t="shared" si="9"/>
        <v>11</v>
      </c>
      <c r="C30" s="26" t="e">
        <f t="shared" si="2"/>
        <v>#REF!</v>
      </c>
      <c r="D30" s="26" t="e">
        <f t="shared" si="3"/>
        <v>#REF!</v>
      </c>
      <c r="E30" s="27" t="e">
        <f t="shared" si="7"/>
        <v>#REF!</v>
      </c>
      <c r="F30" s="26" t="e">
        <f t="shared" si="4"/>
        <v>#REF!</v>
      </c>
      <c r="G30" s="26" t="e">
        <f t="shared" si="5"/>
        <v>#REF!</v>
      </c>
      <c r="H30" s="27" t="e">
        <f t="shared" si="8"/>
        <v>#REF!</v>
      </c>
      <c r="I30" s="28"/>
      <c r="J30" s="29" t="e">
        <f t="shared" si="6"/>
        <v>#REF!</v>
      </c>
      <c r="K30">
        <f>IF(B30=$G$2,SUM($J$19:J30),0)</f>
        <v>0</v>
      </c>
      <c r="L30">
        <f>IF(B30=$G$2,SUM($J$19:J29),0)</f>
        <v>0</v>
      </c>
    </row>
    <row r="31" spans="1:82" outlineLevel="1">
      <c r="A31" s="24" t="e">
        <f>#REF!</f>
        <v>#REF!</v>
      </c>
      <c r="B31" s="10">
        <f t="shared" si="9"/>
        <v>12</v>
      </c>
      <c r="C31" s="26" t="e">
        <f t="shared" si="2"/>
        <v>#REF!</v>
      </c>
      <c r="D31" s="26" t="e">
        <f t="shared" si="3"/>
        <v>#REF!</v>
      </c>
      <c r="E31" s="27" t="e">
        <f t="shared" si="7"/>
        <v>#REF!</v>
      </c>
      <c r="F31" s="26" t="e">
        <f t="shared" si="4"/>
        <v>#REF!</v>
      </c>
      <c r="G31" s="26" t="e">
        <f t="shared" si="5"/>
        <v>#REF!</v>
      </c>
      <c r="H31" s="27" t="e">
        <f t="shared" si="8"/>
        <v>#REF!</v>
      </c>
      <c r="I31" s="28"/>
      <c r="J31" s="29" t="e">
        <f t="shared" si="6"/>
        <v>#REF!</v>
      </c>
      <c r="K31">
        <f>IF(B31=$G$2,SUM($J$19:J31),0)</f>
        <v>0</v>
      </c>
      <c r="L31">
        <f>IF(B31=$G$2,SUM($J$19:J30),0)</f>
        <v>0</v>
      </c>
    </row>
    <row r="32" spans="1:82" outlineLevel="1">
      <c r="A32" s="24" t="e">
        <f>#REF!</f>
        <v>#REF!</v>
      </c>
      <c r="B32" s="10">
        <f t="shared" si="9"/>
        <v>13</v>
      </c>
      <c r="C32" s="26" t="e">
        <f t="shared" si="2"/>
        <v>#REF!</v>
      </c>
      <c r="D32" s="26" t="e">
        <f t="shared" si="3"/>
        <v>#REF!</v>
      </c>
      <c r="E32" s="27" t="e">
        <f t="shared" si="7"/>
        <v>#REF!</v>
      </c>
      <c r="F32" s="26" t="e">
        <f t="shared" si="4"/>
        <v>#REF!</v>
      </c>
      <c r="G32" s="26" t="e">
        <f t="shared" si="5"/>
        <v>#REF!</v>
      </c>
      <c r="H32" s="27" t="e">
        <f t="shared" si="8"/>
        <v>#REF!</v>
      </c>
      <c r="I32" s="28"/>
      <c r="J32" s="29" t="e">
        <f t="shared" si="6"/>
        <v>#REF!</v>
      </c>
      <c r="K32">
        <f>IF(B32=$G$2,SUM($J$19:J32),0)</f>
        <v>0</v>
      </c>
      <c r="L32">
        <f>IF(B32=$G$2,SUM($J$19:J31),0)</f>
        <v>0</v>
      </c>
    </row>
    <row r="33" spans="1:12" outlineLevel="1">
      <c r="A33" s="24" t="e">
        <f>#REF!</f>
        <v>#REF!</v>
      </c>
      <c r="B33" s="10">
        <f t="shared" si="9"/>
        <v>14</v>
      </c>
      <c r="C33" s="26" t="e">
        <f t="shared" si="2"/>
        <v>#REF!</v>
      </c>
      <c r="D33" s="26" t="e">
        <f t="shared" si="3"/>
        <v>#REF!</v>
      </c>
      <c r="E33" s="27" t="e">
        <f t="shared" si="7"/>
        <v>#REF!</v>
      </c>
      <c r="F33" s="26" t="e">
        <f t="shared" si="4"/>
        <v>#REF!</v>
      </c>
      <c r="G33" s="26" t="e">
        <f t="shared" si="5"/>
        <v>#REF!</v>
      </c>
      <c r="H33" s="27" t="e">
        <f t="shared" si="8"/>
        <v>#REF!</v>
      </c>
      <c r="I33" s="28"/>
      <c r="J33" s="29" t="e">
        <f t="shared" si="6"/>
        <v>#REF!</v>
      </c>
      <c r="K33">
        <f>IF(B33=$G$2,SUM($J$19:J33),0)</f>
        <v>0</v>
      </c>
      <c r="L33">
        <f>IF(B33=$G$2,SUM($J$19:J32),0)</f>
        <v>0</v>
      </c>
    </row>
    <row r="34" spans="1:12" outlineLevel="1">
      <c r="A34" s="24" t="e">
        <f>#REF!</f>
        <v>#REF!</v>
      </c>
      <c r="B34" s="10">
        <f t="shared" si="9"/>
        <v>15</v>
      </c>
      <c r="C34" s="26" t="e">
        <f t="shared" si="2"/>
        <v>#REF!</v>
      </c>
      <c r="D34" s="26" t="e">
        <f t="shared" si="3"/>
        <v>#REF!</v>
      </c>
      <c r="E34" s="27" t="e">
        <f t="shared" si="7"/>
        <v>#REF!</v>
      </c>
      <c r="F34" s="26" t="e">
        <f t="shared" si="4"/>
        <v>#REF!</v>
      </c>
      <c r="G34" s="26" t="e">
        <f t="shared" si="5"/>
        <v>#REF!</v>
      </c>
      <c r="H34" s="27" t="e">
        <f t="shared" si="8"/>
        <v>#REF!</v>
      </c>
      <c r="I34" s="28"/>
      <c r="J34" s="29" t="e">
        <f t="shared" si="6"/>
        <v>#REF!</v>
      </c>
      <c r="K34">
        <f>IF(B34=$G$2,SUM($J$19:J34),0)</f>
        <v>0</v>
      </c>
      <c r="L34">
        <f>IF(B34=$G$2,SUM($J$19:J33),0)</f>
        <v>0</v>
      </c>
    </row>
    <row r="35" spans="1:12" outlineLevel="1">
      <c r="A35" s="24" t="e">
        <f>#REF!</f>
        <v>#REF!</v>
      </c>
      <c r="B35" s="10">
        <f t="shared" si="9"/>
        <v>16</v>
      </c>
      <c r="C35" s="26" t="e">
        <f t="shared" si="2"/>
        <v>#REF!</v>
      </c>
      <c r="D35" s="26" t="e">
        <f t="shared" si="3"/>
        <v>#REF!</v>
      </c>
      <c r="E35" s="27" t="e">
        <f t="shared" si="7"/>
        <v>#REF!</v>
      </c>
      <c r="F35" s="26" t="e">
        <f t="shared" si="4"/>
        <v>#REF!</v>
      </c>
      <c r="G35" s="26" t="e">
        <f t="shared" si="5"/>
        <v>#REF!</v>
      </c>
      <c r="H35" s="27" t="e">
        <f t="shared" si="8"/>
        <v>#REF!</v>
      </c>
      <c r="I35" s="28"/>
      <c r="J35" s="29" t="e">
        <f t="shared" si="6"/>
        <v>#REF!</v>
      </c>
      <c r="K35">
        <f>IF(B35=$G$2,SUM($J$19:J35),0)</f>
        <v>0</v>
      </c>
      <c r="L35">
        <f>IF(B35=$G$2,SUM($J$19:J34),0)</f>
        <v>0</v>
      </c>
    </row>
    <row r="36" spans="1:12" outlineLevel="1">
      <c r="A36" s="24" t="e">
        <f>#REF!</f>
        <v>#REF!</v>
      </c>
      <c r="B36" s="10">
        <f t="shared" si="9"/>
        <v>17</v>
      </c>
      <c r="C36" s="26" t="e">
        <f t="shared" si="2"/>
        <v>#REF!</v>
      </c>
      <c r="D36" s="26" t="e">
        <f t="shared" si="3"/>
        <v>#REF!</v>
      </c>
      <c r="E36" s="27" t="e">
        <f t="shared" si="7"/>
        <v>#REF!</v>
      </c>
      <c r="F36" s="26" t="e">
        <f t="shared" si="4"/>
        <v>#REF!</v>
      </c>
      <c r="G36" s="26" t="e">
        <f t="shared" si="5"/>
        <v>#REF!</v>
      </c>
      <c r="H36" s="27" t="e">
        <f t="shared" si="8"/>
        <v>#REF!</v>
      </c>
      <c r="I36" s="28"/>
      <c r="J36" s="29" t="e">
        <f t="shared" si="6"/>
        <v>#REF!</v>
      </c>
      <c r="K36">
        <f>IF(B36=$G$2,SUM($J$19:J36),0)</f>
        <v>0</v>
      </c>
      <c r="L36">
        <f>IF(B36=$G$2,SUM($J$19:J35),0)</f>
        <v>0</v>
      </c>
    </row>
    <row r="37" spans="1:12" outlineLevel="1">
      <c r="A37" s="24" t="e">
        <f>#REF!</f>
        <v>#REF!</v>
      </c>
      <c r="B37" s="10">
        <f t="shared" si="9"/>
        <v>18</v>
      </c>
      <c r="C37" s="26" t="e">
        <f t="shared" si="2"/>
        <v>#REF!</v>
      </c>
      <c r="D37" s="26" t="e">
        <f t="shared" si="3"/>
        <v>#REF!</v>
      </c>
      <c r="E37" s="27" t="e">
        <f t="shared" si="7"/>
        <v>#REF!</v>
      </c>
      <c r="F37" s="26" t="e">
        <f t="shared" si="4"/>
        <v>#REF!</v>
      </c>
      <c r="G37" s="26" t="e">
        <f t="shared" si="5"/>
        <v>#REF!</v>
      </c>
      <c r="H37" s="27" t="e">
        <f t="shared" si="8"/>
        <v>#REF!</v>
      </c>
      <c r="I37" s="28"/>
      <c r="J37" s="29" t="e">
        <f t="shared" si="6"/>
        <v>#REF!</v>
      </c>
      <c r="K37">
        <f>IF(B37=$G$2,SUM($J$19:J37),0)</f>
        <v>0</v>
      </c>
      <c r="L37">
        <f>IF(B37=$G$2,SUM($J$19:J36),0)</f>
        <v>0</v>
      </c>
    </row>
    <row r="38" spans="1:12" outlineLevel="1">
      <c r="A38" s="24" t="e">
        <f>#REF!</f>
        <v>#REF!</v>
      </c>
      <c r="B38" s="10">
        <f t="shared" si="9"/>
        <v>19</v>
      </c>
      <c r="C38" s="26" t="e">
        <f t="shared" si="2"/>
        <v>#REF!</v>
      </c>
      <c r="D38" s="26" t="e">
        <f t="shared" si="3"/>
        <v>#REF!</v>
      </c>
      <c r="E38" s="27" t="e">
        <f t="shared" si="7"/>
        <v>#REF!</v>
      </c>
      <c r="F38" s="26" t="e">
        <f t="shared" si="4"/>
        <v>#REF!</v>
      </c>
      <c r="G38" s="26" t="e">
        <f t="shared" si="5"/>
        <v>#REF!</v>
      </c>
      <c r="H38" s="27" t="e">
        <f t="shared" si="8"/>
        <v>#REF!</v>
      </c>
      <c r="I38" s="28"/>
      <c r="J38" s="29" t="e">
        <f t="shared" si="6"/>
        <v>#REF!</v>
      </c>
      <c r="K38">
        <f>IF(B38=$G$2,SUM($J$19:J38),0)</f>
        <v>0</v>
      </c>
      <c r="L38">
        <f>IF(B38=$G$2,SUM($J$19:J37),0)</f>
        <v>0</v>
      </c>
    </row>
    <row r="39" spans="1:12" outlineLevel="1">
      <c r="A39" s="24" t="e">
        <f>#REF!</f>
        <v>#REF!</v>
      </c>
      <c r="B39" s="10">
        <f t="shared" si="9"/>
        <v>20</v>
      </c>
      <c r="C39" s="26" t="e">
        <f t="shared" si="2"/>
        <v>#REF!</v>
      </c>
      <c r="D39" s="26" t="e">
        <f t="shared" si="3"/>
        <v>#REF!</v>
      </c>
      <c r="E39" s="27" t="e">
        <f t="shared" si="7"/>
        <v>#REF!</v>
      </c>
      <c r="F39" s="26" t="e">
        <f t="shared" si="4"/>
        <v>#REF!</v>
      </c>
      <c r="G39" s="26" t="e">
        <f t="shared" si="5"/>
        <v>#REF!</v>
      </c>
      <c r="H39" s="27" t="e">
        <f t="shared" si="8"/>
        <v>#REF!</v>
      </c>
      <c r="I39" s="28"/>
      <c r="J39" s="29" t="e">
        <f t="shared" si="6"/>
        <v>#REF!</v>
      </c>
      <c r="K39">
        <f>IF(B39=$G$2,SUM($J$19:J39),0)</f>
        <v>0</v>
      </c>
      <c r="L39">
        <f>IF(B39=$G$2,SUM($J$19:J38),0)</f>
        <v>0</v>
      </c>
    </row>
    <row r="40" spans="1:12" outlineLevel="1">
      <c r="A40" s="24" t="e">
        <f>#REF!</f>
        <v>#REF!</v>
      </c>
      <c r="B40" s="10">
        <f t="shared" si="9"/>
        <v>21</v>
      </c>
      <c r="C40" s="26" t="e">
        <f t="shared" si="2"/>
        <v>#REF!</v>
      </c>
      <c r="D40" s="26" t="e">
        <f t="shared" si="3"/>
        <v>#REF!</v>
      </c>
      <c r="E40" s="27" t="e">
        <f t="shared" si="7"/>
        <v>#REF!</v>
      </c>
      <c r="F40" s="26" t="e">
        <f t="shared" si="4"/>
        <v>#REF!</v>
      </c>
      <c r="G40" s="26" t="e">
        <f t="shared" si="5"/>
        <v>#REF!</v>
      </c>
      <c r="H40" s="27" t="e">
        <f t="shared" si="8"/>
        <v>#REF!</v>
      </c>
      <c r="I40" s="28"/>
      <c r="J40" s="29" t="e">
        <f t="shared" si="6"/>
        <v>#REF!</v>
      </c>
      <c r="K40">
        <f>IF(B40=$G$2,SUM($J$19:J40),0)</f>
        <v>0</v>
      </c>
      <c r="L40">
        <f>IF(B40=$G$2,SUM($J$19:J39),0)</f>
        <v>0</v>
      </c>
    </row>
    <row r="41" spans="1:12" outlineLevel="1">
      <c r="A41" s="24" t="e">
        <f>#REF!</f>
        <v>#REF!</v>
      </c>
      <c r="B41" s="10">
        <f t="shared" si="9"/>
        <v>22</v>
      </c>
      <c r="C41" s="26" t="e">
        <f t="shared" si="2"/>
        <v>#REF!</v>
      </c>
      <c r="D41" s="26" t="e">
        <f t="shared" si="3"/>
        <v>#REF!</v>
      </c>
      <c r="E41" s="27" t="e">
        <f t="shared" si="7"/>
        <v>#REF!</v>
      </c>
      <c r="F41" s="26" t="e">
        <f t="shared" si="4"/>
        <v>#REF!</v>
      </c>
      <c r="G41" s="26" t="e">
        <f t="shared" si="5"/>
        <v>#REF!</v>
      </c>
      <c r="H41" s="27" t="e">
        <f t="shared" si="8"/>
        <v>#REF!</v>
      </c>
      <c r="I41" s="28"/>
      <c r="J41" s="29" t="e">
        <f t="shared" si="6"/>
        <v>#REF!</v>
      </c>
      <c r="K41">
        <f>IF(B41=$G$2,SUM($J$19:J41),0)</f>
        <v>0</v>
      </c>
      <c r="L41">
        <f>IF(B41=$G$2,SUM($J$19:J40),0)</f>
        <v>0</v>
      </c>
    </row>
    <row r="42" spans="1:12" outlineLevel="1">
      <c r="A42" s="24" t="e">
        <f>#REF!</f>
        <v>#REF!</v>
      </c>
      <c r="B42" s="10">
        <f t="shared" si="9"/>
        <v>23</v>
      </c>
      <c r="C42" s="26" t="e">
        <f t="shared" si="2"/>
        <v>#REF!</v>
      </c>
      <c r="D42" s="26" t="e">
        <f t="shared" si="3"/>
        <v>#REF!</v>
      </c>
      <c r="E42" s="27" t="e">
        <f t="shared" si="7"/>
        <v>#REF!</v>
      </c>
      <c r="F42" s="26" t="e">
        <f t="shared" si="4"/>
        <v>#REF!</v>
      </c>
      <c r="G42" s="26" t="e">
        <f t="shared" si="5"/>
        <v>#REF!</v>
      </c>
      <c r="H42" s="27" t="e">
        <f t="shared" si="8"/>
        <v>#REF!</v>
      </c>
      <c r="I42" s="28"/>
      <c r="J42" s="29" t="e">
        <f t="shared" si="6"/>
        <v>#REF!</v>
      </c>
      <c r="K42">
        <f>IF(B42=$G$2,SUM($J$19:J42),0)</f>
        <v>0</v>
      </c>
      <c r="L42">
        <f>IF(B42=$G$2,SUM($J$19:J41),0)</f>
        <v>0</v>
      </c>
    </row>
    <row r="43" spans="1:12" outlineLevel="1">
      <c r="A43" s="24" t="e">
        <f>#REF!</f>
        <v>#REF!</v>
      </c>
      <c r="B43" s="10">
        <f>B42+1</f>
        <v>24</v>
      </c>
      <c r="C43" s="26" t="e">
        <f t="shared" si="2"/>
        <v>#REF!</v>
      </c>
      <c r="D43" s="26" t="e">
        <f t="shared" si="3"/>
        <v>#REF!</v>
      </c>
      <c r="E43" s="27" t="e">
        <f t="shared" si="7"/>
        <v>#REF!</v>
      </c>
      <c r="F43" s="26" t="e">
        <f t="shared" si="4"/>
        <v>#REF!</v>
      </c>
      <c r="G43" s="26" t="e">
        <f t="shared" si="5"/>
        <v>#REF!</v>
      </c>
      <c r="H43" s="27" t="e">
        <f t="shared" si="8"/>
        <v>#REF!</v>
      </c>
      <c r="I43" s="28"/>
      <c r="J43" s="29" t="e">
        <f t="shared" si="6"/>
        <v>#REF!</v>
      </c>
      <c r="K43">
        <f>IF(B43=$G$2,SUM($J$19:J43),0)</f>
        <v>0</v>
      </c>
      <c r="L43">
        <f>IF(B43=$G$2,SUM($J$19:J42),0)</f>
        <v>0</v>
      </c>
    </row>
    <row r="44" spans="1:12" outlineLevel="1">
      <c r="A44" s="24" t="e">
        <f>#REF!</f>
        <v>#REF!</v>
      </c>
      <c r="B44" s="10">
        <f t="shared" ref="B44:B107" si="10">B43+1</f>
        <v>25</v>
      </c>
      <c r="C44" s="26" t="e">
        <f t="shared" si="2"/>
        <v>#REF!</v>
      </c>
      <c r="D44" s="26" t="e">
        <f t="shared" si="3"/>
        <v>#REF!</v>
      </c>
      <c r="E44" s="27" t="e">
        <f t="shared" si="7"/>
        <v>#REF!</v>
      </c>
      <c r="F44" s="26" t="e">
        <f t="shared" si="4"/>
        <v>#REF!</v>
      </c>
      <c r="G44" s="26" t="e">
        <f t="shared" si="5"/>
        <v>#REF!</v>
      </c>
      <c r="H44" s="27" t="e">
        <f t="shared" si="8"/>
        <v>#REF!</v>
      </c>
      <c r="I44" s="28"/>
      <c r="J44" s="29" t="e">
        <f t="shared" si="6"/>
        <v>#REF!</v>
      </c>
      <c r="K44">
        <f>IF(B44=$G$2,SUM($J$19:J44),0)</f>
        <v>0</v>
      </c>
      <c r="L44">
        <f>IF(B44=$G$2,SUM($J$19:J43),0)</f>
        <v>0</v>
      </c>
    </row>
    <row r="45" spans="1:12" outlineLevel="1">
      <c r="A45" s="24" t="e">
        <f>#REF!</f>
        <v>#REF!</v>
      </c>
      <c r="B45" s="10">
        <f t="shared" si="10"/>
        <v>26</v>
      </c>
      <c r="C45" s="26" t="e">
        <f t="shared" si="2"/>
        <v>#REF!</v>
      </c>
      <c r="D45" s="26" t="e">
        <f t="shared" si="3"/>
        <v>#REF!</v>
      </c>
      <c r="E45" s="27" t="e">
        <f t="shared" si="7"/>
        <v>#REF!</v>
      </c>
      <c r="F45" s="26" t="e">
        <f t="shared" si="4"/>
        <v>#REF!</v>
      </c>
      <c r="G45" s="26" t="e">
        <f t="shared" si="5"/>
        <v>#REF!</v>
      </c>
      <c r="H45" s="27" t="e">
        <f t="shared" si="8"/>
        <v>#REF!</v>
      </c>
      <c r="I45" s="28"/>
      <c r="J45" s="29" t="e">
        <f t="shared" si="6"/>
        <v>#REF!</v>
      </c>
      <c r="K45">
        <f>IF(B45=$G$2,SUM($J$19:J45),0)</f>
        <v>0</v>
      </c>
      <c r="L45">
        <f>IF(B45=$G$2,SUM($J$19:J44),0)</f>
        <v>0</v>
      </c>
    </row>
    <row r="46" spans="1:12" outlineLevel="1">
      <c r="A46" s="24" t="e">
        <f>#REF!</f>
        <v>#REF!</v>
      </c>
      <c r="B46" s="10">
        <f t="shared" si="10"/>
        <v>27</v>
      </c>
      <c r="C46" s="26" t="e">
        <f t="shared" si="2"/>
        <v>#REF!</v>
      </c>
      <c r="D46" s="26" t="e">
        <f t="shared" si="3"/>
        <v>#REF!</v>
      </c>
      <c r="E46" s="27" t="e">
        <f t="shared" si="7"/>
        <v>#REF!</v>
      </c>
      <c r="F46" s="26" t="e">
        <f t="shared" si="4"/>
        <v>#REF!</v>
      </c>
      <c r="G46" s="26" t="e">
        <f t="shared" si="5"/>
        <v>#REF!</v>
      </c>
      <c r="H46" s="27" t="e">
        <f t="shared" si="8"/>
        <v>#REF!</v>
      </c>
      <c r="I46" s="28"/>
      <c r="J46" s="29" t="e">
        <f t="shared" si="6"/>
        <v>#REF!</v>
      </c>
      <c r="K46">
        <f>IF(B46=$G$2,SUM($J$19:J46),0)</f>
        <v>0</v>
      </c>
      <c r="L46">
        <f>IF(B46=$G$2,SUM($J$19:J45),0)</f>
        <v>0</v>
      </c>
    </row>
    <row r="47" spans="1:12" outlineLevel="1">
      <c r="A47" s="24" t="e">
        <f>#REF!</f>
        <v>#REF!</v>
      </c>
      <c r="B47" s="10">
        <f t="shared" si="10"/>
        <v>28</v>
      </c>
      <c r="C47" s="26" t="e">
        <f t="shared" si="2"/>
        <v>#REF!</v>
      </c>
      <c r="D47" s="26" t="e">
        <f t="shared" si="3"/>
        <v>#REF!</v>
      </c>
      <c r="E47" s="27" t="e">
        <f t="shared" si="7"/>
        <v>#REF!</v>
      </c>
      <c r="F47" s="26" t="e">
        <f t="shared" si="4"/>
        <v>#REF!</v>
      </c>
      <c r="G47" s="26" t="e">
        <f t="shared" si="5"/>
        <v>#REF!</v>
      </c>
      <c r="H47" s="27" t="e">
        <f t="shared" si="8"/>
        <v>#REF!</v>
      </c>
      <c r="I47" s="28"/>
      <c r="J47" s="29" t="e">
        <f t="shared" si="6"/>
        <v>#REF!</v>
      </c>
      <c r="K47">
        <f>IF(B47=$G$2,SUM($J$19:J47),0)</f>
        <v>0</v>
      </c>
      <c r="L47">
        <f>IF(B47=$G$2,SUM($J$19:J46),0)</f>
        <v>0</v>
      </c>
    </row>
    <row r="48" spans="1:12" outlineLevel="1">
      <c r="A48" s="24" t="e">
        <f>#REF!</f>
        <v>#REF!</v>
      </c>
      <c r="B48" s="10">
        <f t="shared" si="10"/>
        <v>29</v>
      </c>
      <c r="C48" s="26" t="e">
        <f t="shared" si="2"/>
        <v>#REF!</v>
      </c>
      <c r="D48" s="26" t="e">
        <f t="shared" si="3"/>
        <v>#REF!</v>
      </c>
      <c r="E48" s="27" t="e">
        <f t="shared" si="7"/>
        <v>#REF!</v>
      </c>
      <c r="F48" s="26" t="e">
        <f t="shared" si="4"/>
        <v>#REF!</v>
      </c>
      <c r="G48" s="26" t="e">
        <f t="shared" si="5"/>
        <v>#REF!</v>
      </c>
      <c r="H48" s="27" t="e">
        <f t="shared" si="8"/>
        <v>#REF!</v>
      </c>
      <c r="I48" s="28"/>
      <c r="J48" s="29" t="e">
        <f t="shared" si="6"/>
        <v>#REF!</v>
      </c>
      <c r="K48">
        <f>IF(B48=$G$2,SUM($J$19:J48),0)</f>
        <v>0</v>
      </c>
      <c r="L48">
        <f>IF(B48=$G$2,SUM($J$19:J47),0)</f>
        <v>0</v>
      </c>
    </row>
    <row r="49" spans="1:12" outlineLevel="1">
      <c r="A49" s="24" t="e">
        <f>#REF!</f>
        <v>#REF!</v>
      </c>
      <c r="B49" s="10">
        <f t="shared" si="10"/>
        <v>30</v>
      </c>
      <c r="C49" s="26" t="e">
        <f t="shared" si="2"/>
        <v>#REF!</v>
      </c>
      <c r="D49" s="26" t="e">
        <f t="shared" si="3"/>
        <v>#REF!</v>
      </c>
      <c r="E49" s="27" t="e">
        <f t="shared" si="7"/>
        <v>#REF!</v>
      </c>
      <c r="F49" s="26" t="e">
        <f t="shared" si="4"/>
        <v>#REF!</v>
      </c>
      <c r="G49" s="26" t="e">
        <f t="shared" si="5"/>
        <v>#REF!</v>
      </c>
      <c r="H49" s="27" t="e">
        <f t="shared" si="8"/>
        <v>#REF!</v>
      </c>
      <c r="I49" s="28"/>
      <c r="J49" s="29" t="e">
        <f t="shared" si="6"/>
        <v>#REF!</v>
      </c>
      <c r="K49">
        <f>IF(B49=$G$2,SUM($J$19:J49),0)</f>
        <v>0</v>
      </c>
      <c r="L49">
        <f>IF(B49=$G$2,SUM($J$19:J48),0)</f>
        <v>0</v>
      </c>
    </row>
    <row r="50" spans="1:12" outlineLevel="1">
      <c r="A50" s="24" t="e">
        <f>#REF!</f>
        <v>#REF!</v>
      </c>
      <c r="B50" s="10">
        <f t="shared" si="10"/>
        <v>31</v>
      </c>
      <c r="C50" s="26" t="e">
        <f t="shared" si="2"/>
        <v>#REF!</v>
      </c>
      <c r="D50" s="26" t="e">
        <f t="shared" si="3"/>
        <v>#REF!</v>
      </c>
      <c r="E50" s="27" t="e">
        <f t="shared" si="7"/>
        <v>#REF!</v>
      </c>
      <c r="F50" s="26" t="e">
        <f t="shared" si="4"/>
        <v>#REF!</v>
      </c>
      <c r="G50" s="26" t="e">
        <f t="shared" si="5"/>
        <v>#REF!</v>
      </c>
      <c r="H50" s="27" t="e">
        <f t="shared" si="8"/>
        <v>#REF!</v>
      </c>
      <c r="I50" s="28"/>
      <c r="J50" s="29" t="e">
        <f t="shared" si="6"/>
        <v>#REF!</v>
      </c>
      <c r="K50">
        <f>IF(B50=$G$2,SUM($J$19:J50),0)</f>
        <v>0</v>
      </c>
      <c r="L50">
        <f>IF(B50=$G$2,SUM($J$19:J49),0)</f>
        <v>0</v>
      </c>
    </row>
    <row r="51" spans="1:12" outlineLevel="1">
      <c r="A51" s="24" t="e">
        <f>#REF!</f>
        <v>#REF!</v>
      </c>
      <c r="B51" s="10">
        <f t="shared" si="10"/>
        <v>32</v>
      </c>
      <c r="C51" s="26" t="e">
        <f t="shared" ref="C51:C82" si="11">(IF($I$5=1,0,IF($B51&gt;=$C$5,$G$5,0))*IF($I$5=1,IF($B51&gt;($D$5+($B$19-$G$1)),0,IF(GCD(($D$5+($B$19-$G$1)-$B51),$H$5)=$H$5,1,0)),IF($B51&gt;$D$5,0,IF(GCD(($D$5-$B51),$H$5)=$H$5,1,0))))+(IF($I$6=1,0,IF($B51&gt;=$C$6,$G$6,0))*IF($I$6=1,IF($B51&gt;($D$6+($B$19-$G$1)),0,IF(GCD(($D$6+($B$19-$G$1)-$B51),$H$6)=$H$6,1,0)),IF($B51&gt;$D$6,0,IF(GCD(($D$6-$B51),$H$6)=$H$6,1,0))))+(IF($I$7=1,0,IF($B51&gt;=$C$7,$G$7,0))*IF($I$7=1,IF($B51&gt;($D$7+($B$19-$G$1)),0,IF(GCD(($D$7+($B$19-$G$1)-$B51),$H$7)=$H$7,1,0)),IF($B51&gt;$D$7,0,IF(GCD(($D$7-$B51),$H$7)=$H$7,1,0))))</f>
        <v>#REF!</v>
      </c>
      <c r="D51" s="26" t="e">
        <f t="shared" ref="D51:D82" si="12">(IF($I$8=1,0,IF($B51&gt;=$C$8,$G$8,0))*IF($I$8=1,IF($B51&gt;($D$8+($B$19-$G$1)),0,IF(GCD(($D$8+($B$19-$G$1)-$B51),$H$8)=$H$8,1,0)),IF($B51&gt;$D$8,0,IF(GCD(($D$8-B51),$H$8)=$H$8,1,0))))+(IF($I$9=1,0,IF($B51&gt;=$C$9,$G$9,0))*IF($I$9=1,IF($B51&gt;($D$9+($B$19-$G$1)),0,IF(GCD(($D$9+($B$19-$G$1)-$B51),$H$9)=$H$9,1,0)),IF($B51&gt;$D$9,0,IF(GCD(($D$9-$B51),$H$9)=$H$9,1,0))))+(IF($I$10=1,0,IF($B51&gt;=$C$10,$G$10,0))*IF($I$10=1,IF($B51&gt;($D$10+($B$19-$G$1)),0,IF(GCD(($D$10+($B$19-$G$1)-$B51),$H$10)=$H$10,1,0)),IF($B51&gt;$D$10,0,IF(GCD(($D$10-$B51),$H$10)=$H$10,1,0))))</f>
        <v>#REF!</v>
      </c>
      <c r="E51" s="27" t="e">
        <f t="shared" si="7"/>
        <v>#REF!</v>
      </c>
      <c r="F51" s="26" t="e">
        <f t="shared" ref="F51:F82" si="13">(IF($I$5=1,IF($B51&gt;=($C$5+($B$19-$G$1)),$G$5,0),0)*IF($I$5=1,IF($B51&gt;($D$5+($B$19-$G$1)),0,IF(GCD(($D$5+($B$19-$G$1)-$B51),$H$5)=$H$5,1,0)),IF($B51&gt;$D$5,0,IF(GCD(($D$5-$B51),$H$5)=$H$5,1,0))))+(IF($I$6=1,IF($B51&gt;=($C$6+($B$19-$G$1)),$G$6,0),0)*IF($I$6=1,IF($B51&gt;($D$6+($B$19-$G$1)),0,IF(GCD(($D$6+($B$19-$G$1)-$B51),$H$6)=$H$6,1,0)),IF($B51&gt;$D$6,0,IF(GCD(($D$6-$B51),$H$6)=$H$6,1,0))))+(IF($I$7=1,IF($B51&gt;=($C$7+($B$19-$G$1)),$G$7,0),0)*IF($I$7=1,IF($B51&gt;($D$7+($B$19-$G$1)),0,IF(GCD(($D$7+($B$19-$G$1)-$B51),$H$7)=$H$7,1,0)),IF($B51&gt;$D$7,0,IF(GCD(($D$7-$B51),$H$7)=$H$7,1,0))))</f>
        <v>#REF!</v>
      </c>
      <c r="G51" s="26" t="e">
        <f t="shared" ref="G51:G82" si="14">(IF($I$8=1,IF($B51&gt;=($C$8+($B$19-$G$1)),$G$8,0),0)*IF($I$8=1,IF($B51&gt;($D$8+($B$19-$G$1)),0,IF(GCD(($D$8+($B$19-$G$1)-$B51),$H$8)=$H$8,1,0)),IF($B51&gt;$D$8,0,IF(GCD(($D$8-$B51),$H$8)=$H$8,1,0))))+(IF($I$9=1,IF($B51&gt;=($C$9+($B$19-$G$1)),$G$9,0),0)*IF($I$9=1,IF($B51&gt;($D$9+($B$19-$G$1)),0,IF(GCD(($D$9+($B$19-$G$1)-$B51),$H$9)=$H$9,1,0)),IF($B51&gt;$D$9,0,IF(GCD(($D$9-$B51),$H$9)=$H$9,1,0))))+(IF($I$10=1,IF($B51&gt;=($C$10+($B$19-$G$1)),$G$10,0),0)*IF($I$10=1,IF($B51&gt;($D$10+($B$19-$G$1)),0,IF(GCD(($D$10+($B$19-$G$1)-$B51),$H$10)=$H$10,1,0)),IF($B51&gt;$D$10,0,IF(GCD(($D$10-$B51),$H$10)=$H$10,1,0))))</f>
        <v>#REF!</v>
      </c>
      <c r="H51" s="27" t="e">
        <f t="shared" si="8"/>
        <v>#REF!</v>
      </c>
      <c r="I51" s="28"/>
      <c r="J51" s="29" t="e">
        <f t="shared" si="6"/>
        <v>#REF!</v>
      </c>
      <c r="K51">
        <f>IF(B51=$G$2,SUM($J$19:J51),0)</f>
        <v>0</v>
      </c>
      <c r="L51">
        <f>IF(B51=$G$2,SUM($J$19:J50),0)</f>
        <v>0</v>
      </c>
    </row>
    <row r="52" spans="1:12" outlineLevel="1">
      <c r="A52" s="24" t="e">
        <f>#REF!</f>
        <v>#REF!</v>
      </c>
      <c r="B52" s="10">
        <f t="shared" si="10"/>
        <v>33</v>
      </c>
      <c r="C52" s="26" t="e">
        <f t="shared" si="11"/>
        <v>#REF!</v>
      </c>
      <c r="D52" s="26" t="e">
        <f t="shared" si="12"/>
        <v>#REF!</v>
      </c>
      <c r="E52" s="27" t="e">
        <f t="shared" si="7"/>
        <v>#REF!</v>
      </c>
      <c r="F52" s="26" t="e">
        <f t="shared" si="13"/>
        <v>#REF!</v>
      </c>
      <c r="G52" s="26" t="e">
        <f t="shared" si="14"/>
        <v>#REF!</v>
      </c>
      <c r="H52" s="27" t="e">
        <f t="shared" si="8"/>
        <v>#REF!</v>
      </c>
      <c r="I52" s="28"/>
      <c r="J52" s="29" t="e">
        <f t="shared" si="6"/>
        <v>#REF!</v>
      </c>
      <c r="K52">
        <f>IF(B52=$G$2,SUM($J$19:J52),0)</f>
        <v>0</v>
      </c>
      <c r="L52">
        <f>IF(B52=$G$2,SUM($J$19:J51),0)</f>
        <v>0</v>
      </c>
    </row>
    <row r="53" spans="1:12" outlineLevel="1">
      <c r="A53" s="24" t="e">
        <f>#REF!</f>
        <v>#REF!</v>
      </c>
      <c r="B53" s="10">
        <f t="shared" si="10"/>
        <v>34</v>
      </c>
      <c r="C53" s="26" t="e">
        <f t="shared" si="11"/>
        <v>#REF!</v>
      </c>
      <c r="D53" s="26" t="e">
        <f t="shared" si="12"/>
        <v>#REF!</v>
      </c>
      <c r="E53" s="27" t="e">
        <f t="shared" si="7"/>
        <v>#REF!</v>
      </c>
      <c r="F53" s="26" t="e">
        <f t="shared" si="13"/>
        <v>#REF!</v>
      </c>
      <c r="G53" s="26" t="e">
        <f t="shared" si="14"/>
        <v>#REF!</v>
      </c>
      <c r="H53" s="27" t="e">
        <f t="shared" si="8"/>
        <v>#REF!</v>
      </c>
      <c r="I53" s="28"/>
      <c r="J53" s="29" t="e">
        <f t="shared" si="6"/>
        <v>#REF!</v>
      </c>
      <c r="K53">
        <f>IF(B53=$G$2,SUM($J$19:J53),0)</f>
        <v>0</v>
      </c>
      <c r="L53">
        <f>IF(B53=$G$2,SUM($J$19:J52),0)</f>
        <v>0</v>
      </c>
    </row>
    <row r="54" spans="1:12" outlineLevel="1">
      <c r="A54" s="24" t="e">
        <f>#REF!</f>
        <v>#REF!</v>
      </c>
      <c r="B54" s="10">
        <f t="shared" si="10"/>
        <v>35</v>
      </c>
      <c r="C54" s="26" t="e">
        <f t="shared" si="11"/>
        <v>#REF!</v>
      </c>
      <c r="D54" s="26" t="e">
        <f t="shared" si="12"/>
        <v>#REF!</v>
      </c>
      <c r="E54" s="27" t="e">
        <f t="shared" si="7"/>
        <v>#REF!</v>
      </c>
      <c r="F54" s="26" t="e">
        <f t="shared" si="13"/>
        <v>#REF!</v>
      </c>
      <c r="G54" s="26" t="e">
        <f t="shared" si="14"/>
        <v>#REF!</v>
      </c>
      <c r="H54" s="27" t="e">
        <f t="shared" si="8"/>
        <v>#REF!</v>
      </c>
      <c r="I54" s="28"/>
      <c r="J54" s="29" t="e">
        <f t="shared" si="6"/>
        <v>#REF!</v>
      </c>
      <c r="K54">
        <f>IF(B54=$G$2,SUM($J$19:J54),0)</f>
        <v>0</v>
      </c>
      <c r="L54">
        <f>IF(B54=$G$2,SUM($J$19:J53),0)</f>
        <v>0</v>
      </c>
    </row>
    <row r="55" spans="1:12" outlineLevel="1">
      <c r="A55" s="24" t="e">
        <f>#REF!</f>
        <v>#REF!</v>
      </c>
      <c r="B55" s="10">
        <f t="shared" si="10"/>
        <v>36</v>
      </c>
      <c r="C55" s="26" t="e">
        <f t="shared" si="11"/>
        <v>#REF!</v>
      </c>
      <c r="D55" s="26" t="e">
        <f t="shared" si="12"/>
        <v>#REF!</v>
      </c>
      <c r="E55" s="27" t="e">
        <f t="shared" si="7"/>
        <v>#REF!</v>
      </c>
      <c r="F55" s="26" t="e">
        <f t="shared" si="13"/>
        <v>#REF!</v>
      </c>
      <c r="G55" s="26" t="e">
        <f t="shared" si="14"/>
        <v>#REF!</v>
      </c>
      <c r="H55" s="27" t="e">
        <f t="shared" si="8"/>
        <v>#REF!</v>
      </c>
      <c r="I55" s="28"/>
      <c r="J55" s="29" t="e">
        <f t="shared" si="6"/>
        <v>#REF!</v>
      </c>
      <c r="K55">
        <f>IF(B55=$G$2,SUM($J$19:J55),0)</f>
        <v>0</v>
      </c>
      <c r="L55">
        <f>IF(B55=$G$2,SUM($J$19:J54),0)</f>
        <v>0</v>
      </c>
    </row>
    <row r="56" spans="1:12" outlineLevel="1">
      <c r="A56" s="24" t="e">
        <f>#REF!</f>
        <v>#REF!</v>
      </c>
      <c r="B56" s="10">
        <f t="shared" si="10"/>
        <v>37</v>
      </c>
      <c r="C56" s="26" t="e">
        <f t="shared" si="11"/>
        <v>#REF!</v>
      </c>
      <c r="D56" s="26" t="e">
        <f t="shared" si="12"/>
        <v>#REF!</v>
      </c>
      <c r="E56" s="27" t="e">
        <f t="shared" si="7"/>
        <v>#REF!</v>
      </c>
      <c r="F56" s="26" t="e">
        <f t="shared" si="13"/>
        <v>#REF!</v>
      </c>
      <c r="G56" s="26" t="e">
        <f t="shared" si="14"/>
        <v>#REF!</v>
      </c>
      <c r="H56" s="27" t="e">
        <f t="shared" si="8"/>
        <v>#REF!</v>
      </c>
      <c r="I56" s="28"/>
      <c r="J56" s="29" t="e">
        <f t="shared" si="6"/>
        <v>#REF!</v>
      </c>
      <c r="K56">
        <f>IF(B56=$G$2,SUM($J$19:J56),0)</f>
        <v>0</v>
      </c>
      <c r="L56">
        <f>IF(B56=$G$2,SUM($J$19:J55),0)</f>
        <v>0</v>
      </c>
    </row>
    <row r="57" spans="1:12" outlineLevel="1">
      <c r="A57" s="24" t="e">
        <f>#REF!</f>
        <v>#REF!</v>
      </c>
      <c r="B57" s="10">
        <f t="shared" si="10"/>
        <v>38</v>
      </c>
      <c r="C57" s="26" t="e">
        <f t="shared" si="11"/>
        <v>#REF!</v>
      </c>
      <c r="D57" s="26" t="e">
        <f t="shared" si="12"/>
        <v>#REF!</v>
      </c>
      <c r="E57" s="27" t="e">
        <f t="shared" si="7"/>
        <v>#REF!</v>
      </c>
      <c r="F57" s="26" t="e">
        <f t="shared" si="13"/>
        <v>#REF!</v>
      </c>
      <c r="G57" s="26" t="e">
        <f t="shared" si="14"/>
        <v>#REF!</v>
      </c>
      <c r="H57" s="27" t="e">
        <f t="shared" si="8"/>
        <v>#REF!</v>
      </c>
      <c r="I57" s="28"/>
      <c r="J57" s="29" t="e">
        <f t="shared" si="6"/>
        <v>#REF!</v>
      </c>
      <c r="K57">
        <f>IF(B57=$G$2,SUM($J$19:J57),0)</f>
        <v>0</v>
      </c>
      <c r="L57">
        <f>IF(B57=$G$2,SUM($J$19:J56),0)</f>
        <v>0</v>
      </c>
    </row>
    <row r="58" spans="1:12" outlineLevel="1">
      <c r="A58" s="24" t="e">
        <f>#REF!</f>
        <v>#REF!</v>
      </c>
      <c r="B58" s="10">
        <f t="shared" si="10"/>
        <v>39</v>
      </c>
      <c r="C58" s="26" t="e">
        <f t="shared" si="11"/>
        <v>#REF!</v>
      </c>
      <c r="D58" s="26" t="e">
        <f t="shared" si="12"/>
        <v>#REF!</v>
      </c>
      <c r="E58" s="27" t="e">
        <f t="shared" si="7"/>
        <v>#REF!</v>
      </c>
      <c r="F58" s="26" t="e">
        <f t="shared" si="13"/>
        <v>#REF!</v>
      </c>
      <c r="G58" s="26" t="e">
        <f t="shared" si="14"/>
        <v>#REF!</v>
      </c>
      <c r="H58" s="27" t="e">
        <f t="shared" si="8"/>
        <v>#REF!</v>
      </c>
      <c r="I58" s="28"/>
      <c r="J58" s="29" t="e">
        <f t="shared" si="6"/>
        <v>#REF!</v>
      </c>
      <c r="K58">
        <f>IF(B58=$G$2,SUM($J$19:J58),0)</f>
        <v>0</v>
      </c>
      <c r="L58">
        <f>IF(B58=$G$2,SUM($J$19:J57),0)</f>
        <v>0</v>
      </c>
    </row>
    <row r="59" spans="1:12" outlineLevel="1">
      <c r="A59" s="24" t="e">
        <f>#REF!</f>
        <v>#REF!</v>
      </c>
      <c r="B59" s="10">
        <f t="shared" si="10"/>
        <v>40</v>
      </c>
      <c r="C59" s="26" t="e">
        <f t="shared" si="11"/>
        <v>#REF!</v>
      </c>
      <c r="D59" s="26" t="e">
        <f t="shared" si="12"/>
        <v>#REF!</v>
      </c>
      <c r="E59" s="27" t="e">
        <f t="shared" si="7"/>
        <v>#REF!</v>
      </c>
      <c r="F59" s="26" t="e">
        <f t="shared" si="13"/>
        <v>#REF!</v>
      </c>
      <c r="G59" s="26" t="e">
        <f t="shared" si="14"/>
        <v>#REF!</v>
      </c>
      <c r="H59" s="27" t="e">
        <f t="shared" si="8"/>
        <v>#REF!</v>
      </c>
      <c r="I59" s="28"/>
      <c r="J59" s="29" t="e">
        <f t="shared" si="6"/>
        <v>#REF!</v>
      </c>
      <c r="K59">
        <f>IF(B59=$G$2,SUM($J$19:J59),0)</f>
        <v>0</v>
      </c>
      <c r="L59">
        <f>IF(B59=$G$2,SUM($J$19:J58),0)</f>
        <v>0</v>
      </c>
    </row>
    <row r="60" spans="1:12" outlineLevel="1">
      <c r="A60" s="24" t="e">
        <f>#REF!</f>
        <v>#REF!</v>
      </c>
      <c r="B60" s="10">
        <f t="shared" si="10"/>
        <v>41</v>
      </c>
      <c r="C60" s="26" t="e">
        <f t="shared" si="11"/>
        <v>#REF!</v>
      </c>
      <c r="D60" s="26" t="e">
        <f t="shared" si="12"/>
        <v>#REF!</v>
      </c>
      <c r="E60" s="27" t="e">
        <f t="shared" si="7"/>
        <v>#REF!</v>
      </c>
      <c r="F60" s="26" t="e">
        <f t="shared" si="13"/>
        <v>#REF!</v>
      </c>
      <c r="G60" s="26" t="e">
        <f t="shared" si="14"/>
        <v>#REF!</v>
      </c>
      <c r="H60" s="27" t="e">
        <f t="shared" si="8"/>
        <v>#REF!</v>
      </c>
      <c r="I60" s="28"/>
      <c r="J60" s="29" t="e">
        <f t="shared" si="6"/>
        <v>#REF!</v>
      </c>
      <c r="K60">
        <f>IF(B60=$G$2,SUM($J$19:J60),0)</f>
        <v>0</v>
      </c>
      <c r="L60">
        <f>IF(B60=$G$2,SUM($J$19:J59),0)</f>
        <v>0</v>
      </c>
    </row>
    <row r="61" spans="1:12" outlineLevel="1">
      <c r="A61" s="24" t="e">
        <f>#REF!</f>
        <v>#REF!</v>
      </c>
      <c r="B61" s="10">
        <f t="shared" si="10"/>
        <v>42</v>
      </c>
      <c r="C61" s="26" t="e">
        <f t="shared" si="11"/>
        <v>#REF!</v>
      </c>
      <c r="D61" s="26" t="e">
        <f t="shared" si="12"/>
        <v>#REF!</v>
      </c>
      <c r="E61" s="27" t="e">
        <f t="shared" si="7"/>
        <v>#REF!</v>
      </c>
      <c r="F61" s="26" t="e">
        <f t="shared" si="13"/>
        <v>#REF!</v>
      </c>
      <c r="G61" s="26" t="e">
        <f t="shared" si="14"/>
        <v>#REF!</v>
      </c>
      <c r="H61" s="27" t="e">
        <f t="shared" si="8"/>
        <v>#REF!</v>
      </c>
      <c r="I61" s="28"/>
      <c r="J61" s="29" t="e">
        <f t="shared" si="6"/>
        <v>#REF!</v>
      </c>
      <c r="K61">
        <f>IF(B61=$G$2,SUM($J$19:J61),0)</f>
        <v>0</v>
      </c>
      <c r="L61">
        <f>IF(B61=$G$2,SUM($J$19:J60),0)</f>
        <v>0</v>
      </c>
    </row>
    <row r="62" spans="1:12" outlineLevel="1">
      <c r="A62" s="24" t="e">
        <f>#REF!</f>
        <v>#REF!</v>
      </c>
      <c r="B62" s="10">
        <f t="shared" si="10"/>
        <v>43</v>
      </c>
      <c r="C62" s="26" t="e">
        <f t="shared" si="11"/>
        <v>#REF!</v>
      </c>
      <c r="D62" s="26" t="e">
        <f t="shared" si="12"/>
        <v>#REF!</v>
      </c>
      <c r="E62" s="27" t="e">
        <f t="shared" si="7"/>
        <v>#REF!</v>
      </c>
      <c r="F62" s="26" t="e">
        <f t="shared" si="13"/>
        <v>#REF!</v>
      </c>
      <c r="G62" s="26" t="e">
        <f t="shared" si="14"/>
        <v>#REF!</v>
      </c>
      <c r="H62" s="27" t="e">
        <f t="shared" si="8"/>
        <v>#REF!</v>
      </c>
      <c r="I62" s="28"/>
      <c r="J62" s="29" t="e">
        <f t="shared" si="6"/>
        <v>#REF!</v>
      </c>
      <c r="K62">
        <f>IF(B62=$G$2,SUM($J$19:J62),0)</f>
        <v>0</v>
      </c>
      <c r="L62">
        <f>IF(B62=$G$2,SUM($J$19:J61),0)</f>
        <v>0</v>
      </c>
    </row>
    <row r="63" spans="1:12" outlineLevel="1">
      <c r="A63" s="24" t="e">
        <f>#REF!</f>
        <v>#REF!</v>
      </c>
      <c r="B63" s="10">
        <f t="shared" si="10"/>
        <v>44</v>
      </c>
      <c r="C63" s="26" t="e">
        <f t="shared" si="11"/>
        <v>#REF!</v>
      </c>
      <c r="D63" s="26" t="e">
        <f t="shared" si="12"/>
        <v>#REF!</v>
      </c>
      <c r="E63" s="27" t="e">
        <f t="shared" si="7"/>
        <v>#REF!</v>
      </c>
      <c r="F63" s="26" t="e">
        <f t="shared" si="13"/>
        <v>#REF!</v>
      </c>
      <c r="G63" s="26" t="e">
        <f t="shared" si="14"/>
        <v>#REF!</v>
      </c>
      <c r="H63" s="27" t="e">
        <f t="shared" si="8"/>
        <v>#REF!</v>
      </c>
      <c r="I63" s="28"/>
      <c r="J63" s="29" t="e">
        <f t="shared" si="6"/>
        <v>#REF!</v>
      </c>
      <c r="K63">
        <f>IF(B63=$G$2,SUM($J$19:J63),0)</f>
        <v>0</v>
      </c>
      <c r="L63">
        <f>IF(B63=$G$2,SUM($J$19:J62),0)</f>
        <v>0</v>
      </c>
    </row>
    <row r="64" spans="1:12" outlineLevel="1">
      <c r="A64" s="24" t="e">
        <f>#REF!</f>
        <v>#REF!</v>
      </c>
      <c r="B64" s="10">
        <f t="shared" si="10"/>
        <v>45</v>
      </c>
      <c r="C64" s="26" t="e">
        <f t="shared" si="11"/>
        <v>#REF!</v>
      </c>
      <c r="D64" s="26" t="e">
        <f t="shared" si="12"/>
        <v>#REF!</v>
      </c>
      <c r="E64" s="27" t="e">
        <f t="shared" si="7"/>
        <v>#REF!</v>
      </c>
      <c r="F64" s="26" t="e">
        <f t="shared" si="13"/>
        <v>#REF!</v>
      </c>
      <c r="G64" s="26" t="e">
        <f t="shared" si="14"/>
        <v>#REF!</v>
      </c>
      <c r="H64" s="27" t="e">
        <f t="shared" si="8"/>
        <v>#REF!</v>
      </c>
      <c r="I64" s="28"/>
      <c r="J64" s="29" t="e">
        <f t="shared" si="6"/>
        <v>#REF!</v>
      </c>
      <c r="K64">
        <f>IF(B64=$G$2,SUM($J$19:J64),0)</f>
        <v>0</v>
      </c>
      <c r="L64">
        <f>IF(B64=$G$2,SUM($J$19:J63),0)</f>
        <v>0</v>
      </c>
    </row>
    <row r="65" spans="1:12" outlineLevel="1">
      <c r="A65" s="24" t="e">
        <f>#REF!</f>
        <v>#REF!</v>
      </c>
      <c r="B65" s="10">
        <f t="shared" si="10"/>
        <v>46</v>
      </c>
      <c r="C65" s="26" t="e">
        <f t="shared" si="11"/>
        <v>#REF!</v>
      </c>
      <c r="D65" s="26" t="e">
        <f t="shared" si="12"/>
        <v>#REF!</v>
      </c>
      <c r="E65" s="27" t="e">
        <f t="shared" si="7"/>
        <v>#REF!</v>
      </c>
      <c r="F65" s="26" t="e">
        <f t="shared" si="13"/>
        <v>#REF!</v>
      </c>
      <c r="G65" s="26" t="e">
        <f t="shared" si="14"/>
        <v>#REF!</v>
      </c>
      <c r="H65" s="27" t="e">
        <f t="shared" si="8"/>
        <v>#REF!</v>
      </c>
      <c r="I65" s="28"/>
      <c r="J65" s="29" t="e">
        <f t="shared" si="6"/>
        <v>#REF!</v>
      </c>
      <c r="K65">
        <f>IF(B65=$G$2,SUM($J$19:J65),0)</f>
        <v>0</v>
      </c>
      <c r="L65">
        <f>IF(B65=$G$2,SUM($J$19:J64),0)</f>
        <v>0</v>
      </c>
    </row>
    <row r="66" spans="1:12" outlineLevel="1">
      <c r="A66" s="24" t="e">
        <f>#REF!</f>
        <v>#REF!</v>
      </c>
      <c r="B66" s="10">
        <f t="shared" si="10"/>
        <v>47</v>
      </c>
      <c r="C66" s="26" t="e">
        <f t="shared" si="11"/>
        <v>#REF!</v>
      </c>
      <c r="D66" s="26" t="e">
        <f t="shared" si="12"/>
        <v>#REF!</v>
      </c>
      <c r="E66" s="27" t="e">
        <f t="shared" si="7"/>
        <v>#REF!</v>
      </c>
      <c r="F66" s="26" t="e">
        <f t="shared" si="13"/>
        <v>#REF!</v>
      </c>
      <c r="G66" s="26" t="e">
        <f t="shared" si="14"/>
        <v>#REF!</v>
      </c>
      <c r="H66" s="27" t="e">
        <f t="shared" si="8"/>
        <v>#REF!</v>
      </c>
      <c r="I66" s="28"/>
      <c r="J66" s="29" t="e">
        <f t="shared" si="6"/>
        <v>#REF!</v>
      </c>
      <c r="K66">
        <f>IF(B66=$G$2,SUM($J$19:J66),0)</f>
        <v>0</v>
      </c>
      <c r="L66">
        <f>IF(B66=$G$2,SUM($J$19:J65),0)</f>
        <v>0</v>
      </c>
    </row>
    <row r="67" spans="1:12" outlineLevel="1">
      <c r="A67" s="24" t="e">
        <f>#REF!</f>
        <v>#REF!</v>
      </c>
      <c r="B67" s="10">
        <f t="shared" si="10"/>
        <v>48</v>
      </c>
      <c r="C67" s="26" t="e">
        <f t="shared" si="11"/>
        <v>#REF!</v>
      </c>
      <c r="D67" s="26" t="e">
        <f t="shared" si="12"/>
        <v>#REF!</v>
      </c>
      <c r="E67" s="27" t="e">
        <f t="shared" si="7"/>
        <v>#REF!</v>
      </c>
      <c r="F67" s="26" t="e">
        <f t="shared" si="13"/>
        <v>#REF!</v>
      </c>
      <c r="G67" s="26" t="e">
        <f t="shared" si="14"/>
        <v>#REF!</v>
      </c>
      <c r="H67" s="27" t="e">
        <f t="shared" si="8"/>
        <v>#REF!</v>
      </c>
      <c r="I67" s="28"/>
      <c r="J67" s="29" t="e">
        <f t="shared" si="6"/>
        <v>#REF!</v>
      </c>
      <c r="K67">
        <f>IF(B67=$G$2,SUM($J$19:J67),0)</f>
        <v>0</v>
      </c>
      <c r="L67">
        <f>IF(B67=$G$2,SUM($J$19:J66),0)</f>
        <v>0</v>
      </c>
    </row>
    <row r="68" spans="1:12" outlineLevel="1">
      <c r="A68" s="24" t="e">
        <f>#REF!</f>
        <v>#REF!</v>
      </c>
      <c r="B68" s="10">
        <f t="shared" si="10"/>
        <v>49</v>
      </c>
      <c r="C68" s="26" t="e">
        <f t="shared" si="11"/>
        <v>#REF!</v>
      </c>
      <c r="D68" s="26" t="e">
        <f t="shared" si="12"/>
        <v>#REF!</v>
      </c>
      <c r="E68" s="27" t="e">
        <f t="shared" si="7"/>
        <v>#REF!</v>
      </c>
      <c r="F68" s="26" t="e">
        <f t="shared" si="13"/>
        <v>#REF!</v>
      </c>
      <c r="G68" s="26" t="e">
        <f t="shared" si="14"/>
        <v>#REF!</v>
      </c>
      <c r="H68" s="27" t="e">
        <f t="shared" si="8"/>
        <v>#REF!</v>
      </c>
      <c r="I68" s="28"/>
      <c r="J68" s="29" t="e">
        <f t="shared" si="6"/>
        <v>#REF!</v>
      </c>
      <c r="K68">
        <f>IF(B68=$G$2,SUM($J$19:J68),0)</f>
        <v>0</v>
      </c>
      <c r="L68">
        <f>IF(B68=$G$2,SUM($J$19:J67),0)</f>
        <v>0</v>
      </c>
    </row>
    <row r="69" spans="1:12" outlineLevel="1">
      <c r="A69" s="24" t="e">
        <f>#REF!</f>
        <v>#REF!</v>
      </c>
      <c r="B69" s="10">
        <f t="shared" si="10"/>
        <v>50</v>
      </c>
      <c r="C69" s="26" t="e">
        <f t="shared" si="11"/>
        <v>#REF!</v>
      </c>
      <c r="D69" s="26" t="e">
        <f t="shared" si="12"/>
        <v>#REF!</v>
      </c>
      <c r="E69" s="27" t="e">
        <f t="shared" si="7"/>
        <v>#REF!</v>
      </c>
      <c r="F69" s="26" t="e">
        <f t="shared" si="13"/>
        <v>#REF!</v>
      </c>
      <c r="G69" s="26" t="e">
        <f t="shared" si="14"/>
        <v>#REF!</v>
      </c>
      <c r="H69" s="27" t="e">
        <f t="shared" si="8"/>
        <v>#REF!</v>
      </c>
      <c r="I69" s="28"/>
      <c r="J69" s="29" t="e">
        <f t="shared" si="6"/>
        <v>#REF!</v>
      </c>
      <c r="K69">
        <f>IF(B69=$G$2,SUM($J$19:J69),0)</f>
        <v>0</v>
      </c>
      <c r="L69">
        <f>IF(B69=$G$2,SUM($J$19:J68),0)</f>
        <v>0</v>
      </c>
    </row>
    <row r="70" spans="1:12" outlineLevel="1">
      <c r="A70" s="24" t="e">
        <f>#REF!</f>
        <v>#REF!</v>
      </c>
      <c r="B70" s="10">
        <f t="shared" si="10"/>
        <v>51</v>
      </c>
      <c r="C70" s="26" t="e">
        <f t="shared" si="11"/>
        <v>#REF!</v>
      </c>
      <c r="D70" s="26" t="e">
        <f t="shared" si="12"/>
        <v>#REF!</v>
      </c>
      <c r="E70" s="27" t="e">
        <f t="shared" si="7"/>
        <v>#REF!</v>
      </c>
      <c r="F70" s="26" t="e">
        <f t="shared" si="13"/>
        <v>#REF!</v>
      </c>
      <c r="G70" s="26" t="e">
        <f t="shared" si="14"/>
        <v>#REF!</v>
      </c>
      <c r="H70" s="27" t="e">
        <f t="shared" si="8"/>
        <v>#REF!</v>
      </c>
      <c r="I70" s="28"/>
      <c r="J70" s="29" t="e">
        <f t="shared" si="6"/>
        <v>#REF!</v>
      </c>
      <c r="K70">
        <f>IF(B70=$G$2,SUM($J$19:J70),0)</f>
        <v>0</v>
      </c>
      <c r="L70">
        <f>IF(B70=$G$2,SUM($J$19:J69),0)</f>
        <v>0</v>
      </c>
    </row>
    <row r="71" spans="1:12" outlineLevel="1">
      <c r="A71" s="24" t="e">
        <f>#REF!</f>
        <v>#REF!</v>
      </c>
      <c r="B71" s="10">
        <f t="shared" si="10"/>
        <v>52</v>
      </c>
      <c r="C71" s="26" t="e">
        <f t="shared" si="11"/>
        <v>#REF!</v>
      </c>
      <c r="D71" s="26" t="e">
        <f t="shared" si="12"/>
        <v>#REF!</v>
      </c>
      <c r="E71" s="27" t="e">
        <f t="shared" si="7"/>
        <v>#REF!</v>
      </c>
      <c r="F71" s="26" t="e">
        <f t="shared" si="13"/>
        <v>#REF!</v>
      </c>
      <c r="G71" s="26" t="e">
        <f t="shared" si="14"/>
        <v>#REF!</v>
      </c>
      <c r="H71" s="27" t="e">
        <f t="shared" si="8"/>
        <v>#REF!</v>
      </c>
      <c r="I71" s="28"/>
      <c r="J71" s="29" t="e">
        <f t="shared" si="6"/>
        <v>#REF!</v>
      </c>
      <c r="K71">
        <f>IF(B71=$G$2,SUM($J$19:J71),0)</f>
        <v>0</v>
      </c>
      <c r="L71">
        <f>IF(B71=$G$2,SUM($J$19:J70),0)</f>
        <v>0</v>
      </c>
    </row>
    <row r="72" spans="1:12" outlineLevel="1">
      <c r="A72" s="24" t="e">
        <f>#REF!</f>
        <v>#REF!</v>
      </c>
      <c r="B72" s="10">
        <f t="shared" si="10"/>
        <v>53</v>
      </c>
      <c r="C72" s="26" t="e">
        <f t="shared" si="11"/>
        <v>#REF!</v>
      </c>
      <c r="D72" s="26" t="e">
        <f t="shared" si="12"/>
        <v>#REF!</v>
      </c>
      <c r="E72" s="27" t="e">
        <f t="shared" si="7"/>
        <v>#REF!</v>
      </c>
      <c r="F72" s="26" t="e">
        <f t="shared" si="13"/>
        <v>#REF!</v>
      </c>
      <c r="G72" s="26" t="e">
        <f t="shared" si="14"/>
        <v>#REF!</v>
      </c>
      <c r="H72" s="27" t="e">
        <f t="shared" si="8"/>
        <v>#REF!</v>
      </c>
      <c r="I72" s="28"/>
      <c r="J72" s="29" t="e">
        <f t="shared" si="6"/>
        <v>#REF!</v>
      </c>
      <c r="K72">
        <f>IF(B72=$G$2,SUM($J$19:J72),0)</f>
        <v>0</v>
      </c>
      <c r="L72">
        <f>IF(B72=$G$2,SUM($J$19:J71),0)</f>
        <v>0</v>
      </c>
    </row>
    <row r="73" spans="1:12" outlineLevel="1">
      <c r="A73" s="24" t="e">
        <f>#REF!</f>
        <v>#REF!</v>
      </c>
      <c r="B73" s="10">
        <f t="shared" si="10"/>
        <v>54</v>
      </c>
      <c r="C73" s="26" t="e">
        <f t="shared" si="11"/>
        <v>#REF!</v>
      </c>
      <c r="D73" s="26" t="e">
        <f t="shared" si="12"/>
        <v>#REF!</v>
      </c>
      <c r="E73" s="27" t="e">
        <f t="shared" si="7"/>
        <v>#REF!</v>
      </c>
      <c r="F73" s="26" t="e">
        <f t="shared" si="13"/>
        <v>#REF!</v>
      </c>
      <c r="G73" s="26" t="e">
        <f t="shared" si="14"/>
        <v>#REF!</v>
      </c>
      <c r="H73" s="27" t="e">
        <f t="shared" si="8"/>
        <v>#REF!</v>
      </c>
      <c r="I73" s="28"/>
      <c r="J73" s="29" t="e">
        <f t="shared" si="6"/>
        <v>#REF!</v>
      </c>
      <c r="K73">
        <f>IF(B73=$G$2,SUM($J$19:J73),0)</f>
        <v>0</v>
      </c>
      <c r="L73">
        <f>IF(B73=$G$2,SUM($J$19:J72),0)</f>
        <v>0</v>
      </c>
    </row>
    <row r="74" spans="1:12" outlineLevel="1">
      <c r="A74" s="24" t="e">
        <f>#REF!</f>
        <v>#REF!</v>
      </c>
      <c r="B74" s="10">
        <f t="shared" si="10"/>
        <v>55</v>
      </c>
      <c r="C74" s="26" t="e">
        <f t="shared" si="11"/>
        <v>#REF!</v>
      </c>
      <c r="D74" s="26" t="e">
        <f t="shared" si="12"/>
        <v>#REF!</v>
      </c>
      <c r="E74" s="27" t="e">
        <f t="shared" si="7"/>
        <v>#REF!</v>
      </c>
      <c r="F74" s="26" t="e">
        <f t="shared" si="13"/>
        <v>#REF!</v>
      </c>
      <c r="G74" s="26" t="e">
        <f t="shared" si="14"/>
        <v>#REF!</v>
      </c>
      <c r="H74" s="27" t="e">
        <f t="shared" si="8"/>
        <v>#REF!</v>
      </c>
      <c r="I74" s="31"/>
      <c r="J74" s="29" t="e">
        <f t="shared" si="6"/>
        <v>#REF!</v>
      </c>
      <c r="K74">
        <f>IF(B74=$G$2,SUM($J$19:J74),0)</f>
        <v>0</v>
      </c>
      <c r="L74">
        <f>IF(B74=$G$2,SUM($J$19:J73),0)</f>
        <v>0</v>
      </c>
    </row>
    <row r="75" spans="1:12" outlineLevel="1">
      <c r="A75" s="24" t="e">
        <f>#REF!</f>
        <v>#REF!</v>
      </c>
      <c r="B75" s="10">
        <f t="shared" si="10"/>
        <v>56</v>
      </c>
      <c r="C75" s="26" t="e">
        <f t="shared" si="11"/>
        <v>#REF!</v>
      </c>
      <c r="D75" s="26" t="e">
        <f t="shared" si="12"/>
        <v>#REF!</v>
      </c>
      <c r="E75" s="27" t="e">
        <f t="shared" si="7"/>
        <v>#REF!</v>
      </c>
      <c r="F75" s="26" t="e">
        <f t="shared" si="13"/>
        <v>#REF!</v>
      </c>
      <c r="G75" s="26" t="e">
        <f t="shared" si="14"/>
        <v>#REF!</v>
      </c>
      <c r="H75" s="27" t="e">
        <f t="shared" si="8"/>
        <v>#REF!</v>
      </c>
      <c r="I75" s="32"/>
      <c r="J75" s="29" t="e">
        <f t="shared" si="6"/>
        <v>#REF!</v>
      </c>
      <c r="K75">
        <f>IF(B75=$G$2,SUM($J$19:J75),0)</f>
        <v>0</v>
      </c>
      <c r="L75">
        <f>IF(B75=$G$2,SUM($J$19:J74),0)</f>
        <v>0</v>
      </c>
    </row>
    <row r="76" spans="1:12" outlineLevel="1">
      <c r="A76" s="24" t="e">
        <f>#REF!</f>
        <v>#REF!</v>
      </c>
      <c r="B76" s="10">
        <f t="shared" si="10"/>
        <v>57</v>
      </c>
      <c r="C76" s="26" t="e">
        <f t="shared" si="11"/>
        <v>#REF!</v>
      </c>
      <c r="D76" s="26" t="e">
        <f t="shared" si="12"/>
        <v>#REF!</v>
      </c>
      <c r="E76" s="27" t="e">
        <f t="shared" si="7"/>
        <v>#REF!</v>
      </c>
      <c r="F76" s="26" t="e">
        <f t="shared" si="13"/>
        <v>#REF!</v>
      </c>
      <c r="G76" s="26" t="e">
        <f t="shared" si="14"/>
        <v>#REF!</v>
      </c>
      <c r="H76" s="27" t="e">
        <f t="shared" si="8"/>
        <v>#REF!</v>
      </c>
      <c r="I76" s="32"/>
      <c r="J76" s="29" t="e">
        <f t="shared" si="6"/>
        <v>#REF!</v>
      </c>
      <c r="K76">
        <f>IF(B76=$G$2,SUM($J$19:J76),0)</f>
        <v>0</v>
      </c>
      <c r="L76">
        <f>IF(B76=$G$2,SUM($J$19:J75),0)</f>
        <v>0</v>
      </c>
    </row>
    <row r="77" spans="1:12" outlineLevel="1">
      <c r="A77" s="24" t="e">
        <f>#REF!</f>
        <v>#REF!</v>
      </c>
      <c r="B77" s="10">
        <f t="shared" si="10"/>
        <v>58</v>
      </c>
      <c r="C77" s="26" t="e">
        <f t="shared" si="11"/>
        <v>#REF!</v>
      </c>
      <c r="D77" s="26" t="e">
        <f t="shared" si="12"/>
        <v>#REF!</v>
      </c>
      <c r="E77" s="27" t="e">
        <f t="shared" si="7"/>
        <v>#REF!</v>
      </c>
      <c r="F77" s="26" t="e">
        <f t="shared" si="13"/>
        <v>#REF!</v>
      </c>
      <c r="G77" s="26" t="e">
        <f t="shared" si="14"/>
        <v>#REF!</v>
      </c>
      <c r="H77" s="27" t="e">
        <f t="shared" si="8"/>
        <v>#REF!</v>
      </c>
      <c r="I77" s="32"/>
      <c r="J77" s="29" t="e">
        <f t="shared" si="6"/>
        <v>#REF!</v>
      </c>
      <c r="K77">
        <f>IF(B77=$G$2,SUM($J$19:J77),0)</f>
        <v>0</v>
      </c>
      <c r="L77">
        <f>IF(B77=$G$2,SUM($J$19:J76),0)</f>
        <v>0</v>
      </c>
    </row>
    <row r="78" spans="1:12" outlineLevel="1">
      <c r="A78" s="24" t="e">
        <f>#REF!</f>
        <v>#REF!</v>
      </c>
      <c r="B78" s="10">
        <f t="shared" si="10"/>
        <v>59</v>
      </c>
      <c r="C78" s="26" t="e">
        <f t="shared" si="11"/>
        <v>#REF!</v>
      </c>
      <c r="D78" s="26" t="e">
        <f t="shared" si="12"/>
        <v>#REF!</v>
      </c>
      <c r="E78" s="27" t="e">
        <f t="shared" si="7"/>
        <v>#REF!</v>
      </c>
      <c r="F78" s="26" t="e">
        <f t="shared" si="13"/>
        <v>#REF!</v>
      </c>
      <c r="G78" s="26" t="e">
        <f t="shared" si="14"/>
        <v>#REF!</v>
      </c>
      <c r="H78" s="27" t="e">
        <f t="shared" si="8"/>
        <v>#REF!</v>
      </c>
      <c r="I78" s="32"/>
      <c r="J78" s="29" t="e">
        <f t="shared" si="6"/>
        <v>#REF!</v>
      </c>
      <c r="K78">
        <f>IF(B78=$G$2,SUM($J$19:J78),0)</f>
        <v>0</v>
      </c>
      <c r="L78">
        <f>IF(B78=$G$2,SUM($J$19:J77),0)</f>
        <v>0</v>
      </c>
    </row>
    <row r="79" spans="1:12" outlineLevel="1">
      <c r="A79" s="24" t="e">
        <f>#REF!</f>
        <v>#REF!</v>
      </c>
      <c r="B79" s="10">
        <f t="shared" si="10"/>
        <v>60</v>
      </c>
      <c r="C79" s="26" t="e">
        <f t="shared" si="11"/>
        <v>#REF!</v>
      </c>
      <c r="D79" s="26" t="e">
        <f t="shared" si="12"/>
        <v>#REF!</v>
      </c>
      <c r="E79" s="27" t="e">
        <f t="shared" si="7"/>
        <v>#REF!</v>
      </c>
      <c r="F79" s="26" t="e">
        <f t="shared" si="13"/>
        <v>#REF!</v>
      </c>
      <c r="G79" s="26" t="e">
        <f t="shared" si="14"/>
        <v>#REF!</v>
      </c>
      <c r="H79" s="27" t="e">
        <f t="shared" si="8"/>
        <v>#REF!</v>
      </c>
      <c r="I79" s="32"/>
      <c r="J79" s="29" t="e">
        <f t="shared" si="6"/>
        <v>#REF!</v>
      </c>
      <c r="K79">
        <f>IF(B79=$G$2,SUM($J$19:J79),0)</f>
        <v>0</v>
      </c>
      <c r="L79">
        <f>IF(B79=$G$2,SUM($J$19:J78),0)</f>
        <v>0</v>
      </c>
    </row>
    <row r="80" spans="1:12" outlineLevel="1">
      <c r="A80" s="24" t="e">
        <f>#REF!</f>
        <v>#REF!</v>
      </c>
      <c r="B80" s="10">
        <f t="shared" si="10"/>
        <v>61</v>
      </c>
      <c r="C80" s="26" t="e">
        <f t="shared" si="11"/>
        <v>#REF!</v>
      </c>
      <c r="D80" s="26" t="e">
        <f t="shared" si="12"/>
        <v>#REF!</v>
      </c>
      <c r="E80" s="27" t="e">
        <f t="shared" si="7"/>
        <v>#REF!</v>
      </c>
      <c r="F80" s="26" t="e">
        <f t="shared" si="13"/>
        <v>#REF!</v>
      </c>
      <c r="G80" s="26" t="e">
        <f t="shared" si="14"/>
        <v>#REF!</v>
      </c>
      <c r="H80" s="27" t="e">
        <f t="shared" si="8"/>
        <v>#REF!</v>
      </c>
      <c r="I80" s="32"/>
      <c r="J80" s="29" t="e">
        <f t="shared" si="6"/>
        <v>#REF!</v>
      </c>
      <c r="K80">
        <f>IF(B80=$G$2,SUM($J$19:J80),0)</f>
        <v>0</v>
      </c>
      <c r="L80">
        <f>IF(B80=$G$2,SUM($J$19:J79),0)</f>
        <v>0</v>
      </c>
    </row>
    <row r="81" spans="1:12" outlineLevel="1">
      <c r="A81" s="24" t="e">
        <f>#REF!</f>
        <v>#REF!</v>
      </c>
      <c r="B81" s="10">
        <f t="shared" si="10"/>
        <v>62</v>
      </c>
      <c r="C81" s="26" t="e">
        <f t="shared" si="11"/>
        <v>#REF!</v>
      </c>
      <c r="D81" s="26" t="e">
        <f t="shared" si="12"/>
        <v>#REF!</v>
      </c>
      <c r="E81" s="27" t="e">
        <f t="shared" si="7"/>
        <v>#REF!</v>
      </c>
      <c r="F81" s="26" t="e">
        <f t="shared" si="13"/>
        <v>#REF!</v>
      </c>
      <c r="G81" s="26" t="e">
        <f t="shared" si="14"/>
        <v>#REF!</v>
      </c>
      <c r="H81" s="27" t="e">
        <f t="shared" si="8"/>
        <v>#REF!</v>
      </c>
      <c r="I81" s="32"/>
      <c r="J81" s="29" t="e">
        <f t="shared" si="6"/>
        <v>#REF!</v>
      </c>
      <c r="K81">
        <f>IF(B81=$G$2,SUM($J$19:J81),0)</f>
        <v>0</v>
      </c>
      <c r="L81">
        <f>IF(B81=$G$2,SUM($J$19:J80),0)</f>
        <v>0</v>
      </c>
    </row>
    <row r="82" spans="1:12" outlineLevel="1">
      <c r="A82" s="24" t="e">
        <f>#REF!</f>
        <v>#REF!</v>
      </c>
      <c r="B82" s="10">
        <f t="shared" si="10"/>
        <v>63</v>
      </c>
      <c r="C82" s="26" t="e">
        <f t="shared" si="11"/>
        <v>#REF!</v>
      </c>
      <c r="D82" s="26" t="e">
        <f t="shared" si="12"/>
        <v>#REF!</v>
      </c>
      <c r="E82" s="27" t="e">
        <f t="shared" si="7"/>
        <v>#REF!</v>
      </c>
      <c r="F82" s="26" t="e">
        <f t="shared" si="13"/>
        <v>#REF!</v>
      </c>
      <c r="G82" s="26" t="e">
        <f t="shared" si="14"/>
        <v>#REF!</v>
      </c>
      <c r="H82" s="27" t="e">
        <f t="shared" si="8"/>
        <v>#REF!</v>
      </c>
      <c r="I82" s="32"/>
      <c r="J82" s="29" t="e">
        <f t="shared" si="6"/>
        <v>#REF!</v>
      </c>
      <c r="K82">
        <f>IF(B82=$G$2,SUM($J$19:J82),0)</f>
        <v>0</v>
      </c>
      <c r="L82">
        <f>IF(B82=$G$2,SUM($J$19:J81),0)</f>
        <v>0</v>
      </c>
    </row>
    <row r="83" spans="1:12" outlineLevel="1">
      <c r="A83" s="24" t="e">
        <f>#REF!</f>
        <v>#REF!</v>
      </c>
      <c r="B83" s="10">
        <f t="shared" si="10"/>
        <v>64</v>
      </c>
      <c r="C83" s="26" t="e">
        <f t="shared" ref="C83:C114" si="15">(IF($I$5=1,0,IF($B83&gt;=$C$5,$G$5,0))*IF($I$5=1,IF($B83&gt;($D$5+($B$19-$G$1)),0,IF(GCD(($D$5+($B$19-$G$1)-$B83),$H$5)=$H$5,1,0)),IF($B83&gt;$D$5,0,IF(GCD(($D$5-$B83),$H$5)=$H$5,1,0))))+(IF($I$6=1,0,IF($B83&gt;=$C$6,$G$6,0))*IF($I$6=1,IF($B83&gt;($D$6+($B$19-$G$1)),0,IF(GCD(($D$6+($B$19-$G$1)-$B83),$H$6)=$H$6,1,0)),IF($B83&gt;$D$6,0,IF(GCD(($D$6-$B83),$H$6)=$H$6,1,0))))+(IF($I$7=1,0,IF($B83&gt;=$C$7,$G$7,0))*IF($I$7=1,IF($B83&gt;($D$7+($B$19-$G$1)),0,IF(GCD(($D$7+($B$19-$G$1)-$B83),$H$7)=$H$7,1,0)),IF($B83&gt;$D$7,0,IF(GCD(($D$7-$B83),$H$7)=$H$7,1,0))))</f>
        <v>#REF!</v>
      </c>
      <c r="D83" s="26" t="e">
        <f t="shared" ref="D83:D114" si="16">(IF($I$8=1,0,IF($B83&gt;=$C$8,$G$8,0))*IF($I$8=1,IF($B83&gt;($D$8+($B$19-$G$1)),0,IF(GCD(($D$8+($B$19-$G$1)-$B83),$H$8)=$H$8,1,0)),IF($B83&gt;$D$8,0,IF(GCD(($D$8-B83),$H$8)=$H$8,1,0))))+(IF($I$9=1,0,IF($B83&gt;=$C$9,$G$9,0))*IF($I$9=1,IF($B83&gt;($D$9+($B$19-$G$1)),0,IF(GCD(($D$9+($B$19-$G$1)-$B83),$H$9)=$H$9,1,0)),IF($B83&gt;$D$9,0,IF(GCD(($D$9-$B83),$H$9)=$H$9,1,0))))+(IF($I$10=1,0,IF($B83&gt;=$C$10,$G$10,0))*IF($I$10=1,IF($B83&gt;($D$10+($B$19-$G$1)),0,IF(GCD(($D$10+($B$19-$G$1)-$B83),$H$10)=$H$10,1,0)),IF($B83&gt;$D$10,0,IF(GCD(($D$10-$B83),$H$10)=$H$10,1,0))))</f>
        <v>#REF!</v>
      </c>
      <c r="E83" s="27" t="e">
        <f t="shared" si="7"/>
        <v>#REF!</v>
      </c>
      <c r="F83" s="26" t="e">
        <f t="shared" ref="F83:F114" si="17">(IF($I$5=1,IF($B83&gt;=($C$5+($B$19-$G$1)),$G$5,0),0)*IF($I$5=1,IF($B83&gt;($D$5+($B$19-$G$1)),0,IF(GCD(($D$5+($B$19-$G$1)-$B83),$H$5)=$H$5,1,0)),IF($B83&gt;$D$5,0,IF(GCD(($D$5-$B83),$H$5)=$H$5,1,0))))+(IF($I$6=1,IF($B83&gt;=($C$6+($B$19-$G$1)),$G$6,0),0)*IF($I$6=1,IF($B83&gt;($D$6+($B$19-$G$1)),0,IF(GCD(($D$6+($B$19-$G$1)-$B83),$H$6)=$H$6,1,0)),IF($B83&gt;$D$6,0,IF(GCD(($D$6-$B83),$H$6)=$H$6,1,0))))+(IF($I$7=1,IF($B83&gt;=($C$7+($B$19-$G$1)),$G$7,0),0)*IF($I$7=1,IF($B83&gt;($D$7+($B$19-$G$1)),0,IF(GCD(($D$7+($B$19-$G$1)-$B83),$H$7)=$H$7,1,0)),IF($B83&gt;$D$7,0,IF(GCD(($D$7-$B83),$H$7)=$H$7,1,0))))</f>
        <v>#REF!</v>
      </c>
      <c r="G83" s="26" t="e">
        <f t="shared" ref="G83:G114" si="18">(IF($I$8=1,IF($B83&gt;=($C$8+($B$19-$G$1)),$G$8,0),0)*IF($I$8=1,IF($B83&gt;($D$8+($B$19-$G$1)),0,IF(GCD(($D$8+($B$19-$G$1)-$B83),$H$8)=$H$8,1,0)),IF($B83&gt;$D$8,0,IF(GCD(($D$8-$B83),$H$8)=$H$8,1,0))))+(IF($I$9=1,IF($B83&gt;=($C$9+($B$19-$G$1)),$G$9,0),0)*IF($I$9=1,IF($B83&gt;($D$9+($B$19-$G$1)),0,IF(GCD(($D$9+($B$19-$G$1)-$B83),$H$9)=$H$9,1,0)),IF($B83&gt;$D$9,0,IF(GCD(($D$9-$B83),$H$9)=$H$9,1,0))))+(IF($I$10=1,IF($B83&gt;=($C$10+($B$19-$G$1)),$G$10,0),0)*IF($I$10=1,IF($B83&gt;($D$10+($B$19-$G$1)),0,IF(GCD(($D$10+($B$19-$G$1)-$B83),$H$10)=$H$10,1,0)),IF($B83&gt;$D$10,0,IF(GCD(($D$10-$B83),$H$10)=$H$10,1,0))))</f>
        <v>#REF!</v>
      </c>
      <c r="H83" s="27" t="e">
        <f t="shared" si="8"/>
        <v>#REF!</v>
      </c>
      <c r="I83" s="32"/>
      <c r="J83" s="29" t="e">
        <f t="shared" ref="J83:J146" si="19">IF($B83&gt;$G$2,($H83*J$14+$E83*J$14)*J$13,J$14*$H83+$E83*J$14)</f>
        <v>#REF!</v>
      </c>
      <c r="K83">
        <f>IF(B83=$G$2,SUM($J$19:J83),0)</f>
        <v>0</v>
      </c>
      <c r="L83">
        <f>IF(B83=$G$2,SUM($J$19:J82),0)</f>
        <v>0</v>
      </c>
    </row>
    <row r="84" spans="1:12" outlineLevel="1">
      <c r="A84" s="24" t="e">
        <f>#REF!</f>
        <v>#REF!</v>
      </c>
      <c r="B84" s="10">
        <f t="shared" si="10"/>
        <v>65</v>
      </c>
      <c r="C84" s="26" t="e">
        <f t="shared" si="15"/>
        <v>#REF!</v>
      </c>
      <c r="D84" s="26" t="e">
        <f t="shared" si="16"/>
        <v>#REF!</v>
      </c>
      <c r="E84" s="27" t="e">
        <f t="shared" ref="E84:E147" si="20">C84+D84</f>
        <v>#REF!</v>
      </c>
      <c r="F84" s="26" t="e">
        <f t="shared" si="17"/>
        <v>#REF!</v>
      </c>
      <c r="G84" s="26" t="e">
        <f t="shared" si="18"/>
        <v>#REF!</v>
      </c>
      <c r="H84" s="27" t="e">
        <f t="shared" ref="H84:H147" si="21">F84+G84</f>
        <v>#REF!</v>
      </c>
      <c r="I84" s="32"/>
      <c r="J84" s="29" t="e">
        <f t="shared" si="19"/>
        <v>#REF!</v>
      </c>
      <c r="K84">
        <f>IF(B84=$G$2,SUM($J$19:J84),0)</f>
        <v>0</v>
      </c>
      <c r="L84">
        <f>IF(B84=$G$2,SUM($J$19:J83),0)</f>
        <v>0</v>
      </c>
    </row>
    <row r="85" spans="1:12" outlineLevel="1">
      <c r="A85" s="24" t="e">
        <f>#REF!</f>
        <v>#REF!</v>
      </c>
      <c r="B85" s="10">
        <f t="shared" si="10"/>
        <v>66</v>
      </c>
      <c r="C85" s="26" t="e">
        <f t="shared" si="15"/>
        <v>#REF!</v>
      </c>
      <c r="D85" s="26" t="e">
        <f t="shared" si="16"/>
        <v>#REF!</v>
      </c>
      <c r="E85" s="27" t="e">
        <f t="shared" si="20"/>
        <v>#REF!</v>
      </c>
      <c r="F85" s="26" t="e">
        <f t="shared" si="17"/>
        <v>#REF!</v>
      </c>
      <c r="G85" s="26" t="e">
        <f t="shared" si="18"/>
        <v>#REF!</v>
      </c>
      <c r="H85" s="27" t="e">
        <f t="shared" si="21"/>
        <v>#REF!</v>
      </c>
      <c r="I85" s="32"/>
      <c r="J85" s="29" t="e">
        <f t="shared" si="19"/>
        <v>#REF!</v>
      </c>
      <c r="K85">
        <f>IF(B85=$G$2,SUM($J$19:J85),0)</f>
        <v>0</v>
      </c>
      <c r="L85">
        <f>IF(B85=$G$2,SUM($J$19:J84),0)</f>
        <v>0</v>
      </c>
    </row>
    <row r="86" spans="1:12" outlineLevel="1">
      <c r="A86" s="24" t="e">
        <f>#REF!</f>
        <v>#REF!</v>
      </c>
      <c r="B86" s="10">
        <f t="shared" si="10"/>
        <v>67</v>
      </c>
      <c r="C86" s="26" t="e">
        <f t="shared" si="15"/>
        <v>#REF!</v>
      </c>
      <c r="D86" s="26" t="e">
        <f t="shared" si="16"/>
        <v>#REF!</v>
      </c>
      <c r="E86" s="27" t="e">
        <f t="shared" si="20"/>
        <v>#REF!</v>
      </c>
      <c r="F86" s="26" t="e">
        <f t="shared" si="17"/>
        <v>#REF!</v>
      </c>
      <c r="G86" s="26" t="e">
        <f t="shared" si="18"/>
        <v>#REF!</v>
      </c>
      <c r="H86" s="27" t="e">
        <f t="shared" si="21"/>
        <v>#REF!</v>
      </c>
      <c r="I86" s="32"/>
      <c r="J86" s="29" t="e">
        <f t="shared" si="19"/>
        <v>#REF!</v>
      </c>
      <c r="K86">
        <f>IF(B86=$G$2,SUM($J$19:J86),0)</f>
        <v>0</v>
      </c>
      <c r="L86">
        <f>IF(B86=$G$2,SUM($J$19:J85),0)</f>
        <v>0</v>
      </c>
    </row>
    <row r="87" spans="1:12" outlineLevel="1">
      <c r="A87" s="24" t="e">
        <f>#REF!</f>
        <v>#REF!</v>
      </c>
      <c r="B87" s="10">
        <f t="shared" si="10"/>
        <v>68</v>
      </c>
      <c r="C87" s="26" t="e">
        <f t="shared" si="15"/>
        <v>#REF!</v>
      </c>
      <c r="D87" s="26" t="e">
        <f t="shared" si="16"/>
        <v>#REF!</v>
      </c>
      <c r="E87" s="27" t="e">
        <f t="shared" si="20"/>
        <v>#REF!</v>
      </c>
      <c r="F87" s="26" t="e">
        <f t="shared" si="17"/>
        <v>#REF!</v>
      </c>
      <c r="G87" s="26" t="e">
        <f t="shared" si="18"/>
        <v>#REF!</v>
      </c>
      <c r="H87" s="27" t="e">
        <f t="shared" si="21"/>
        <v>#REF!</v>
      </c>
      <c r="I87" s="32"/>
      <c r="J87" s="29" t="e">
        <f t="shared" si="19"/>
        <v>#REF!</v>
      </c>
      <c r="K87">
        <f>IF(B87=$G$2,SUM($J$19:J87),0)</f>
        <v>0</v>
      </c>
      <c r="L87">
        <f>IF(B87=$G$2,SUM($J$19:J86),0)</f>
        <v>0</v>
      </c>
    </row>
    <row r="88" spans="1:12" outlineLevel="1">
      <c r="A88" s="24" t="e">
        <f>#REF!</f>
        <v>#REF!</v>
      </c>
      <c r="B88" s="10">
        <f t="shared" si="10"/>
        <v>69</v>
      </c>
      <c r="C88" s="26" t="e">
        <f t="shared" si="15"/>
        <v>#REF!</v>
      </c>
      <c r="D88" s="26" t="e">
        <f t="shared" si="16"/>
        <v>#REF!</v>
      </c>
      <c r="E88" s="27" t="e">
        <f t="shared" si="20"/>
        <v>#REF!</v>
      </c>
      <c r="F88" s="26" t="e">
        <f t="shared" si="17"/>
        <v>#REF!</v>
      </c>
      <c r="G88" s="26" t="e">
        <f t="shared" si="18"/>
        <v>#REF!</v>
      </c>
      <c r="H88" s="27" t="e">
        <f t="shared" si="21"/>
        <v>#REF!</v>
      </c>
      <c r="I88" s="32"/>
      <c r="J88" s="29" t="e">
        <f t="shared" si="19"/>
        <v>#REF!</v>
      </c>
      <c r="K88">
        <f>IF(B88=$G$2,SUM($J$19:J88),0)</f>
        <v>0</v>
      </c>
      <c r="L88">
        <f>IF(B88=$G$2,SUM($J$19:J87),0)</f>
        <v>0</v>
      </c>
    </row>
    <row r="89" spans="1:12" outlineLevel="1">
      <c r="A89" s="24" t="e">
        <f>#REF!</f>
        <v>#REF!</v>
      </c>
      <c r="B89" s="10">
        <f t="shared" si="10"/>
        <v>70</v>
      </c>
      <c r="C89" s="26" t="e">
        <f t="shared" si="15"/>
        <v>#REF!</v>
      </c>
      <c r="D89" s="26" t="e">
        <f t="shared" si="16"/>
        <v>#REF!</v>
      </c>
      <c r="E89" s="27" t="e">
        <f t="shared" si="20"/>
        <v>#REF!</v>
      </c>
      <c r="F89" s="26" t="e">
        <f t="shared" si="17"/>
        <v>#REF!</v>
      </c>
      <c r="G89" s="26" t="e">
        <f t="shared" si="18"/>
        <v>#REF!</v>
      </c>
      <c r="H89" s="27" t="e">
        <f t="shared" si="21"/>
        <v>#REF!</v>
      </c>
      <c r="I89" s="32"/>
      <c r="J89" s="29" t="e">
        <f t="shared" si="19"/>
        <v>#REF!</v>
      </c>
      <c r="K89">
        <f>IF(B89=$G$2,SUM($J$19:J89),0)</f>
        <v>0</v>
      </c>
      <c r="L89">
        <f>IF(B89=$G$2,SUM($J$19:J88),0)</f>
        <v>0</v>
      </c>
    </row>
    <row r="90" spans="1:12" outlineLevel="1">
      <c r="A90" s="24" t="e">
        <f>#REF!</f>
        <v>#REF!</v>
      </c>
      <c r="B90" s="10">
        <f t="shared" si="10"/>
        <v>71</v>
      </c>
      <c r="C90" s="26" t="e">
        <f t="shared" si="15"/>
        <v>#REF!</v>
      </c>
      <c r="D90" s="26" t="e">
        <f t="shared" si="16"/>
        <v>#REF!</v>
      </c>
      <c r="E90" s="27" t="e">
        <f t="shared" si="20"/>
        <v>#REF!</v>
      </c>
      <c r="F90" s="26" t="e">
        <f t="shared" si="17"/>
        <v>#REF!</v>
      </c>
      <c r="G90" s="26" t="e">
        <f t="shared" si="18"/>
        <v>#REF!</v>
      </c>
      <c r="H90" s="27" t="e">
        <f t="shared" si="21"/>
        <v>#REF!</v>
      </c>
      <c r="I90" s="32"/>
      <c r="J90" s="29" t="e">
        <f t="shared" si="19"/>
        <v>#REF!</v>
      </c>
      <c r="K90">
        <f>IF(B90=$G$2,SUM($J$19:J90),0)</f>
        <v>0</v>
      </c>
      <c r="L90">
        <f>IF(B90=$G$2,SUM($J$19:J89),0)</f>
        <v>0</v>
      </c>
    </row>
    <row r="91" spans="1:12" outlineLevel="1">
      <c r="A91" s="24" t="e">
        <f>#REF!</f>
        <v>#REF!</v>
      </c>
      <c r="B91" s="10">
        <f t="shared" si="10"/>
        <v>72</v>
      </c>
      <c r="C91" s="26" t="e">
        <f t="shared" si="15"/>
        <v>#REF!</v>
      </c>
      <c r="D91" s="26" t="e">
        <f t="shared" si="16"/>
        <v>#REF!</v>
      </c>
      <c r="E91" s="27" t="e">
        <f t="shared" si="20"/>
        <v>#REF!</v>
      </c>
      <c r="F91" s="26" t="e">
        <f t="shared" si="17"/>
        <v>#REF!</v>
      </c>
      <c r="G91" s="26" t="e">
        <f t="shared" si="18"/>
        <v>#REF!</v>
      </c>
      <c r="H91" s="27" t="e">
        <f t="shared" si="21"/>
        <v>#REF!</v>
      </c>
      <c r="I91" s="32"/>
      <c r="J91" s="29" t="e">
        <f t="shared" si="19"/>
        <v>#REF!</v>
      </c>
      <c r="K91">
        <f>IF(B91=$G$2,SUM($J$19:J91),0)</f>
        <v>0</v>
      </c>
      <c r="L91">
        <f>IF(B91=$G$2,SUM($J$19:J90),0)</f>
        <v>0</v>
      </c>
    </row>
    <row r="92" spans="1:12" outlineLevel="1">
      <c r="A92" s="24" t="e">
        <f>#REF!</f>
        <v>#REF!</v>
      </c>
      <c r="B92" s="10">
        <f t="shared" si="10"/>
        <v>73</v>
      </c>
      <c r="C92" s="26" t="e">
        <f t="shared" si="15"/>
        <v>#REF!</v>
      </c>
      <c r="D92" s="26" t="e">
        <f t="shared" si="16"/>
        <v>#REF!</v>
      </c>
      <c r="E92" s="27" t="e">
        <f t="shared" si="20"/>
        <v>#REF!</v>
      </c>
      <c r="F92" s="26" t="e">
        <f t="shared" si="17"/>
        <v>#REF!</v>
      </c>
      <c r="G92" s="26" t="e">
        <f t="shared" si="18"/>
        <v>#REF!</v>
      </c>
      <c r="H92" s="27" t="e">
        <f t="shared" si="21"/>
        <v>#REF!</v>
      </c>
      <c r="I92" s="32"/>
      <c r="J92" s="29" t="e">
        <f t="shared" si="19"/>
        <v>#REF!</v>
      </c>
      <c r="K92">
        <f>IF(B92=$G$2,SUM($J$19:J92),0)</f>
        <v>0</v>
      </c>
      <c r="L92">
        <f>IF(B92=$G$2,SUM($J$19:J91),0)</f>
        <v>0</v>
      </c>
    </row>
    <row r="93" spans="1:12" outlineLevel="1">
      <c r="A93" s="24" t="e">
        <f>#REF!</f>
        <v>#REF!</v>
      </c>
      <c r="B93" s="10">
        <f t="shared" si="10"/>
        <v>74</v>
      </c>
      <c r="C93" s="26" t="e">
        <f t="shared" si="15"/>
        <v>#REF!</v>
      </c>
      <c r="D93" s="26" t="e">
        <f t="shared" si="16"/>
        <v>#REF!</v>
      </c>
      <c r="E93" s="27" t="e">
        <f t="shared" si="20"/>
        <v>#REF!</v>
      </c>
      <c r="F93" s="26" t="e">
        <f t="shared" si="17"/>
        <v>#REF!</v>
      </c>
      <c r="G93" s="26" t="e">
        <f t="shared" si="18"/>
        <v>#REF!</v>
      </c>
      <c r="H93" s="27" t="e">
        <f t="shared" si="21"/>
        <v>#REF!</v>
      </c>
      <c r="I93" s="32"/>
      <c r="J93" s="29" t="e">
        <f t="shared" si="19"/>
        <v>#REF!</v>
      </c>
      <c r="K93">
        <f>IF(B93=$G$2,SUM($J$19:J93),0)</f>
        <v>0</v>
      </c>
      <c r="L93">
        <f>IF(B93=$G$2,SUM($J$19:J92),0)</f>
        <v>0</v>
      </c>
    </row>
    <row r="94" spans="1:12" outlineLevel="1">
      <c r="A94" s="24" t="e">
        <f>#REF!</f>
        <v>#REF!</v>
      </c>
      <c r="B94" s="10">
        <f t="shared" si="10"/>
        <v>75</v>
      </c>
      <c r="C94" s="26" t="e">
        <f t="shared" si="15"/>
        <v>#REF!</v>
      </c>
      <c r="D94" s="26" t="e">
        <f t="shared" si="16"/>
        <v>#REF!</v>
      </c>
      <c r="E94" s="27" t="e">
        <f t="shared" si="20"/>
        <v>#REF!</v>
      </c>
      <c r="F94" s="26" t="e">
        <f t="shared" si="17"/>
        <v>#REF!</v>
      </c>
      <c r="G94" s="26" t="e">
        <f t="shared" si="18"/>
        <v>#REF!</v>
      </c>
      <c r="H94" s="27" t="e">
        <f t="shared" si="21"/>
        <v>#REF!</v>
      </c>
      <c r="I94" s="32"/>
      <c r="J94" s="29" t="e">
        <f t="shared" si="19"/>
        <v>#REF!</v>
      </c>
      <c r="K94">
        <f>IF(B94=$G$2,SUM($J$19:J94),0)</f>
        <v>0</v>
      </c>
      <c r="L94">
        <f>IF(B94=$G$2,SUM($J$19:J93),0)</f>
        <v>0</v>
      </c>
    </row>
    <row r="95" spans="1:12" outlineLevel="1">
      <c r="A95" s="24" t="e">
        <f>#REF!</f>
        <v>#REF!</v>
      </c>
      <c r="B95" s="10">
        <f t="shared" si="10"/>
        <v>76</v>
      </c>
      <c r="C95" s="26" t="e">
        <f t="shared" si="15"/>
        <v>#REF!</v>
      </c>
      <c r="D95" s="26" t="e">
        <f t="shared" si="16"/>
        <v>#REF!</v>
      </c>
      <c r="E95" s="27" t="e">
        <f t="shared" si="20"/>
        <v>#REF!</v>
      </c>
      <c r="F95" s="26" t="e">
        <f t="shared" si="17"/>
        <v>#REF!</v>
      </c>
      <c r="G95" s="26" t="e">
        <f t="shared" si="18"/>
        <v>#REF!</v>
      </c>
      <c r="H95" s="27" t="e">
        <f t="shared" si="21"/>
        <v>#REF!</v>
      </c>
      <c r="I95" s="32"/>
      <c r="J95" s="29" t="e">
        <f t="shared" si="19"/>
        <v>#REF!</v>
      </c>
      <c r="K95">
        <f>IF(B95=$G$2,SUM($J$19:J95),0)</f>
        <v>0</v>
      </c>
      <c r="L95">
        <f>IF(B95=$G$2,SUM($J$19:J94),0)</f>
        <v>0</v>
      </c>
    </row>
    <row r="96" spans="1:12" outlineLevel="1">
      <c r="A96" s="24" t="e">
        <f>#REF!</f>
        <v>#REF!</v>
      </c>
      <c r="B96" s="10">
        <f t="shared" si="10"/>
        <v>77</v>
      </c>
      <c r="C96" s="26" t="e">
        <f t="shared" si="15"/>
        <v>#REF!</v>
      </c>
      <c r="D96" s="26" t="e">
        <f t="shared" si="16"/>
        <v>#REF!</v>
      </c>
      <c r="E96" s="27" t="e">
        <f t="shared" si="20"/>
        <v>#REF!</v>
      </c>
      <c r="F96" s="26" t="e">
        <f t="shared" si="17"/>
        <v>#REF!</v>
      </c>
      <c r="G96" s="26" t="e">
        <f t="shared" si="18"/>
        <v>#REF!</v>
      </c>
      <c r="H96" s="27" t="e">
        <f t="shared" si="21"/>
        <v>#REF!</v>
      </c>
      <c r="I96" s="32"/>
      <c r="J96" s="29" t="e">
        <f t="shared" si="19"/>
        <v>#REF!</v>
      </c>
      <c r="K96">
        <f>IF(B96=$G$2,SUM($J$19:J96),0)</f>
        <v>0</v>
      </c>
      <c r="L96">
        <f>IF(B96=$G$2,SUM($J$19:J95),0)</f>
        <v>0</v>
      </c>
    </row>
    <row r="97" spans="1:12" outlineLevel="1">
      <c r="A97" s="24" t="e">
        <f>#REF!</f>
        <v>#REF!</v>
      </c>
      <c r="B97" s="10">
        <f t="shared" si="10"/>
        <v>78</v>
      </c>
      <c r="C97" s="26" t="e">
        <f t="shared" si="15"/>
        <v>#REF!</v>
      </c>
      <c r="D97" s="26" t="e">
        <f t="shared" si="16"/>
        <v>#REF!</v>
      </c>
      <c r="E97" s="27" t="e">
        <f t="shared" si="20"/>
        <v>#REF!</v>
      </c>
      <c r="F97" s="26" t="e">
        <f t="shared" si="17"/>
        <v>#REF!</v>
      </c>
      <c r="G97" s="26" t="e">
        <f t="shared" si="18"/>
        <v>#REF!</v>
      </c>
      <c r="H97" s="27" t="e">
        <f t="shared" si="21"/>
        <v>#REF!</v>
      </c>
      <c r="I97" s="32"/>
      <c r="J97" s="29" t="e">
        <f t="shared" si="19"/>
        <v>#REF!</v>
      </c>
      <c r="K97">
        <f>IF(B97=$G$2,SUM($J$19:J97),0)</f>
        <v>0</v>
      </c>
      <c r="L97">
        <f>IF(B97=$G$2,SUM($J$19:J96),0)</f>
        <v>0</v>
      </c>
    </row>
    <row r="98" spans="1:12" outlineLevel="1">
      <c r="A98" s="24" t="e">
        <f>#REF!</f>
        <v>#REF!</v>
      </c>
      <c r="B98" s="10">
        <f t="shared" si="10"/>
        <v>79</v>
      </c>
      <c r="C98" s="26" t="e">
        <f t="shared" si="15"/>
        <v>#REF!</v>
      </c>
      <c r="D98" s="26" t="e">
        <f t="shared" si="16"/>
        <v>#REF!</v>
      </c>
      <c r="E98" s="27" t="e">
        <f t="shared" si="20"/>
        <v>#REF!</v>
      </c>
      <c r="F98" s="26" t="e">
        <f t="shared" si="17"/>
        <v>#REF!</v>
      </c>
      <c r="G98" s="26" t="e">
        <f t="shared" si="18"/>
        <v>#REF!</v>
      </c>
      <c r="H98" s="27" t="e">
        <f t="shared" si="21"/>
        <v>#REF!</v>
      </c>
      <c r="I98" s="32"/>
      <c r="J98" s="29" t="e">
        <f t="shared" si="19"/>
        <v>#REF!</v>
      </c>
      <c r="K98">
        <f>IF(B98=$G$2,SUM($J$19:J98),0)</f>
        <v>0</v>
      </c>
      <c r="L98">
        <f>IF(B98=$G$2,SUM($J$19:J97),0)</f>
        <v>0</v>
      </c>
    </row>
    <row r="99" spans="1:12" outlineLevel="1">
      <c r="A99" s="24" t="e">
        <f>#REF!</f>
        <v>#REF!</v>
      </c>
      <c r="B99" s="10">
        <f t="shared" si="10"/>
        <v>80</v>
      </c>
      <c r="C99" s="26" t="e">
        <f t="shared" si="15"/>
        <v>#REF!</v>
      </c>
      <c r="D99" s="26" t="e">
        <f t="shared" si="16"/>
        <v>#REF!</v>
      </c>
      <c r="E99" s="27" t="e">
        <f t="shared" si="20"/>
        <v>#REF!</v>
      </c>
      <c r="F99" s="26" t="e">
        <f t="shared" si="17"/>
        <v>#REF!</v>
      </c>
      <c r="G99" s="26" t="e">
        <f t="shared" si="18"/>
        <v>#REF!</v>
      </c>
      <c r="H99" s="27" t="e">
        <f t="shared" si="21"/>
        <v>#REF!</v>
      </c>
      <c r="I99" s="32"/>
      <c r="J99" s="29" t="e">
        <f t="shared" si="19"/>
        <v>#REF!</v>
      </c>
      <c r="K99">
        <f>IF(B99=$G$2,SUM($J$19:J99),0)</f>
        <v>0</v>
      </c>
      <c r="L99">
        <f>IF(B99=$G$2,SUM($J$19:J98),0)</f>
        <v>0</v>
      </c>
    </row>
    <row r="100" spans="1:12" outlineLevel="1">
      <c r="A100" s="24" t="e">
        <f>#REF!</f>
        <v>#REF!</v>
      </c>
      <c r="B100" s="10">
        <f t="shared" si="10"/>
        <v>81</v>
      </c>
      <c r="C100" s="26" t="e">
        <f t="shared" si="15"/>
        <v>#REF!</v>
      </c>
      <c r="D100" s="26" t="e">
        <f t="shared" si="16"/>
        <v>#REF!</v>
      </c>
      <c r="E100" s="27" t="e">
        <f t="shared" si="20"/>
        <v>#REF!</v>
      </c>
      <c r="F100" s="26" t="e">
        <f t="shared" si="17"/>
        <v>#REF!</v>
      </c>
      <c r="G100" s="26" t="e">
        <f t="shared" si="18"/>
        <v>#REF!</v>
      </c>
      <c r="H100" s="27" t="e">
        <f t="shared" si="21"/>
        <v>#REF!</v>
      </c>
      <c r="I100" s="32"/>
      <c r="J100" s="29" t="e">
        <f t="shared" si="19"/>
        <v>#REF!</v>
      </c>
      <c r="K100">
        <f>IF(B100=$G$2,SUM($J$19:J100),0)</f>
        <v>0</v>
      </c>
      <c r="L100">
        <f>IF(B100=$G$2,SUM($J$19:J99),0)</f>
        <v>0</v>
      </c>
    </row>
    <row r="101" spans="1:12" outlineLevel="1">
      <c r="A101" s="24" t="e">
        <f>#REF!</f>
        <v>#REF!</v>
      </c>
      <c r="B101" s="10">
        <f t="shared" si="10"/>
        <v>82</v>
      </c>
      <c r="C101" s="26" t="e">
        <f t="shared" si="15"/>
        <v>#REF!</v>
      </c>
      <c r="D101" s="26" t="e">
        <f t="shared" si="16"/>
        <v>#REF!</v>
      </c>
      <c r="E101" s="27" t="e">
        <f t="shared" si="20"/>
        <v>#REF!</v>
      </c>
      <c r="F101" s="26" t="e">
        <f t="shared" si="17"/>
        <v>#REF!</v>
      </c>
      <c r="G101" s="26" t="e">
        <f t="shared" si="18"/>
        <v>#REF!</v>
      </c>
      <c r="H101" s="27" t="e">
        <f t="shared" si="21"/>
        <v>#REF!</v>
      </c>
      <c r="I101" s="32"/>
      <c r="J101" s="29" t="e">
        <f t="shared" si="19"/>
        <v>#REF!</v>
      </c>
      <c r="K101">
        <f>IF(B101=$G$2,SUM($J$19:J101),0)</f>
        <v>0</v>
      </c>
      <c r="L101">
        <f>IF(B101=$G$2,SUM($J$19:J100),0)</f>
        <v>0</v>
      </c>
    </row>
    <row r="102" spans="1:12" outlineLevel="1">
      <c r="A102" s="24" t="e">
        <f>#REF!</f>
        <v>#REF!</v>
      </c>
      <c r="B102" s="10">
        <f t="shared" si="10"/>
        <v>83</v>
      </c>
      <c r="C102" s="26" t="e">
        <f t="shared" si="15"/>
        <v>#REF!</v>
      </c>
      <c r="D102" s="26" t="e">
        <f t="shared" si="16"/>
        <v>#REF!</v>
      </c>
      <c r="E102" s="27" t="e">
        <f t="shared" si="20"/>
        <v>#REF!</v>
      </c>
      <c r="F102" s="26" t="e">
        <f t="shared" si="17"/>
        <v>#REF!</v>
      </c>
      <c r="G102" s="26" t="e">
        <f t="shared" si="18"/>
        <v>#REF!</v>
      </c>
      <c r="H102" s="27" t="e">
        <f t="shared" si="21"/>
        <v>#REF!</v>
      </c>
      <c r="I102" s="32"/>
      <c r="J102" s="29" t="e">
        <f t="shared" si="19"/>
        <v>#REF!</v>
      </c>
      <c r="K102">
        <f>IF(B102=$G$2,SUM($J$19:J102),0)</f>
        <v>0</v>
      </c>
      <c r="L102">
        <f>IF(B102=$G$2,SUM($J$19:J101),0)</f>
        <v>0</v>
      </c>
    </row>
    <row r="103" spans="1:12" outlineLevel="1">
      <c r="A103" s="24" t="e">
        <f>#REF!</f>
        <v>#REF!</v>
      </c>
      <c r="B103" s="10">
        <f t="shared" si="10"/>
        <v>84</v>
      </c>
      <c r="C103" s="26" t="e">
        <f t="shared" si="15"/>
        <v>#REF!</v>
      </c>
      <c r="D103" s="26" t="e">
        <f t="shared" si="16"/>
        <v>#REF!</v>
      </c>
      <c r="E103" s="27" t="e">
        <f t="shared" si="20"/>
        <v>#REF!</v>
      </c>
      <c r="F103" s="26" t="e">
        <f t="shared" si="17"/>
        <v>#REF!</v>
      </c>
      <c r="G103" s="26" t="e">
        <f t="shared" si="18"/>
        <v>#REF!</v>
      </c>
      <c r="H103" s="27" t="e">
        <f t="shared" si="21"/>
        <v>#REF!</v>
      </c>
      <c r="I103" s="32"/>
      <c r="J103" s="29" t="e">
        <f t="shared" si="19"/>
        <v>#REF!</v>
      </c>
      <c r="K103">
        <f>IF(B103=$G$2,SUM($J$19:J103),0)</f>
        <v>0</v>
      </c>
      <c r="L103">
        <f>IF(B103=$G$2,SUM($J$19:J102),0)</f>
        <v>0</v>
      </c>
    </row>
    <row r="104" spans="1:12" outlineLevel="1">
      <c r="A104" s="24" t="e">
        <f>#REF!</f>
        <v>#REF!</v>
      </c>
      <c r="B104" s="10">
        <f t="shared" si="10"/>
        <v>85</v>
      </c>
      <c r="C104" s="26" t="e">
        <f t="shared" si="15"/>
        <v>#REF!</v>
      </c>
      <c r="D104" s="26" t="e">
        <f t="shared" si="16"/>
        <v>#REF!</v>
      </c>
      <c r="E104" s="27" t="e">
        <f t="shared" si="20"/>
        <v>#REF!</v>
      </c>
      <c r="F104" s="26" t="e">
        <f t="shared" si="17"/>
        <v>#REF!</v>
      </c>
      <c r="G104" s="26" t="e">
        <f t="shared" si="18"/>
        <v>#REF!</v>
      </c>
      <c r="H104" s="27" t="e">
        <f t="shared" si="21"/>
        <v>#REF!</v>
      </c>
      <c r="I104" s="32"/>
      <c r="J104" s="29" t="e">
        <f t="shared" si="19"/>
        <v>#REF!</v>
      </c>
      <c r="K104">
        <f>IF(B104=$G$2,SUM($J$19:J104),0)</f>
        <v>0</v>
      </c>
      <c r="L104">
        <f>IF(B104=$G$2,SUM($J$19:J103),0)</f>
        <v>0</v>
      </c>
    </row>
    <row r="105" spans="1:12" outlineLevel="1">
      <c r="A105" s="24" t="e">
        <f>#REF!</f>
        <v>#REF!</v>
      </c>
      <c r="B105" s="10">
        <f t="shared" si="10"/>
        <v>86</v>
      </c>
      <c r="C105" s="26" t="e">
        <f t="shared" si="15"/>
        <v>#REF!</v>
      </c>
      <c r="D105" s="26" t="e">
        <f t="shared" si="16"/>
        <v>#REF!</v>
      </c>
      <c r="E105" s="27" t="e">
        <f t="shared" si="20"/>
        <v>#REF!</v>
      </c>
      <c r="F105" s="26" t="e">
        <f t="shared" si="17"/>
        <v>#REF!</v>
      </c>
      <c r="G105" s="26" t="e">
        <f t="shared" si="18"/>
        <v>#REF!</v>
      </c>
      <c r="H105" s="27" t="e">
        <f t="shared" si="21"/>
        <v>#REF!</v>
      </c>
      <c r="I105" s="32"/>
      <c r="J105" s="29" t="e">
        <f t="shared" si="19"/>
        <v>#REF!</v>
      </c>
      <c r="K105">
        <f>IF(B105=$G$2,SUM($J$19:J105),0)</f>
        <v>0</v>
      </c>
      <c r="L105">
        <f>IF(B105=$G$2,SUM($J$19:J104),0)</f>
        <v>0</v>
      </c>
    </row>
    <row r="106" spans="1:12" outlineLevel="1">
      <c r="A106" s="24" t="e">
        <f>#REF!</f>
        <v>#REF!</v>
      </c>
      <c r="B106" s="10">
        <f t="shared" si="10"/>
        <v>87</v>
      </c>
      <c r="C106" s="26" t="e">
        <f t="shared" si="15"/>
        <v>#REF!</v>
      </c>
      <c r="D106" s="26" t="e">
        <f t="shared" si="16"/>
        <v>#REF!</v>
      </c>
      <c r="E106" s="27" t="e">
        <f t="shared" si="20"/>
        <v>#REF!</v>
      </c>
      <c r="F106" s="26" t="e">
        <f t="shared" si="17"/>
        <v>#REF!</v>
      </c>
      <c r="G106" s="26" t="e">
        <f t="shared" si="18"/>
        <v>#REF!</v>
      </c>
      <c r="H106" s="27" t="e">
        <f t="shared" si="21"/>
        <v>#REF!</v>
      </c>
      <c r="I106" s="32"/>
      <c r="J106" s="29" t="e">
        <f t="shared" si="19"/>
        <v>#REF!</v>
      </c>
      <c r="K106">
        <f>IF(B106=$G$2,SUM($J$19:J106),0)</f>
        <v>0</v>
      </c>
      <c r="L106">
        <f>IF(B106=$G$2,SUM($J$19:J105),0)</f>
        <v>0</v>
      </c>
    </row>
    <row r="107" spans="1:12" outlineLevel="1">
      <c r="A107" s="24" t="e">
        <f>#REF!</f>
        <v>#REF!</v>
      </c>
      <c r="B107" s="10">
        <f t="shared" si="10"/>
        <v>88</v>
      </c>
      <c r="C107" s="26" t="e">
        <f t="shared" si="15"/>
        <v>#REF!</v>
      </c>
      <c r="D107" s="26" t="e">
        <f t="shared" si="16"/>
        <v>#REF!</v>
      </c>
      <c r="E107" s="27" t="e">
        <f t="shared" si="20"/>
        <v>#REF!</v>
      </c>
      <c r="F107" s="26" t="e">
        <f t="shared" si="17"/>
        <v>#REF!</v>
      </c>
      <c r="G107" s="26" t="e">
        <f t="shared" si="18"/>
        <v>#REF!</v>
      </c>
      <c r="H107" s="27" t="e">
        <f t="shared" si="21"/>
        <v>#REF!</v>
      </c>
      <c r="I107" s="32"/>
      <c r="J107" s="29" t="e">
        <f t="shared" si="19"/>
        <v>#REF!</v>
      </c>
      <c r="K107">
        <f>IF(B107=$G$2,SUM($J$19:J107),0)</f>
        <v>0</v>
      </c>
      <c r="L107">
        <f>IF(B107=$G$2,SUM($J$19:J106),0)</f>
        <v>0</v>
      </c>
    </row>
    <row r="108" spans="1:12" outlineLevel="1">
      <c r="A108" s="24" t="e">
        <f>#REF!</f>
        <v>#REF!</v>
      </c>
      <c r="B108" s="10">
        <f t="shared" ref="B108:B171" si="22">B107+1</f>
        <v>89</v>
      </c>
      <c r="C108" s="26" t="e">
        <f t="shared" si="15"/>
        <v>#REF!</v>
      </c>
      <c r="D108" s="26" t="e">
        <f t="shared" si="16"/>
        <v>#REF!</v>
      </c>
      <c r="E108" s="27" t="e">
        <f t="shared" si="20"/>
        <v>#REF!</v>
      </c>
      <c r="F108" s="26" t="e">
        <f t="shared" si="17"/>
        <v>#REF!</v>
      </c>
      <c r="G108" s="26" t="e">
        <f t="shared" si="18"/>
        <v>#REF!</v>
      </c>
      <c r="H108" s="27" t="e">
        <f t="shared" si="21"/>
        <v>#REF!</v>
      </c>
      <c r="I108" s="32"/>
      <c r="J108" s="29" t="e">
        <f t="shared" si="19"/>
        <v>#REF!</v>
      </c>
      <c r="K108">
        <f>IF(B108=$G$2,SUM($J$19:J108),0)</f>
        <v>0</v>
      </c>
      <c r="L108">
        <f>IF(B108=$G$2,SUM($J$19:J107),0)</f>
        <v>0</v>
      </c>
    </row>
    <row r="109" spans="1:12" outlineLevel="1">
      <c r="A109" s="24" t="e">
        <f>#REF!</f>
        <v>#REF!</v>
      </c>
      <c r="B109" s="10">
        <f t="shared" si="22"/>
        <v>90</v>
      </c>
      <c r="C109" s="26" t="e">
        <f t="shared" si="15"/>
        <v>#REF!</v>
      </c>
      <c r="D109" s="26" t="e">
        <f t="shared" si="16"/>
        <v>#REF!</v>
      </c>
      <c r="E109" s="27" t="e">
        <f t="shared" si="20"/>
        <v>#REF!</v>
      </c>
      <c r="F109" s="26" t="e">
        <f t="shared" si="17"/>
        <v>#REF!</v>
      </c>
      <c r="G109" s="26" t="e">
        <f t="shared" si="18"/>
        <v>#REF!</v>
      </c>
      <c r="H109" s="27" t="e">
        <f t="shared" si="21"/>
        <v>#REF!</v>
      </c>
      <c r="I109" s="32"/>
      <c r="J109" s="29" t="e">
        <f t="shared" si="19"/>
        <v>#REF!</v>
      </c>
      <c r="K109">
        <f>IF(B109=$G$2,SUM($J$19:J109),0)</f>
        <v>0</v>
      </c>
      <c r="L109">
        <f>IF(B109=$G$2,SUM($J$19:J108),0)</f>
        <v>0</v>
      </c>
    </row>
    <row r="110" spans="1:12" outlineLevel="1">
      <c r="A110" s="24" t="e">
        <f>#REF!</f>
        <v>#REF!</v>
      </c>
      <c r="B110" s="10">
        <f t="shared" si="22"/>
        <v>91</v>
      </c>
      <c r="C110" s="26" t="e">
        <f t="shared" si="15"/>
        <v>#REF!</v>
      </c>
      <c r="D110" s="26" t="e">
        <f t="shared" si="16"/>
        <v>#REF!</v>
      </c>
      <c r="E110" s="27" t="e">
        <f t="shared" si="20"/>
        <v>#REF!</v>
      </c>
      <c r="F110" s="26" t="e">
        <f t="shared" si="17"/>
        <v>#REF!</v>
      </c>
      <c r="G110" s="26" t="e">
        <f t="shared" si="18"/>
        <v>#REF!</v>
      </c>
      <c r="H110" s="27" t="e">
        <f t="shared" si="21"/>
        <v>#REF!</v>
      </c>
      <c r="I110" s="32"/>
      <c r="J110" s="29" t="e">
        <f t="shared" si="19"/>
        <v>#REF!</v>
      </c>
      <c r="K110">
        <f>IF(B110=$G$2,SUM($J$19:J110),0)</f>
        <v>0</v>
      </c>
      <c r="L110">
        <f>IF(B110=$G$2,SUM($J$19:J109),0)</f>
        <v>0</v>
      </c>
    </row>
    <row r="111" spans="1:12" outlineLevel="1">
      <c r="A111" s="24" t="e">
        <f>#REF!</f>
        <v>#REF!</v>
      </c>
      <c r="B111" s="10">
        <f t="shared" si="22"/>
        <v>92</v>
      </c>
      <c r="C111" s="26" t="e">
        <f t="shared" si="15"/>
        <v>#REF!</v>
      </c>
      <c r="D111" s="26" t="e">
        <f t="shared" si="16"/>
        <v>#REF!</v>
      </c>
      <c r="E111" s="27" t="e">
        <f t="shared" si="20"/>
        <v>#REF!</v>
      </c>
      <c r="F111" s="26" t="e">
        <f t="shared" si="17"/>
        <v>#REF!</v>
      </c>
      <c r="G111" s="26" t="e">
        <f t="shared" si="18"/>
        <v>#REF!</v>
      </c>
      <c r="H111" s="27" t="e">
        <f t="shared" si="21"/>
        <v>#REF!</v>
      </c>
      <c r="I111" s="32"/>
      <c r="J111" s="29" t="e">
        <f t="shared" si="19"/>
        <v>#REF!</v>
      </c>
      <c r="K111">
        <f>IF(B111=$G$2,SUM($J$19:J111),0)</f>
        <v>0</v>
      </c>
      <c r="L111">
        <f>IF(B111=$G$2,SUM($J$19:J110),0)</f>
        <v>0</v>
      </c>
    </row>
    <row r="112" spans="1:12" outlineLevel="1">
      <c r="A112" s="24" t="e">
        <f>#REF!</f>
        <v>#REF!</v>
      </c>
      <c r="B112" s="10">
        <f t="shared" si="22"/>
        <v>93</v>
      </c>
      <c r="C112" s="26" t="e">
        <f t="shared" si="15"/>
        <v>#REF!</v>
      </c>
      <c r="D112" s="26" t="e">
        <f t="shared" si="16"/>
        <v>#REF!</v>
      </c>
      <c r="E112" s="27" t="e">
        <f t="shared" si="20"/>
        <v>#REF!</v>
      </c>
      <c r="F112" s="26" t="e">
        <f t="shared" si="17"/>
        <v>#REF!</v>
      </c>
      <c r="G112" s="26" t="e">
        <f t="shared" si="18"/>
        <v>#REF!</v>
      </c>
      <c r="H112" s="27" t="e">
        <f t="shared" si="21"/>
        <v>#REF!</v>
      </c>
      <c r="I112" s="32"/>
      <c r="J112" s="29" t="e">
        <f t="shared" si="19"/>
        <v>#REF!</v>
      </c>
      <c r="K112">
        <f>IF(B112=$G$2,SUM($J$19:J112),0)</f>
        <v>0</v>
      </c>
      <c r="L112">
        <f>IF(B112=$G$2,SUM($J$19:J111),0)</f>
        <v>0</v>
      </c>
    </row>
    <row r="113" spans="1:12" outlineLevel="1">
      <c r="A113" s="24" t="e">
        <f>#REF!</f>
        <v>#REF!</v>
      </c>
      <c r="B113" s="10">
        <f t="shared" si="22"/>
        <v>94</v>
      </c>
      <c r="C113" s="26" t="e">
        <f t="shared" si="15"/>
        <v>#REF!</v>
      </c>
      <c r="D113" s="26" t="e">
        <f t="shared" si="16"/>
        <v>#REF!</v>
      </c>
      <c r="E113" s="27" t="e">
        <f t="shared" si="20"/>
        <v>#REF!</v>
      </c>
      <c r="F113" s="26" t="e">
        <f t="shared" si="17"/>
        <v>#REF!</v>
      </c>
      <c r="G113" s="26" t="e">
        <f t="shared" si="18"/>
        <v>#REF!</v>
      </c>
      <c r="H113" s="27" t="e">
        <f t="shared" si="21"/>
        <v>#REF!</v>
      </c>
      <c r="I113" s="32"/>
      <c r="J113" s="29" t="e">
        <f t="shared" si="19"/>
        <v>#REF!</v>
      </c>
      <c r="K113">
        <f>IF(B113=$G$2,SUM($J$19:J113),0)</f>
        <v>0</v>
      </c>
      <c r="L113">
        <f>IF(B113=$G$2,SUM($J$19:J112),0)</f>
        <v>0</v>
      </c>
    </row>
    <row r="114" spans="1:12" outlineLevel="1">
      <c r="A114" s="24" t="e">
        <f>#REF!</f>
        <v>#REF!</v>
      </c>
      <c r="B114" s="10">
        <f t="shared" si="22"/>
        <v>95</v>
      </c>
      <c r="C114" s="26" t="e">
        <f t="shared" si="15"/>
        <v>#REF!</v>
      </c>
      <c r="D114" s="26" t="e">
        <f t="shared" si="16"/>
        <v>#REF!</v>
      </c>
      <c r="E114" s="27" t="e">
        <f t="shared" si="20"/>
        <v>#REF!</v>
      </c>
      <c r="F114" s="26" t="e">
        <f t="shared" si="17"/>
        <v>#REF!</v>
      </c>
      <c r="G114" s="26" t="e">
        <f t="shared" si="18"/>
        <v>#REF!</v>
      </c>
      <c r="H114" s="27" t="e">
        <f t="shared" si="21"/>
        <v>#REF!</v>
      </c>
      <c r="I114" s="32"/>
      <c r="J114" s="29" t="e">
        <f t="shared" si="19"/>
        <v>#REF!</v>
      </c>
      <c r="K114">
        <f>IF(B114=$G$2,SUM($J$19:J114),0)</f>
        <v>0</v>
      </c>
      <c r="L114">
        <f>IF(B114=$G$2,SUM($J$19:J113),0)</f>
        <v>0</v>
      </c>
    </row>
    <row r="115" spans="1:12" outlineLevel="1">
      <c r="A115" s="24" t="e">
        <f>#REF!</f>
        <v>#REF!</v>
      </c>
      <c r="B115" s="10">
        <f t="shared" si="22"/>
        <v>96</v>
      </c>
      <c r="C115" s="26" t="e">
        <f t="shared" ref="C115:C146" si="23">(IF($I$5=1,0,IF($B115&gt;=$C$5,$G$5,0))*IF($I$5=1,IF($B115&gt;($D$5+($B$19-$G$1)),0,IF(GCD(($D$5+($B$19-$G$1)-$B115),$H$5)=$H$5,1,0)),IF($B115&gt;$D$5,0,IF(GCD(($D$5-$B115),$H$5)=$H$5,1,0))))+(IF($I$6=1,0,IF($B115&gt;=$C$6,$G$6,0))*IF($I$6=1,IF($B115&gt;($D$6+($B$19-$G$1)),0,IF(GCD(($D$6+($B$19-$G$1)-$B115),$H$6)=$H$6,1,0)),IF($B115&gt;$D$6,0,IF(GCD(($D$6-$B115),$H$6)=$H$6,1,0))))+(IF($I$7=1,0,IF($B115&gt;=$C$7,$G$7,0))*IF($I$7=1,IF($B115&gt;($D$7+($B$19-$G$1)),0,IF(GCD(($D$7+($B$19-$G$1)-$B115),$H$7)=$H$7,1,0)),IF($B115&gt;$D$7,0,IF(GCD(($D$7-$B115),$H$7)=$H$7,1,0))))</f>
        <v>#REF!</v>
      </c>
      <c r="D115" s="26" t="e">
        <f t="shared" ref="D115:D146" si="24">(IF($I$8=1,0,IF($B115&gt;=$C$8,$G$8,0))*IF($I$8=1,IF($B115&gt;($D$8+($B$19-$G$1)),0,IF(GCD(($D$8+($B$19-$G$1)-$B115),$H$8)=$H$8,1,0)),IF($B115&gt;$D$8,0,IF(GCD(($D$8-B115),$H$8)=$H$8,1,0))))+(IF($I$9=1,0,IF($B115&gt;=$C$9,$G$9,0))*IF($I$9=1,IF($B115&gt;($D$9+($B$19-$G$1)),0,IF(GCD(($D$9+($B$19-$G$1)-$B115),$H$9)=$H$9,1,0)),IF($B115&gt;$D$9,0,IF(GCD(($D$9-$B115),$H$9)=$H$9,1,0))))+(IF($I$10=1,0,IF($B115&gt;=$C$10,$G$10,0))*IF($I$10=1,IF($B115&gt;($D$10+($B$19-$G$1)),0,IF(GCD(($D$10+($B$19-$G$1)-$B115),$H$10)=$H$10,1,0)),IF($B115&gt;$D$10,0,IF(GCD(($D$10-$B115),$H$10)=$H$10,1,0))))</f>
        <v>#REF!</v>
      </c>
      <c r="E115" s="27" t="e">
        <f t="shared" si="20"/>
        <v>#REF!</v>
      </c>
      <c r="F115" s="26" t="e">
        <f t="shared" ref="F115:F146" si="25">(IF($I$5=1,IF($B115&gt;=($C$5+($B$19-$G$1)),$G$5,0),0)*IF($I$5=1,IF($B115&gt;($D$5+($B$19-$G$1)),0,IF(GCD(($D$5+($B$19-$G$1)-$B115),$H$5)=$H$5,1,0)),IF($B115&gt;$D$5,0,IF(GCD(($D$5-$B115),$H$5)=$H$5,1,0))))+(IF($I$6=1,IF($B115&gt;=($C$6+($B$19-$G$1)),$G$6,0),0)*IF($I$6=1,IF($B115&gt;($D$6+($B$19-$G$1)),0,IF(GCD(($D$6+($B$19-$G$1)-$B115),$H$6)=$H$6,1,0)),IF($B115&gt;$D$6,0,IF(GCD(($D$6-$B115),$H$6)=$H$6,1,0))))+(IF($I$7=1,IF($B115&gt;=($C$7+($B$19-$G$1)),$G$7,0),0)*IF($I$7=1,IF($B115&gt;($D$7+($B$19-$G$1)),0,IF(GCD(($D$7+($B$19-$G$1)-$B115),$H$7)=$H$7,1,0)),IF($B115&gt;$D$7,0,IF(GCD(($D$7-$B115),$H$7)=$H$7,1,0))))</f>
        <v>#REF!</v>
      </c>
      <c r="G115" s="26" t="e">
        <f t="shared" ref="G115:G146" si="26">(IF($I$8=1,IF($B115&gt;=($C$8+($B$19-$G$1)),$G$8,0),0)*IF($I$8=1,IF($B115&gt;($D$8+($B$19-$G$1)),0,IF(GCD(($D$8+($B$19-$G$1)-$B115),$H$8)=$H$8,1,0)),IF($B115&gt;$D$8,0,IF(GCD(($D$8-$B115),$H$8)=$H$8,1,0))))+(IF($I$9=1,IF($B115&gt;=($C$9+($B$19-$G$1)),$G$9,0),0)*IF($I$9=1,IF($B115&gt;($D$9+($B$19-$G$1)),0,IF(GCD(($D$9+($B$19-$G$1)-$B115),$H$9)=$H$9,1,0)),IF($B115&gt;$D$9,0,IF(GCD(($D$9-$B115),$H$9)=$H$9,1,0))))+(IF($I$10=1,IF($B115&gt;=($C$10+($B$19-$G$1)),$G$10,0),0)*IF($I$10=1,IF($B115&gt;($D$10+($B$19-$G$1)),0,IF(GCD(($D$10+($B$19-$G$1)-$B115),$H$10)=$H$10,1,0)),IF($B115&gt;$D$10,0,IF(GCD(($D$10-$B115),$H$10)=$H$10,1,0))))</f>
        <v>#REF!</v>
      </c>
      <c r="H115" s="27" t="e">
        <f t="shared" si="21"/>
        <v>#REF!</v>
      </c>
      <c r="I115" s="32"/>
      <c r="J115" s="29" t="e">
        <f t="shared" si="19"/>
        <v>#REF!</v>
      </c>
      <c r="K115">
        <f>IF(B115=$G$2,SUM($J$19:J115),0)</f>
        <v>0</v>
      </c>
      <c r="L115">
        <f>IF(B115=$G$2,SUM($J$19:J114),0)</f>
        <v>0</v>
      </c>
    </row>
    <row r="116" spans="1:12" outlineLevel="1">
      <c r="A116" s="24" t="e">
        <f>#REF!</f>
        <v>#REF!</v>
      </c>
      <c r="B116" s="10">
        <f t="shared" si="22"/>
        <v>97</v>
      </c>
      <c r="C116" s="26" t="e">
        <f t="shared" si="23"/>
        <v>#REF!</v>
      </c>
      <c r="D116" s="26" t="e">
        <f t="shared" si="24"/>
        <v>#REF!</v>
      </c>
      <c r="E116" s="27" t="e">
        <f t="shared" si="20"/>
        <v>#REF!</v>
      </c>
      <c r="F116" s="26" t="e">
        <f t="shared" si="25"/>
        <v>#REF!</v>
      </c>
      <c r="G116" s="26" t="e">
        <f t="shared" si="26"/>
        <v>#REF!</v>
      </c>
      <c r="H116" s="27" t="e">
        <f t="shared" si="21"/>
        <v>#REF!</v>
      </c>
      <c r="I116" s="32"/>
      <c r="J116" s="29" t="e">
        <f t="shared" si="19"/>
        <v>#REF!</v>
      </c>
      <c r="K116">
        <f>IF(B116=$G$2,SUM($J$19:J116),0)</f>
        <v>0</v>
      </c>
      <c r="L116">
        <f>IF(B116=$G$2,SUM($J$19:J115),0)</f>
        <v>0</v>
      </c>
    </row>
    <row r="117" spans="1:12" outlineLevel="1">
      <c r="A117" s="24" t="e">
        <f>#REF!</f>
        <v>#REF!</v>
      </c>
      <c r="B117" s="10">
        <f t="shared" si="22"/>
        <v>98</v>
      </c>
      <c r="C117" s="26" t="e">
        <f t="shared" si="23"/>
        <v>#REF!</v>
      </c>
      <c r="D117" s="26" t="e">
        <f t="shared" si="24"/>
        <v>#REF!</v>
      </c>
      <c r="E117" s="27" t="e">
        <f t="shared" si="20"/>
        <v>#REF!</v>
      </c>
      <c r="F117" s="26" t="e">
        <f t="shared" si="25"/>
        <v>#REF!</v>
      </c>
      <c r="G117" s="26" t="e">
        <f t="shared" si="26"/>
        <v>#REF!</v>
      </c>
      <c r="H117" s="27" t="e">
        <f t="shared" si="21"/>
        <v>#REF!</v>
      </c>
      <c r="I117" s="32"/>
      <c r="J117" s="29" t="e">
        <f t="shared" si="19"/>
        <v>#REF!</v>
      </c>
      <c r="K117">
        <f>IF(B117=$G$2,SUM($J$19:J117),0)</f>
        <v>0</v>
      </c>
      <c r="L117">
        <f>IF(B117=$G$2,SUM($J$19:J116),0)</f>
        <v>0</v>
      </c>
    </row>
    <row r="118" spans="1:12" outlineLevel="1">
      <c r="A118" s="24" t="e">
        <f>#REF!</f>
        <v>#REF!</v>
      </c>
      <c r="B118" s="10">
        <f t="shared" si="22"/>
        <v>99</v>
      </c>
      <c r="C118" s="26" t="e">
        <f t="shared" si="23"/>
        <v>#REF!</v>
      </c>
      <c r="D118" s="26" t="e">
        <f t="shared" si="24"/>
        <v>#REF!</v>
      </c>
      <c r="E118" s="27" t="e">
        <f t="shared" si="20"/>
        <v>#REF!</v>
      </c>
      <c r="F118" s="26" t="e">
        <f t="shared" si="25"/>
        <v>#REF!</v>
      </c>
      <c r="G118" s="26" t="e">
        <f t="shared" si="26"/>
        <v>#REF!</v>
      </c>
      <c r="H118" s="27" t="e">
        <f t="shared" si="21"/>
        <v>#REF!</v>
      </c>
      <c r="I118" s="32"/>
      <c r="J118" s="29" t="e">
        <f t="shared" si="19"/>
        <v>#REF!</v>
      </c>
      <c r="K118">
        <f>IF(B118=$G$2,SUM($J$19:J118),0)</f>
        <v>0</v>
      </c>
      <c r="L118">
        <f>IF(B118=$G$2,SUM($J$19:J117),0)</f>
        <v>0</v>
      </c>
    </row>
    <row r="119" spans="1:12" outlineLevel="1">
      <c r="A119" s="24" t="e">
        <f>#REF!</f>
        <v>#REF!</v>
      </c>
      <c r="B119" s="10">
        <f t="shared" si="22"/>
        <v>100</v>
      </c>
      <c r="C119" s="26" t="e">
        <f t="shared" si="23"/>
        <v>#REF!</v>
      </c>
      <c r="D119" s="26" t="e">
        <f t="shared" si="24"/>
        <v>#REF!</v>
      </c>
      <c r="E119" s="27" t="e">
        <f t="shared" si="20"/>
        <v>#REF!</v>
      </c>
      <c r="F119" s="26" t="e">
        <f t="shared" si="25"/>
        <v>#REF!</v>
      </c>
      <c r="G119" s="26" t="e">
        <f t="shared" si="26"/>
        <v>#REF!</v>
      </c>
      <c r="H119" s="27" t="e">
        <f t="shared" si="21"/>
        <v>#REF!</v>
      </c>
      <c r="I119" s="32"/>
      <c r="J119" s="29" t="e">
        <f t="shared" si="19"/>
        <v>#REF!</v>
      </c>
      <c r="K119">
        <f>IF(B119=$G$2,SUM($J$19:J119),0)</f>
        <v>0</v>
      </c>
      <c r="L119">
        <f>IF(B119=$G$2,SUM($J$19:J118),0)</f>
        <v>0</v>
      </c>
    </row>
    <row r="120" spans="1:12" outlineLevel="1">
      <c r="A120" s="24" t="e">
        <f>#REF!</f>
        <v>#REF!</v>
      </c>
      <c r="B120" s="10">
        <f t="shared" si="22"/>
        <v>101</v>
      </c>
      <c r="C120" s="26" t="e">
        <f t="shared" si="23"/>
        <v>#REF!</v>
      </c>
      <c r="D120" s="26" t="e">
        <f t="shared" si="24"/>
        <v>#REF!</v>
      </c>
      <c r="E120" s="27" t="e">
        <f t="shared" si="20"/>
        <v>#REF!</v>
      </c>
      <c r="F120" s="26" t="e">
        <f t="shared" si="25"/>
        <v>#REF!</v>
      </c>
      <c r="G120" s="26" t="e">
        <f t="shared" si="26"/>
        <v>#REF!</v>
      </c>
      <c r="H120" s="27" t="e">
        <f t="shared" si="21"/>
        <v>#REF!</v>
      </c>
      <c r="I120" s="32"/>
      <c r="J120" s="29" t="e">
        <f t="shared" si="19"/>
        <v>#REF!</v>
      </c>
      <c r="K120">
        <f>IF(B120=$G$2,SUM($J$19:J120),0)</f>
        <v>0</v>
      </c>
      <c r="L120">
        <f>IF(B120=$G$2,SUM($J$19:J119),0)</f>
        <v>0</v>
      </c>
    </row>
    <row r="121" spans="1:12" outlineLevel="1">
      <c r="A121" s="24" t="e">
        <f>#REF!</f>
        <v>#REF!</v>
      </c>
      <c r="B121" s="10">
        <f t="shared" si="22"/>
        <v>102</v>
      </c>
      <c r="C121" s="26" t="e">
        <f t="shared" si="23"/>
        <v>#REF!</v>
      </c>
      <c r="D121" s="26" t="e">
        <f t="shared" si="24"/>
        <v>#REF!</v>
      </c>
      <c r="E121" s="27" t="e">
        <f t="shared" si="20"/>
        <v>#REF!</v>
      </c>
      <c r="F121" s="26" t="e">
        <f t="shared" si="25"/>
        <v>#REF!</v>
      </c>
      <c r="G121" s="26" t="e">
        <f t="shared" si="26"/>
        <v>#REF!</v>
      </c>
      <c r="H121" s="27" t="e">
        <f t="shared" si="21"/>
        <v>#REF!</v>
      </c>
      <c r="I121" s="32"/>
      <c r="J121" s="29" t="e">
        <f t="shared" si="19"/>
        <v>#REF!</v>
      </c>
      <c r="K121">
        <f>IF(B121=$G$2,SUM($J$19:J121),0)</f>
        <v>0</v>
      </c>
      <c r="L121">
        <f>IF(B121=$G$2,SUM($J$19:J120),0)</f>
        <v>0</v>
      </c>
    </row>
    <row r="122" spans="1:12" outlineLevel="1">
      <c r="A122" s="24" t="e">
        <f>#REF!</f>
        <v>#REF!</v>
      </c>
      <c r="B122" s="10">
        <f t="shared" si="22"/>
        <v>103</v>
      </c>
      <c r="C122" s="26" t="e">
        <f t="shared" si="23"/>
        <v>#REF!</v>
      </c>
      <c r="D122" s="26" t="e">
        <f t="shared" si="24"/>
        <v>#REF!</v>
      </c>
      <c r="E122" s="27" t="e">
        <f t="shared" si="20"/>
        <v>#REF!</v>
      </c>
      <c r="F122" s="26" t="e">
        <f t="shared" si="25"/>
        <v>#REF!</v>
      </c>
      <c r="G122" s="26" t="e">
        <f t="shared" si="26"/>
        <v>#REF!</v>
      </c>
      <c r="H122" s="27" t="e">
        <f t="shared" si="21"/>
        <v>#REF!</v>
      </c>
      <c r="I122" s="32"/>
      <c r="J122" s="29" t="e">
        <f t="shared" si="19"/>
        <v>#REF!</v>
      </c>
      <c r="K122">
        <f>IF(B122=$G$2,SUM($J$19:J122),0)</f>
        <v>0</v>
      </c>
      <c r="L122">
        <f>IF(B122=$G$2,SUM($J$19:J121),0)</f>
        <v>0</v>
      </c>
    </row>
    <row r="123" spans="1:12" outlineLevel="1">
      <c r="A123" s="24" t="e">
        <f>#REF!</f>
        <v>#REF!</v>
      </c>
      <c r="B123" s="10">
        <f t="shared" si="22"/>
        <v>104</v>
      </c>
      <c r="C123" s="26" t="e">
        <f t="shared" si="23"/>
        <v>#REF!</v>
      </c>
      <c r="D123" s="26" t="e">
        <f t="shared" si="24"/>
        <v>#REF!</v>
      </c>
      <c r="E123" s="27" t="e">
        <f t="shared" si="20"/>
        <v>#REF!</v>
      </c>
      <c r="F123" s="26" t="e">
        <f t="shared" si="25"/>
        <v>#REF!</v>
      </c>
      <c r="G123" s="26" t="e">
        <f t="shared" si="26"/>
        <v>#REF!</v>
      </c>
      <c r="H123" s="27" t="e">
        <f t="shared" si="21"/>
        <v>#REF!</v>
      </c>
      <c r="I123" s="32"/>
      <c r="J123" s="29" t="e">
        <f t="shared" si="19"/>
        <v>#REF!</v>
      </c>
      <c r="K123">
        <f>IF(B123=$G$2,SUM($J$19:J123),0)</f>
        <v>0</v>
      </c>
      <c r="L123">
        <f>IF(B123=$G$2,SUM($J$19:J122),0)</f>
        <v>0</v>
      </c>
    </row>
    <row r="124" spans="1:12" outlineLevel="1">
      <c r="A124" s="24" t="e">
        <f>#REF!</f>
        <v>#REF!</v>
      </c>
      <c r="B124" s="10">
        <f t="shared" si="22"/>
        <v>105</v>
      </c>
      <c r="C124" s="26" t="e">
        <f t="shared" si="23"/>
        <v>#REF!</v>
      </c>
      <c r="D124" s="26" t="e">
        <f t="shared" si="24"/>
        <v>#REF!</v>
      </c>
      <c r="E124" s="27" t="e">
        <f t="shared" si="20"/>
        <v>#REF!</v>
      </c>
      <c r="F124" s="26" t="e">
        <f t="shared" si="25"/>
        <v>#REF!</v>
      </c>
      <c r="G124" s="26" t="e">
        <f t="shared" si="26"/>
        <v>#REF!</v>
      </c>
      <c r="H124" s="27" t="e">
        <f t="shared" si="21"/>
        <v>#REF!</v>
      </c>
      <c r="I124" s="32"/>
      <c r="J124" s="29" t="e">
        <f t="shared" si="19"/>
        <v>#REF!</v>
      </c>
      <c r="K124">
        <f>IF(B124=$G$2,SUM($J$19:J124),0)</f>
        <v>0</v>
      </c>
      <c r="L124">
        <f>IF(B124=$G$2,SUM($J$19:J123),0)</f>
        <v>0</v>
      </c>
    </row>
    <row r="125" spans="1:12" outlineLevel="1">
      <c r="A125" s="24" t="e">
        <f>#REF!</f>
        <v>#REF!</v>
      </c>
      <c r="B125" s="10">
        <f t="shared" si="22"/>
        <v>106</v>
      </c>
      <c r="C125" s="26" t="e">
        <f t="shared" si="23"/>
        <v>#REF!</v>
      </c>
      <c r="D125" s="26" t="e">
        <f t="shared" si="24"/>
        <v>#REF!</v>
      </c>
      <c r="E125" s="27" t="e">
        <f t="shared" si="20"/>
        <v>#REF!</v>
      </c>
      <c r="F125" s="26" t="e">
        <f t="shared" si="25"/>
        <v>#REF!</v>
      </c>
      <c r="G125" s="26" t="e">
        <f t="shared" si="26"/>
        <v>#REF!</v>
      </c>
      <c r="H125" s="27" t="e">
        <f t="shared" si="21"/>
        <v>#REF!</v>
      </c>
      <c r="I125" s="32"/>
      <c r="J125" s="29" t="e">
        <f t="shared" si="19"/>
        <v>#REF!</v>
      </c>
      <c r="K125">
        <f>IF(B125=$G$2,SUM($J$19:J125),0)</f>
        <v>0</v>
      </c>
      <c r="L125">
        <f>IF(B125=$G$2,SUM($J$19:J124),0)</f>
        <v>0</v>
      </c>
    </row>
    <row r="126" spans="1:12" outlineLevel="1">
      <c r="A126" s="24" t="e">
        <f>#REF!</f>
        <v>#REF!</v>
      </c>
      <c r="B126" s="10">
        <f t="shared" si="22"/>
        <v>107</v>
      </c>
      <c r="C126" s="26" t="e">
        <f t="shared" si="23"/>
        <v>#REF!</v>
      </c>
      <c r="D126" s="26" t="e">
        <f t="shared" si="24"/>
        <v>#REF!</v>
      </c>
      <c r="E126" s="27" t="e">
        <f t="shared" si="20"/>
        <v>#REF!</v>
      </c>
      <c r="F126" s="26" t="e">
        <f t="shared" si="25"/>
        <v>#REF!</v>
      </c>
      <c r="G126" s="26" t="e">
        <f t="shared" si="26"/>
        <v>#REF!</v>
      </c>
      <c r="H126" s="27" t="e">
        <f t="shared" si="21"/>
        <v>#REF!</v>
      </c>
      <c r="I126" s="32"/>
      <c r="J126" s="29" t="e">
        <f t="shared" si="19"/>
        <v>#REF!</v>
      </c>
      <c r="K126">
        <f>IF(B126=$G$2,SUM($J$19:J126),0)</f>
        <v>0</v>
      </c>
      <c r="L126">
        <f>IF(B126=$G$2,SUM($J$19:J125),0)</f>
        <v>0</v>
      </c>
    </row>
    <row r="127" spans="1:12" outlineLevel="1">
      <c r="A127" s="24" t="e">
        <f>#REF!</f>
        <v>#REF!</v>
      </c>
      <c r="B127" s="10">
        <f t="shared" si="22"/>
        <v>108</v>
      </c>
      <c r="C127" s="26" t="e">
        <f t="shared" si="23"/>
        <v>#REF!</v>
      </c>
      <c r="D127" s="26" t="e">
        <f t="shared" si="24"/>
        <v>#REF!</v>
      </c>
      <c r="E127" s="27" t="e">
        <f t="shared" si="20"/>
        <v>#REF!</v>
      </c>
      <c r="F127" s="26" t="e">
        <f t="shared" si="25"/>
        <v>#REF!</v>
      </c>
      <c r="G127" s="26" t="e">
        <f t="shared" si="26"/>
        <v>#REF!</v>
      </c>
      <c r="H127" s="27" t="e">
        <f t="shared" si="21"/>
        <v>#REF!</v>
      </c>
      <c r="I127" s="32"/>
      <c r="J127" s="29" t="e">
        <f t="shared" si="19"/>
        <v>#REF!</v>
      </c>
      <c r="K127">
        <f>IF(B127=$G$2,SUM($J$19:J127),0)</f>
        <v>0</v>
      </c>
      <c r="L127">
        <f>IF(B127=$G$2,SUM($J$19:J126),0)</f>
        <v>0</v>
      </c>
    </row>
    <row r="128" spans="1:12" outlineLevel="1">
      <c r="A128" s="24" t="e">
        <f>#REF!</f>
        <v>#REF!</v>
      </c>
      <c r="B128" s="10">
        <f t="shared" si="22"/>
        <v>109</v>
      </c>
      <c r="C128" s="26" t="e">
        <f t="shared" si="23"/>
        <v>#REF!</v>
      </c>
      <c r="D128" s="26" t="e">
        <f t="shared" si="24"/>
        <v>#REF!</v>
      </c>
      <c r="E128" s="27" t="e">
        <f t="shared" si="20"/>
        <v>#REF!</v>
      </c>
      <c r="F128" s="26" t="e">
        <f t="shared" si="25"/>
        <v>#REF!</v>
      </c>
      <c r="G128" s="26" t="e">
        <f t="shared" si="26"/>
        <v>#REF!</v>
      </c>
      <c r="H128" s="27" t="e">
        <f t="shared" si="21"/>
        <v>#REF!</v>
      </c>
      <c r="I128" s="32"/>
      <c r="J128" s="29" t="e">
        <f t="shared" si="19"/>
        <v>#REF!</v>
      </c>
      <c r="K128">
        <f>IF(B128=$G$2,SUM($J$19:J128),0)</f>
        <v>0</v>
      </c>
      <c r="L128">
        <f>IF(B128=$G$2,SUM($J$19:J127),0)</f>
        <v>0</v>
      </c>
    </row>
    <row r="129" spans="1:12" outlineLevel="1">
      <c r="A129" s="24" t="e">
        <f>#REF!</f>
        <v>#REF!</v>
      </c>
      <c r="B129" s="10">
        <f t="shared" si="22"/>
        <v>110</v>
      </c>
      <c r="C129" s="26" t="e">
        <f t="shared" si="23"/>
        <v>#REF!</v>
      </c>
      <c r="D129" s="26" t="e">
        <f t="shared" si="24"/>
        <v>#REF!</v>
      </c>
      <c r="E129" s="27" t="e">
        <f t="shared" si="20"/>
        <v>#REF!</v>
      </c>
      <c r="F129" s="26" t="e">
        <f t="shared" si="25"/>
        <v>#REF!</v>
      </c>
      <c r="G129" s="26" t="e">
        <f t="shared" si="26"/>
        <v>#REF!</v>
      </c>
      <c r="H129" s="27" t="e">
        <f t="shared" si="21"/>
        <v>#REF!</v>
      </c>
      <c r="I129" s="32"/>
      <c r="J129" s="29" t="e">
        <f t="shared" si="19"/>
        <v>#REF!</v>
      </c>
      <c r="K129">
        <f>IF(B129=$G$2,SUM($J$19:J129),0)</f>
        <v>0</v>
      </c>
      <c r="L129">
        <f>IF(B129=$G$2,SUM($J$19:J128),0)</f>
        <v>0</v>
      </c>
    </row>
    <row r="130" spans="1:12" outlineLevel="1">
      <c r="A130" s="24" t="e">
        <f>#REF!</f>
        <v>#REF!</v>
      </c>
      <c r="B130" s="10">
        <f t="shared" si="22"/>
        <v>111</v>
      </c>
      <c r="C130" s="26" t="e">
        <f t="shared" si="23"/>
        <v>#REF!</v>
      </c>
      <c r="D130" s="26" t="e">
        <f t="shared" si="24"/>
        <v>#REF!</v>
      </c>
      <c r="E130" s="27" t="e">
        <f t="shared" si="20"/>
        <v>#REF!</v>
      </c>
      <c r="F130" s="26" t="e">
        <f t="shared" si="25"/>
        <v>#REF!</v>
      </c>
      <c r="G130" s="26" t="e">
        <f t="shared" si="26"/>
        <v>#REF!</v>
      </c>
      <c r="H130" s="27" t="e">
        <f t="shared" si="21"/>
        <v>#REF!</v>
      </c>
      <c r="I130" s="32"/>
      <c r="J130" s="29" t="e">
        <f t="shared" si="19"/>
        <v>#REF!</v>
      </c>
      <c r="K130">
        <f>IF(B130=$G$2,SUM($J$19:J130),0)</f>
        <v>0</v>
      </c>
      <c r="L130">
        <f>IF(B130=$G$2,SUM($J$19:J129),0)</f>
        <v>0</v>
      </c>
    </row>
    <row r="131" spans="1:12" outlineLevel="1">
      <c r="A131" s="24" t="e">
        <f>#REF!</f>
        <v>#REF!</v>
      </c>
      <c r="B131" s="10">
        <f t="shared" si="22"/>
        <v>112</v>
      </c>
      <c r="C131" s="26" t="e">
        <f t="shared" si="23"/>
        <v>#REF!</v>
      </c>
      <c r="D131" s="26" t="e">
        <f t="shared" si="24"/>
        <v>#REF!</v>
      </c>
      <c r="E131" s="27" t="e">
        <f t="shared" si="20"/>
        <v>#REF!</v>
      </c>
      <c r="F131" s="26" t="e">
        <f t="shared" si="25"/>
        <v>#REF!</v>
      </c>
      <c r="G131" s="26" t="e">
        <f t="shared" si="26"/>
        <v>#REF!</v>
      </c>
      <c r="H131" s="27" t="e">
        <f t="shared" si="21"/>
        <v>#REF!</v>
      </c>
      <c r="I131" s="32"/>
      <c r="J131" s="29" t="e">
        <f t="shared" si="19"/>
        <v>#REF!</v>
      </c>
      <c r="K131">
        <f>IF(B131=$G$2,SUM($J$19:J131),0)</f>
        <v>0</v>
      </c>
      <c r="L131">
        <f>IF(B131=$G$2,SUM($J$19:J130),0)</f>
        <v>0</v>
      </c>
    </row>
    <row r="132" spans="1:12" outlineLevel="1">
      <c r="A132" s="24" t="e">
        <f>#REF!</f>
        <v>#REF!</v>
      </c>
      <c r="B132" s="10">
        <f t="shared" si="22"/>
        <v>113</v>
      </c>
      <c r="C132" s="26" t="e">
        <f t="shared" si="23"/>
        <v>#REF!</v>
      </c>
      <c r="D132" s="26" t="e">
        <f t="shared" si="24"/>
        <v>#REF!</v>
      </c>
      <c r="E132" s="27" t="e">
        <f t="shared" si="20"/>
        <v>#REF!</v>
      </c>
      <c r="F132" s="26" t="e">
        <f t="shared" si="25"/>
        <v>#REF!</v>
      </c>
      <c r="G132" s="26" t="e">
        <f t="shared" si="26"/>
        <v>#REF!</v>
      </c>
      <c r="H132" s="27" t="e">
        <f t="shared" si="21"/>
        <v>#REF!</v>
      </c>
      <c r="I132" s="32"/>
      <c r="J132" s="29" t="e">
        <f t="shared" si="19"/>
        <v>#REF!</v>
      </c>
      <c r="K132">
        <f>IF(B132=$G$2,SUM($J$19:J132),0)</f>
        <v>0</v>
      </c>
      <c r="L132">
        <f>IF(B132=$G$2,SUM($J$19:J131),0)</f>
        <v>0</v>
      </c>
    </row>
    <row r="133" spans="1:12" outlineLevel="1">
      <c r="A133" s="24" t="e">
        <f>#REF!</f>
        <v>#REF!</v>
      </c>
      <c r="B133" s="10">
        <f t="shared" si="22"/>
        <v>114</v>
      </c>
      <c r="C133" s="26" t="e">
        <f t="shared" si="23"/>
        <v>#REF!</v>
      </c>
      <c r="D133" s="26" t="e">
        <f t="shared" si="24"/>
        <v>#REF!</v>
      </c>
      <c r="E133" s="27" t="e">
        <f t="shared" si="20"/>
        <v>#REF!</v>
      </c>
      <c r="F133" s="26" t="e">
        <f t="shared" si="25"/>
        <v>#REF!</v>
      </c>
      <c r="G133" s="26" t="e">
        <f t="shared" si="26"/>
        <v>#REF!</v>
      </c>
      <c r="H133" s="27" t="e">
        <f t="shared" si="21"/>
        <v>#REF!</v>
      </c>
      <c r="I133" s="32"/>
      <c r="J133" s="29" t="e">
        <f t="shared" si="19"/>
        <v>#REF!</v>
      </c>
      <c r="K133">
        <f>IF(B133=$G$2,SUM($J$19:J133),0)</f>
        <v>0</v>
      </c>
      <c r="L133">
        <f>IF(B133=$G$2,SUM($J$19:J132),0)</f>
        <v>0</v>
      </c>
    </row>
    <row r="134" spans="1:12" outlineLevel="1">
      <c r="A134" s="24" t="e">
        <f>#REF!</f>
        <v>#REF!</v>
      </c>
      <c r="B134" s="10">
        <f t="shared" si="22"/>
        <v>115</v>
      </c>
      <c r="C134" s="26" t="e">
        <f t="shared" si="23"/>
        <v>#REF!</v>
      </c>
      <c r="D134" s="26" t="e">
        <f t="shared" si="24"/>
        <v>#REF!</v>
      </c>
      <c r="E134" s="27" t="e">
        <f t="shared" si="20"/>
        <v>#REF!</v>
      </c>
      <c r="F134" s="26" t="e">
        <f t="shared" si="25"/>
        <v>#REF!</v>
      </c>
      <c r="G134" s="26" t="e">
        <f t="shared" si="26"/>
        <v>#REF!</v>
      </c>
      <c r="H134" s="27" t="e">
        <f t="shared" si="21"/>
        <v>#REF!</v>
      </c>
      <c r="I134" s="32"/>
      <c r="J134" s="29" t="e">
        <f t="shared" si="19"/>
        <v>#REF!</v>
      </c>
      <c r="K134">
        <f>IF(B134=$G$2,SUM($J$19:J134),0)</f>
        <v>0</v>
      </c>
      <c r="L134">
        <f>IF(B134=$G$2,SUM($J$19:J133),0)</f>
        <v>0</v>
      </c>
    </row>
    <row r="135" spans="1:12" outlineLevel="1">
      <c r="A135" s="24" t="e">
        <f>#REF!</f>
        <v>#REF!</v>
      </c>
      <c r="B135" s="10">
        <f t="shared" si="22"/>
        <v>116</v>
      </c>
      <c r="C135" s="26" t="e">
        <f t="shared" si="23"/>
        <v>#REF!</v>
      </c>
      <c r="D135" s="26" t="e">
        <f t="shared" si="24"/>
        <v>#REF!</v>
      </c>
      <c r="E135" s="27" t="e">
        <f t="shared" si="20"/>
        <v>#REF!</v>
      </c>
      <c r="F135" s="26" t="e">
        <f t="shared" si="25"/>
        <v>#REF!</v>
      </c>
      <c r="G135" s="26" t="e">
        <f t="shared" si="26"/>
        <v>#REF!</v>
      </c>
      <c r="H135" s="27" t="e">
        <f t="shared" si="21"/>
        <v>#REF!</v>
      </c>
      <c r="I135" s="32"/>
      <c r="J135" s="29" t="e">
        <f t="shared" si="19"/>
        <v>#REF!</v>
      </c>
      <c r="K135">
        <f>IF(B135=$G$2,SUM($J$19:J135),0)</f>
        <v>0</v>
      </c>
      <c r="L135">
        <f>IF(B135=$G$2,SUM($J$19:J134),0)</f>
        <v>0</v>
      </c>
    </row>
    <row r="136" spans="1:12" outlineLevel="1">
      <c r="A136" s="24" t="e">
        <f>#REF!</f>
        <v>#REF!</v>
      </c>
      <c r="B136" s="10">
        <f t="shared" si="22"/>
        <v>117</v>
      </c>
      <c r="C136" s="26" t="e">
        <f t="shared" si="23"/>
        <v>#REF!</v>
      </c>
      <c r="D136" s="26" t="e">
        <f t="shared" si="24"/>
        <v>#REF!</v>
      </c>
      <c r="E136" s="27" t="e">
        <f t="shared" si="20"/>
        <v>#REF!</v>
      </c>
      <c r="F136" s="26" t="e">
        <f t="shared" si="25"/>
        <v>#REF!</v>
      </c>
      <c r="G136" s="26" t="e">
        <f t="shared" si="26"/>
        <v>#REF!</v>
      </c>
      <c r="H136" s="27" t="e">
        <f t="shared" si="21"/>
        <v>#REF!</v>
      </c>
      <c r="I136" s="32"/>
      <c r="J136" s="29" t="e">
        <f t="shared" si="19"/>
        <v>#REF!</v>
      </c>
      <c r="K136">
        <f>IF(B136=$G$2,SUM($J$19:J136),0)</f>
        <v>0</v>
      </c>
      <c r="L136">
        <f>IF(B136=$G$2,SUM($J$19:J135),0)</f>
        <v>0</v>
      </c>
    </row>
    <row r="137" spans="1:12" outlineLevel="1">
      <c r="A137" s="24" t="e">
        <f>#REF!</f>
        <v>#REF!</v>
      </c>
      <c r="B137" s="10">
        <f t="shared" si="22"/>
        <v>118</v>
      </c>
      <c r="C137" s="26" t="e">
        <f t="shared" si="23"/>
        <v>#REF!</v>
      </c>
      <c r="D137" s="26" t="e">
        <f t="shared" si="24"/>
        <v>#REF!</v>
      </c>
      <c r="E137" s="27" t="e">
        <f t="shared" si="20"/>
        <v>#REF!</v>
      </c>
      <c r="F137" s="26" t="e">
        <f t="shared" si="25"/>
        <v>#REF!</v>
      </c>
      <c r="G137" s="26" t="e">
        <f t="shared" si="26"/>
        <v>#REF!</v>
      </c>
      <c r="H137" s="27" t="e">
        <f t="shared" si="21"/>
        <v>#REF!</v>
      </c>
      <c r="I137" s="32"/>
      <c r="J137" s="29" t="e">
        <f t="shared" si="19"/>
        <v>#REF!</v>
      </c>
      <c r="K137">
        <f>IF(B137=$G$2,SUM($J$19:J137),0)</f>
        <v>0</v>
      </c>
      <c r="L137">
        <f>IF(B137=$G$2,SUM($J$19:J136),0)</f>
        <v>0</v>
      </c>
    </row>
    <row r="138" spans="1:12" outlineLevel="1">
      <c r="A138" s="24" t="e">
        <f>#REF!</f>
        <v>#REF!</v>
      </c>
      <c r="B138" s="10">
        <f t="shared" si="22"/>
        <v>119</v>
      </c>
      <c r="C138" s="26" t="e">
        <f t="shared" si="23"/>
        <v>#REF!</v>
      </c>
      <c r="D138" s="26" t="e">
        <f t="shared" si="24"/>
        <v>#REF!</v>
      </c>
      <c r="E138" s="27" t="e">
        <f t="shared" si="20"/>
        <v>#REF!</v>
      </c>
      <c r="F138" s="26" t="e">
        <f t="shared" si="25"/>
        <v>#REF!</v>
      </c>
      <c r="G138" s="26" t="e">
        <f t="shared" si="26"/>
        <v>#REF!</v>
      </c>
      <c r="H138" s="27" t="e">
        <f t="shared" si="21"/>
        <v>#REF!</v>
      </c>
      <c r="I138" s="32"/>
      <c r="J138" s="29" t="e">
        <f t="shared" si="19"/>
        <v>#REF!</v>
      </c>
      <c r="K138">
        <f>IF(B138=$G$2,SUM($J$19:J138),0)</f>
        <v>0</v>
      </c>
      <c r="L138">
        <f>IF(B138=$G$2,SUM($J$19:J137),0)</f>
        <v>0</v>
      </c>
    </row>
    <row r="139" spans="1:12" outlineLevel="1">
      <c r="A139" s="24" t="e">
        <f>#REF!</f>
        <v>#REF!</v>
      </c>
      <c r="B139" s="10">
        <f t="shared" si="22"/>
        <v>120</v>
      </c>
      <c r="C139" s="26" t="e">
        <f t="shared" si="23"/>
        <v>#REF!</v>
      </c>
      <c r="D139" s="26" t="e">
        <f t="shared" si="24"/>
        <v>#REF!</v>
      </c>
      <c r="E139" s="27" t="e">
        <f t="shared" si="20"/>
        <v>#REF!</v>
      </c>
      <c r="F139" s="26" t="e">
        <f t="shared" si="25"/>
        <v>#REF!</v>
      </c>
      <c r="G139" s="26" t="e">
        <f t="shared" si="26"/>
        <v>#REF!</v>
      </c>
      <c r="H139" s="27" t="e">
        <f t="shared" si="21"/>
        <v>#REF!</v>
      </c>
      <c r="I139" s="32"/>
      <c r="J139" s="29" t="e">
        <f t="shared" si="19"/>
        <v>#REF!</v>
      </c>
      <c r="K139">
        <f>IF(B139=$G$2,SUM($J$19:J139),0)</f>
        <v>0</v>
      </c>
      <c r="L139">
        <f>IF(B139=$G$2,SUM($J$19:J138),0)</f>
        <v>0</v>
      </c>
    </row>
    <row r="140" spans="1:12" outlineLevel="1">
      <c r="A140" s="24" t="e">
        <f>#REF!</f>
        <v>#REF!</v>
      </c>
      <c r="B140" s="10">
        <f t="shared" si="22"/>
        <v>121</v>
      </c>
      <c r="C140" s="26" t="e">
        <f t="shared" si="23"/>
        <v>#REF!</v>
      </c>
      <c r="D140" s="26" t="e">
        <f t="shared" si="24"/>
        <v>#REF!</v>
      </c>
      <c r="E140" s="27" t="e">
        <f t="shared" si="20"/>
        <v>#REF!</v>
      </c>
      <c r="F140" s="26" t="e">
        <f t="shared" si="25"/>
        <v>#REF!</v>
      </c>
      <c r="G140" s="26" t="e">
        <f t="shared" si="26"/>
        <v>#REF!</v>
      </c>
      <c r="H140" s="27" t="e">
        <f t="shared" si="21"/>
        <v>#REF!</v>
      </c>
      <c r="I140" s="32"/>
      <c r="J140" s="29" t="e">
        <f t="shared" si="19"/>
        <v>#REF!</v>
      </c>
      <c r="K140">
        <f>IF(B140=$G$2,SUM($J$19:J140),0)</f>
        <v>0</v>
      </c>
      <c r="L140">
        <f>IF(B140=$G$2,SUM($J$19:J139),0)</f>
        <v>0</v>
      </c>
    </row>
    <row r="141" spans="1:12" outlineLevel="1">
      <c r="A141" s="24" t="e">
        <f>#REF!</f>
        <v>#REF!</v>
      </c>
      <c r="B141" s="10">
        <f t="shared" si="22"/>
        <v>122</v>
      </c>
      <c r="C141" s="26" t="e">
        <f t="shared" si="23"/>
        <v>#REF!</v>
      </c>
      <c r="D141" s="26" t="e">
        <f t="shared" si="24"/>
        <v>#REF!</v>
      </c>
      <c r="E141" s="27" t="e">
        <f t="shared" si="20"/>
        <v>#REF!</v>
      </c>
      <c r="F141" s="26" t="e">
        <f t="shared" si="25"/>
        <v>#REF!</v>
      </c>
      <c r="G141" s="26" t="e">
        <f t="shared" si="26"/>
        <v>#REF!</v>
      </c>
      <c r="H141" s="27" t="e">
        <f t="shared" si="21"/>
        <v>#REF!</v>
      </c>
      <c r="I141" s="32"/>
      <c r="J141" s="29" t="e">
        <f t="shared" si="19"/>
        <v>#REF!</v>
      </c>
      <c r="K141">
        <f>IF(B141=$G$2,SUM($J$19:J141),0)</f>
        <v>0</v>
      </c>
      <c r="L141">
        <f>IF(B141=$G$2,SUM($J$19:J140),0)</f>
        <v>0</v>
      </c>
    </row>
    <row r="142" spans="1:12" outlineLevel="1">
      <c r="A142" s="24" t="e">
        <f>#REF!</f>
        <v>#REF!</v>
      </c>
      <c r="B142" s="10">
        <f t="shared" si="22"/>
        <v>123</v>
      </c>
      <c r="C142" s="26" t="e">
        <f t="shared" si="23"/>
        <v>#REF!</v>
      </c>
      <c r="D142" s="26" t="e">
        <f t="shared" si="24"/>
        <v>#REF!</v>
      </c>
      <c r="E142" s="27" t="e">
        <f t="shared" si="20"/>
        <v>#REF!</v>
      </c>
      <c r="F142" s="26" t="e">
        <f t="shared" si="25"/>
        <v>#REF!</v>
      </c>
      <c r="G142" s="26" t="e">
        <f t="shared" si="26"/>
        <v>#REF!</v>
      </c>
      <c r="H142" s="27" t="e">
        <f t="shared" si="21"/>
        <v>#REF!</v>
      </c>
      <c r="I142" s="32"/>
      <c r="J142" s="29" t="e">
        <f t="shared" si="19"/>
        <v>#REF!</v>
      </c>
      <c r="K142">
        <f>IF(B142=$G$2,SUM($J$19:J142),0)</f>
        <v>0</v>
      </c>
      <c r="L142">
        <f>IF(B142=$G$2,SUM($J$19:J141),0)</f>
        <v>0</v>
      </c>
    </row>
    <row r="143" spans="1:12" outlineLevel="1">
      <c r="A143" s="24" t="e">
        <f>#REF!</f>
        <v>#REF!</v>
      </c>
      <c r="B143" s="10">
        <f t="shared" si="22"/>
        <v>124</v>
      </c>
      <c r="C143" s="26" t="e">
        <f t="shared" si="23"/>
        <v>#REF!</v>
      </c>
      <c r="D143" s="26" t="e">
        <f t="shared" si="24"/>
        <v>#REF!</v>
      </c>
      <c r="E143" s="27" t="e">
        <f t="shared" si="20"/>
        <v>#REF!</v>
      </c>
      <c r="F143" s="26" t="e">
        <f t="shared" si="25"/>
        <v>#REF!</v>
      </c>
      <c r="G143" s="26" t="e">
        <f t="shared" si="26"/>
        <v>#REF!</v>
      </c>
      <c r="H143" s="27" t="e">
        <f t="shared" si="21"/>
        <v>#REF!</v>
      </c>
      <c r="I143" s="32"/>
      <c r="J143" s="29" t="e">
        <f t="shared" si="19"/>
        <v>#REF!</v>
      </c>
      <c r="K143">
        <f>IF(B143=$G$2,SUM($J$19:J143),0)</f>
        <v>0</v>
      </c>
      <c r="L143">
        <f>IF(B143=$G$2,SUM($J$19:J142),0)</f>
        <v>0</v>
      </c>
    </row>
    <row r="144" spans="1:12" outlineLevel="1">
      <c r="A144" s="24" t="e">
        <f>#REF!</f>
        <v>#REF!</v>
      </c>
      <c r="B144" s="10">
        <f t="shared" si="22"/>
        <v>125</v>
      </c>
      <c r="C144" s="26" t="e">
        <f t="shared" si="23"/>
        <v>#REF!</v>
      </c>
      <c r="D144" s="26" t="e">
        <f t="shared" si="24"/>
        <v>#REF!</v>
      </c>
      <c r="E144" s="27" t="e">
        <f t="shared" si="20"/>
        <v>#REF!</v>
      </c>
      <c r="F144" s="26" t="e">
        <f t="shared" si="25"/>
        <v>#REF!</v>
      </c>
      <c r="G144" s="26" t="e">
        <f t="shared" si="26"/>
        <v>#REF!</v>
      </c>
      <c r="H144" s="27" t="e">
        <f t="shared" si="21"/>
        <v>#REF!</v>
      </c>
      <c r="I144" s="32"/>
      <c r="J144" s="29" t="e">
        <f t="shared" si="19"/>
        <v>#REF!</v>
      </c>
      <c r="K144">
        <f>IF(B144=$G$2,SUM($J$19:J144),0)</f>
        <v>0</v>
      </c>
      <c r="L144">
        <f>IF(B144=$G$2,SUM($J$19:J143),0)</f>
        <v>0</v>
      </c>
    </row>
    <row r="145" spans="1:12" outlineLevel="1">
      <c r="A145" s="24" t="e">
        <f>#REF!</f>
        <v>#REF!</v>
      </c>
      <c r="B145" s="10">
        <f t="shared" si="22"/>
        <v>126</v>
      </c>
      <c r="C145" s="26" t="e">
        <f t="shared" si="23"/>
        <v>#REF!</v>
      </c>
      <c r="D145" s="26" t="e">
        <f t="shared" si="24"/>
        <v>#REF!</v>
      </c>
      <c r="E145" s="27" t="e">
        <f t="shared" si="20"/>
        <v>#REF!</v>
      </c>
      <c r="F145" s="26" t="e">
        <f t="shared" si="25"/>
        <v>#REF!</v>
      </c>
      <c r="G145" s="26" t="e">
        <f t="shared" si="26"/>
        <v>#REF!</v>
      </c>
      <c r="H145" s="27" t="e">
        <f t="shared" si="21"/>
        <v>#REF!</v>
      </c>
      <c r="I145" s="32"/>
      <c r="J145" s="29" t="e">
        <f t="shared" si="19"/>
        <v>#REF!</v>
      </c>
      <c r="K145">
        <f>IF(B145=$G$2,SUM($J$19:J145),0)</f>
        <v>0</v>
      </c>
      <c r="L145">
        <f>IF(B145=$G$2,SUM($J$19:J144),0)</f>
        <v>0</v>
      </c>
    </row>
    <row r="146" spans="1:12" outlineLevel="1">
      <c r="A146" s="24" t="e">
        <f>#REF!</f>
        <v>#REF!</v>
      </c>
      <c r="B146" s="10">
        <f t="shared" si="22"/>
        <v>127</v>
      </c>
      <c r="C146" s="26" t="e">
        <f t="shared" si="23"/>
        <v>#REF!</v>
      </c>
      <c r="D146" s="26" t="e">
        <f t="shared" si="24"/>
        <v>#REF!</v>
      </c>
      <c r="E146" s="27" t="e">
        <f t="shared" si="20"/>
        <v>#REF!</v>
      </c>
      <c r="F146" s="26" t="e">
        <f t="shared" si="25"/>
        <v>#REF!</v>
      </c>
      <c r="G146" s="26" t="e">
        <f t="shared" si="26"/>
        <v>#REF!</v>
      </c>
      <c r="H146" s="27" t="e">
        <f t="shared" si="21"/>
        <v>#REF!</v>
      </c>
      <c r="I146" s="32"/>
      <c r="J146" s="29" t="e">
        <f t="shared" si="19"/>
        <v>#REF!</v>
      </c>
      <c r="K146">
        <f>IF(B146=$G$2,SUM($J$19:J146),0)</f>
        <v>0</v>
      </c>
      <c r="L146">
        <f>IF(B146=$G$2,SUM($J$19:J145),0)</f>
        <v>0</v>
      </c>
    </row>
    <row r="147" spans="1:12" outlineLevel="1">
      <c r="A147" s="24" t="e">
        <f>#REF!</f>
        <v>#REF!</v>
      </c>
      <c r="B147" s="10">
        <f t="shared" si="22"/>
        <v>128</v>
      </c>
      <c r="C147" s="26" t="e">
        <f t="shared" ref="C147:C178" si="27">(IF($I$5=1,0,IF($B147&gt;=$C$5,$G$5,0))*IF($I$5=1,IF($B147&gt;($D$5+($B$19-$G$1)),0,IF(GCD(($D$5+($B$19-$G$1)-$B147),$H$5)=$H$5,1,0)),IF($B147&gt;$D$5,0,IF(GCD(($D$5-$B147),$H$5)=$H$5,1,0))))+(IF($I$6=1,0,IF($B147&gt;=$C$6,$G$6,0))*IF($I$6=1,IF($B147&gt;($D$6+($B$19-$G$1)),0,IF(GCD(($D$6+($B$19-$G$1)-$B147),$H$6)=$H$6,1,0)),IF($B147&gt;$D$6,0,IF(GCD(($D$6-$B147),$H$6)=$H$6,1,0))))+(IF($I$7=1,0,IF($B147&gt;=$C$7,$G$7,0))*IF($I$7=1,IF($B147&gt;($D$7+($B$19-$G$1)),0,IF(GCD(($D$7+($B$19-$G$1)-$B147),$H$7)=$H$7,1,0)),IF($B147&gt;$D$7,0,IF(GCD(($D$7-$B147),$H$7)=$H$7,1,0))))</f>
        <v>#REF!</v>
      </c>
      <c r="D147" s="26" t="e">
        <f t="shared" ref="D147:D178" si="28">(IF($I$8=1,0,IF($B147&gt;=$C$8,$G$8,0))*IF($I$8=1,IF($B147&gt;($D$8+($B$19-$G$1)),0,IF(GCD(($D$8+($B$19-$G$1)-$B147),$H$8)=$H$8,1,0)),IF($B147&gt;$D$8,0,IF(GCD(($D$8-B147),$H$8)=$H$8,1,0))))+(IF($I$9=1,0,IF($B147&gt;=$C$9,$G$9,0))*IF($I$9=1,IF($B147&gt;($D$9+($B$19-$G$1)),0,IF(GCD(($D$9+($B$19-$G$1)-$B147),$H$9)=$H$9,1,0)),IF($B147&gt;$D$9,0,IF(GCD(($D$9-$B147),$H$9)=$H$9,1,0))))+(IF($I$10=1,0,IF($B147&gt;=$C$10,$G$10,0))*IF($I$10=1,IF($B147&gt;($D$10+($B$19-$G$1)),0,IF(GCD(($D$10+($B$19-$G$1)-$B147),$H$10)=$H$10,1,0)),IF($B147&gt;$D$10,0,IF(GCD(($D$10-$B147),$H$10)=$H$10,1,0))))</f>
        <v>#REF!</v>
      </c>
      <c r="E147" s="27" t="e">
        <f t="shared" si="20"/>
        <v>#REF!</v>
      </c>
      <c r="F147" s="26" t="e">
        <f t="shared" ref="F147:F178" si="29">(IF($I$5=1,IF($B147&gt;=($C$5+($B$19-$G$1)),$G$5,0),0)*IF($I$5=1,IF($B147&gt;($D$5+($B$19-$G$1)),0,IF(GCD(($D$5+($B$19-$G$1)-$B147),$H$5)=$H$5,1,0)),IF($B147&gt;$D$5,0,IF(GCD(($D$5-$B147),$H$5)=$H$5,1,0))))+(IF($I$6=1,IF($B147&gt;=($C$6+($B$19-$G$1)),$G$6,0),0)*IF($I$6=1,IF($B147&gt;($D$6+($B$19-$G$1)),0,IF(GCD(($D$6+($B$19-$G$1)-$B147),$H$6)=$H$6,1,0)),IF($B147&gt;$D$6,0,IF(GCD(($D$6-$B147),$H$6)=$H$6,1,0))))+(IF($I$7=1,IF($B147&gt;=($C$7+($B$19-$G$1)),$G$7,0),0)*IF($I$7=1,IF($B147&gt;($D$7+($B$19-$G$1)),0,IF(GCD(($D$7+($B$19-$G$1)-$B147),$H$7)=$H$7,1,0)),IF($B147&gt;$D$7,0,IF(GCD(($D$7-$B147),$H$7)=$H$7,1,0))))</f>
        <v>#REF!</v>
      </c>
      <c r="G147" s="26" t="e">
        <f t="shared" ref="G147:G178" si="30">(IF($I$8=1,IF($B147&gt;=($C$8+($B$19-$G$1)),$G$8,0),0)*IF($I$8=1,IF($B147&gt;($D$8+($B$19-$G$1)),0,IF(GCD(($D$8+($B$19-$G$1)-$B147),$H$8)=$H$8,1,0)),IF($B147&gt;$D$8,0,IF(GCD(($D$8-$B147),$H$8)=$H$8,1,0))))+(IF($I$9=1,IF($B147&gt;=($C$9+($B$19-$G$1)),$G$9,0),0)*IF($I$9=1,IF($B147&gt;($D$9+($B$19-$G$1)),0,IF(GCD(($D$9+($B$19-$G$1)-$B147),$H$9)=$H$9,1,0)),IF($B147&gt;$D$9,0,IF(GCD(($D$9-$B147),$H$9)=$H$9,1,0))))+(IF($I$10=1,IF($B147&gt;=($C$10+($B$19-$G$1)),$G$10,0),0)*IF($I$10=1,IF($B147&gt;($D$10+($B$19-$G$1)),0,IF(GCD(($D$10+($B$19-$G$1)-$B147),$H$10)=$H$10,1,0)),IF($B147&gt;$D$10,0,IF(GCD(($D$10-$B147),$H$10)=$H$10,1,0))))</f>
        <v>#REF!</v>
      </c>
      <c r="H147" s="27" t="e">
        <f t="shared" si="21"/>
        <v>#REF!</v>
      </c>
      <c r="I147" s="32"/>
      <c r="J147" s="29" t="e">
        <f t="shared" ref="J147:J198" si="31">IF($B147&gt;$G$2,($H147*J$14+$E147*J$14)*J$13,J$14*$H147+$E147*J$14)</f>
        <v>#REF!</v>
      </c>
      <c r="K147">
        <f>IF(B147=$G$2,SUM($J$19:J147),0)</f>
        <v>0</v>
      </c>
      <c r="L147">
        <f>IF(B147=$G$2,SUM($J$19:J146),0)</f>
        <v>0</v>
      </c>
    </row>
    <row r="148" spans="1:12" outlineLevel="1">
      <c r="A148" s="24" t="e">
        <f>#REF!</f>
        <v>#REF!</v>
      </c>
      <c r="B148" s="10">
        <f t="shared" si="22"/>
        <v>129</v>
      </c>
      <c r="C148" s="26" t="e">
        <f t="shared" si="27"/>
        <v>#REF!</v>
      </c>
      <c r="D148" s="26" t="e">
        <f t="shared" si="28"/>
        <v>#REF!</v>
      </c>
      <c r="E148" s="27" t="e">
        <f t="shared" ref="E148:E198" si="32">C148+D148</f>
        <v>#REF!</v>
      </c>
      <c r="F148" s="26" t="e">
        <f t="shared" si="29"/>
        <v>#REF!</v>
      </c>
      <c r="G148" s="26" t="e">
        <f t="shared" si="30"/>
        <v>#REF!</v>
      </c>
      <c r="H148" s="27" t="e">
        <f t="shared" ref="H148:H198" si="33">F148+G148</f>
        <v>#REF!</v>
      </c>
      <c r="I148" s="32"/>
      <c r="J148" s="29" t="e">
        <f t="shared" si="31"/>
        <v>#REF!</v>
      </c>
      <c r="K148">
        <f>IF(B148=$G$2,SUM($J$19:J148),0)</f>
        <v>0</v>
      </c>
      <c r="L148">
        <f>IF(B148=$G$2,SUM($J$19:J147),0)</f>
        <v>0</v>
      </c>
    </row>
    <row r="149" spans="1:12" outlineLevel="1">
      <c r="A149" s="24" t="e">
        <f>#REF!</f>
        <v>#REF!</v>
      </c>
      <c r="B149" s="10">
        <f t="shared" si="22"/>
        <v>130</v>
      </c>
      <c r="C149" s="26" t="e">
        <f t="shared" si="27"/>
        <v>#REF!</v>
      </c>
      <c r="D149" s="26" t="e">
        <f t="shared" si="28"/>
        <v>#REF!</v>
      </c>
      <c r="E149" s="27" t="e">
        <f t="shared" si="32"/>
        <v>#REF!</v>
      </c>
      <c r="F149" s="26" t="e">
        <f t="shared" si="29"/>
        <v>#REF!</v>
      </c>
      <c r="G149" s="26" t="e">
        <f t="shared" si="30"/>
        <v>#REF!</v>
      </c>
      <c r="H149" s="27" t="e">
        <f t="shared" si="33"/>
        <v>#REF!</v>
      </c>
      <c r="I149" s="32"/>
      <c r="J149" s="29" t="e">
        <f t="shared" si="31"/>
        <v>#REF!</v>
      </c>
      <c r="K149">
        <f>IF(B149=$G$2,SUM($J$19:J149),0)</f>
        <v>0</v>
      </c>
      <c r="L149">
        <f>IF(B149=$G$2,SUM($J$19:J148),0)</f>
        <v>0</v>
      </c>
    </row>
    <row r="150" spans="1:12" outlineLevel="1">
      <c r="A150" s="24" t="e">
        <f>#REF!</f>
        <v>#REF!</v>
      </c>
      <c r="B150" s="10">
        <f t="shared" si="22"/>
        <v>131</v>
      </c>
      <c r="C150" s="26" t="e">
        <f t="shared" si="27"/>
        <v>#REF!</v>
      </c>
      <c r="D150" s="26" t="e">
        <f t="shared" si="28"/>
        <v>#REF!</v>
      </c>
      <c r="E150" s="27" t="e">
        <f t="shared" si="32"/>
        <v>#REF!</v>
      </c>
      <c r="F150" s="26" t="e">
        <f t="shared" si="29"/>
        <v>#REF!</v>
      </c>
      <c r="G150" s="26" t="e">
        <f t="shared" si="30"/>
        <v>#REF!</v>
      </c>
      <c r="H150" s="27" t="e">
        <f t="shared" si="33"/>
        <v>#REF!</v>
      </c>
      <c r="I150" s="32"/>
      <c r="J150" s="29" t="e">
        <f t="shared" si="31"/>
        <v>#REF!</v>
      </c>
      <c r="K150">
        <f>IF(B150=$G$2,SUM($J$19:J150),0)</f>
        <v>0</v>
      </c>
      <c r="L150">
        <f>IF(B150=$G$2,SUM($J$19:J149),0)</f>
        <v>0</v>
      </c>
    </row>
    <row r="151" spans="1:12" outlineLevel="1">
      <c r="A151" s="24" t="e">
        <f>#REF!</f>
        <v>#REF!</v>
      </c>
      <c r="B151" s="10">
        <f t="shared" si="22"/>
        <v>132</v>
      </c>
      <c r="C151" s="26" t="e">
        <f t="shared" si="27"/>
        <v>#REF!</v>
      </c>
      <c r="D151" s="26" t="e">
        <f t="shared" si="28"/>
        <v>#REF!</v>
      </c>
      <c r="E151" s="27" t="e">
        <f t="shared" si="32"/>
        <v>#REF!</v>
      </c>
      <c r="F151" s="26" t="e">
        <f t="shared" si="29"/>
        <v>#REF!</v>
      </c>
      <c r="G151" s="26" t="e">
        <f t="shared" si="30"/>
        <v>#REF!</v>
      </c>
      <c r="H151" s="27" t="e">
        <f t="shared" si="33"/>
        <v>#REF!</v>
      </c>
      <c r="I151" s="32"/>
      <c r="J151" s="29" t="e">
        <f t="shared" si="31"/>
        <v>#REF!</v>
      </c>
      <c r="K151">
        <f>IF(B151=$G$2,SUM($J$19:J151),0)</f>
        <v>0</v>
      </c>
      <c r="L151">
        <f>IF(B151=$G$2,SUM($J$19:J150),0)</f>
        <v>0</v>
      </c>
    </row>
    <row r="152" spans="1:12" outlineLevel="1">
      <c r="A152" s="24" t="e">
        <f>#REF!</f>
        <v>#REF!</v>
      </c>
      <c r="B152" s="10">
        <f t="shared" si="22"/>
        <v>133</v>
      </c>
      <c r="C152" s="26" t="e">
        <f t="shared" si="27"/>
        <v>#REF!</v>
      </c>
      <c r="D152" s="26" t="e">
        <f t="shared" si="28"/>
        <v>#REF!</v>
      </c>
      <c r="E152" s="27" t="e">
        <f t="shared" si="32"/>
        <v>#REF!</v>
      </c>
      <c r="F152" s="26" t="e">
        <f t="shared" si="29"/>
        <v>#REF!</v>
      </c>
      <c r="G152" s="26" t="e">
        <f t="shared" si="30"/>
        <v>#REF!</v>
      </c>
      <c r="H152" s="27" t="e">
        <f t="shared" si="33"/>
        <v>#REF!</v>
      </c>
      <c r="I152" s="32"/>
      <c r="J152" s="29" t="e">
        <f t="shared" si="31"/>
        <v>#REF!</v>
      </c>
      <c r="K152">
        <f>IF(B152=$G$2,SUM($J$19:J152),0)</f>
        <v>0</v>
      </c>
      <c r="L152">
        <f>IF(B152=$G$2,SUM($J$19:J151),0)</f>
        <v>0</v>
      </c>
    </row>
    <row r="153" spans="1:12" outlineLevel="1">
      <c r="A153" s="24" t="e">
        <f>#REF!</f>
        <v>#REF!</v>
      </c>
      <c r="B153" s="10">
        <f t="shared" si="22"/>
        <v>134</v>
      </c>
      <c r="C153" s="26" t="e">
        <f t="shared" si="27"/>
        <v>#REF!</v>
      </c>
      <c r="D153" s="26" t="e">
        <f t="shared" si="28"/>
        <v>#REF!</v>
      </c>
      <c r="E153" s="27" t="e">
        <f t="shared" si="32"/>
        <v>#REF!</v>
      </c>
      <c r="F153" s="26" t="e">
        <f t="shared" si="29"/>
        <v>#REF!</v>
      </c>
      <c r="G153" s="26" t="e">
        <f t="shared" si="30"/>
        <v>#REF!</v>
      </c>
      <c r="H153" s="27" t="e">
        <f t="shared" si="33"/>
        <v>#REF!</v>
      </c>
      <c r="I153" s="32"/>
      <c r="J153" s="29" t="e">
        <f t="shared" si="31"/>
        <v>#REF!</v>
      </c>
      <c r="K153">
        <f>IF(B153=$G$2,SUM($J$19:J153),0)</f>
        <v>0</v>
      </c>
      <c r="L153">
        <f>IF(B153=$G$2,SUM($J$19:J152),0)</f>
        <v>0</v>
      </c>
    </row>
    <row r="154" spans="1:12" outlineLevel="1">
      <c r="A154" s="24" t="e">
        <f>#REF!</f>
        <v>#REF!</v>
      </c>
      <c r="B154" s="10">
        <f t="shared" si="22"/>
        <v>135</v>
      </c>
      <c r="C154" s="26" t="e">
        <f t="shared" si="27"/>
        <v>#REF!</v>
      </c>
      <c r="D154" s="26" t="e">
        <f t="shared" si="28"/>
        <v>#REF!</v>
      </c>
      <c r="E154" s="27" t="e">
        <f t="shared" si="32"/>
        <v>#REF!</v>
      </c>
      <c r="F154" s="26" t="e">
        <f t="shared" si="29"/>
        <v>#REF!</v>
      </c>
      <c r="G154" s="26" t="e">
        <f t="shared" si="30"/>
        <v>#REF!</v>
      </c>
      <c r="H154" s="27" t="e">
        <f t="shared" si="33"/>
        <v>#REF!</v>
      </c>
      <c r="I154" s="32"/>
      <c r="J154" s="29" t="e">
        <f t="shared" si="31"/>
        <v>#REF!</v>
      </c>
      <c r="K154">
        <f>IF(B154=$G$2,SUM($J$19:J154),0)</f>
        <v>0</v>
      </c>
      <c r="L154">
        <f>IF(B154=$G$2,SUM($J$19:J153),0)</f>
        <v>0</v>
      </c>
    </row>
    <row r="155" spans="1:12" outlineLevel="1">
      <c r="A155" s="24" t="e">
        <f>#REF!</f>
        <v>#REF!</v>
      </c>
      <c r="B155" s="10">
        <f t="shared" si="22"/>
        <v>136</v>
      </c>
      <c r="C155" s="26" t="e">
        <f t="shared" si="27"/>
        <v>#REF!</v>
      </c>
      <c r="D155" s="26" t="e">
        <f t="shared" si="28"/>
        <v>#REF!</v>
      </c>
      <c r="E155" s="27" t="e">
        <f t="shared" si="32"/>
        <v>#REF!</v>
      </c>
      <c r="F155" s="26" t="e">
        <f t="shared" si="29"/>
        <v>#REF!</v>
      </c>
      <c r="G155" s="26" t="e">
        <f t="shared" si="30"/>
        <v>#REF!</v>
      </c>
      <c r="H155" s="27" t="e">
        <f t="shared" si="33"/>
        <v>#REF!</v>
      </c>
      <c r="I155" s="32"/>
      <c r="J155" s="29" t="e">
        <f t="shared" si="31"/>
        <v>#REF!</v>
      </c>
      <c r="K155">
        <f>IF(B155=$G$2,SUM($J$19:J155),0)</f>
        <v>0</v>
      </c>
      <c r="L155">
        <f>IF(B155=$G$2,SUM($J$19:J154),0)</f>
        <v>0</v>
      </c>
    </row>
    <row r="156" spans="1:12" outlineLevel="1">
      <c r="A156" s="24" t="e">
        <f>#REF!</f>
        <v>#REF!</v>
      </c>
      <c r="B156" s="10">
        <f t="shared" si="22"/>
        <v>137</v>
      </c>
      <c r="C156" s="26" t="e">
        <f t="shared" si="27"/>
        <v>#REF!</v>
      </c>
      <c r="D156" s="26" t="e">
        <f t="shared" si="28"/>
        <v>#REF!</v>
      </c>
      <c r="E156" s="27" t="e">
        <f t="shared" si="32"/>
        <v>#REF!</v>
      </c>
      <c r="F156" s="26" t="e">
        <f t="shared" si="29"/>
        <v>#REF!</v>
      </c>
      <c r="G156" s="26" t="e">
        <f t="shared" si="30"/>
        <v>#REF!</v>
      </c>
      <c r="H156" s="27" t="e">
        <f t="shared" si="33"/>
        <v>#REF!</v>
      </c>
      <c r="I156" s="32"/>
      <c r="J156" s="29" t="e">
        <f t="shared" si="31"/>
        <v>#REF!</v>
      </c>
      <c r="K156">
        <f>IF(B156=$G$2,SUM($J$19:J156),0)</f>
        <v>0</v>
      </c>
      <c r="L156">
        <f>IF(B156=$G$2,SUM($J$19:J155),0)</f>
        <v>0</v>
      </c>
    </row>
    <row r="157" spans="1:12" outlineLevel="1">
      <c r="A157" s="24" t="e">
        <f>#REF!</f>
        <v>#REF!</v>
      </c>
      <c r="B157" s="10">
        <f t="shared" si="22"/>
        <v>138</v>
      </c>
      <c r="C157" s="26" t="e">
        <f t="shared" si="27"/>
        <v>#REF!</v>
      </c>
      <c r="D157" s="26" t="e">
        <f t="shared" si="28"/>
        <v>#REF!</v>
      </c>
      <c r="E157" s="27" t="e">
        <f t="shared" si="32"/>
        <v>#REF!</v>
      </c>
      <c r="F157" s="26" t="e">
        <f t="shared" si="29"/>
        <v>#REF!</v>
      </c>
      <c r="G157" s="26" t="e">
        <f t="shared" si="30"/>
        <v>#REF!</v>
      </c>
      <c r="H157" s="27" t="e">
        <f t="shared" si="33"/>
        <v>#REF!</v>
      </c>
      <c r="I157" s="32"/>
      <c r="J157" s="29" t="e">
        <f t="shared" si="31"/>
        <v>#REF!</v>
      </c>
      <c r="K157">
        <f>IF(B157=$G$2,SUM($J$19:J157),0)</f>
        <v>0</v>
      </c>
      <c r="L157">
        <f>IF(B157=$G$2,SUM($J$19:J156),0)</f>
        <v>0</v>
      </c>
    </row>
    <row r="158" spans="1:12" outlineLevel="1">
      <c r="A158" s="24" t="e">
        <f>#REF!</f>
        <v>#REF!</v>
      </c>
      <c r="B158" s="10">
        <f t="shared" si="22"/>
        <v>139</v>
      </c>
      <c r="C158" s="26" t="e">
        <f t="shared" si="27"/>
        <v>#REF!</v>
      </c>
      <c r="D158" s="26" t="e">
        <f t="shared" si="28"/>
        <v>#REF!</v>
      </c>
      <c r="E158" s="27" t="e">
        <f t="shared" si="32"/>
        <v>#REF!</v>
      </c>
      <c r="F158" s="26" t="e">
        <f t="shared" si="29"/>
        <v>#REF!</v>
      </c>
      <c r="G158" s="26" t="e">
        <f t="shared" si="30"/>
        <v>#REF!</v>
      </c>
      <c r="H158" s="27" t="e">
        <f t="shared" si="33"/>
        <v>#REF!</v>
      </c>
      <c r="I158" s="32"/>
      <c r="J158" s="29" t="e">
        <f t="shared" si="31"/>
        <v>#REF!</v>
      </c>
      <c r="K158">
        <f>IF(B158=$G$2,SUM($J$19:J158),0)</f>
        <v>0</v>
      </c>
      <c r="L158">
        <f>IF(B158=$G$2,SUM($J$19:J157),0)</f>
        <v>0</v>
      </c>
    </row>
    <row r="159" spans="1:12" outlineLevel="1">
      <c r="A159" s="24" t="e">
        <f>#REF!</f>
        <v>#REF!</v>
      </c>
      <c r="B159" s="10">
        <f t="shared" si="22"/>
        <v>140</v>
      </c>
      <c r="C159" s="26" t="e">
        <f t="shared" si="27"/>
        <v>#REF!</v>
      </c>
      <c r="D159" s="26" t="e">
        <f t="shared" si="28"/>
        <v>#REF!</v>
      </c>
      <c r="E159" s="27" t="e">
        <f t="shared" si="32"/>
        <v>#REF!</v>
      </c>
      <c r="F159" s="26" t="e">
        <f t="shared" si="29"/>
        <v>#REF!</v>
      </c>
      <c r="G159" s="26" t="e">
        <f t="shared" si="30"/>
        <v>#REF!</v>
      </c>
      <c r="H159" s="27" t="e">
        <f t="shared" si="33"/>
        <v>#REF!</v>
      </c>
      <c r="I159" s="32"/>
      <c r="J159" s="29" t="e">
        <f t="shared" si="31"/>
        <v>#REF!</v>
      </c>
      <c r="K159">
        <f>IF(B159=$G$2,SUM($J$19:J159),0)</f>
        <v>0</v>
      </c>
      <c r="L159">
        <f>IF(B159=$G$2,SUM($J$19:J158),0)</f>
        <v>0</v>
      </c>
    </row>
    <row r="160" spans="1:12" outlineLevel="1">
      <c r="A160" s="24" t="e">
        <f>#REF!</f>
        <v>#REF!</v>
      </c>
      <c r="B160" s="10">
        <f t="shared" si="22"/>
        <v>141</v>
      </c>
      <c r="C160" s="26" t="e">
        <f t="shared" si="27"/>
        <v>#REF!</v>
      </c>
      <c r="D160" s="26" t="e">
        <f t="shared" si="28"/>
        <v>#REF!</v>
      </c>
      <c r="E160" s="27" t="e">
        <f t="shared" si="32"/>
        <v>#REF!</v>
      </c>
      <c r="F160" s="26" t="e">
        <f t="shared" si="29"/>
        <v>#REF!</v>
      </c>
      <c r="G160" s="26" t="e">
        <f t="shared" si="30"/>
        <v>#REF!</v>
      </c>
      <c r="H160" s="27" t="e">
        <f t="shared" si="33"/>
        <v>#REF!</v>
      </c>
      <c r="I160" s="32"/>
      <c r="J160" s="29" t="e">
        <f t="shared" si="31"/>
        <v>#REF!</v>
      </c>
      <c r="K160">
        <f>IF(B160=$G$2,SUM($J$19:J160),0)</f>
        <v>0</v>
      </c>
      <c r="L160">
        <f>IF(B160=$G$2,SUM($J$19:J159),0)</f>
        <v>0</v>
      </c>
    </row>
    <row r="161" spans="1:12" outlineLevel="1">
      <c r="A161" s="24" t="e">
        <f>#REF!</f>
        <v>#REF!</v>
      </c>
      <c r="B161" s="10">
        <f t="shared" si="22"/>
        <v>142</v>
      </c>
      <c r="C161" s="26" t="e">
        <f t="shared" si="27"/>
        <v>#REF!</v>
      </c>
      <c r="D161" s="26" t="e">
        <f t="shared" si="28"/>
        <v>#REF!</v>
      </c>
      <c r="E161" s="27" t="e">
        <f t="shared" si="32"/>
        <v>#REF!</v>
      </c>
      <c r="F161" s="26" t="e">
        <f t="shared" si="29"/>
        <v>#REF!</v>
      </c>
      <c r="G161" s="26" t="e">
        <f t="shared" si="30"/>
        <v>#REF!</v>
      </c>
      <c r="H161" s="27" t="e">
        <f t="shared" si="33"/>
        <v>#REF!</v>
      </c>
      <c r="I161" s="32"/>
      <c r="J161" s="29" t="e">
        <f t="shared" si="31"/>
        <v>#REF!</v>
      </c>
      <c r="K161">
        <f>IF(B161=$G$2,SUM($J$19:J161),0)</f>
        <v>0</v>
      </c>
      <c r="L161">
        <f>IF(B161=$G$2,SUM($J$19:J160),0)</f>
        <v>0</v>
      </c>
    </row>
    <row r="162" spans="1:12" outlineLevel="1">
      <c r="A162" s="24" t="e">
        <f>#REF!</f>
        <v>#REF!</v>
      </c>
      <c r="B162" s="10">
        <f t="shared" si="22"/>
        <v>143</v>
      </c>
      <c r="C162" s="26" t="e">
        <f t="shared" si="27"/>
        <v>#REF!</v>
      </c>
      <c r="D162" s="26" t="e">
        <f t="shared" si="28"/>
        <v>#REF!</v>
      </c>
      <c r="E162" s="27" t="e">
        <f t="shared" si="32"/>
        <v>#REF!</v>
      </c>
      <c r="F162" s="26" t="e">
        <f t="shared" si="29"/>
        <v>#REF!</v>
      </c>
      <c r="G162" s="26" t="e">
        <f t="shared" si="30"/>
        <v>#REF!</v>
      </c>
      <c r="H162" s="27" t="e">
        <f t="shared" si="33"/>
        <v>#REF!</v>
      </c>
      <c r="I162" s="32"/>
      <c r="J162" s="29" t="e">
        <f t="shared" si="31"/>
        <v>#REF!</v>
      </c>
      <c r="K162">
        <f>IF(B162=$G$2,SUM($J$19:J162),0)</f>
        <v>0</v>
      </c>
      <c r="L162">
        <f>IF(B162=$G$2,SUM($J$19:J161),0)</f>
        <v>0</v>
      </c>
    </row>
    <row r="163" spans="1:12" outlineLevel="1">
      <c r="A163" s="24" t="e">
        <f>#REF!</f>
        <v>#REF!</v>
      </c>
      <c r="B163" s="10">
        <f t="shared" si="22"/>
        <v>144</v>
      </c>
      <c r="C163" s="26" t="e">
        <f t="shared" si="27"/>
        <v>#REF!</v>
      </c>
      <c r="D163" s="26" t="e">
        <f t="shared" si="28"/>
        <v>#REF!</v>
      </c>
      <c r="E163" s="27" t="e">
        <f t="shared" si="32"/>
        <v>#REF!</v>
      </c>
      <c r="F163" s="26" t="e">
        <f t="shared" si="29"/>
        <v>#REF!</v>
      </c>
      <c r="G163" s="26" t="e">
        <f t="shared" si="30"/>
        <v>#REF!</v>
      </c>
      <c r="H163" s="27" t="e">
        <f t="shared" si="33"/>
        <v>#REF!</v>
      </c>
      <c r="I163" s="32"/>
      <c r="J163" s="29" t="e">
        <f t="shared" si="31"/>
        <v>#REF!</v>
      </c>
      <c r="K163">
        <f>IF(B163=$G$2,SUM($J$19:J163),0)</f>
        <v>0</v>
      </c>
      <c r="L163">
        <f>IF(B163=$G$2,SUM($J$19:J162),0)</f>
        <v>0</v>
      </c>
    </row>
    <row r="164" spans="1:12" outlineLevel="1">
      <c r="A164" s="24" t="e">
        <f>#REF!</f>
        <v>#REF!</v>
      </c>
      <c r="B164" s="10">
        <f t="shared" si="22"/>
        <v>145</v>
      </c>
      <c r="C164" s="26" t="e">
        <f t="shared" si="27"/>
        <v>#REF!</v>
      </c>
      <c r="D164" s="26" t="e">
        <f t="shared" si="28"/>
        <v>#REF!</v>
      </c>
      <c r="E164" s="27" t="e">
        <f t="shared" si="32"/>
        <v>#REF!</v>
      </c>
      <c r="F164" s="26" t="e">
        <f t="shared" si="29"/>
        <v>#REF!</v>
      </c>
      <c r="G164" s="26" t="e">
        <f t="shared" si="30"/>
        <v>#REF!</v>
      </c>
      <c r="H164" s="27" t="e">
        <f t="shared" si="33"/>
        <v>#REF!</v>
      </c>
      <c r="I164" s="32"/>
      <c r="J164" s="29" t="e">
        <f t="shared" si="31"/>
        <v>#REF!</v>
      </c>
      <c r="K164">
        <f>IF(B164=$G$2,SUM($J$19:J164),0)</f>
        <v>0</v>
      </c>
      <c r="L164">
        <f>IF(B164=$G$2,SUM($J$19:J163),0)</f>
        <v>0</v>
      </c>
    </row>
    <row r="165" spans="1:12" outlineLevel="1">
      <c r="A165" s="24" t="e">
        <f>#REF!</f>
        <v>#REF!</v>
      </c>
      <c r="B165" s="10">
        <f t="shared" si="22"/>
        <v>146</v>
      </c>
      <c r="C165" s="26" t="e">
        <f t="shared" si="27"/>
        <v>#REF!</v>
      </c>
      <c r="D165" s="26" t="e">
        <f t="shared" si="28"/>
        <v>#REF!</v>
      </c>
      <c r="E165" s="27" t="e">
        <f t="shared" si="32"/>
        <v>#REF!</v>
      </c>
      <c r="F165" s="26" t="e">
        <f t="shared" si="29"/>
        <v>#REF!</v>
      </c>
      <c r="G165" s="26" t="e">
        <f t="shared" si="30"/>
        <v>#REF!</v>
      </c>
      <c r="H165" s="27" t="e">
        <f t="shared" si="33"/>
        <v>#REF!</v>
      </c>
      <c r="I165" s="32"/>
      <c r="J165" s="29" t="e">
        <f t="shared" si="31"/>
        <v>#REF!</v>
      </c>
      <c r="K165">
        <f>IF(B165=$G$2,SUM($J$19:J165),0)</f>
        <v>0</v>
      </c>
      <c r="L165">
        <f>IF(B165=$G$2,SUM($J$19:J164),0)</f>
        <v>0</v>
      </c>
    </row>
    <row r="166" spans="1:12" outlineLevel="1">
      <c r="A166" s="24" t="e">
        <f>#REF!</f>
        <v>#REF!</v>
      </c>
      <c r="B166" s="10">
        <f t="shared" si="22"/>
        <v>147</v>
      </c>
      <c r="C166" s="26" t="e">
        <f t="shared" si="27"/>
        <v>#REF!</v>
      </c>
      <c r="D166" s="26" t="e">
        <f t="shared" si="28"/>
        <v>#REF!</v>
      </c>
      <c r="E166" s="27" t="e">
        <f t="shared" si="32"/>
        <v>#REF!</v>
      </c>
      <c r="F166" s="26" t="e">
        <f t="shared" si="29"/>
        <v>#REF!</v>
      </c>
      <c r="G166" s="26" t="e">
        <f t="shared" si="30"/>
        <v>#REF!</v>
      </c>
      <c r="H166" s="27" t="e">
        <f t="shared" si="33"/>
        <v>#REF!</v>
      </c>
      <c r="I166" s="32"/>
      <c r="J166" s="29" t="e">
        <f t="shared" si="31"/>
        <v>#REF!</v>
      </c>
      <c r="K166">
        <f>IF(B166=$G$2,SUM($J$19:J166),0)</f>
        <v>0</v>
      </c>
      <c r="L166">
        <f>IF(B166=$G$2,SUM($J$19:J165),0)</f>
        <v>0</v>
      </c>
    </row>
    <row r="167" spans="1:12" outlineLevel="1">
      <c r="A167" s="24" t="e">
        <f>#REF!</f>
        <v>#REF!</v>
      </c>
      <c r="B167" s="10">
        <f t="shared" si="22"/>
        <v>148</v>
      </c>
      <c r="C167" s="26" t="e">
        <f t="shared" si="27"/>
        <v>#REF!</v>
      </c>
      <c r="D167" s="26" t="e">
        <f t="shared" si="28"/>
        <v>#REF!</v>
      </c>
      <c r="E167" s="27" t="e">
        <f t="shared" si="32"/>
        <v>#REF!</v>
      </c>
      <c r="F167" s="26" t="e">
        <f t="shared" si="29"/>
        <v>#REF!</v>
      </c>
      <c r="G167" s="26" t="e">
        <f t="shared" si="30"/>
        <v>#REF!</v>
      </c>
      <c r="H167" s="27" t="e">
        <f t="shared" si="33"/>
        <v>#REF!</v>
      </c>
      <c r="I167" s="32"/>
      <c r="J167" s="29" t="e">
        <f t="shared" si="31"/>
        <v>#REF!</v>
      </c>
      <c r="K167">
        <f>IF(B167=$G$2,SUM($J$19:J167),0)</f>
        <v>0</v>
      </c>
      <c r="L167">
        <f>IF(B167=$G$2,SUM($J$19:J166),0)</f>
        <v>0</v>
      </c>
    </row>
    <row r="168" spans="1:12" outlineLevel="1">
      <c r="A168" s="24" t="e">
        <f>#REF!</f>
        <v>#REF!</v>
      </c>
      <c r="B168" s="10">
        <f t="shared" si="22"/>
        <v>149</v>
      </c>
      <c r="C168" s="26" t="e">
        <f t="shared" si="27"/>
        <v>#REF!</v>
      </c>
      <c r="D168" s="26" t="e">
        <f t="shared" si="28"/>
        <v>#REF!</v>
      </c>
      <c r="E168" s="27" t="e">
        <f t="shared" si="32"/>
        <v>#REF!</v>
      </c>
      <c r="F168" s="26" t="e">
        <f t="shared" si="29"/>
        <v>#REF!</v>
      </c>
      <c r="G168" s="26" t="e">
        <f t="shared" si="30"/>
        <v>#REF!</v>
      </c>
      <c r="H168" s="27" t="e">
        <f t="shared" si="33"/>
        <v>#REF!</v>
      </c>
      <c r="I168" s="32"/>
      <c r="J168" s="29" t="e">
        <f t="shared" si="31"/>
        <v>#REF!</v>
      </c>
      <c r="K168">
        <f>IF(B168=$G$2,SUM($J$19:J168),0)</f>
        <v>0</v>
      </c>
      <c r="L168">
        <f>IF(B168=$G$2,SUM($J$19:J167),0)</f>
        <v>0</v>
      </c>
    </row>
    <row r="169" spans="1:12" outlineLevel="1">
      <c r="A169" s="24" t="e">
        <f>#REF!</f>
        <v>#REF!</v>
      </c>
      <c r="B169" s="10">
        <f t="shared" si="22"/>
        <v>150</v>
      </c>
      <c r="C169" s="26" t="e">
        <f t="shared" si="27"/>
        <v>#REF!</v>
      </c>
      <c r="D169" s="26" t="e">
        <f t="shared" si="28"/>
        <v>#REF!</v>
      </c>
      <c r="E169" s="27" t="e">
        <f t="shared" si="32"/>
        <v>#REF!</v>
      </c>
      <c r="F169" s="26" t="e">
        <f t="shared" si="29"/>
        <v>#REF!</v>
      </c>
      <c r="G169" s="26" t="e">
        <f t="shared" si="30"/>
        <v>#REF!</v>
      </c>
      <c r="H169" s="27" t="e">
        <f t="shared" si="33"/>
        <v>#REF!</v>
      </c>
      <c r="I169" s="32"/>
      <c r="J169" s="29" t="e">
        <f t="shared" si="31"/>
        <v>#REF!</v>
      </c>
      <c r="K169">
        <f>IF(B169=$G$2,SUM($J$19:J169),0)</f>
        <v>0</v>
      </c>
      <c r="L169">
        <f>IF(B169=$G$2,SUM($J$19:J168),0)</f>
        <v>0</v>
      </c>
    </row>
    <row r="170" spans="1:12" outlineLevel="1">
      <c r="A170" s="24" t="e">
        <f>#REF!</f>
        <v>#REF!</v>
      </c>
      <c r="B170" s="10">
        <f t="shared" si="22"/>
        <v>151</v>
      </c>
      <c r="C170" s="26" t="e">
        <f t="shared" si="27"/>
        <v>#REF!</v>
      </c>
      <c r="D170" s="26" t="e">
        <f t="shared" si="28"/>
        <v>#REF!</v>
      </c>
      <c r="E170" s="27" t="e">
        <f t="shared" si="32"/>
        <v>#REF!</v>
      </c>
      <c r="F170" s="26" t="e">
        <f t="shared" si="29"/>
        <v>#REF!</v>
      </c>
      <c r="G170" s="26" t="e">
        <f t="shared" si="30"/>
        <v>#REF!</v>
      </c>
      <c r="H170" s="27" t="e">
        <f t="shared" si="33"/>
        <v>#REF!</v>
      </c>
      <c r="I170" s="32"/>
      <c r="J170" s="29" t="e">
        <f t="shared" si="31"/>
        <v>#REF!</v>
      </c>
      <c r="K170">
        <f>IF(B170=$G$2,SUM($J$19:J170),0)</f>
        <v>0</v>
      </c>
      <c r="L170">
        <f>IF(B170=$G$2,SUM($J$19:J169),0)</f>
        <v>0</v>
      </c>
    </row>
    <row r="171" spans="1:12" outlineLevel="1">
      <c r="A171" s="24" t="e">
        <f>#REF!</f>
        <v>#REF!</v>
      </c>
      <c r="B171" s="10">
        <f t="shared" si="22"/>
        <v>152</v>
      </c>
      <c r="C171" s="26" t="e">
        <f t="shared" si="27"/>
        <v>#REF!</v>
      </c>
      <c r="D171" s="26" t="e">
        <f t="shared" si="28"/>
        <v>#REF!</v>
      </c>
      <c r="E171" s="27" t="e">
        <f t="shared" si="32"/>
        <v>#REF!</v>
      </c>
      <c r="F171" s="26" t="e">
        <f t="shared" si="29"/>
        <v>#REF!</v>
      </c>
      <c r="G171" s="26" t="e">
        <f t="shared" si="30"/>
        <v>#REF!</v>
      </c>
      <c r="H171" s="27" t="e">
        <f t="shared" si="33"/>
        <v>#REF!</v>
      </c>
      <c r="I171" s="32"/>
      <c r="J171" s="29" t="e">
        <f t="shared" si="31"/>
        <v>#REF!</v>
      </c>
      <c r="K171">
        <f>IF(B171=$G$2,SUM($J$19:J171),0)</f>
        <v>0</v>
      </c>
      <c r="L171">
        <f>IF(B171=$G$2,SUM($J$19:J170),0)</f>
        <v>0</v>
      </c>
    </row>
    <row r="172" spans="1:12" outlineLevel="1">
      <c r="A172" s="24" t="e">
        <f>#REF!</f>
        <v>#REF!</v>
      </c>
      <c r="B172" s="10">
        <f t="shared" ref="B172:B198" si="34">B171+1</f>
        <v>153</v>
      </c>
      <c r="C172" s="26" t="e">
        <f t="shared" si="27"/>
        <v>#REF!</v>
      </c>
      <c r="D172" s="26" t="e">
        <f t="shared" si="28"/>
        <v>#REF!</v>
      </c>
      <c r="E172" s="27" t="e">
        <f t="shared" si="32"/>
        <v>#REF!</v>
      </c>
      <c r="F172" s="26" t="e">
        <f t="shared" si="29"/>
        <v>#REF!</v>
      </c>
      <c r="G172" s="26" t="e">
        <f t="shared" si="30"/>
        <v>#REF!</v>
      </c>
      <c r="H172" s="27" t="e">
        <f t="shared" si="33"/>
        <v>#REF!</v>
      </c>
      <c r="I172" s="32"/>
      <c r="J172" s="29" t="e">
        <f t="shared" si="31"/>
        <v>#REF!</v>
      </c>
      <c r="K172">
        <f>IF(B172=$G$2,SUM($J$19:J172),0)</f>
        <v>0</v>
      </c>
      <c r="L172">
        <f>IF(B172=$G$2,SUM($J$19:J171),0)</f>
        <v>0</v>
      </c>
    </row>
    <row r="173" spans="1:12" outlineLevel="1">
      <c r="A173" s="24" t="e">
        <f>#REF!</f>
        <v>#REF!</v>
      </c>
      <c r="B173" s="10">
        <f t="shared" si="34"/>
        <v>154</v>
      </c>
      <c r="C173" s="26" t="e">
        <f t="shared" si="27"/>
        <v>#REF!</v>
      </c>
      <c r="D173" s="26" t="e">
        <f t="shared" si="28"/>
        <v>#REF!</v>
      </c>
      <c r="E173" s="27" t="e">
        <f t="shared" si="32"/>
        <v>#REF!</v>
      </c>
      <c r="F173" s="26" t="e">
        <f t="shared" si="29"/>
        <v>#REF!</v>
      </c>
      <c r="G173" s="26" t="e">
        <f t="shared" si="30"/>
        <v>#REF!</v>
      </c>
      <c r="H173" s="27" t="e">
        <f t="shared" si="33"/>
        <v>#REF!</v>
      </c>
      <c r="I173" s="32"/>
      <c r="J173" s="29" t="e">
        <f t="shared" si="31"/>
        <v>#REF!</v>
      </c>
      <c r="K173">
        <f>IF(B173=$G$2,SUM($J$19:J173),0)</f>
        <v>0</v>
      </c>
      <c r="L173">
        <f>IF(B173=$G$2,SUM($J$19:J172),0)</f>
        <v>0</v>
      </c>
    </row>
    <row r="174" spans="1:12" outlineLevel="1">
      <c r="A174" s="24" t="e">
        <f>#REF!</f>
        <v>#REF!</v>
      </c>
      <c r="B174" s="10">
        <f t="shared" si="34"/>
        <v>155</v>
      </c>
      <c r="C174" s="26" t="e">
        <f t="shared" si="27"/>
        <v>#REF!</v>
      </c>
      <c r="D174" s="26" t="e">
        <f t="shared" si="28"/>
        <v>#REF!</v>
      </c>
      <c r="E174" s="27" t="e">
        <f t="shared" si="32"/>
        <v>#REF!</v>
      </c>
      <c r="F174" s="26" t="e">
        <f t="shared" si="29"/>
        <v>#REF!</v>
      </c>
      <c r="G174" s="26" t="e">
        <f t="shared" si="30"/>
        <v>#REF!</v>
      </c>
      <c r="H174" s="27" t="e">
        <f t="shared" si="33"/>
        <v>#REF!</v>
      </c>
      <c r="I174" s="32"/>
      <c r="J174" s="29" t="e">
        <f t="shared" si="31"/>
        <v>#REF!</v>
      </c>
      <c r="K174">
        <f>IF(B174=$G$2,SUM($J$19:J174),0)</f>
        <v>0</v>
      </c>
      <c r="L174">
        <f>IF(B174=$G$2,SUM($J$19:J173),0)</f>
        <v>0</v>
      </c>
    </row>
    <row r="175" spans="1:12" outlineLevel="1">
      <c r="A175" s="24" t="e">
        <f>#REF!</f>
        <v>#REF!</v>
      </c>
      <c r="B175" s="10">
        <f t="shared" si="34"/>
        <v>156</v>
      </c>
      <c r="C175" s="26" t="e">
        <f t="shared" si="27"/>
        <v>#REF!</v>
      </c>
      <c r="D175" s="26" t="e">
        <f t="shared" si="28"/>
        <v>#REF!</v>
      </c>
      <c r="E175" s="27" t="e">
        <f t="shared" si="32"/>
        <v>#REF!</v>
      </c>
      <c r="F175" s="26" t="e">
        <f t="shared" si="29"/>
        <v>#REF!</v>
      </c>
      <c r="G175" s="26" t="e">
        <f t="shared" si="30"/>
        <v>#REF!</v>
      </c>
      <c r="H175" s="27" t="e">
        <f t="shared" si="33"/>
        <v>#REF!</v>
      </c>
      <c r="I175" s="32"/>
      <c r="J175" s="29" t="e">
        <f t="shared" si="31"/>
        <v>#REF!</v>
      </c>
      <c r="K175">
        <f>IF(B175=$G$2,SUM($J$19:J175),0)</f>
        <v>0</v>
      </c>
      <c r="L175">
        <f>IF(B175=$G$2,SUM($J$19:J174),0)</f>
        <v>0</v>
      </c>
    </row>
    <row r="176" spans="1:12" outlineLevel="1">
      <c r="A176" s="24" t="e">
        <f>#REF!</f>
        <v>#REF!</v>
      </c>
      <c r="B176" s="10">
        <f t="shared" si="34"/>
        <v>157</v>
      </c>
      <c r="C176" s="26" t="e">
        <f t="shared" si="27"/>
        <v>#REF!</v>
      </c>
      <c r="D176" s="26" t="e">
        <f t="shared" si="28"/>
        <v>#REF!</v>
      </c>
      <c r="E176" s="27" t="e">
        <f t="shared" si="32"/>
        <v>#REF!</v>
      </c>
      <c r="F176" s="26" t="e">
        <f t="shared" si="29"/>
        <v>#REF!</v>
      </c>
      <c r="G176" s="26" t="e">
        <f t="shared" si="30"/>
        <v>#REF!</v>
      </c>
      <c r="H176" s="27" t="e">
        <f t="shared" si="33"/>
        <v>#REF!</v>
      </c>
      <c r="I176" s="32"/>
      <c r="J176" s="29" t="e">
        <f t="shared" si="31"/>
        <v>#REF!</v>
      </c>
      <c r="K176">
        <f>IF(B176=$G$2,SUM($J$19:J176),0)</f>
        <v>0</v>
      </c>
      <c r="L176">
        <f>IF(B176=$G$2,SUM($J$19:J175),0)</f>
        <v>0</v>
      </c>
    </row>
    <row r="177" spans="1:12" outlineLevel="1">
      <c r="A177" s="24" t="e">
        <f>#REF!</f>
        <v>#REF!</v>
      </c>
      <c r="B177" s="10">
        <f t="shared" si="34"/>
        <v>158</v>
      </c>
      <c r="C177" s="26" t="e">
        <f t="shared" si="27"/>
        <v>#REF!</v>
      </c>
      <c r="D177" s="26" t="e">
        <f t="shared" si="28"/>
        <v>#REF!</v>
      </c>
      <c r="E177" s="27" t="e">
        <f t="shared" si="32"/>
        <v>#REF!</v>
      </c>
      <c r="F177" s="26" t="e">
        <f t="shared" si="29"/>
        <v>#REF!</v>
      </c>
      <c r="G177" s="26" t="e">
        <f t="shared" si="30"/>
        <v>#REF!</v>
      </c>
      <c r="H177" s="27" t="e">
        <f t="shared" si="33"/>
        <v>#REF!</v>
      </c>
      <c r="I177" s="32"/>
      <c r="J177" s="29" t="e">
        <f t="shared" si="31"/>
        <v>#REF!</v>
      </c>
      <c r="K177">
        <f>IF(B177=$G$2,SUM($J$19:J177),0)</f>
        <v>0</v>
      </c>
      <c r="L177">
        <f>IF(B177=$G$2,SUM($J$19:J176),0)</f>
        <v>0</v>
      </c>
    </row>
    <row r="178" spans="1:12" outlineLevel="1">
      <c r="A178" s="24" t="e">
        <f>#REF!</f>
        <v>#REF!</v>
      </c>
      <c r="B178" s="10">
        <f t="shared" si="34"/>
        <v>159</v>
      </c>
      <c r="C178" s="26" t="e">
        <f t="shared" si="27"/>
        <v>#REF!</v>
      </c>
      <c r="D178" s="26" t="e">
        <f t="shared" si="28"/>
        <v>#REF!</v>
      </c>
      <c r="E178" s="27" t="e">
        <f t="shared" si="32"/>
        <v>#REF!</v>
      </c>
      <c r="F178" s="26" t="e">
        <f t="shared" si="29"/>
        <v>#REF!</v>
      </c>
      <c r="G178" s="26" t="e">
        <f t="shared" si="30"/>
        <v>#REF!</v>
      </c>
      <c r="H178" s="27" t="e">
        <f t="shared" si="33"/>
        <v>#REF!</v>
      </c>
      <c r="I178" s="32"/>
      <c r="J178" s="29" t="e">
        <f t="shared" si="31"/>
        <v>#REF!</v>
      </c>
      <c r="K178">
        <f>IF(B178=$G$2,SUM($J$19:J178),0)</f>
        <v>0</v>
      </c>
      <c r="L178">
        <f>IF(B178=$G$2,SUM($J$19:J177),0)</f>
        <v>0</v>
      </c>
    </row>
    <row r="179" spans="1:12" outlineLevel="1">
      <c r="A179" s="24" t="e">
        <f>#REF!</f>
        <v>#REF!</v>
      </c>
      <c r="B179" s="10">
        <f t="shared" si="34"/>
        <v>160</v>
      </c>
      <c r="C179" s="26" t="e">
        <f t="shared" ref="C179:C198" si="35">(IF($I$5=1,0,IF($B179&gt;=$C$5,$G$5,0))*IF($I$5=1,IF($B179&gt;($D$5+($B$19-$G$1)),0,IF(GCD(($D$5+($B$19-$G$1)-$B179),$H$5)=$H$5,1,0)),IF($B179&gt;$D$5,0,IF(GCD(($D$5-$B179),$H$5)=$H$5,1,0))))+(IF($I$6=1,0,IF($B179&gt;=$C$6,$G$6,0))*IF($I$6=1,IF($B179&gt;($D$6+($B$19-$G$1)),0,IF(GCD(($D$6+($B$19-$G$1)-$B179),$H$6)=$H$6,1,0)),IF($B179&gt;$D$6,0,IF(GCD(($D$6-$B179),$H$6)=$H$6,1,0))))+(IF($I$7=1,0,IF($B179&gt;=$C$7,$G$7,0))*IF($I$7=1,IF($B179&gt;($D$7+($B$19-$G$1)),0,IF(GCD(($D$7+($B$19-$G$1)-$B179),$H$7)=$H$7,1,0)),IF($B179&gt;$D$7,0,IF(GCD(($D$7-$B179),$H$7)=$H$7,1,0))))</f>
        <v>#REF!</v>
      </c>
      <c r="D179" s="26" t="e">
        <f t="shared" ref="D179:D198" si="36">(IF($I$8=1,0,IF($B179&gt;=$C$8,$G$8,0))*IF($I$8=1,IF($B179&gt;($D$8+($B$19-$G$1)),0,IF(GCD(($D$8+($B$19-$G$1)-$B179),$H$8)=$H$8,1,0)),IF($B179&gt;$D$8,0,IF(GCD(($D$8-B179),$H$8)=$H$8,1,0))))+(IF($I$9=1,0,IF($B179&gt;=$C$9,$G$9,0))*IF($I$9=1,IF($B179&gt;($D$9+($B$19-$G$1)),0,IF(GCD(($D$9+($B$19-$G$1)-$B179),$H$9)=$H$9,1,0)),IF($B179&gt;$D$9,0,IF(GCD(($D$9-$B179),$H$9)=$H$9,1,0))))+(IF($I$10=1,0,IF($B179&gt;=$C$10,$G$10,0))*IF($I$10=1,IF($B179&gt;($D$10+($B$19-$G$1)),0,IF(GCD(($D$10+($B$19-$G$1)-$B179),$H$10)=$H$10,1,0)),IF($B179&gt;$D$10,0,IF(GCD(($D$10-$B179),$H$10)=$H$10,1,0))))</f>
        <v>#REF!</v>
      </c>
      <c r="E179" s="27" t="e">
        <f t="shared" si="32"/>
        <v>#REF!</v>
      </c>
      <c r="F179" s="26" t="e">
        <f t="shared" ref="F179:F198" si="37">(IF($I$5=1,IF($B179&gt;=($C$5+($B$19-$G$1)),$G$5,0),0)*IF($I$5=1,IF($B179&gt;($D$5+($B$19-$G$1)),0,IF(GCD(($D$5+($B$19-$G$1)-$B179),$H$5)=$H$5,1,0)),IF($B179&gt;$D$5,0,IF(GCD(($D$5-$B179),$H$5)=$H$5,1,0))))+(IF($I$6=1,IF($B179&gt;=($C$6+($B$19-$G$1)),$G$6,0),0)*IF($I$6=1,IF($B179&gt;($D$6+($B$19-$G$1)),0,IF(GCD(($D$6+($B$19-$G$1)-$B179),$H$6)=$H$6,1,0)),IF($B179&gt;$D$6,0,IF(GCD(($D$6-$B179),$H$6)=$H$6,1,0))))+(IF($I$7=1,IF($B179&gt;=($C$7+($B$19-$G$1)),$G$7,0),0)*IF($I$7=1,IF($B179&gt;($D$7+($B$19-$G$1)),0,IF(GCD(($D$7+($B$19-$G$1)-$B179),$H$7)=$H$7,1,0)),IF($B179&gt;$D$7,0,IF(GCD(($D$7-$B179),$H$7)=$H$7,1,0))))</f>
        <v>#REF!</v>
      </c>
      <c r="G179" s="26" t="e">
        <f t="shared" ref="G179:G198" si="38">(IF($I$8=1,IF($B179&gt;=($C$8+($B$19-$G$1)),$G$8,0),0)*IF($I$8=1,IF($B179&gt;($D$8+($B$19-$G$1)),0,IF(GCD(($D$8+($B$19-$G$1)-$B179),$H$8)=$H$8,1,0)),IF($B179&gt;$D$8,0,IF(GCD(($D$8-$B179),$H$8)=$H$8,1,0))))+(IF($I$9=1,IF($B179&gt;=($C$9+($B$19-$G$1)),$G$9,0),0)*IF($I$9=1,IF($B179&gt;($D$9+($B$19-$G$1)),0,IF(GCD(($D$9+($B$19-$G$1)-$B179),$H$9)=$H$9,1,0)),IF($B179&gt;$D$9,0,IF(GCD(($D$9-$B179),$H$9)=$H$9,1,0))))+(IF($I$10=1,IF($B179&gt;=($C$10+($B$19-$G$1)),$G$10,0),0)*IF($I$10=1,IF($B179&gt;($D$10+($B$19-$G$1)),0,IF(GCD(($D$10+($B$19-$G$1)-$B179),$H$10)=$H$10,1,0)),IF($B179&gt;$D$10,0,IF(GCD(($D$10-$B179),$H$10)=$H$10,1,0))))</f>
        <v>#REF!</v>
      </c>
      <c r="H179" s="27" t="e">
        <f t="shared" si="33"/>
        <v>#REF!</v>
      </c>
      <c r="I179" s="32"/>
      <c r="J179" s="29" t="e">
        <f t="shared" si="31"/>
        <v>#REF!</v>
      </c>
      <c r="K179">
        <f>IF(B179=$G$2,SUM($J$19:J179),0)</f>
        <v>0</v>
      </c>
      <c r="L179">
        <f>IF(B179=$G$2,SUM($J$19:J178),0)</f>
        <v>0</v>
      </c>
    </row>
    <row r="180" spans="1:12" outlineLevel="1">
      <c r="A180" s="24" t="e">
        <f>#REF!</f>
        <v>#REF!</v>
      </c>
      <c r="B180" s="10">
        <f t="shared" si="34"/>
        <v>161</v>
      </c>
      <c r="C180" s="26" t="e">
        <f t="shared" si="35"/>
        <v>#REF!</v>
      </c>
      <c r="D180" s="26" t="e">
        <f t="shared" si="36"/>
        <v>#REF!</v>
      </c>
      <c r="E180" s="27" t="e">
        <f t="shared" si="32"/>
        <v>#REF!</v>
      </c>
      <c r="F180" s="26" t="e">
        <f t="shared" si="37"/>
        <v>#REF!</v>
      </c>
      <c r="G180" s="26" t="e">
        <f t="shared" si="38"/>
        <v>#REF!</v>
      </c>
      <c r="H180" s="27" t="e">
        <f t="shared" si="33"/>
        <v>#REF!</v>
      </c>
      <c r="I180" s="32"/>
      <c r="J180" s="29" t="e">
        <f t="shared" si="31"/>
        <v>#REF!</v>
      </c>
      <c r="K180">
        <f>IF(B180=$G$2,SUM($J$19:J180),0)</f>
        <v>0</v>
      </c>
      <c r="L180">
        <f>IF(B180=$G$2,SUM($J$19:J179),0)</f>
        <v>0</v>
      </c>
    </row>
    <row r="181" spans="1:12" outlineLevel="1">
      <c r="A181" s="24" t="e">
        <f>#REF!</f>
        <v>#REF!</v>
      </c>
      <c r="B181" s="10">
        <f t="shared" si="34"/>
        <v>162</v>
      </c>
      <c r="C181" s="26" t="e">
        <f t="shared" si="35"/>
        <v>#REF!</v>
      </c>
      <c r="D181" s="26" t="e">
        <f t="shared" si="36"/>
        <v>#REF!</v>
      </c>
      <c r="E181" s="27" t="e">
        <f t="shared" si="32"/>
        <v>#REF!</v>
      </c>
      <c r="F181" s="26" t="e">
        <f t="shared" si="37"/>
        <v>#REF!</v>
      </c>
      <c r="G181" s="26" t="e">
        <f t="shared" si="38"/>
        <v>#REF!</v>
      </c>
      <c r="H181" s="27" t="e">
        <f t="shared" si="33"/>
        <v>#REF!</v>
      </c>
      <c r="I181" s="32"/>
      <c r="J181" s="29" t="e">
        <f t="shared" si="31"/>
        <v>#REF!</v>
      </c>
      <c r="K181">
        <f>IF(B181=$G$2,SUM($J$19:J181),0)</f>
        <v>0</v>
      </c>
      <c r="L181">
        <f>IF(B181=$G$2,SUM($J$19:J180),0)</f>
        <v>0</v>
      </c>
    </row>
    <row r="182" spans="1:12" outlineLevel="1">
      <c r="A182" s="24" t="e">
        <f>#REF!</f>
        <v>#REF!</v>
      </c>
      <c r="B182" s="10">
        <f t="shared" si="34"/>
        <v>163</v>
      </c>
      <c r="C182" s="26" t="e">
        <f t="shared" si="35"/>
        <v>#REF!</v>
      </c>
      <c r="D182" s="26" t="e">
        <f t="shared" si="36"/>
        <v>#REF!</v>
      </c>
      <c r="E182" s="27" t="e">
        <f t="shared" si="32"/>
        <v>#REF!</v>
      </c>
      <c r="F182" s="26" t="e">
        <f t="shared" si="37"/>
        <v>#REF!</v>
      </c>
      <c r="G182" s="26" t="e">
        <f t="shared" si="38"/>
        <v>#REF!</v>
      </c>
      <c r="H182" s="27" t="e">
        <f t="shared" si="33"/>
        <v>#REF!</v>
      </c>
      <c r="I182" s="32"/>
      <c r="J182" s="29" t="e">
        <f t="shared" si="31"/>
        <v>#REF!</v>
      </c>
      <c r="K182">
        <f>IF(B182=$G$2,SUM($J$19:J182),0)</f>
        <v>0</v>
      </c>
      <c r="L182">
        <f>IF(B182=$G$2,SUM($J$19:J181),0)</f>
        <v>0</v>
      </c>
    </row>
    <row r="183" spans="1:12" outlineLevel="1">
      <c r="A183" s="24" t="e">
        <f>#REF!</f>
        <v>#REF!</v>
      </c>
      <c r="B183" s="10">
        <f t="shared" si="34"/>
        <v>164</v>
      </c>
      <c r="C183" s="26" t="e">
        <f t="shared" si="35"/>
        <v>#REF!</v>
      </c>
      <c r="D183" s="26" t="e">
        <f t="shared" si="36"/>
        <v>#REF!</v>
      </c>
      <c r="E183" s="27" t="e">
        <f t="shared" si="32"/>
        <v>#REF!</v>
      </c>
      <c r="F183" s="26" t="e">
        <f t="shared" si="37"/>
        <v>#REF!</v>
      </c>
      <c r="G183" s="26" t="e">
        <f t="shared" si="38"/>
        <v>#REF!</v>
      </c>
      <c r="H183" s="27" t="e">
        <f t="shared" si="33"/>
        <v>#REF!</v>
      </c>
      <c r="I183" s="32"/>
      <c r="J183" s="29" t="e">
        <f t="shared" si="31"/>
        <v>#REF!</v>
      </c>
      <c r="K183">
        <f>IF(B183=$G$2,SUM($J$19:J183),0)</f>
        <v>0</v>
      </c>
      <c r="L183">
        <f>IF(B183=$G$2,SUM($J$19:J182),0)</f>
        <v>0</v>
      </c>
    </row>
    <row r="184" spans="1:12" outlineLevel="1">
      <c r="A184" s="24" t="e">
        <f>#REF!</f>
        <v>#REF!</v>
      </c>
      <c r="B184" s="10">
        <f t="shared" si="34"/>
        <v>165</v>
      </c>
      <c r="C184" s="26" t="e">
        <f t="shared" si="35"/>
        <v>#REF!</v>
      </c>
      <c r="D184" s="26" t="e">
        <f t="shared" si="36"/>
        <v>#REF!</v>
      </c>
      <c r="E184" s="27" t="e">
        <f t="shared" si="32"/>
        <v>#REF!</v>
      </c>
      <c r="F184" s="26" t="e">
        <f t="shared" si="37"/>
        <v>#REF!</v>
      </c>
      <c r="G184" s="26" t="e">
        <f t="shared" si="38"/>
        <v>#REF!</v>
      </c>
      <c r="H184" s="27" t="e">
        <f t="shared" si="33"/>
        <v>#REF!</v>
      </c>
      <c r="I184" s="32"/>
      <c r="J184" s="29" t="e">
        <f t="shared" si="31"/>
        <v>#REF!</v>
      </c>
      <c r="K184">
        <f>IF(B184=$G$2,SUM($J$19:J184),0)</f>
        <v>0</v>
      </c>
      <c r="L184">
        <f>IF(B184=$G$2,SUM($J$19:J183),0)</f>
        <v>0</v>
      </c>
    </row>
    <row r="185" spans="1:12" outlineLevel="1">
      <c r="A185" s="24" t="e">
        <f>#REF!</f>
        <v>#REF!</v>
      </c>
      <c r="B185" s="10">
        <f t="shared" si="34"/>
        <v>166</v>
      </c>
      <c r="C185" s="26" t="e">
        <f t="shared" si="35"/>
        <v>#REF!</v>
      </c>
      <c r="D185" s="26" t="e">
        <f t="shared" si="36"/>
        <v>#REF!</v>
      </c>
      <c r="E185" s="27" t="e">
        <f t="shared" si="32"/>
        <v>#REF!</v>
      </c>
      <c r="F185" s="26" t="e">
        <f t="shared" si="37"/>
        <v>#REF!</v>
      </c>
      <c r="G185" s="26" t="e">
        <f t="shared" si="38"/>
        <v>#REF!</v>
      </c>
      <c r="H185" s="27" t="e">
        <f t="shared" si="33"/>
        <v>#REF!</v>
      </c>
      <c r="I185" s="32"/>
      <c r="J185" s="29" t="e">
        <f t="shared" si="31"/>
        <v>#REF!</v>
      </c>
      <c r="K185">
        <f>IF(B185=$G$2,SUM($J$19:J185),0)</f>
        <v>0</v>
      </c>
      <c r="L185">
        <f>IF(B185=$G$2,SUM($J$19:J184),0)</f>
        <v>0</v>
      </c>
    </row>
    <row r="186" spans="1:12" outlineLevel="1">
      <c r="A186" s="24" t="e">
        <f>#REF!</f>
        <v>#REF!</v>
      </c>
      <c r="B186" s="10">
        <f t="shared" si="34"/>
        <v>167</v>
      </c>
      <c r="C186" s="26" t="e">
        <f t="shared" si="35"/>
        <v>#REF!</v>
      </c>
      <c r="D186" s="26" t="e">
        <f t="shared" si="36"/>
        <v>#REF!</v>
      </c>
      <c r="E186" s="27" t="e">
        <f t="shared" si="32"/>
        <v>#REF!</v>
      </c>
      <c r="F186" s="26" t="e">
        <f t="shared" si="37"/>
        <v>#REF!</v>
      </c>
      <c r="G186" s="26" t="e">
        <f t="shared" si="38"/>
        <v>#REF!</v>
      </c>
      <c r="H186" s="27" t="e">
        <f t="shared" si="33"/>
        <v>#REF!</v>
      </c>
      <c r="I186" s="32"/>
      <c r="J186" s="29" t="e">
        <f t="shared" si="31"/>
        <v>#REF!</v>
      </c>
      <c r="K186">
        <f>IF(B186=$G$2,SUM($J$19:J186),0)</f>
        <v>0</v>
      </c>
      <c r="L186">
        <f>IF(B186=$G$2,SUM($J$19:J185),0)</f>
        <v>0</v>
      </c>
    </row>
    <row r="187" spans="1:12" outlineLevel="1">
      <c r="A187" s="24" t="e">
        <f>#REF!</f>
        <v>#REF!</v>
      </c>
      <c r="B187" s="10">
        <f t="shared" si="34"/>
        <v>168</v>
      </c>
      <c r="C187" s="26" t="e">
        <f t="shared" si="35"/>
        <v>#REF!</v>
      </c>
      <c r="D187" s="26" t="e">
        <f t="shared" si="36"/>
        <v>#REF!</v>
      </c>
      <c r="E187" s="27" t="e">
        <f t="shared" si="32"/>
        <v>#REF!</v>
      </c>
      <c r="F187" s="26" t="e">
        <f t="shared" si="37"/>
        <v>#REF!</v>
      </c>
      <c r="G187" s="26" t="e">
        <f t="shared" si="38"/>
        <v>#REF!</v>
      </c>
      <c r="H187" s="27" t="e">
        <f t="shared" si="33"/>
        <v>#REF!</v>
      </c>
      <c r="I187" s="32"/>
      <c r="J187" s="29" t="e">
        <f t="shared" si="31"/>
        <v>#REF!</v>
      </c>
      <c r="K187">
        <f>IF(B187=$G$2,SUM($J$19:J187),0)</f>
        <v>0</v>
      </c>
      <c r="L187">
        <f>IF(B187=$G$2,SUM($J$19:J186),0)</f>
        <v>0</v>
      </c>
    </row>
    <row r="188" spans="1:12" outlineLevel="1">
      <c r="A188" s="24" t="e">
        <f>#REF!</f>
        <v>#REF!</v>
      </c>
      <c r="B188" s="10">
        <f t="shared" si="34"/>
        <v>169</v>
      </c>
      <c r="C188" s="26" t="e">
        <f t="shared" si="35"/>
        <v>#REF!</v>
      </c>
      <c r="D188" s="26" t="e">
        <f t="shared" si="36"/>
        <v>#REF!</v>
      </c>
      <c r="E188" s="27" t="e">
        <f t="shared" si="32"/>
        <v>#REF!</v>
      </c>
      <c r="F188" s="26" t="e">
        <f t="shared" si="37"/>
        <v>#REF!</v>
      </c>
      <c r="G188" s="26" t="e">
        <f t="shared" si="38"/>
        <v>#REF!</v>
      </c>
      <c r="H188" s="27" t="e">
        <f t="shared" si="33"/>
        <v>#REF!</v>
      </c>
      <c r="I188" s="32"/>
      <c r="J188" s="29" t="e">
        <f t="shared" si="31"/>
        <v>#REF!</v>
      </c>
      <c r="K188">
        <f>IF(B188=$G$2,SUM($J$19:J188),0)</f>
        <v>0</v>
      </c>
      <c r="L188">
        <f>IF(B188=$G$2,SUM($J$19:J187),0)</f>
        <v>0</v>
      </c>
    </row>
    <row r="189" spans="1:12" outlineLevel="1">
      <c r="A189" s="24" t="e">
        <f>#REF!</f>
        <v>#REF!</v>
      </c>
      <c r="B189" s="10">
        <f t="shared" si="34"/>
        <v>170</v>
      </c>
      <c r="C189" s="26" t="e">
        <f t="shared" si="35"/>
        <v>#REF!</v>
      </c>
      <c r="D189" s="26" t="e">
        <f t="shared" si="36"/>
        <v>#REF!</v>
      </c>
      <c r="E189" s="27" t="e">
        <f t="shared" si="32"/>
        <v>#REF!</v>
      </c>
      <c r="F189" s="26" t="e">
        <f t="shared" si="37"/>
        <v>#REF!</v>
      </c>
      <c r="G189" s="26" t="e">
        <f t="shared" si="38"/>
        <v>#REF!</v>
      </c>
      <c r="H189" s="27" t="e">
        <f t="shared" si="33"/>
        <v>#REF!</v>
      </c>
      <c r="I189" s="32"/>
      <c r="J189" s="29" t="e">
        <f t="shared" si="31"/>
        <v>#REF!</v>
      </c>
      <c r="K189">
        <f>IF(B189=$G$2,SUM($J$19:J189),0)</f>
        <v>0</v>
      </c>
      <c r="L189">
        <f>IF(B189=$G$2,SUM($J$19:J188),0)</f>
        <v>0</v>
      </c>
    </row>
    <row r="190" spans="1:12" outlineLevel="1">
      <c r="A190" s="24" t="e">
        <f>#REF!</f>
        <v>#REF!</v>
      </c>
      <c r="B190" s="10">
        <f t="shared" si="34"/>
        <v>171</v>
      </c>
      <c r="C190" s="26" t="e">
        <f t="shared" si="35"/>
        <v>#REF!</v>
      </c>
      <c r="D190" s="26" t="e">
        <f t="shared" si="36"/>
        <v>#REF!</v>
      </c>
      <c r="E190" s="27" t="e">
        <f t="shared" si="32"/>
        <v>#REF!</v>
      </c>
      <c r="F190" s="26" t="e">
        <f t="shared" si="37"/>
        <v>#REF!</v>
      </c>
      <c r="G190" s="26" t="e">
        <f t="shared" si="38"/>
        <v>#REF!</v>
      </c>
      <c r="H190" s="27" t="e">
        <f t="shared" si="33"/>
        <v>#REF!</v>
      </c>
      <c r="I190" s="32"/>
      <c r="J190" s="29" t="e">
        <f t="shared" si="31"/>
        <v>#REF!</v>
      </c>
      <c r="K190">
        <f>IF(B190=$G$2,SUM($J$19:J190),0)</f>
        <v>0</v>
      </c>
      <c r="L190">
        <f>IF(B190=$G$2,SUM($J$19:J189),0)</f>
        <v>0</v>
      </c>
    </row>
    <row r="191" spans="1:12" outlineLevel="1">
      <c r="A191" s="24" t="e">
        <f>#REF!</f>
        <v>#REF!</v>
      </c>
      <c r="B191" s="10">
        <f t="shared" si="34"/>
        <v>172</v>
      </c>
      <c r="C191" s="26" t="e">
        <f t="shared" si="35"/>
        <v>#REF!</v>
      </c>
      <c r="D191" s="26" t="e">
        <f t="shared" si="36"/>
        <v>#REF!</v>
      </c>
      <c r="E191" s="27" t="e">
        <f t="shared" si="32"/>
        <v>#REF!</v>
      </c>
      <c r="F191" s="26" t="e">
        <f t="shared" si="37"/>
        <v>#REF!</v>
      </c>
      <c r="G191" s="26" t="e">
        <f t="shared" si="38"/>
        <v>#REF!</v>
      </c>
      <c r="H191" s="27" t="e">
        <f t="shared" si="33"/>
        <v>#REF!</v>
      </c>
      <c r="I191" s="32"/>
      <c r="J191" s="29" t="e">
        <f t="shared" si="31"/>
        <v>#REF!</v>
      </c>
      <c r="K191">
        <f>IF(B191=$G$2,SUM($J$19:J191),0)</f>
        <v>0</v>
      </c>
      <c r="L191">
        <f>IF(B191=$G$2,SUM($J$19:J190),0)</f>
        <v>0</v>
      </c>
    </row>
    <row r="192" spans="1:12" outlineLevel="1">
      <c r="A192" s="24" t="e">
        <f>#REF!</f>
        <v>#REF!</v>
      </c>
      <c r="B192" s="10">
        <f t="shared" si="34"/>
        <v>173</v>
      </c>
      <c r="C192" s="26" t="e">
        <f t="shared" si="35"/>
        <v>#REF!</v>
      </c>
      <c r="D192" s="26" t="e">
        <f t="shared" si="36"/>
        <v>#REF!</v>
      </c>
      <c r="E192" s="27" t="e">
        <f t="shared" si="32"/>
        <v>#REF!</v>
      </c>
      <c r="F192" s="26" t="e">
        <f t="shared" si="37"/>
        <v>#REF!</v>
      </c>
      <c r="G192" s="26" t="e">
        <f t="shared" si="38"/>
        <v>#REF!</v>
      </c>
      <c r="H192" s="27" t="e">
        <f t="shared" si="33"/>
        <v>#REF!</v>
      </c>
      <c r="I192" s="32"/>
      <c r="J192" s="29" t="e">
        <f t="shared" si="31"/>
        <v>#REF!</v>
      </c>
      <c r="K192">
        <f>IF(B192=$G$2,SUM($J$19:J192),0)</f>
        <v>0</v>
      </c>
      <c r="L192">
        <f>IF(B192=$G$2,SUM($J$19:J191),0)</f>
        <v>0</v>
      </c>
    </row>
    <row r="193" spans="1:12" outlineLevel="1">
      <c r="A193" s="24" t="e">
        <f>#REF!</f>
        <v>#REF!</v>
      </c>
      <c r="B193" s="10">
        <f t="shared" si="34"/>
        <v>174</v>
      </c>
      <c r="C193" s="26" t="e">
        <f t="shared" si="35"/>
        <v>#REF!</v>
      </c>
      <c r="D193" s="26" t="e">
        <f t="shared" si="36"/>
        <v>#REF!</v>
      </c>
      <c r="E193" s="27" t="e">
        <f t="shared" si="32"/>
        <v>#REF!</v>
      </c>
      <c r="F193" s="26" t="e">
        <f t="shared" si="37"/>
        <v>#REF!</v>
      </c>
      <c r="G193" s="26" t="e">
        <f t="shared" si="38"/>
        <v>#REF!</v>
      </c>
      <c r="H193" s="27" t="e">
        <f t="shared" si="33"/>
        <v>#REF!</v>
      </c>
      <c r="I193" s="32"/>
      <c r="J193" s="29" t="e">
        <f t="shared" si="31"/>
        <v>#REF!</v>
      </c>
      <c r="K193">
        <f>IF(B193=$G$2,SUM($J$19:J193),0)</f>
        <v>0</v>
      </c>
      <c r="L193">
        <f>IF(B193=$G$2,SUM($J$19:J192),0)</f>
        <v>0</v>
      </c>
    </row>
    <row r="194" spans="1:12" outlineLevel="1">
      <c r="A194" s="24" t="e">
        <f>#REF!</f>
        <v>#REF!</v>
      </c>
      <c r="B194" s="10">
        <f t="shared" si="34"/>
        <v>175</v>
      </c>
      <c r="C194" s="26" t="e">
        <f t="shared" si="35"/>
        <v>#REF!</v>
      </c>
      <c r="D194" s="26" t="e">
        <f t="shared" si="36"/>
        <v>#REF!</v>
      </c>
      <c r="E194" s="27" t="e">
        <f t="shared" si="32"/>
        <v>#REF!</v>
      </c>
      <c r="F194" s="26" t="e">
        <f t="shared" si="37"/>
        <v>#REF!</v>
      </c>
      <c r="G194" s="26" t="e">
        <f t="shared" si="38"/>
        <v>#REF!</v>
      </c>
      <c r="H194" s="27" t="e">
        <f t="shared" si="33"/>
        <v>#REF!</v>
      </c>
      <c r="I194" s="32"/>
      <c r="J194" s="29" t="e">
        <f t="shared" si="31"/>
        <v>#REF!</v>
      </c>
      <c r="K194">
        <f>IF(B194=$G$2,SUM($J$19:J194),0)</f>
        <v>0</v>
      </c>
      <c r="L194">
        <f>IF(B194=$G$2,SUM($J$19:J193),0)</f>
        <v>0</v>
      </c>
    </row>
    <row r="195" spans="1:12" outlineLevel="1">
      <c r="A195" s="24" t="e">
        <f>#REF!</f>
        <v>#REF!</v>
      </c>
      <c r="B195" s="10">
        <f t="shared" si="34"/>
        <v>176</v>
      </c>
      <c r="C195" s="26" t="e">
        <f t="shared" si="35"/>
        <v>#REF!</v>
      </c>
      <c r="D195" s="26" t="e">
        <f t="shared" si="36"/>
        <v>#REF!</v>
      </c>
      <c r="E195" s="27" t="e">
        <f t="shared" si="32"/>
        <v>#REF!</v>
      </c>
      <c r="F195" s="26" t="e">
        <f t="shared" si="37"/>
        <v>#REF!</v>
      </c>
      <c r="G195" s="26" t="e">
        <f t="shared" si="38"/>
        <v>#REF!</v>
      </c>
      <c r="H195" s="27" t="e">
        <f t="shared" si="33"/>
        <v>#REF!</v>
      </c>
      <c r="I195" s="32"/>
      <c r="J195" s="29" t="e">
        <f t="shared" si="31"/>
        <v>#REF!</v>
      </c>
      <c r="K195">
        <f>IF(B195=$G$2,SUM($J$19:J195),0)</f>
        <v>0</v>
      </c>
      <c r="L195">
        <f>IF(B195=$G$2,SUM($J$19:J194),0)</f>
        <v>0</v>
      </c>
    </row>
    <row r="196" spans="1:12" outlineLevel="1">
      <c r="A196" s="24" t="e">
        <f>#REF!</f>
        <v>#REF!</v>
      </c>
      <c r="B196" s="10">
        <f t="shared" si="34"/>
        <v>177</v>
      </c>
      <c r="C196" s="26" t="e">
        <f t="shared" si="35"/>
        <v>#REF!</v>
      </c>
      <c r="D196" s="26" t="e">
        <f t="shared" si="36"/>
        <v>#REF!</v>
      </c>
      <c r="E196" s="27" t="e">
        <f t="shared" si="32"/>
        <v>#REF!</v>
      </c>
      <c r="F196" s="26" t="e">
        <f t="shared" si="37"/>
        <v>#REF!</v>
      </c>
      <c r="G196" s="26" t="e">
        <f t="shared" si="38"/>
        <v>#REF!</v>
      </c>
      <c r="H196" s="27" t="e">
        <f t="shared" si="33"/>
        <v>#REF!</v>
      </c>
      <c r="I196" s="32"/>
      <c r="J196" s="29" t="e">
        <f t="shared" si="31"/>
        <v>#REF!</v>
      </c>
      <c r="K196">
        <f>IF(B196=$G$2,SUM($J$19:J196),0)</f>
        <v>0</v>
      </c>
      <c r="L196">
        <f>IF(B196=$G$2,SUM($J$19:J195),0)</f>
        <v>0</v>
      </c>
    </row>
    <row r="197" spans="1:12" outlineLevel="1">
      <c r="A197" s="24" t="e">
        <f>#REF!</f>
        <v>#REF!</v>
      </c>
      <c r="B197" s="10">
        <f t="shared" si="34"/>
        <v>178</v>
      </c>
      <c r="C197" s="26" t="e">
        <f t="shared" si="35"/>
        <v>#REF!</v>
      </c>
      <c r="D197" s="26" t="e">
        <f t="shared" si="36"/>
        <v>#REF!</v>
      </c>
      <c r="E197" s="27" t="e">
        <f t="shared" si="32"/>
        <v>#REF!</v>
      </c>
      <c r="F197" s="26" t="e">
        <f t="shared" si="37"/>
        <v>#REF!</v>
      </c>
      <c r="G197" s="26" t="e">
        <f t="shared" si="38"/>
        <v>#REF!</v>
      </c>
      <c r="H197" s="27" t="e">
        <f t="shared" si="33"/>
        <v>#REF!</v>
      </c>
      <c r="I197" s="32"/>
      <c r="J197" s="29" t="e">
        <f t="shared" si="31"/>
        <v>#REF!</v>
      </c>
      <c r="K197">
        <f>IF(B197=$G$2,SUM($J$19:J197),0)</f>
        <v>0</v>
      </c>
      <c r="L197">
        <f>IF(B197=$G$2,SUM($J$19:J196),0)</f>
        <v>0</v>
      </c>
    </row>
    <row r="198" spans="1:12" outlineLevel="1">
      <c r="A198" s="24" t="e">
        <f>#REF!</f>
        <v>#REF!</v>
      </c>
      <c r="B198" s="10">
        <f t="shared" si="34"/>
        <v>179</v>
      </c>
      <c r="C198" s="26" t="e">
        <f t="shared" si="35"/>
        <v>#REF!</v>
      </c>
      <c r="D198" s="26" t="e">
        <f t="shared" si="36"/>
        <v>#REF!</v>
      </c>
      <c r="E198" s="27" t="e">
        <f t="shared" si="32"/>
        <v>#REF!</v>
      </c>
      <c r="F198" s="26" t="e">
        <f t="shared" si="37"/>
        <v>#REF!</v>
      </c>
      <c r="G198" s="26" t="e">
        <f t="shared" si="38"/>
        <v>#REF!</v>
      </c>
      <c r="H198" s="27" t="e">
        <f t="shared" si="33"/>
        <v>#REF!</v>
      </c>
      <c r="I198" s="32"/>
      <c r="J198" s="29" t="e">
        <f t="shared" si="31"/>
        <v>#REF!</v>
      </c>
      <c r="K198">
        <f>IF(B198=$G$2,SUM($J$19:J198),0)</f>
        <v>0</v>
      </c>
      <c r="L198">
        <f>IF(B198=$G$2,SUM($J$19:J197),0)</f>
        <v>0</v>
      </c>
    </row>
    <row r="199" spans="1:12">
      <c r="K199">
        <f>SUM(K19:K198)</f>
        <v>0</v>
      </c>
      <c r="L199">
        <f>SUM(L19:L198)</f>
        <v>0</v>
      </c>
    </row>
  </sheetData>
  <mergeCells count="8">
    <mergeCell ref="I11:J11"/>
    <mergeCell ref="H13:I13"/>
    <mergeCell ref="H14:I14"/>
    <mergeCell ref="H15:I15"/>
    <mergeCell ref="A18:B18"/>
    <mergeCell ref="C18:D18"/>
    <mergeCell ref="F18:G18"/>
    <mergeCell ref="I18:J18"/>
  </mergeCells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D199"/>
  <sheetViews>
    <sheetView topLeftCell="H1" workbookViewId="0">
      <selection activeCell="C23" sqref="B23:C24"/>
    </sheetView>
  </sheetViews>
  <sheetFormatPr defaultColWidth="8.85546875" defaultRowHeight="12.95" outlineLevelRow="1"/>
  <cols>
    <col min="2" max="2" width="9.140625"/>
    <col min="3" max="3" width="10.28515625" bestFit="1" customWidth="1"/>
    <col min="4" max="6" width="12.28515625" bestFit="1" customWidth="1"/>
    <col min="7" max="7" width="14.140625" customWidth="1"/>
    <col min="8" max="8" width="12.28515625" bestFit="1" customWidth="1"/>
    <col min="9" max="9" width="9.140625" style="6"/>
    <col min="10" max="10" width="15" customWidth="1"/>
    <col min="11" max="197" width="9.140625"/>
  </cols>
  <sheetData>
    <row r="1" spans="2:10">
      <c r="E1" s="6" t="s">
        <v>335</v>
      </c>
      <c r="F1" s="6"/>
      <c r="G1" s="7">
        <v>0</v>
      </c>
      <c r="I1"/>
    </row>
    <row r="2" spans="2:10">
      <c r="E2" s="6" t="s">
        <v>336</v>
      </c>
      <c r="F2" s="6"/>
      <c r="G2" s="7">
        <f>Piloto!F6</f>
        <v>14.966666666666667</v>
      </c>
      <c r="I2"/>
    </row>
    <row r="3" spans="2:10">
      <c r="C3" s="5" t="s">
        <v>337</v>
      </c>
      <c r="D3" s="5"/>
      <c r="F3" s="6"/>
      <c r="G3" s="6"/>
      <c r="I3"/>
    </row>
    <row r="4" spans="2:10">
      <c r="C4" s="5" t="s">
        <v>338</v>
      </c>
      <c r="D4" s="5" t="s">
        <v>339</v>
      </c>
      <c r="F4" s="5" t="s">
        <v>340</v>
      </c>
      <c r="G4" s="5" t="s">
        <v>341</v>
      </c>
      <c r="H4" s="5" t="s">
        <v>342</v>
      </c>
      <c r="I4" s="5" t="s">
        <v>343</v>
      </c>
      <c r="J4" s="5" t="s">
        <v>344</v>
      </c>
    </row>
    <row r="5" spans="2:10" ht="13.5" customHeight="1">
      <c r="C5" s="8" t="e">
        <f t="shared" ref="C5:C10" si="0">IF(I5=1,($G$1+J5),($G$2+J5))</f>
        <v>#REF!</v>
      </c>
      <c r="D5" s="9" t="e">
        <f t="shared" ref="D5:D10" si="1">C5+((F5-1)*H5)</f>
        <v>#REF!</v>
      </c>
      <c r="F5" s="10" t="e">
        <f>#REF!</f>
        <v>#REF!</v>
      </c>
      <c r="G5" s="11" t="e">
        <f>#REF!</f>
        <v>#REF!</v>
      </c>
      <c r="H5" s="10" t="e">
        <f>#REF!</f>
        <v>#REF!</v>
      </c>
      <c r="I5" s="10" t="e">
        <f>IF(#REF!="Pós Venda",1,2)</f>
        <v>#REF!</v>
      </c>
      <c r="J5" s="10" t="e">
        <f>#REF!</f>
        <v>#REF!</v>
      </c>
    </row>
    <row r="6" spans="2:10">
      <c r="C6" s="8" t="e">
        <f t="shared" si="0"/>
        <v>#REF!</v>
      </c>
      <c r="D6" s="9" t="e">
        <f t="shared" si="1"/>
        <v>#REF!</v>
      </c>
      <c r="F6" s="10" t="e">
        <f>#REF!</f>
        <v>#REF!</v>
      </c>
      <c r="G6" s="11" t="e">
        <f>#REF!</f>
        <v>#REF!</v>
      </c>
      <c r="H6" s="10" t="e">
        <f>#REF!</f>
        <v>#REF!</v>
      </c>
      <c r="I6" s="10" t="e">
        <f>IF(#REF!="Pós Venda",1,2)</f>
        <v>#REF!</v>
      </c>
      <c r="J6" s="10" t="e">
        <f>#REF!</f>
        <v>#REF!</v>
      </c>
    </row>
    <row r="7" spans="2:10">
      <c r="C7" s="8" t="e">
        <f t="shared" si="0"/>
        <v>#REF!</v>
      </c>
      <c r="D7" s="9" t="e">
        <f t="shared" si="1"/>
        <v>#REF!</v>
      </c>
      <c r="F7" s="10" t="e">
        <f>#REF!</f>
        <v>#REF!</v>
      </c>
      <c r="G7" s="11" t="e">
        <f>#REF!</f>
        <v>#REF!</v>
      </c>
      <c r="H7" s="10" t="e">
        <f>#REF!</f>
        <v>#REF!</v>
      </c>
      <c r="I7" s="10" t="e">
        <f>IF(#REF!="Pós Venda",1,2)</f>
        <v>#REF!</v>
      </c>
      <c r="J7" s="10" t="e">
        <f>#REF!</f>
        <v>#REF!</v>
      </c>
    </row>
    <row r="8" spans="2:10">
      <c r="C8" s="8" t="e">
        <f t="shared" si="0"/>
        <v>#REF!</v>
      </c>
      <c r="D8" s="9" t="e">
        <f t="shared" si="1"/>
        <v>#REF!</v>
      </c>
      <c r="F8" s="10" t="e">
        <f>#REF!</f>
        <v>#REF!</v>
      </c>
      <c r="G8" s="11" t="e">
        <f>#REF!</f>
        <v>#REF!</v>
      </c>
      <c r="H8" s="10" t="e">
        <f>#REF!</f>
        <v>#REF!</v>
      </c>
      <c r="I8" s="10" t="e">
        <f>IF(#REF!="Pós Venda",1,2)</f>
        <v>#REF!</v>
      </c>
      <c r="J8" s="10" t="e">
        <f>#REF!</f>
        <v>#REF!</v>
      </c>
    </row>
    <row r="9" spans="2:10">
      <c r="C9" s="8" t="e">
        <f t="shared" si="0"/>
        <v>#REF!</v>
      </c>
      <c r="D9" s="9" t="e">
        <f t="shared" si="1"/>
        <v>#REF!</v>
      </c>
      <c r="F9" s="10" t="e">
        <f>#REF!</f>
        <v>#REF!</v>
      </c>
      <c r="G9" s="11" t="e">
        <f>#REF!</f>
        <v>#REF!</v>
      </c>
      <c r="H9" s="10" t="e">
        <f>#REF!</f>
        <v>#REF!</v>
      </c>
      <c r="I9" s="10" t="e">
        <f>IF(#REF!="Pós Venda",1,2)</f>
        <v>#REF!</v>
      </c>
      <c r="J9" s="10" t="e">
        <f>#REF!</f>
        <v>#REF!</v>
      </c>
    </row>
    <row r="10" spans="2:10">
      <c r="C10" s="12" t="e">
        <f t="shared" si="0"/>
        <v>#REF!</v>
      </c>
      <c r="D10" s="13" t="e">
        <f t="shared" si="1"/>
        <v>#REF!</v>
      </c>
      <c r="F10" s="10" t="e">
        <f>#REF!</f>
        <v>#REF!</v>
      </c>
      <c r="G10" s="11" t="e">
        <f>#REF!</f>
        <v>#REF!</v>
      </c>
      <c r="H10" s="10" t="e">
        <f>#REF!</f>
        <v>#REF!</v>
      </c>
      <c r="I10" s="10" t="e">
        <f>IF(#REF!="Pós Venda",1,2)</f>
        <v>#REF!</v>
      </c>
      <c r="J10" s="10" t="e">
        <f>#REF!</f>
        <v>#REF!</v>
      </c>
    </row>
    <row r="11" spans="2:10">
      <c r="C11" s="6"/>
      <c r="D11" s="6"/>
      <c r="F11" s="6"/>
      <c r="G11" s="14"/>
      <c r="H11" s="10" t="s">
        <v>13</v>
      </c>
      <c r="I11" s="494" t="e">
        <f>F5*G5+F6*G6+F7*G7+F8*G8+F9*G9+F10*G10</f>
        <v>#REF!</v>
      </c>
      <c r="J11" s="522"/>
    </row>
    <row r="12" spans="2:10">
      <c r="C12" s="6"/>
      <c r="D12" s="6"/>
      <c r="F12" s="6"/>
      <c r="G12" s="14"/>
      <c r="H12" s="6"/>
      <c r="I12" s="15"/>
      <c r="J12" s="15"/>
    </row>
    <row r="13" spans="2:10">
      <c r="C13" s="6"/>
      <c r="D13" s="6"/>
      <c r="F13" s="6"/>
      <c r="G13" s="14"/>
      <c r="H13" s="452" t="s">
        <v>345</v>
      </c>
      <c r="I13" s="452"/>
      <c r="J13" s="10">
        <v>1</v>
      </c>
    </row>
    <row r="14" spans="2:10">
      <c r="C14" s="6"/>
      <c r="D14" s="6"/>
      <c r="F14" s="6"/>
      <c r="G14" s="14"/>
      <c r="H14" s="452" t="s">
        <v>346</v>
      </c>
      <c r="I14" s="452"/>
      <c r="J14" s="10">
        <v>1</v>
      </c>
    </row>
    <row r="15" spans="2:10">
      <c r="H15" s="452" t="s">
        <v>347</v>
      </c>
      <c r="I15" s="452"/>
      <c r="J15" s="16" t="e">
        <f>LARGE($D$5:$D$10,1)-$G$2+J$16</f>
        <v>#REF!</v>
      </c>
    </row>
    <row r="16" spans="2:10">
      <c r="B16" s="17" t="s">
        <v>348</v>
      </c>
      <c r="C16" s="18"/>
      <c r="D16" s="18" t="s">
        <v>266</v>
      </c>
      <c r="E16" s="18">
        <v>1</v>
      </c>
      <c r="F16" s="18"/>
      <c r="G16" s="18"/>
      <c r="H16" s="19"/>
      <c r="I16" s="19" t="s">
        <v>349</v>
      </c>
      <c r="J16" s="6"/>
    </row>
    <row r="17" spans="1:82" outlineLevel="1">
      <c r="B17" s="21"/>
      <c r="C17" s="21"/>
      <c r="D17" s="21"/>
      <c r="E17" s="21"/>
      <c r="F17" s="21"/>
      <c r="G17" s="21"/>
      <c r="H17" s="21"/>
      <c r="I17" s="21"/>
      <c r="J17" s="22"/>
    </row>
    <row r="18" spans="1:82" ht="27.95" outlineLevel="1">
      <c r="A18" s="497" t="s">
        <v>3</v>
      </c>
      <c r="B18" s="498"/>
      <c r="C18" s="425" t="s">
        <v>74</v>
      </c>
      <c r="D18" s="426"/>
      <c r="E18" s="5" t="s">
        <v>350</v>
      </c>
      <c r="F18" s="425" t="s">
        <v>68</v>
      </c>
      <c r="G18" s="426"/>
      <c r="H18" s="5" t="s">
        <v>350</v>
      </c>
      <c r="I18" s="495" t="s">
        <v>351</v>
      </c>
      <c r="J18" s="496"/>
      <c r="K18" s="23" t="s">
        <v>352</v>
      </c>
      <c r="L18" s="23" t="s">
        <v>353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outlineLevel="1">
      <c r="A19" s="24" t="e">
        <f>#REF!</f>
        <v>#REF!</v>
      </c>
      <c r="B19" s="25">
        <f>G1</f>
        <v>0</v>
      </c>
      <c r="C19" s="26" t="e">
        <f t="shared" ref="C19:C50" si="2">(IF($I$5=1,0,IF($B19&gt;=$C$5,$G$5,0))*IF($I$5=1,IF($B19&gt;($D$5+($B$19-$G$1)),0,IF(GCD(($D$5+($B$19-$G$1)-$B19),$H$5)=$H$5,1,0)),IF($B19&gt;$D$5,0,IF(GCD(($D$5-$B19),$H$5)=$H$5,1,0))))+(IF($I$6=1,0,IF($B19&gt;=$C$6,$G$6,0))*IF($I$6=1,IF($B19&gt;($D$6+($B$19-$G$1)),0,IF(GCD(($D$6+($B$19-$G$1)-$B19),$H$6)=$H$6,1,0)),IF($B19&gt;$D$6,0,IF(GCD(($D$6-$B19),$H$6)=$H$6,1,0))))+(IF($I$7=1,0,IF($B19&gt;=$C$7,$G$7,0))*IF($I$7=1,IF($B19&gt;($D$7+($B$19-$G$1)),0,IF(GCD(($D$7+($B$19-$G$1)-$B19),$H$7)=$H$7,1,0)),IF($B19&gt;$D$7,0,IF(GCD(($D$7-$B19),$H$7)=$H$7,1,0))))</f>
        <v>#REF!</v>
      </c>
      <c r="D19" s="26" t="e">
        <f t="shared" ref="D19:D50" si="3">(IF($I$8=1,0,IF($B19&gt;=$C$8,$G$8,0))*IF($I$8=1,IF($B19&gt;($D$8+($B$19-$G$1)),0,IF(GCD(($D$8+($B$19-$G$1)-$B19),$H$8)=$H$8,1,0)),IF($B19&gt;$D$8,0,IF(GCD(($D$8-B19),$H$8)=$H$8,1,0))))+(IF($I$9=1,0,IF($B19&gt;=$C$9,$G$9,0))*IF($I$9=1,IF($B19&gt;($D$9+($B$19-$G$1)),0,IF(GCD(($D$9+($B$19-$G$1)-$B19),$H$9)=$H$9,1,0)),IF($B19&gt;$D$9,0,IF(GCD(($D$9-$B19),$H$9)=$H$9,1,0))))+(IF($I$10=1,0,IF($B19&gt;=$C$10,$G$10,0))*IF($I$10=1,IF($B19&gt;($D$10+($B$19-$G$1)),0,IF(GCD(($D$10+($B$19-$G$1)-$B19),$H$10)=$H$10,1,0)),IF($B19&gt;$D$10,0,IF(GCD(($D$10-$B19),$H$10)=$H$10,1,0))))</f>
        <v>#REF!</v>
      </c>
      <c r="E19" s="27" t="e">
        <f>C19+D19</f>
        <v>#REF!</v>
      </c>
      <c r="F19" s="26" t="e">
        <f t="shared" ref="F19:F50" si="4">(IF($I$5=1,IF($B19&gt;=($C$5+($B$19-$G$1)),$G$5,0),0)*IF($I$5=1,IF($B19&gt;($D$5+($B$19-$G$1)),0,IF(GCD(($D$5+($B$19-$G$1)-$B19),$H$5)=$H$5,1,0)),IF($B19&gt;$D$5,0,IF(GCD(($D$5-$B19),$H$5)=$H$5,1,0))))+(IF($I$6=1,IF($B19&gt;=($C$6+($B$19-$G$1)),$G$6,0),0)*IF($I$6=1,IF($B19&gt;($D$6+($B$19-$G$1)),0,IF(GCD(($D$6+($B$19-$G$1)-$B19),$H$6)=$H$6,1,0)),IF($B19&gt;$D$6,0,IF(GCD(($D$6-$B19),$H$6)=$H$6,1,0))))+(IF($I$7=1,IF($B19&gt;=($C$7+($B$19-$G$1)),$G$7,0),0)*IF($I$7=1,IF($B19&gt;($D$7+($B$19-$G$1)),0,IF(GCD(($D$7+($B$19-$G$1)-$B19),$H$7)=$H$7,1,0)),IF($B19&gt;$D$7,0,IF(GCD(($D$7-$B19),$H$7)=$H$7,1,0))))</f>
        <v>#REF!</v>
      </c>
      <c r="G19" s="26" t="e">
        <f t="shared" ref="G19:G50" si="5">(IF($I$8=1,IF($B19&gt;=($C$8+($B$19-$G$1)),$G$8,0),0)*IF($I$8=1,IF($B19&gt;($D$8+($B$19-$G$1)),0,IF(GCD(($D$8+($B$19-$G$1)-$B19),$H$8)=$H$8,1,0)),IF($B19&gt;$D$8,0,IF(GCD(($D$8-$B19),$H$8)=$H$8,1,0))))+(IF($I$9=1,IF($B19&gt;=($C$9+($B$19-$G$1)),$G$9,0),0)*IF($I$9=1,IF($B19&gt;($D$9+($B$19-$G$1)),0,IF(GCD(($D$9+($B$19-$G$1)-$B19),$H$9)=$H$9,1,0)),IF($B19&gt;$D$9,0,IF(GCD(($D$9-$B19),$H$9)=$H$9,1,0))))+(IF($I$10=1,IF($B19&gt;=($C$10+($B$19-$G$1)),$G$10,0),0)*IF($I$10=1,IF($B19&gt;($D$10+($B$19-$G$1)),0,IF(GCD(($D$10+($B$19-$G$1)-$B19),$H$10)=$H$10,1,0)),IF($B19&gt;$D$10,0,IF(GCD(($D$10-$B19),$H$10)=$H$10,1,0))))</f>
        <v>#REF!</v>
      </c>
      <c r="H19" s="27" t="e">
        <f>F19+G19</f>
        <v>#REF!</v>
      </c>
      <c r="I19" s="28"/>
      <c r="J19" s="29" t="e">
        <f t="shared" ref="J19:J82" si="6">IF($B19&gt;$G$2,($H19*J$14+$E19*J$14)*J$13,J$14*$H19+$E19*J$14)</f>
        <v>#REF!</v>
      </c>
      <c r="K19">
        <v>0</v>
      </c>
      <c r="L19">
        <f>IF(K19=0,0,K19-E19)</f>
        <v>0</v>
      </c>
    </row>
    <row r="20" spans="1:82" outlineLevel="1">
      <c r="A20" s="24" t="e">
        <f>#REF!</f>
        <v>#REF!</v>
      </c>
      <c r="B20" s="10">
        <f>B19+1</f>
        <v>1</v>
      </c>
      <c r="C20" s="26" t="e">
        <f t="shared" si="2"/>
        <v>#REF!</v>
      </c>
      <c r="D20" s="26" t="e">
        <f t="shared" si="3"/>
        <v>#REF!</v>
      </c>
      <c r="E20" s="27" t="e">
        <f t="shared" ref="E20:E83" si="7">C20+D20</f>
        <v>#REF!</v>
      </c>
      <c r="F20" s="26" t="e">
        <f t="shared" si="4"/>
        <v>#REF!</v>
      </c>
      <c r="G20" s="26" t="e">
        <f t="shared" si="5"/>
        <v>#REF!</v>
      </c>
      <c r="H20" s="27" t="e">
        <f t="shared" ref="H20:H83" si="8">F20+G20</f>
        <v>#REF!</v>
      </c>
      <c r="I20" s="28"/>
      <c r="J20" s="29" t="e">
        <f t="shared" si="6"/>
        <v>#REF!</v>
      </c>
      <c r="K20">
        <f>IF(B20=$G$2,SUM($J$19:J20),0)</f>
        <v>0</v>
      </c>
      <c r="L20">
        <f>IF(B20=$G$2,SUM($J$19:J19),0)</f>
        <v>0</v>
      </c>
    </row>
    <row r="21" spans="1:82" outlineLevel="1">
      <c r="A21" s="24" t="e">
        <f>#REF!</f>
        <v>#REF!</v>
      </c>
      <c r="B21" s="10">
        <f t="shared" ref="B21:B42" si="9">B20+1</f>
        <v>2</v>
      </c>
      <c r="C21" s="26" t="e">
        <f t="shared" si="2"/>
        <v>#REF!</v>
      </c>
      <c r="D21" s="26" t="e">
        <f t="shared" si="3"/>
        <v>#REF!</v>
      </c>
      <c r="E21" s="27" t="e">
        <f t="shared" si="7"/>
        <v>#REF!</v>
      </c>
      <c r="F21" s="26" t="e">
        <f t="shared" si="4"/>
        <v>#REF!</v>
      </c>
      <c r="G21" s="26" t="e">
        <f t="shared" si="5"/>
        <v>#REF!</v>
      </c>
      <c r="H21" s="27" t="e">
        <f t="shared" si="8"/>
        <v>#REF!</v>
      </c>
      <c r="I21" s="28"/>
      <c r="J21" s="29" t="e">
        <f t="shared" si="6"/>
        <v>#REF!</v>
      </c>
      <c r="K21">
        <f>IF(B21=$G$2,SUM($J$19:J21),0)</f>
        <v>0</v>
      </c>
      <c r="L21">
        <f>IF(B21=$G$2,SUM($J$19:J20),0)</f>
        <v>0</v>
      </c>
    </row>
    <row r="22" spans="1:82" outlineLevel="1">
      <c r="A22" s="24" t="e">
        <f>#REF!</f>
        <v>#REF!</v>
      </c>
      <c r="B22" s="10">
        <f t="shared" si="9"/>
        <v>3</v>
      </c>
      <c r="C22" s="26" t="e">
        <f t="shared" si="2"/>
        <v>#REF!</v>
      </c>
      <c r="D22" s="26" t="e">
        <f t="shared" si="3"/>
        <v>#REF!</v>
      </c>
      <c r="E22" s="27" t="e">
        <f t="shared" si="7"/>
        <v>#REF!</v>
      </c>
      <c r="F22" s="26" t="e">
        <f t="shared" si="4"/>
        <v>#REF!</v>
      </c>
      <c r="G22" s="26" t="e">
        <f t="shared" si="5"/>
        <v>#REF!</v>
      </c>
      <c r="H22" s="27" t="e">
        <f t="shared" si="8"/>
        <v>#REF!</v>
      </c>
      <c r="I22" s="28"/>
      <c r="J22" s="29" t="e">
        <f t="shared" si="6"/>
        <v>#REF!</v>
      </c>
      <c r="K22">
        <f>IF(B22=$G$2,SUM($J$19:J22),0)</f>
        <v>0</v>
      </c>
      <c r="L22">
        <f>IF(B22=$G$2,SUM($J$19:J21),0)</f>
        <v>0</v>
      </c>
    </row>
    <row r="23" spans="1:82" outlineLevel="1">
      <c r="A23" s="24" t="e">
        <f>#REF!</f>
        <v>#REF!</v>
      </c>
      <c r="B23" s="10">
        <f t="shared" si="9"/>
        <v>4</v>
      </c>
      <c r="C23" s="26" t="e">
        <f t="shared" si="2"/>
        <v>#REF!</v>
      </c>
      <c r="D23" s="26" t="e">
        <f t="shared" si="3"/>
        <v>#REF!</v>
      </c>
      <c r="E23" s="27" t="e">
        <f t="shared" si="7"/>
        <v>#REF!</v>
      </c>
      <c r="F23" s="26" t="e">
        <f t="shared" si="4"/>
        <v>#REF!</v>
      </c>
      <c r="G23" s="26" t="e">
        <f t="shared" si="5"/>
        <v>#REF!</v>
      </c>
      <c r="H23" s="27" t="e">
        <f t="shared" si="8"/>
        <v>#REF!</v>
      </c>
      <c r="I23" s="28"/>
      <c r="J23" s="29" t="e">
        <f t="shared" si="6"/>
        <v>#REF!</v>
      </c>
      <c r="K23">
        <f>IF(B23=$G$2,SUM($J$19:J23),0)</f>
        <v>0</v>
      </c>
      <c r="L23">
        <f>IF(B23=$G$2,SUM($J$19:J22),0)</f>
        <v>0</v>
      </c>
    </row>
    <row r="24" spans="1:82" outlineLevel="1">
      <c r="A24" s="24" t="e">
        <f>#REF!</f>
        <v>#REF!</v>
      </c>
      <c r="B24" s="10">
        <f t="shared" si="9"/>
        <v>5</v>
      </c>
      <c r="C24" s="26" t="e">
        <f t="shared" si="2"/>
        <v>#REF!</v>
      </c>
      <c r="D24" s="26" t="e">
        <f t="shared" si="3"/>
        <v>#REF!</v>
      </c>
      <c r="E24" s="27" t="e">
        <f t="shared" si="7"/>
        <v>#REF!</v>
      </c>
      <c r="F24" s="26" t="e">
        <f t="shared" si="4"/>
        <v>#REF!</v>
      </c>
      <c r="G24" s="26" t="e">
        <f t="shared" si="5"/>
        <v>#REF!</v>
      </c>
      <c r="H24" s="27" t="e">
        <f t="shared" si="8"/>
        <v>#REF!</v>
      </c>
      <c r="I24" s="28"/>
      <c r="J24" s="29" t="e">
        <f t="shared" si="6"/>
        <v>#REF!</v>
      </c>
      <c r="K24">
        <f>IF(B24=$G$2,SUM($J$19:J24),0)</f>
        <v>0</v>
      </c>
      <c r="L24">
        <f>IF(B24=$G$2,SUM($J$19:J23),0)</f>
        <v>0</v>
      </c>
    </row>
    <row r="25" spans="1:82" outlineLevel="1">
      <c r="A25" s="24" t="e">
        <f>#REF!</f>
        <v>#REF!</v>
      </c>
      <c r="B25" s="10">
        <f t="shared" si="9"/>
        <v>6</v>
      </c>
      <c r="C25" s="26" t="e">
        <f t="shared" si="2"/>
        <v>#REF!</v>
      </c>
      <c r="D25" s="26" t="e">
        <f t="shared" si="3"/>
        <v>#REF!</v>
      </c>
      <c r="E25" s="27" t="e">
        <f t="shared" si="7"/>
        <v>#REF!</v>
      </c>
      <c r="F25" s="26" t="e">
        <f t="shared" si="4"/>
        <v>#REF!</v>
      </c>
      <c r="G25" s="26" t="e">
        <f t="shared" si="5"/>
        <v>#REF!</v>
      </c>
      <c r="H25" s="27" t="e">
        <f t="shared" si="8"/>
        <v>#REF!</v>
      </c>
      <c r="I25" s="28"/>
      <c r="J25" s="29" t="e">
        <f t="shared" si="6"/>
        <v>#REF!</v>
      </c>
      <c r="K25">
        <f>IF(B25=$G$2,SUM($J$19:J25),0)</f>
        <v>0</v>
      </c>
      <c r="L25">
        <f>IF(B25=$G$2,SUM($J$19:J24),0)</f>
        <v>0</v>
      </c>
    </row>
    <row r="26" spans="1:82" outlineLevel="1">
      <c r="A26" s="24" t="e">
        <f>#REF!</f>
        <v>#REF!</v>
      </c>
      <c r="B26" s="10">
        <f t="shared" si="9"/>
        <v>7</v>
      </c>
      <c r="C26" s="26" t="e">
        <f t="shared" si="2"/>
        <v>#REF!</v>
      </c>
      <c r="D26" s="26" t="e">
        <f t="shared" si="3"/>
        <v>#REF!</v>
      </c>
      <c r="E26" s="27" t="e">
        <f t="shared" si="7"/>
        <v>#REF!</v>
      </c>
      <c r="F26" s="26" t="e">
        <f t="shared" si="4"/>
        <v>#REF!</v>
      </c>
      <c r="G26" s="26" t="e">
        <f t="shared" si="5"/>
        <v>#REF!</v>
      </c>
      <c r="H26" s="27" t="e">
        <f t="shared" si="8"/>
        <v>#REF!</v>
      </c>
      <c r="I26" s="28"/>
      <c r="J26" s="29" t="e">
        <f t="shared" si="6"/>
        <v>#REF!</v>
      </c>
      <c r="K26">
        <f>IF(B26=$G$2,SUM($J$19:J26),0)</f>
        <v>0</v>
      </c>
      <c r="L26">
        <f>IF(B26=$G$2,SUM($J$19:J25),0)</f>
        <v>0</v>
      </c>
    </row>
    <row r="27" spans="1:82" outlineLevel="1">
      <c r="A27" s="24" t="e">
        <f>#REF!</f>
        <v>#REF!</v>
      </c>
      <c r="B27" s="10">
        <f t="shared" si="9"/>
        <v>8</v>
      </c>
      <c r="C27" s="26" t="e">
        <f t="shared" si="2"/>
        <v>#REF!</v>
      </c>
      <c r="D27" s="26" t="e">
        <f t="shared" si="3"/>
        <v>#REF!</v>
      </c>
      <c r="E27" s="27" t="e">
        <f t="shared" si="7"/>
        <v>#REF!</v>
      </c>
      <c r="F27" s="26" t="e">
        <f t="shared" si="4"/>
        <v>#REF!</v>
      </c>
      <c r="G27" s="26" t="e">
        <f t="shared" si="5"/>
        <v>#REF!</v>
      </c>
      <c r="H27" s="27" t="e">
        <f t="shared" si="8"/>
        <v>#REF!</v>
      </c>
      <c r="I27" s="28"/>
      <c r="J27" s="29" t="e">
        <f t="shared" si="6"/>
        <v>#REF!</v>
      </c>
      <c r="K27">
        <f>IF(B27=$G$2,SUM($J$19:J27),0)</f>
        <v>0</v>
      </c>
      <c r="L27">
        <f>IF(B27=$G$2,SUM($J$19:J26),0)</f>
        <v>0</v>
      </c>
    </row>
    <row r="28" spans="1:82" outlineLevel="1">
      <c r="A28" s="24" t="e">
        <f>#REF!</f>
        <v>#REF!</v>
      </c>
      <c r="B28" s="10">
        <f t="shared" si="9"/>
        <v>9</v>
      </c>
      <c r="C28" s="26" t="e">
        <f t="shared" si="2"/>
        <v>#REF!</v>
      </c>
      <c r="D28" s="26" t="e">
        <f t="shared" si="3"/>
        <v>#REF!</v>
      </c>
      <c r="E28" s="27" t="e">
        <f t="shared" si="7"/>
        <v>#REF!</v>
      </c>
      <c r="F28" s="26" t="e">
        <f t="shared" si="4"/>
        <v>#REF!</v>
      </c>
      <c r="G28" s="26" t="e">
        <f t="shared" si="5"/>
        <v>#REF!</v>
      </c>
      <c r="H28" s="27" t="e">
        <f t="shared" si="8"/>
        <v>#REF!</v>
      </c>
      <c r="I28" s="28"/>
      <c r="J28" s="29" t="e">
        <f t="shared" si="6"/>
        <v>#REF!</v>
      </c>
      <c r="K28">
        <f>IF(B28=$G$2,SUM($J$19:J28),0)</f>
        <v>0</v>
      </c>
      <c r="L28">
        <f>IF(B28=$G$2,SUM($J$19:J27),0)</f>
        <v>0</v>
      </c>
    </row>
    <row r="29" spans="1:82" outlineLevel="1">
      <c r="A29" s="24" t="e">
        <f>#REF!</f>
        <v>#REF!</v>
      </c>
      <c r="B29" s="10">
        <f t="shared" si="9"/>
        <v>10</v>
      </c>
      <c r="C29" s="26" t="e">
        <f t="shared" si="2"/>
        <v>#REF!</v>
      </c>
      <c r="D29" s="26" t="e">
        <f t="shared" si="3"/>
        <v>#REF!</v>
      </c>
      <c r="E29" s="27" t="e">
        <f t="shared" si="7"/>
        <v>#REF!</v>
      </c>
      <c r="F29" s="26" t="e">
        <f t="shared" si="4"/>
        <v>#REF!</v>
      </c>
      <c r="G29" s="26" t="e">
        <f t="shared" si="5"/>
        <v>#REF!</v>
      </c>
      <c r="H29" s="27" t="e">
        <f t="shared" si="8"/>
        <v>#REF!</v>
      </c>
      <c r="I29" s="28"/>
      <c r="J29" s="29" t="e">
        <f t="shared" si="6"/>
        <v>#REF!</v>
      </c>
      <c r="K29">
        <f>IF(B29=$G$2,SUM($J$19:J29),0)</f>
        <v>0</v>
      </c>
      <c r="L29">
        <f>IF(B29=$G$2,SUM($J$19:J28),0)</f>
        <v>0</v>
      </c>
    </row>
    <row r="30" spans="1:82" outlineLevel="1">
      <c r="A30" s="24" t="e">
        <f>#REF!</f>
        <v>#REF!</v>
      </c>
      <c r="B30" s="10">
        <f t="shared" si="9"/>
        <v>11</v>
      </c>
      <c r="C30" s="26" t="e">
        <f t="shared" si="2"/>
        <v>#REF!</v>
      </c>
      <c r="D30" s="26" t="e">
        <f t="shared" si="3"/>
        <v>#REF!</v>
      </c>
      <c r="E30" s="27" t="e">
        <f t="shared" si="7"/>
        <v>#REF!</v>
      </c>
      <c r="F30" s="26" t="e">
        <f t="shared" si="4"/>
        <v>#REF!</v>
      </c>
      <c r="G30" s="26" t="e">
        <f t="shared" si="5"/>
        <v>#REF!</v>
      </c>
      <c r="H30" s="27" t="e">
        <f t="shared" si="8"/>
        <v>#REF!</v>
      </c>
      <c r="I30" s="28"/>
      <c r="J30" s="29" t="e">
        <f t="shared" si="6"/>
        <v>#REF!</v>
      </c>
      <c r="K30">
        <f>IF(B30=$G$2,SUM($J$19:J30),0)</f>
        <v>0</v>
      </c>
      <c r="L30">
        <f>IF(B30=$G$2,SUM($J$19:J29),0)</f>
        <v>0</v>
      </c>
    </row>
    <row r="31" spans="1:82" outlineLevel="1">
      <c r="A31" s="24" t="e">
        <f>#REF!</f>
        <v>#REF!</v>
      </c>
      <c r="B31" s="10">
        <f t="shared" si="9"/>
        <v>12</v>
      </c>
      <c r="C31" s="26" t="e">
        <f t="shared" si="2"/>
        <v>#REF!</v>
      </c>
      <c r="D31" s="26" t="e">
        <f t="shared" si="3"/>
        <v>#REF!</v>
      </c>
      <c r="E31" s="27" t="e">
        <f t="shared" si="7"/>
        <v>#REF!</v>
      </c>
      <c r="F31" s="26" t="e">
        <f t="shared" si="4"/>
        <v>#REF!</v>
      </c>
      <c r="G31" s="26" t="e">
        <f t="shared" si="5"/>
        <v>#REF!</v>
      </c>
      <c r="H31" s="27" t="e">
        <f t="shared" si="8"/>
        <v>#REF!</v>
      </c>
      <c r="I31" s="28"/>
      <c r="J31" s="29" t="e">
        <f t="shared" si="6"/>
        <v>#REF!</v>
      </c>
      <c r="K31">
        <f>IF(B31=$G$2,SUM($J$19:J31),0)</f>
        <v>0</v>
      </c>
      <c r="L31">
        <f>IF(B31=$G$2,SUM($J$19:J30),0)</f>
        <v>0</v>
      </c>
    </row>
    <row r="32" spans="1:82" outlineLevel="1">
      <c r="A32" s="24" t="e">
        <f>#REF!</f>
        <v>#REF!</v>
      </c>
      <c r="B32" s="10">
        <f t="shared" si="9"/>
        <v>13</v>
      </c>
      <c r="C32" s="26" t="e">
        <f t="shared" si="2"/>
        <v>#REF!</v>
      </c>
      <c r="D32" s="26" t="e">
        <f t="shared" si="3"/>
        <v>#REF!</v>
      </c>
      <c r="E32" s="27" t="e">
        <f t="shared" si="7"/>
        <v>#REF!</v>
      </c>
      <c r="F32" s="26" t="e">
        <f t="shared" si="4"/>
        <v>#REF!</v>
      </c>
      <c r="G32" s="26" t="e">
        <f t="shared" si="5"/>
        <v>#REF!</v>
      </c>
      <c r="H32" s="27" t="e">
        <f t="shared" si="8"/>
        <v>#REF!</v>
      </c>
      <c r="I32" s="28"/>
      <c r="J32" s="29" t="e">
        <f t="shared" si="6"/>
        <v>#REF!</v>
      </c>
      <c r="K32">
        <f>IF(B32=$G$2,SUM($J$19:J32),0)</f>
        <v>0</v>
      </c>
      <c r="L32">
        <f>IF(B32=$G$2,SUM($J$19:J31),0)</f>
        <v>0</v>
      </c>
    </row>
    <row r="33" spans="1:12" outlineLevel="1">
      <c r="A33" s="24" t="e">
        <f>#REF!</f>
        <v>#REF!</v>
      </c>
      <c r="B33" s="10">
        <f t="shared" si="9"/>
        <v>14</v>
      </c>
      <c r="C33" s="26" t="e">
        <f t="shared" si="2"/>
        <v>#REF!</v>
      </c>
      <c r="D33" s="26" t="e">
        <f t="shared" si="3"/>
        <v>#REF!</v>
      </c>
      <c r="E33" s="27" t="e">
        <f t="shared" si="7"/>
        <v>#REF!</v>
      </c>
      <c r="F33" s="26" t="e">
        <f t="shared" si="4"/>
        <v>#REF!</v>
      </c>
      <c r="G33" s="26" t="e">
        <f t="shared" si="5"/>
        <v>#REF!</v>
      </c>
      <c r="H33" s="27" t="e">
        <f t="shared" si="8"/>
        <v>#REF!</v>
      </c>
      <c r="I33" s="28"/>
      <c r="J33" s="29" t="e">
        <f t="shared" si="6"/>
        <v>#REF!</v>
      </c>
      <c r="K33">
        <f>IF(B33=$G$2,SUM($J$19:J33),0)</f>
        <v>0</v>
      </c>
      <c r="L33">
        <f>IF(B33=$G$2,SUM($J$19:J32),0)</f>
        <v>0</v>
      </c>
    </row>
    <row r="34" spans="1:12" outlineLevel="1">
      <c r="A34" s="24" t="e">
        <f>#REF!</f>
        <v>#REF!</v>
      </c>
      <c r="B34" s="10">
        <f t="shared" si="9"/>
        <v>15</v>
      </c>
      <c r="C34" s="26" t="e">
        <f t="shared" si="2"/>
        <v>#REF!</v>
      </c>
      <c r="D34" s="26" t="e">
        <f t="shared" si="3"/>
        <v>#REF!</v>
      </c>
      <c r="E34" s="27" t="e">
        <f t="shared" si="7"/>
        <v>#REF!</v>
      </c>
      <c r="F34" s="26" t="e">
        <f t="shared" si="4"/>
        <v>#REF!</v>
      </c>
      <c r="G34" s="26" t="e">
        <f t="shared" si="5"/>
        <v>#REF!</v>
      </c>
      <c r="H34" s="27" t="e">
        <f t="shared" si="8"/>
        <v>#REF!</v>
      </c>
      <c r="I34" s="28"/>
      <c r="J34" s="29" t="e">
        <f t="shared" si="6"/>
        <v>#REF!</v>
      </c>
      <c r="K34">
        <f>IF(B34=$G$2,SUM($J$19:J34),0)</f>
        <v>0</v>
      </c>
      <c r="L34">
        <f>IF(B34=$G$2,SUM($J$19:J33),0)</f>
        <v>0</v>
      </c>
    </row>
    <row r="35" spans="1:12" outlineLevel="1">
      <c r="A35" s="24" t="e">
        <f>#REF!</f>
        <v>#REF!</v>
      </c>
      <c r="B35" s="10">
        <f t="shared" si="9"/>
        <v>16</v>
      </c>
      <c r="C35" s="26" t="e">
        <f t="shared" si="2"/>
        <v>#REF!</v>
      </c>
      <c r="D35" s="26" t="e">
        <f t="shared" si="3"/>
        <v>#REF!</v>
      </c>
      <c r="E35" s="27" t="e">
        <f t="shared" si="7"/>
        <v>#REF!</v>
      </c>
      <c r="F35" s="26" t="e">
        <f t="shared" si="4"/>
        <v>#REF!</v>
      </c>
      <c r="G35" s="26" t="e">
        <f t="shared" si="5"/>
        <v>#REF!</v>
      </c>
      <c r="H35" s="27" t="e">
        <f t="shared" si="8"/>
        <v>#REF!</v>
      </c>
      <c r="I35" s="28"/>
      <c r="J35" s="29" t="e">
        <f t="shared" si="6"/>
        <v>#REF!</v>
      </c>
      <c r="K35">
        <f>IF(B35=$G$2,SUM($J$19:J35),0)</f>
        <v>0</v>
      </c>
      <c r="L35">
        <f>IF(B35=$G$2,SUM($J$19:J34),0)</f>
        <v>0</v>
      </c>
    </row>
    <row r="36" spans="1:12" outlineLevel="1">
      <c r="A36" s="24" t="e">
        <f>#REF!</f>
        <v>#REF!</v>
      </c>
      <c r="B36" s="10">
        <f t="shared" si="9"/>
        <v>17</v>
      </c>
      <c r="C36" s="26" t="e">
        <f t="shared" si="2"/>
        <v>#REF!</v>
      </c>
      <c r="D36" s="26" t="e">
        <f t="shared" si="3"/>
        <v>#REF!</v>
      </c>
      <c r="E36" s="27" t="e">
        <f t="shared" si="7"/>
        <v>#REF!</v>
      </c>
      <c r="F36" s="26" t="e">
        <f t="shared" si="4"/>
        <v>#REF!</v>
      </c>
      <c r="G36" s="26" t="e">
        <f t="shared" si="5"/>
        <v>#REF!</v>
      </c>
      <c r="H36" s="27" t="e">
        <f t="shared" si="8"/>
        <v>#REF!</v>
      </c>
      <c r="I36" s="28"/>
      <c r="J36" s="29" t="e">
        <f t="shared" si="6"/>
        <v>#REF!</v>
      </c>
      <c r="K36">
        <f>IF(B36=$G$2,SUM($J$19:J36),0)</f>
        <v>0</v>
      </c>
      <c r="L36">
        <f>IF(B36=$G$2,SUM($J$19:J35),0)</f>
        <v>0</v>
      </c>
    </row>
    <row r="37" spans="1:12" outlineLevel="1">
      <c r="A37" s="24" t="e">
        <f>#REF!</f>
        <v>#REF!</v>
      </c>
      <c r="B37" s="10">
        <f t="shared" si="9"/>
        <v>18</v>
      </c>
      <c r="C37" s="26" t="e">
        <f t="shared" si="2"/>
        <v>#REF!</v>
      </c>
      <c r="D37" s="26" t="e">
        <f t="shared" si="3"/>
        <v>#REF!</v>
      </c>
      <c r="E37" s="27" t="e">
        <f t="shared" si="7"/>
        <v>#REF!</v>
      </c>
      <c r="F37" s="26" t="e">
        <f t="shared" si="4"/>
        <v>#REF!</v>
      </c>
      <c r="G37" s="26" t="e">
        <f t="shared" si="5"/>
        <v>#REF!</v>
      </c>
      <c r="H37" s="27" t="e">
        <f t="shared" si="8"/>
        <v>#REF!</v>
      </c>
      <c r="I37" s="28"/>
      <c r="J37" s="29" t="e">
        <f t="shared" si="6"/>
        <v>#REF!</v>
      </c>
      <c r="K37">
        <f>IF(B37=$G$2,SUM($J$19:J37),0)</f>
        <v>0</v>
      </c>
      <c r="L37">
        <f>IF(B37=$G$2,SUM($J$19:J36),0)</f>
        <v>0</v>
      </c>
    </row>
    <row r="38" spans="1:12" outlineLevel="1">
      <c r="A38" s="24" t="e">
        <f>#REF!</f>
        <v>#REF!</v>
      </c>
      <c r="B38" s="10">
        <f t="shared" si="9"/>
        <v>19</v>
      </c>
      <c r="C38" s="26" t="e">
        <f t="shared" si="2"/>
        <v>#REF!</v>
      </c>
      <c r="D38" s="26" t="e">
        <f t="shared" si="3"/>
        <v>#REF!</v>
      </c>
      <c r="E38" s="27" t="e">
        <f t="shared" si="7"/>
        <v>#REF!</v>
      </c>
      <c r="F38" s="26" t="e">
        <f t="shared" si="4"/>
        <v>#REF!</v>
      </c>
      <c r="G38" s="26" t="e">
        <f t="shared" si="5"/>
        <v>#REF!</v>
      </c>
      <c r="H38" s="27" t="e">
        <f t="shared" si="8"/>
        <v>#REF!</v>
      </c>
      <c r="I38" s="28"/>
      <c r="J38" s="29" t="e">
        <f t="shared" si="6"/>
        <v>#REF!</v>
      </c>
      <c r="K38">
        <f>IF(B38=$G$2,SUM($J$19:J38),0)</f>
        <v>0</v>
      </c>
      <c r="L38">
        <f>IF(B38=$G$2,SUM($J$19:J37),0)</f>
        <v>0</v>
      </c>
    </row>
    <row r="39" spans="1:12" outlineLevel="1">
      <c r="A39" s="24" t="e">
        <f>#REF!</f>
        <v>#REF!</v>
      </c>
      <c r="B39" s="10">
        <f t="shared" si="9"/>
        <v>20</v>
      </c>
      <c r="C39" s="26" t="e">
        <f t="shared" si="2"/>
        <v>#REF!</v>
      </c>
      <c r="D39" s="26" t="e">
        <f t="shared" si="3"/>
        <v>#REF!</v>
      </c>
      <c r="E39" s="27" t="e">
        <f t="shared" si="7"/>
        <v>#REF!</v>
      </c>
      <c r="F39" s="26" t="e">
        <f t="shared" si="4"/>
        <v>#REF!</v>
      </c>
      <c r="G39" s="26" t="e">
        <f t="shared" si="5"/>
        <v>#REF!</v>
      </c>
      <c r="H39" s="27" t="e">
        <f t="shared" si="8"/>
        <v>#REF!</v>
      </c>
      <c r="I39" s="28"/>
      <c r="J39" s="29" t="e">
        <f t="shared" si="6"/>
        <v>#REF!</v>
      </c>
      <c r="K39">
        <f>IF(B39=$G$2,SUM($J$19:J39),0)</f>
        <v>0</v>
      </c>
      <c r="L39">
        <f>IF(B39=$G$2,SUM($J$19:J38),0)</f>
        <v>0</v>
      </c>
    </row>
    <row r="40" spans="1:12" outlineLevel="1">
      <c r="A40" s="24" t="e">
        <f>#REF!</f>
        <v>#REF!</v>
      </c>
      <c r="B40" s="10">
        <f t="shared" si="9"/>
        <v>21</v>
      </c>
      <c r="C40" s="26" t="e">
        <f t="shared" si="2"/>
        <v>#REF!</v>
      </c>
      <c r="D40" s="26" t="e">
        <f t="shared" si="3"/>
        <v>#REF!</v>
      </c>
      <c r="E40" s="27" t="e">
        <f t="shared" si="7"/>
        <v>#REF!</v>
      </c>
      <c r="F40" s="26" t="e">
        <f t="shared" si="4"/>
        <v>#REF!</v>
      </c>
      <c r="G40" s="26" t="e">
        <f t="shared" si="5"/>
        <v>#REF!</v>
      </c>
      <c r="H40" s="27" t="e">
        <f t="shared" si="8"/>
        <v>#REF!</v>
      </c>
      <c r="I40" s="28"/>
      <c r="J40" s="29" t="e">
        <f t="shared" si="6"/>
        <v>#REF!</v>
      </c>
      <c r="K40">
        <f>IF(B40=$G$2,SUM($J$19:J40),0)</f>
        <v>0</v>
      </c>
      <c r="L40">
        <f>IF(B40=$G$2,SUM($J$19:J39),0)</f>
        <v>0</v>
      </c>
    </row>
    <row r="41" spans="1:12" outlineLevel="1">
      <c r="A41" s="24" t="e">
        <f>#REF!</f>
        <v>#REF!</v>
      </c>
      <c r="B41" s="10">
        <f t="shared" si="9"/>
        <v>22</v>
      </c>
      <c r="C41" s="26" t="e">
        <f t="shared" si="2"/>
        <v>#REF!</v>
      </c>
      <c r="D41" s="26" t="e">
        <f t="shared" si="3"/>
        <v>#REF!</v>
      </c>
      <c r="E41" s="27" t="e">
        <f t="shared" si="7"/>
        <v>#REF!</v>
      </c>
      <c r="F41" s="26" t="e">
        <f t="shared" si="4"/>
        <v>#REF!</v>
      </c>
      <c r="G41" s="26" t="e">
        <f t="shared" si="5"/>
        <v>#REF!</v>
      </c>
      <c r="H41" s="27" t="e">
        <f t="shared" si="8"/>
        <v>#REF!</v>
      </c>
      <c r="I41" s="28"/>
      <c r="J41" s="29" t="e">
        <f t="shared" si="6"/>
        <v>#REF!</v>
      </c>
      <c r="K41">
        <f>IF(B41=$G$2,SUM($J$19:J41),0)</f>
        <v>0</v>
      </c>
      <c r="L41">
        <f>IF(B41=$G$2,SUM($J$19:J40),0)</f>
        <v>0</v>
      </c>
    </row>
    <row r="42" spans="1:12" outlineLevel="1">
      <c r="A42" s="24" t="e">
        <f>#REF!</f>
        <v>#REF!</v>
      </c>
      <c r="B42" s="10">
        <f t="shared" si="9"/>
        <v>23</v>
      </c>
      <c r="C42" s="26" t="e">
        <f t="shared" si="2"/>
        <v>#REF!</v>
      </c>
      <c r="D42" s="26" t="e">
        <f t="shared" si="3"/>
        <v>#REF!</v>
      </c>
      <c r="E42" s="27" t="e">
        <f t="shared" si="7"/>
        <v>#REF!</v>
      </c>
      <c r="F42" s="26" t="e">
        <f t="shared" si="4"/>
        <v>#REF!</v>
      </c>
      <c r="G42" s="26" t="e">
        <f t="shared" si="5"/>
        <v>#REF!</v>
      </c>
      <c r="H42" s="27" t="e">
        <f t="shared" si="8"/>
        <v>#REF!</v>
      </c>
      <c r="I42" s="28"/>
      <c r="J42" s="29" t="e">
        <f t="shared" si="6"/>
        <v>#REF!</v>
      </c>
      <c r="K42">
        <f>IF(B42=$G$2,SUM($J$19:J42),0)</f>
        <v>0</v>
      </c>
      <c r="L42">
        <f>IF(B42=$G$2,SUM($J$19:J41),0)</f>
        <v>0</v>
      </c>
    </row>
    <row r="43" spans="1:12" outlineLevel="1">
      <c r="A43" s="24" t="e">
        <f>#REF!</f>
        <v>#REF!</v>
      </c>
      <c r="B43" s="10">
        <f>B42+1</f>
        <v>24</v>
      </c>
      <c r="C43" s="26" t="e">
        <f t="shared" si="2"/>
        <v>#REF!</v>
      </c>
      <c r="D43" s="26" t="e">
        <f t="shared" si="3"/>
        <v>#REF!</v>
      </c>
      <c r="E43" s="27" t="e">
        <f t="shared" si="7"/>
        <v>#REF!</v>
      </c>
      <c r="F43" s="26" t="e">
        <f t="shared" si="4"/>
        <v>#REF!</v>
      </c>
      <c r="G43" s="26" t="e">
        <f t="shared" si="5"/>
        <v>#REF!</v>
      </c>
      <c r="H43" s="27" t="e">
        <f t="shared" si="8"/>
        <v>#REF!</v>
      </c>
      <c r="I43" s="28"/>
      <c r="J43" s="29" t="e">
        <f t="shared" si="6"/>
        <v>#REF!</v>
      </c>
      <c r="K43">
        <f>IF(B43=$G$2,SUM($J$19:J43),0)</f>
        <v>0</v>
      </c>
      <c r="L43">
        <f>IF(B43=$G$2,SUM($J$19:J42),0)</f>
        <v>0</v>
      </c>
    </row>
    <row r="44" spans="1:12" outlineLevel="1">
      <c r="A44" s="24" t="e">
        <f>#REF!</f>
        <v>#REF!</v>
      </c>
      <c r="B44" s="10">
        <f t="shared" ref="B44:B107" si="10">B43+1</f>
        <v>25</v>
      </c>
      <c r="C44" s="26" t="e">
        <f t="shared" si="2"/>
        <v>#REF!</v>
      </c>
      <c r="D44" s="26" t="e">
        <f t="shared" si="3"/>
        <v>#REF!</v>
      </c>
      <c r="E44" s="27" t="e">
        <f t="shared" si="7"/>
        <v>#REF!</v>
      </c>
      <c r="F44" s="26" t="e">
        <f t="shared" si="4"/>
        <v>#REF!</v>
      </c>
      <c r="G44" s="26" t="e">
        <f t="shared" si="5"/>
        <v>#REF!</v>
      </c>
      <c r="H44" s="27" t="e">
        <f t="shared" si="8"/>
        <v>#REF!</v>
      </c>
      <c r="I44" s="28"/>
      <c r="J44" s="29" t="e">
        <f t="shared" si="6"/>
        <v>#REF!</v>
      </c>
      <c r="K44">
        <f>IF(B44=$G$2,SUM($J$19:J44),0)</f>
        <v>0</v>
      </c>
      <c r="L44">
        <f>IF(B44=$G$2,SUM($J$19:J43),0)</f>
        <v>0</v>
      </c>
    </row>
    <row r="45" spans="1:12" outlineLevel="1">
      <c r="A45" s="24" t="e">
        <f>#REF!</f>
        <v>#REF!</v>
      </c>
      <c r="B45" s="10">
        <f t="shared" si="10"/>
        <v>26</v>
      </c>
      <c r="C45" s="26" t="e">
        <f t="shared" si="2"/>
        <v>#REF!</v>
      </c>
      <c r="D45" s="26" t="e">
        <f t="shared" si="3"/>
        <v>#REF!</v>
      </c>
      <c r="E45" s="27" t="e">
        <f t="shared" si="7"/>
        <v>#REF!</v>
      </c>
      <c r="F45" s="26" t="e">
        <f t="shared" si="4"/>
        <v>#REF!</v>
      </c>
      <c r="G45" s="26" t="e">
        <f t="shared" si="5"/>
        <v>#REF!</v>
      </c>
      <c r="H45" s="27" t="e">
        <f t="shared" si="8"/>
        <v>#REF!</v>
      </c>
      <c r="I45" s="28"/>
      <c r="J45" s="29" t="e">
        <f t="shared" si="6"/>
        <v>#REF!</v>
      </c>
      <c r="K45">
        <f>IF(B45=$G$2,SUM($J$19:J45),0)</f>
        <v>0</v>
      </c>
      <c r="L45">
        <f>IF(B45=$G$2,SUM($J$19:J44),0)</f>
        <v>0</v>
      </c>
    </row>
    <row r="46" spans="1:12" outlineLevel="1">
      <c r="A46" s="24" t="e">
        <f>#REF!</f>
        <v>#REF!</v>
      </c>
      <c r="B46" s="10">
        <f t="shared" si="10"/>
        <v>27</v>
      </c>
      <c r="C46" s="26" t="e">
        <f t="shared" si="2"/>
        <v>#REF!</v>
      </c>
      <c r="D46" s="26" t="e">
        <f t="shared" si="3"/>
        <v>#REF!</v>
      </c>
      <c r="E46" s="27" t="e">
        <f t="shared" si="7"/>
        <v>#REF!</v>
      </c>
      <c r="F46" s="26" t="e">
        <f t="shared" si="4"/>
        <v>#REF!</v>
      </c>
      <c r="G46" s="26" t="e">
        <f t="shared" si="5"/>
        <v>#REF!</v>
      </c>
      <c r="H46" s="27" t="e">
        <f t="shared" si="8"/>
        <v>#REF!</v>
      </c>
      <c r="I46" s="28"/>
      <c r="J46" s="29" t="e">
        <f t="shared" si="6"/>
        <v>#REF!</v>
      </c>
      <c r="K46">
        <f>IF(B46=$G$2,SUM($J$19:J46),0)</f>
        <v>0</v>
      </c>
      <c r="L46">
        <f>IF(B46=$G$2,SUM($J$19:J45),0)</f>
        <v>0</v>
      </c>
    </row>
    <row r="47" spans="1:12" outlineLevel="1">
      <c r="A47" s="24" t="e">
        <f>#REF!</f>
        <v>#REF!</v>
      </c>
      <c r="B47" s="10">
        <f t="shared" si="10"/>
        <v>28</v>
      </c>
      <c r="C47" s="26" t="e">
        <f t="shared" si="2"/>
        <v>#REF!</v>
      </c>
      <c r="D47" s="26" t="e">
        <f t="shared" si="3"/>
        <v>#REF!</v>
      </c>
      <c r="E47" s="27" t="e">
        <f t="shared" si="7"/>
        <v>#REF!</v>
      </c>
      <c r="F47" s="26" t="e">
        <f t="shared" si="4"/>
        <v>#REF!</v>
      </c>
      <c r="G47" s="26" t="e">
        <f t="shared" si="5"/>
        <v>#REF!</v>
      </c>
      <c r="H47" s="27" t="e">
        <f t="shared" si="8"/>
        <v>#REF!</v>
      </c>
      <c r="I47" s="28"/>
      <c r="J47" s="29" t="e">
        <f t="shared" si="6"/>
        <v>#REF!</v>
      </c>
      <c r="K47">
        <f>IF(B47=$G$2,SUM($J$19:J47),0)</f>
        <v>0</v>
      </c>
      <c r="L47">
        <f>IF(B47=$G$2,SUM($J$19:J46),0)</f>
        <v>0</v>
      </c>
    </row>
    <row r="48" spans="1:12" outlineLevel="1">
      <c r="A48" s="24" t="e">
        <f>#REF!</f>
        <v>#REF!</v>
      </c>
      <c r="B48" s="10">
        <f t="shared" si="10"/>
        <v>29</v>
      </c>
      <c r="C48" s="26" t="e">
        <f t="shared" si="2"/>
        <v>#REF!</v>
      </c>
      <c r="D48" s="26" t="e">
        <f t="shared" si="3"/>
        <v>#REF!</v>
      </c>
      <c r="E48" s="27" t="e">
        <f t="shared" si="7"/>
        <v>#REF!</v>
      </c>
      <c r="F48" s="26" t="e">
        <f t="shared" si="4"/>
        <v>#REF!</v>
      </c>
      <c r="G48" s="26" t="e">
        <f t="shared" si="5"/>
        <v>#REF!</v>
      </c>
      <c r="H48" s="27" t="e">
        <f t="shared" si="8"/>
        <v>#REF!</v>
      </c>
      <c r="I48" s="28"/>
      <c r="J48" s="29" t="e">
        <f t="shared" si="6"/>
        <v>#REF!</v>
      </c>
      <c r="K48">
        <f>IF(B48=$G$2,SUM($J$19:J48),0)</f>
        <v>0</v>
      </c>
      <c r="L48">
        <f>IF(B48=$G$2,SUM($J$19:J47),0)</f>
        <v>0</v>
      </c>
    </row>
    <row r="49" spans="1:12" outlineLevel="1">
      <c r="A49" s="24" t="e">
        <f>#REF!</f>
        <v>#REF!</v>
      </c>
      <c r="B49" s="10">
        <f t="shared" si="10"/>
        <v>30</v>
      </c>
      <c r="C49" s="26" t="e">
        <f t="shared" si="2"/>
        <v>#REF!</v>
      </c>
      <c r="D49" s="26" t="e">
        <f t="shared" si="3"/>
        <v>#REF!</v>
      </c>
      <c r="E49" s="27" t="e">
        <f t="shared" si="7"/>
        <v>#REF!</v>
      </c>
      <c r="F49" s="26" t="e">
        <f t="shared" si="4"/>
        <v>#REF!</v>
      </c>
      <c r="G49" s="26" t="e">
        <f t="shared" si="5"/>
        <v>#REF!</v>
      </c>
      <c r="H49" s="27" t="e">
        <f t="shared" si="8"/>
        <v>#REF!</v>
      </c>
      <c r="I49" s="28"/>
      <c r="J49" s="29" t="e">
        <f t="shared" si="6"/>
        <v>#REF!</v>
      </c>
      <c r="K49">
        <f>IF(B49=$G$2,SUM($J$19:J49),0)</f>
        <v>0</v>
      </c>
      <c r="L49">
        <f>IF(B49=$G$2,SUM($J$19:J48),0)</f>
        <v>0</v>
      </c>
    </row>
    <row r="50" spans="1:12" outlineLevel="1">
      <c r="A50" s="24" t="e">
        <f>#REF!</f>
        <v>#REF!</v>
      </c>
      <c r="B50" s="10">
        <f t="shared" si="10"/>
        <v>31</v>
      </c>
      <c r="C50" s="26" t="e">
        <f t="shared" si="2"/>
        <v>#REF!</v>
      </c>
      <c r="D50" s="26" t="e">
        <f t="shared" si="3"/>
        <v>#REF!</v>
      </c>
      <c r="E50" s="27" t="e">
        <f t="shared" si="7"/>
        <v>#REF!</v>
      </c>
      <c r="F50" s="26" t="e">
        <f t="shared" si="4"/>
        <v>#REF!</v>
      </c>
      <c r="G50" s="26" t="e">
        <f t="shared" si="5"/>
        <v>#REF!</v>
      </c>
      <c r="H50" s="27" t="e">
        <f t="shared" si="8"/>
        <v>#REF!</v>
      </c>
      <c r="I50" s="28"/>
      <c r="J50" s="29" t="e">
        <f t="shared" si="6"/>
        <v>#REF!</v>
      </c>
      <c r="K50">
        <f>IF(B50=$G$2,SUM($J$19:J50),0)</f>
        <v>0</v>
      </c>
      <c r="L50">
        <f>IF(B50=$G$2,SUM($J$19:J49),0)</f>
        <v>0</v>
      </c>
    </row>
    <row r="51" spans="1:12" outlineLevel="1">
      <c r="A51" s="24" t="e">
        <f>#REF!</f>
        <v>#REF!</v>
      </c>
      <c r="B51" s="10">
        <f t="shared" si="10"/>
        <v>32</v>
      </c>
      <c r="C51" s="26" t="e">
        <f t="shared" ref="C51:C82" si="11">(IF($I$5=1,0,IF($B51&gt;=$C$5,$G$5,0))*IF($I$5=1,IF($B51&gt;($D$5+($B$19-$G$1)),0,IF(GCD(($D$5+($B$19-$G$1)-$B51),$H$5)=$H$5,1,0)),IF($B51&gt;$D$5,0,IF(GCD(($D$5-$B51),$H$5)=$H$5,1,0))))+(IF($I$6=1,0,IF($B51&gt;=$C$6,$G$6,0))*IF($I$6=1,IF($B51&gt;($D$6+($B$19-$G$1)),0,IF(GCD(($D$6+($B$19-$G$1)-$B51),$H$6)=$H$6,1,0)),IF($B51&gt;$D$6,0,IF(GCD(($D$6-$B51),$H$6)=$H$6,1,0))))+(IF($I$7=1,0,IF($B51&gt;=$C$7,$G$7,0))*IF($I$7=1,IF($B51&gt;($D$7+($B$19-$G$1)),0,IF(GCD(($D$7+($B$19-$G$1)-$B51),$H$7)=$H$7,1,0)),IF($B51&gt;$D$7,0,IF(GCD(($D$7-$B51),$H$7)=$H$7,1,0))))</f>
        <v>#REF!</v>
      </c>
      <c r="D51" s="26" t="e">
        <f t="shared" ref="D51:D82" si="12">(IF($I$8=1,0,IF($B51&gt;=$C$8,$G$8,0))*IF($I$8=1,IF($B51&gt;($D$8+($B$19-$G$1)),0,IF(GCD(($D$8+($B$19-$G$1)-$B51),$H$8)=$H$8,1,0)),IF($B51&gt;$D$8,0,IF(GCD(($D$8-B51),$H$8)=$H$8,1,0))))+(IF($I$9=1,0,IF($B51&gt;=$C$9,$G$9,0))*IF($I$9=1,IF($B51&gt;($D$9+($B$19-$G$1)),0,IF(GCD(($D$9+($B$19-$G$1)-$B51),$H$9)=$H$9,1,0)),IF($B51&gt;$D$9,0,IF(GCD(($D$9-$B51),$H$9)=$H$9,1,0))))+(IF($I$10=1,0,IF($B51&gt;=$C$10,$G$10,0))*IF($I$10=1,IF($B51&gt;($D$10+($B$19-$G$1)),0,IF(GCD(($D$10+($B$19-$G$1)-$B51),$H$10)=$H$10,1,0)),IF($B51&gt;$D$10,0,IF(GCD(($D$10-$B51),$H$10)=$H$10,1,0))))</f>
        <v>#REF!</v>
      </c>
      <c r="E51" s="27" t="e">
        <f t="shared" si="7"/>
        <v>#REF!</v>
      </c>
      <c r="F51" s="26" t="e">
        <f t="shared" ref="F51:F82" si="13">(IF($I$5=1,IF($B51&gt;=($C$5+($B$19-$G$1)),$G$5,0),0)*IF($I$5=1,IF($B51&gt;($D$5+($B$19-$G$1)),0,IF(GCD(($D$5+($B$19-$G$1)-$B51),$H$5)=$H$5,1,0)),IF($B51&gt;$D$5,0,IF(GCD(($D$5-$B51),$H$5)=$H$5,1,0))))+(IF($I$6=1,IF($B51&gt;=($C$6+($B$19-$G$1)),$G$6,0),0)*IF($I$6=1,IF($B51&gt;($D$6+($B$19-$G$1)),0,IF(GCD(($D$6+($B$19-$G$1)-$B51),$H$6)=$H$6,1,0)),IF($B51&gt;$D$6,0,IF(GCD(($D$6-$B51),$H$6)=$H$6,1,0))))+(IF($I$7=1,IF($B51&gt;=($C$7+($B$19-$G$1)),$G$7,0),0)*IF($I$7=1,IF($B51&gt;($D$7+($B$19-$G$1)),0,IF(GCD(($D$7+($B$19-$G$1)-$B51),$H$7)=$H$7,1,0)),IF($B51&gt;$D$7,0,IF(GCD(($D$7-$B51),$H$7)=$H$7,1,0))))</f>
        <v>#REF!</v>
      </c>
      <c r="G51" s="26" t="e">
        <f t="shared" ref="G51:G82" si="14">(IF($I$8=1,IF($B51&gt;=($C$8+($B$19-$G$1)),$G$8,0),0)*IF($I$8=1,IF($B51&gt;($D$8+($B$19-$G$1)),0,IF(GCD(($D$8+($B$19-$G$1)-$B51),$H$8)=$H$8,1,0)),IF($B51&gt;$D$8,0,IF(GCD(($D$8-$B51),$H$8)=$H$8,1,0))))+(IF($I$9=1,IF($B51&gt;=($C$9+($B$19-$G$1)),$G$9,0),0)*IF($I$9=1,IF($B51&gt;($D$9+($B$19-$G$1)),0,IF(GCD(($D$9+($B$19-$G$1)-$B51),$H$9)=$H$9,1,0)),IF($B51&gt;$D$9,0,IF(GCD(($D$9-$B51),$H$9)=$H$9,1,0))))+(IF($I$10=1,IF($B51&gt;=($C$10+($B$19-$G$1)),$G$10,0),0)*IF($I$10=1,IF($B51&gt;($D$10+($B$19-$G$1)),0,IF(GCD(($D$10+($B$19-$G$1)-$B51),$H$10)=$H$10,1,0)),IF($B51&gt;$D$10,0,IF(GCD(($D$10-$B51),$H$10)=$H$10,1,0))))</f>
        <v>#REF!</v>
      </c>
      <c r="H51" s="27" t="e">
        <f t="shared" si="8"/>
        <v>#REF!</v>
      </c>
      <c r="I51" s="28"/>
      <c r="J51" s="29" t="e">
        <f t="shared" si="6"/>
        <v>#REF!</v>
      </c>
      <c r="K51">
        <f>IF(B51=$G$2,SUM($J$19:J51),0)</f>
        <v>0</v>
      </c>
      <c r="L51">
        <f>IF(B51=$G$2,SUM($J$19:J50),0)</f>
        <v>0</v>
      </c>
    </row>
    <row r="52" spans="1:12" outlineLevel="1">
      <c r="A52" s="24" t="e">
        <f>#REF!</f>
        <v>#REF!</v>
      </c>
      <c r="B52" s="10">
        <f t="shared" si="10"/>
        <v>33</v>
      </c>
      <c r="C52" s="26" t="e">
        <f t="shared" si="11"/>
        <v>#REF!</v>
      </c>
      <c r="D52" s="26" t="e">
        <f t="shared" si="12"/>
        <v>#REF!</v>
      </c>
      <c r="E52" s="27" t="e">
        <f t="shared" si="7"/>
        <v>#REF!</v>
      </c>
      <c r="F52" s="26" t="e">
        <f t="shared" si="13"/>
        <v>#REF!</v>
      </c>
      <c r="G52" s="26" t="e">
        <f t="shared" si="14"/>
        <v>#REF!</v>
      </c>
      <c r="H52" s="27" t="e">
        <f t="shared" si="8"/>
        <v>#REF!</v>
      </c>
      <c r="I52" s="28"/>
      <c r="J52" s="29" t="e">
        <f t="shared" si="6"/>
        <v>#REF!</v>
      </c>
      <c r="K52">
        <f>IF(B52=$G$2,SUM($J$19:J52),0)</f>
        <v>0</v>
      </c>
      <c r="L52">
        <f>IF(B52=$G$2,SUM($J$19:J51),0)</f>
        <v>0</v>
      </c>
    </row>
    <row r="53" spans="1:12" outlineLevel="1">
      <c r="A53" s="24" t="e">
        <f>#REF!</f>
        <v>#REF!</v>
      </c>
      <c r="B53" s="10">
        <f t="shared" si="10"/>
        <v>34</v>
      </c>
      <c r="C53" s="26" t="e">
        <f t="shared" si="11"/>
        <v>#REF!</v>
      </c>
      <c r="D53" s="26" t="e">
        <f t="shared" si="12"/>
        <v>#REF!</v>
      </c>
      <c r="E53" s="27" t="e">
        <f t="shared" si="7"/>
        <v>#REF!</v>
      </c>
      <c r="F53" s="26" t="e">
        <f t="shared" si="13"/>
        <v>#REF!</v>
      </c>
      <c r="G53" s="26" t="e">
        <f t="shared" si="14"/>
        <v>#REF!</v>
      </c>
      <c r="H53" s="27" t="e">
        <f t="shared" si="8"/>
        <v>#REF!</v>
      </c>
      <c r="I53" s="28"/>
      <c r="J53" s="29" t="e">
        <f t="shared" si="6"/>
        <v>#REF!</v>
      </c>
      <c r="K53">
        <f>IF(B53=$G$2,SUM($J$19:J53),0)</f>
        <v>0</v>
      </c>
      <c r="L53">
        <f>IF(B53=$G$2,SUM($J$19:J52),0)</f>
        <v>0</v>
      </c>
    </row>
    <row r="54" spans="1:12" outlineLevel="1">
      <c r="A54" s="24" t="e">
        <f>#REF!</f>
        <v>#REF!</v>
      </c>
      <c r="B54" s="10">
        <f t="shared" si="10"/>
        <v>35</v>
      </c>
      <c r="C54" s="26" t="e">
        <f t="shared" si="11"/>
        <v>#REF!</v>
      </c>
      <c r="D54" s="26" t="e">
        <f t="shared" si="12"/>
        <v>#REF!</v>
      </c>
      <c r="E54" s="27" t="e">
        <f t="shared" si="7"/>
        <v>#REF!</v>
      </c>
      <c r="F54" s="26" t="e">
        <f t="shared" si="13"/>
        <v>#REF!</v>
      </c>
      <c r="G54" s="26" t="e">
        <f t="shared" si="14"/>
        <v>#REF!</v>
      </c>
      <c r="H54" s="27" t="e">
        <f t="shared" si="8"/>
        <v>#REF!</v>
      </c>
      <c r="I54" s="28"/>
      <c r="J54" s="29" t="e">
        <f t="shared" si="6"/>
        <v>#REF!</v>
      </c>
      <c r="K54">
        <f>IF(B54=$G$2,SUM($J$19:J54),0)</f>
        <v>0</v>
      </c>
      <c r="L54">
        <f>IF(B54=$G$2,SUM($J$19:J53),0)</f>
        <v>0</v>
      </c>
    </row>
    <row r="55" spans="1:12" outlineLevel="1">
      <c r="A55" s="24" t="e">
        <f>#REF!</f>
        <v>#REF!</v>
      </c>
      <c r="B55" s="10">
        <f t="shared" si="10"/>
        <v>36</v>
      </c>
      <c r="C55" s="26" t="e">
        <f t="shared" si="11"/>
        <v>#REF!</v>
      </c>
      <c r="D55" s="26" t="e">
        <f t="shared" si="12"/>
        <v>#REF!</v>
      </c>
      <c r="E55" s="27" t="e">
        <f t="shared" si="7"/>
        <v>#REF!</v>
      </c>
      <c r="F55" s="26" t="e">
        <f t="shared" si="13"/>
        <v>#REF!</v>
      </c>
      <c r="G55" s="26" t="e">
        <f t="shared" si="14"/>
        <v>#REF!</v>
      </c>
      <c r="H55" s="27" t="e">
        <f t="shared" si="8"/>
        <v>#REF!</v>
      </c>
      <c r="I55" s="28"/>
      <c r="J55" s="29" t="e">
        <f t="shared" si="6"/>
        <v>#REF!</v>
      </c>
      <c r="K55">
        <f>IF(B55=$G$2,SUM($J$19:J55),0)</f>
        <v>0</v>
      </c>
      <c r="L55">
        <f>IF(B55=$G$2,SUM($J$19:J54),0)</f>
        <v>0</v>
      </c>
    </row>
    <row r="56" spans="1:12" outlineLevel="1">
      <c r="A56" s="24" t="e">
        <f>#REF!</f>
        <v>#REF!</v>
      </c>
      <c r="B56" s="10">
        <f t="shared" si="10"/>
        <v>37</v>
      </c>
      <c r="C56" s="26" t="e">
        <f t="shared" si="11"/>
        <v>#REF!</v>
      </c>
      <c r="D56" s="26" t="e">
        <f t="shared" si="12"/>
        <v>#REF!</v>
      </c>
      <c r="E56" s="27" t="e">
        <f t="shared" si="7"/>
        <v>#REF!</v>
      </c>
      <c r="F56" s="26" t="e">
        <f t="shared" si="13"/>
        <v>#REF!</v>
      </c>
      <c r="G56" s="26" t="e">
        <f t="shared" si="14"/>
        <v>#REF!</v>
      </c>
      <c r="H56" s="27" t="e">
        <f t="shared" si="8"/>
        <v>#REF!</v>
      </c>
      <c r="I56" s="28"/>
      <c r="J56" s="29" t="e">
        <f t="shared" si="6"/>
        <v>#REF!</v>
      </c>
      <c r="K56">
        <f>IF(B56=$G$2,SUM($J$19:J56),0)</f>
        <v>0</v>
      </c>
      <c r="L56">
        <f>IF(B56=$G$2,SUM($J$19:J55),0)</f>
        <v>0</v>
      </c>
    </row>
    <row r="57" spans="1:12" outlineLevel="1">
      <c r="A57" s="24" t="e">
        <f>#REF!</f>
        <v>#REF!</v>
      </c>
      <c r="B57" s="10">
        <f t="shared" si="10"/>
        <v>38</v>
      </c>
      <c r="C57" s="26" t="e">
        <f t="shared" si="11"/>
        <v>#REF!</v>
      </c>
      <c r="D57" s="26" t="e">
        <f t="shared" si="12"/>
        <v>#REF!</v>
      </c>
      <c r="E57" s="27" t="e">
        <f t="shared" si="7"/>
        <v>#REF!</v>
      </c>
      <c r="F57" s="26" t="e">
        <f t="shared" si="13"/>
        <v>#REF!</v>
      </c>
      <c r="G57" s="26" t="e">
        <f t="shared" si="14"/>
        <v>#REF!</v>
      </c>
      <c r="H57" s="27" t="e">
        <f t="shared" si="8"/>
        <v>#REF!</v>
      </c>
      <c r="I57" s="28"/>
      <c r="J57" s="29" t="e">
        <f t="shared" si="6"/>
        <v>#REF!</v>
      </c>
      <c r="K57">
        <f>IF(B57=$G$2,SUM($J$19:J57),0)</f>
        <v>0</v>
      </c>
      <c r="L57">
        <f>IF(B57=$G$2,SUM($J$19:J56),0)</f>
        <v>0</v>
      </c>
    </row>
    <row r="58" spans="1:12" outlineLevel="1">
      <c r="A58" s="24" t="e">
        <f>#REF!</f>
        <v>#REF!</v>
      </c>
      <c r="B58" s="10">
        <f t="shared" si="10"/>
        <v>39</v>
      </c>
      <c r="C58" s="26" t="e">
        <f t="shared" si="11"/>
        <v>#REF!</v>
      </c>
      <c r="D58" s="26" t="e">
        <f t="shared" si="12"/>
        <v>#REF!</v>
      </c>
      <c r="E58" s="27" t="e">
        <f t="shared" si="7"/>
        <v>#REF!</v>
      </c>
      <c r="F58" s="26" t="e">
        <f t="shared" si="13"/>
        <v>#REF!</v>
      </c>
      <c r="G58" s="26" t="e">
        <f t="shared" si="14"/>
        <v>#REF!</v>
      </c>
      <c r="H58" s="27" t="e">
        <f t="shared" si="8"/>
        <v>#REF!</v>
      </c>
      <c r="I58" s="28"/>
      <c r="J58" s="29" t="e">
        <f t="shared" si="6"/>
        <v>#REF!</v>
      </c>
      <c r="K58">
        <f>IF(B58=$G$2,SUM($J$19:J58),0)</f>
        <v>0</v>
      </c>
      <c r="L58">
        <f>IF(B58=$G$2,SUM($J$19:J57),0)</f>
        <v>0</v>
      </c>
    </row>
    <row r="59" spans="1:12" outlineLevel="1">
      <c r="A59" s="24" t="e">
        <f>#REF!</f>
        <v>#REF!</v>
      </c>
      <c r="B59" s="10">
        <f t="shared" si="10"/>
        <v>40</v>
      </c>
      <c r="C59" s="26" t="e">
        <f t="shared" si="11"/>
        <v>#REF!</v>
      </c>
      <c r="D59" s="26" t="e">
        <f t="shared" si="12"/>
        <v>#REF!</v>
      </c>
      <c r="E59" s="27" t="e">
        <f t="shared" si="7"/>
        <v>#REF!</v>
      </c>
      <c r="F59" s="26" t="e">
        <f t="shared" si="13"/>
        <v>#REF!</v>
      </c>
      <c r="G59" s="26" t="e">
        <f t="shared" si="14"/>
        <v>#REF!</v>
      </c>
      <c r="H59" s="27" t="e">
        <f t="shared" si="8"/>
        <v>#REF!</v>
      </c>
      <c r="I59" s="28"/>
      <c r="J59" s="29" t="e">
        <f t="shared" si="6"/>
        <v>#REF!</v>
      </c>
      <c r="K59">
        <f>IF(B59=$G$2,SUM($J$19:J59),0)</f>
        <v>0</v>
      </c>
      <c r="L59">
        <f>IF(B59=$G$2,SUM($J$19:J58),0)</f>
        <v>0</v>
      </c>
    </row>
    <row r="60" spans="1:12" outlineLevel="1">
      <c r="A60" s="24" t="e">
        <f>#REF!</f>
        <v>#REF!</v>
      </c>
      <c r="B60" s="10">
        <f t="shared" si="10"/>
        <v>41</v>
      </c>
      <c r="C60" s="26" t="e">
        <f t="shared" si="11"/>
        <v>#REF!</v>
      </c>
      <c r="D60" s="26" t="e">
        <f t="shared" si="12"/>
        <v>#REF!</v>
      </c>
      <c r="E60" s="27" t="e">
        <f t="shared" si="7"/>
        <v>#REF!</v>
      </c>
      <c r="F60" s="26" t="e">
        <f t="shared" si="13"/>
        <v>#REF!</v>
      </c>
      <c r="G60" s="26" t="e">
        <f t="shared" si="14"/>
        <v>#REF!</v>
      </c>
      <c r="H60" s="27" t="e">
        <f t="shared" si="8"/>
        <v>#REF!</v>
      </c>
      <c r="I60" s="28"/>
      <c r="J60" s="29" t="e">
        <f t="shared" si="6"/>
        <v>#REF!</v>
      </c>
      <c r="K60">
        <f>IF(B60=$G$2,SUM($J$19:J60),0)</f>
        <v>0</v>
      </c>
      <c r="L60">
        <f>IF(B60=$G$2,SUM($J$19:J59),0)</f>
        <v>0</v>
      </c>
    </row>
    <row r="61" spans="1:12" outlineLevel="1">
      <c r="A61" s="24" t="e">
        <f>#REF!</f>
        <v>#REF!</v>
      </c>
      <c r="B61" s="10">
        <f t="shared" si="10"/>
        <v>42</v>
      </c>
      <c r="C61" s="26" t="e">
        <f t="shared" si="11"/>
        <v>#REF!</v>
      </c>
      <c r="D61" s="26" t="e">
        <f t="shared" si="12"/>
        <v>#REF!</v>
      </c>
      <c r="E61" s="27" t="e">
        <f t="shared" si="7"/>
        <v>#REF!</v>
      </c>
      <c r="F61" s="26" t="e">
        <f t="shared" si="13"/>
        <v>#REF!</v>
      </c>
      <c r="G61" s="26" t="e">
        <f t="shared" si="14"/>
        <v>#REF!</v>
      </c>
      <c r="H61" s="27" t="e">
        <f t="shared" si="8"/>
        <v>#REF!</v>
      </c>
      <c r="I61" s="28"/>
      <c r="J61" s="29" t="e">
        <f t="shared" si="6"/>
        <v>#REF!</v>
      </c>
      <c r="K61">
        <f>IF(B61=$G$2,SUM($J$19:J61),0)</f>
        <v>0</v>
      </c>
      <c r="L61">
        <f>IF(B61=$G$2,SUM($J$19:J60),0)</f>
        <v>0</v>
      </c>
    </row>
    <row r="62" spans="1:12" outlineLevel="1">
      <c r="A62" s="24" t="e">
        <f>#REF!</f>
        <v>#REF!</v>
      </c>
      <c r="B62" s="10">
        <f t="shared" si="10"/>
        <v>43</v>
      </c>
      <c r="C62" s="26" t="e">
        <f t="shared" si="11"/>
        <v>#REF!</v>
      </c>
      <c r="D62" s="26" t="e">
        <f t="shared" si="12"/>
        <v>#REF!</v>
      </c>
      <c r="E62" s="27" t="e">
        <f t="shared" si="7"/>
        <v>#REF!</v>
      </c>
      <c r="F62" s="26" t="e">
        <f t="shared" si="13"/>
        <v>#REF!</v>
      </c>
      <c r="G62" s="26" t="e">
        <f t="shared" si="14"/>
        <v>#REF!</v>
      </c>
      <c r="H62" s="27" t="e">
        <f t="shared" si="8"/>
        <v>#REF!</v>
      </c>
      <c r="I62" s="28"/>
      <c r="J62" s="29" t="e">
        <f t="shared" si="6"/>
        <v>#REF!</v>
      </c>
      <c r="K62">
        <f>IF(B62=$G$2,SUM($J$19:J62),0)</f>
        <v>0</v>
      </c>
      <c r="L62">
        <f>IF(B62=$G$2,SUM($J$19:J61),0)</f>
        <v>0</v>
      </c>
    </row>
    <row r="63" spans="1:12" outlineLevel="1">
      <c r="A63" s="24" t="e">
        <f>#REF!</f>
        <v>#REF!</v>
      </c>
      <c r="B63" s="10">
        <f t="shared" si="10"/>
        <v>44</v>
      </c>
      <c r="C63" s="26" t="e">
        <f t="shared" si="11"/>
        <v>#REF!</v>
      </c>
      <c r="D63" s="26" t="e">
        <f t="shared" si="12"/>
        <v>#REF!</v>
      </c>
      <c r="E63" s="27" t="e">
        <f t="shared" si="7"/>
        <v>#REF!</v>
      </c>
      <c r="F63" s="26" t="e">
        <f t="shared" si="13"/>
        <v>#REF!</v>
      </c>
      <c r="G63" s="26" t="e">
        <f t="shared" si="14"/>
        <v>#REF!</v>
      </c>
      <c r="H63" s="27" t="e">
        <f t="shared" si="8"/>
        <v>#REF!</v>
      </c>
      <c r="I63" s="28"/>
      <c r="J63" s="29" t="e">
        <f t="shared" si="6"/>
        <v>#REF!</v>
      </c>
      <c r="K63">
        <f>IF(B63=$G$2,SUM($J$19:J63),0)</f>
        <v>0</v>
      </c>
      <c r="L63">
        <f>IF(B63=$G$2,SUM($J$19:J62),0)</f>
        <v>0</v>
      </c>
    </row>
    <row r="64" spans="1:12" outlineLevel="1">
      <c r="A64" s="24" t="e">
        <f>#REF!</f>
        <v>#REF!</v>
      </c>
      <c r="B64" s="10">
        <f t="shared" si="10"/>
        <v>45</v>
      </c>
      <c r="C64" s="26" t="e">
        <f t="shared" si="11"/>
        <v>#REF!</v>
      </c>
      <c r="D64" s="26" t="e">
        <f t="shared" si="12"/>
        <v>#REF!</v>
      </c>
      <c r="E64" s="27" t="e">
        <f t="shared" si="7"/>
        <v>#REF!</v>
      </c>
      <c r="F64" s="26" t="e">
        <f t="shared" si="13"/>
        <v>#REF!</v>
      </c>
      <c r="G64" s="26" t="e">
        <f t="shared" si="14"/>
        <v>#REF!</v>
      </c>
      <c r="H64" s="27" t="e">
        <f t="shared" si="8"/>
        <v>#REF!</v>
      </c>
      <c r="I64" s="28"/>
      <c r="J64" s="29" t="e">
        <f t="shared" si="6"/>
        <v>#REF!</v>
      </c>
      <c r="K64">
        <f>IF(B64=$G$2,SUM($J$19:J64),0)</f>
        <v>0</v>
      </c>
      <c r="L64">
        <f>IF(B64=$G$2,SUM($J$19:J63),0)</f>
        <v>0</v>
      </c>
    </row>
    <row r="65" spans="1:12" outlineLevel="1">
      <c r="A65" s="24" t="e">
        <f>#REF!</f>
        <v>#REF!</v>
      </c>
      <c r="B65" s="10">
        <f t="shared" si="10"/>
        <v>46</v>
      </c>
      <c r="C65" s="26" t="e">
        <f t="shared" si="11"/>
        <v>#REF!</v>
      </c>
      <c r="D65" s="26" t="e">
        <f t="shared" si="12"/>
        <v>#REF!</v>
      </c>
      <c r="E65" s="27" t="e">
        <f t="shared" si="7"/>
        <v>#REF!</v>
      </c>
      <c r="F65" s="26" t="e">
        <f t="shared" si="13"/>
        <v>#REF!</v>
      </c>
      <c r="G65" s="26" t="e">
        <f t="shared" si="14"/>
        <v>#REF!</v>
      </c>
      <c r="H65" s="27" t="e">
        <f t="shared" si="8"/>
        <v>#REF!</v>
      </c>
      <c r="I65" s="28"/>
      <c r="J65" s="29" t="e">
        <f t="shared" si="6"/>
        <v>#REF!</v>
      </c>
      <c r="K65">
        <f>IF(B65=$G$2,SUM($J$19:J65),0)</f>
        <v>0</v>
      </c>
      <c r="L65">
        <f>IF(B65=$G$2,SUM($J$19:J64),0)</f>
        <v>0</v>
      </c>
    </row>
    <row r="66" spans="1:12" outlineLevel="1">
      <c r="A66" s="24" t="e">
        <f>#REF!</f>
        <v>#REF!</v>
      </c>
      <c r="B66" s="10">
        <f t="shared" si="10"/>
        <v>47</v>
      </c>
      <c r="C66" s="26" t="e">
        <f t="shared" si="11"/>
        <v>#REF!</v>
      </c>
      <c r="D66" s="26" t="e">
        <f t="shared" si="12"/>
        <v>#REF!</v>
      </c>
      <c r="E66" s="27" t="e">
        <f t="shared" si="7"/>
        <v>#REF!</v>
      </c>
      <c r="F66" s="26" t="e">
        <f t="shared" si="13"/>
        <v>#REF!</v>
      </c>
      <c r="G66" s="26" t="e">
        <f t="shared" si="14"/>
        <v>#REF!</v>
      </c>
      <c r="H66" s="27" t="e">
        <f t="shared" si="8"/>
        <v>#REF!</v>
      </c>
      <c r="I66" s="28"/>
      <c r="J66" s="29" t="e">
        <f t="shared" si="6"/>
        <v>#REF!</v>
      </c>
      <c r="K66">
        <f>IF(B66=$G$2,SUM($J$19:J66),0)</f>
        <v>0</v>
      </c>
      <c r="L66">
        <f>IF(B66=$G$2,SUM($J$19:J65),0)</f>
        <v>0</v>
      </c>
    </row>
    <row r="67" spans="1:12" outlineLevel="1">
      <c r="A67" s="24" t="e">
        <f>#REF!</f>
        <v>#REF!</v>
      </c>
      <c r="B67" s="10">
        <f t="shared" si="10"/>
        <v>48</v>
      </c>
      <c r="C67" s="26" t="e">
        <f t="shared" si="11"/>
        <v>#REF!</v>
      </c>
      <c r="D67" s="26" t="e">
        <f t="shared" si="12"/>
        <v>#REF!</v>
      </c>
      <c r="E67" s="27" t="e">
        <f t="shared" si="7"/>
        <v>#REF!</v>
      </c>
      <c r="F67" s="26" t="e">
        <f t="shared" si="13"/>
        <v>#REF!</v>
      </c>
      <c r="G67" s="26" t="e">
        <f t="shared" si="14"/>
        <v>#REF!</v>
      </c>
      <c r="H67" s="27" t="e">
        <f t="shared" si="8"/>
        <v>#REF!</v>
      </c>
      <c r="I67" s="28"/>
      <c r="J67" s="29" t="e">
        <f t="shared" si="6"/>
        <v>#REF!</v>
      </c>
      <c r="K67">
        <f>IF(B67=$G$2,SUM($J$19:J67),0)</f>
        <v>0</v>
      </c>
      <c r="L67">
        <f>IF(B67=$G$2,SUM($J$19:J66),0)</f>
        <v>0</v>
      </c>
    </row>
    <row r="68" spans="1:12" outlineLevel="1">
      <c r="A68" s="24" t="e">
        <f>#REF!</f>
        <v>#REF!</v>
      </c>
      <c r="B68" s="10">
        <f t="shared" si="10"/>
        <v>49</v>
      </c>
      <c r="C68" s="26" t="e">
        <f t="shared" si="11"/>
        <v>#REF!</v>
      </c>
      <c r="D68" s="26" t="e">
        <f t="shared" si="12"/>
        <v>#REF!</v>
      </c>
      <c r="E68" s="27" t="e">
        <f t="shared" si="7"/>
        <v>#REF!</v>
      </c>
      <c r="F68" s="26" t="e">
        <f t="shared" si="13"/>
        <v>#REF!</v>
      </c>
      <c r="G68" s="26" t="e">
        <f t="shared" si="14"/>
        <v>#REF!</v>
      </c>
      <c r="H68" s="27" t="e">
        <f t="shared" si="8"/>
        <v>#REF!</v>
      </c>
      <c r="I68" s="28"/>
      <c r="J68" s="29" t="e">
        <f t="shared" si="6"/>
        <v>#REF!</v>
      </c>
      <c r="K68">
        <f>IF(B68=$G$2,SUM($J$19:J68),0)</f>
        <v>0</v>
      </c>
      <c r="L68">
        <f>IF(B68=$G$2,SUM($J$19:J67),0)</f>
        <v>0</v>
      </c>
    </row>
    <row r="69" spans="1:12" outlineLevel="1">
      <c r="A69" s="24" t="e">
        <f>#REF!</f>
        <v>#REF!</v>
      </c>
      <c r="B69" s="10">
        <f t="shared" si="10"/>
        <v>50</v>
      </c>
      <c r="C69" s="26" t="e">
        <f t="shared" si="11"/>
        <v>#REF!</v>
      </c>
      <c r="D69" s="26" t="e">
        <f t="shared" si="12"/>
        <v>#REF!</v>
      </c>
      <c r="E69" s="27" t="e">
        <f t="shared" si="7"/>
        <v>#REF!</v>
      </c>
      <c r="F69" s="26" t="e">
        <f t="shared" si="13"/>
        <v>#REF!</v>
      </c>
      <c r="G69" s="26" t="e">
        <f t="shared" si="14"/>
        <v>#REF!</v>
      </c>
      <c r="H69" s="27" t="e">
        <f t="shared" si="8"/>
        <v>#REF!</v>
      </c>
      <c r="I69" s="28"/>
      <c r="J69" s="29" t="e">
        <f t="shared" si="6"/>
        <v>#REF!</v>
      </c>
      <c r="K69">
        <f>IF(B69=$G$2,SUM($J$19:J69),0)</f>
        <v>0</v>
      </c>
      <c r="L69">
        <f>IF(B69=$G$2,SUM($J$19:J68),0)</f>
        <v>0</v>
      </c>
    </row>
    <row r="70" spans="1:12" outlineLevel="1">
      <c r="A70" s="24" t="e">
        <f>#REF!</f>
        <v>#REF!</v>
      </c>
      <c r="B70" s="10">
        <f t="shared" si="10"/>
        <v>51</v>
      </c>
      <c r="C70" s="26" t="e">
        <f t="shared" si="11"/>
        <v>#REF!</v>
      </c>
      <c r="D70" s="26" t="e">
        <f t="shared" si="12"/>
        <v>#REF!</v>
      </c>
      <c r="E70" s="27" t="e">
        <f t="shared" si="7"/>
        <v>#REF!</v>
      </c>
      <c r="F70" s="26" t="e">
        <f t="shared" si="13"/>
        <v>#REF!</v>
      </c>
      <c r="G70" s="26" t="e">
        <f t="shared" si="14"/>
        <v>#REF!</v>
      </c>
      <c r="H70" s="27" t="e">
        <f t="shared" si="8"/>
        <v>#REF!</v>
      </c>
      <c r="I70" s="28"/>
      <c r="J70" s="29" t="e">
        <f t="shared" si="6"/>
        <v>#REF!</v>
      </c>
      <c r="K70">
        <f>IF(B70=$G$2,SUM($J$19:J70),0)</f>
        <v>0</v>
      </c>
      <c r="L70">
        <f>IF(B70=$G$2,SUM($J$19:J69),0)</f>
        <v>0</v>
      </c>
    </row>
    <row r="71" spans="1:12" outlineLevel="1">
      <c r="A71" s="24" t="e">
        <f>#REF!</f>
        <v>#REF!</v>
      </c>
      <c r="B71" s="10">
        <f t="shared" si="10"/>
        <v>52</v>
      </c>
      <c r="C71" s="26" t="e">
        <f t="shared" si="11"/>
        <v>#REF!</v>
      </c>
      <c r="D71" s="26" t="e">
        <f t="shared" si="12"/>
        <v>#REF!</v>
      </c>
      <c r="E71" s="27" t="e">
        <f t="shared" si="7"/>
        <v>#REF!</v>
      </c>
      <c r="F71" s="26" t="e">
        <f t="shared" si="13"/>
        <v>#REF!</v>
      </c>
      <c r="G71" s="26" t="e">
        <f t="shared" si="14"/>
        <v>#REF!</v>
      </c>
      <c r="H71" s="27" t="e">
        <f t="shared" si="8"/>
        <v>#REF!</v>
      </c>
      <c r="I71" s="28"/>
      <c r="J71" s="29" t="e">
        <f t="shared" si="6"/>
        <v>#REF!</v>
      </c>
      <c r="K71">
        <f>IF(B71=$G$2,SUM($J$19:J71),0)</f>
        <v>0</v>
      </c>
      <c r="L71">
        <f>IF(B71=$G$2,SUM($J$19:J70),0)</f>
        <v>0</v>
      </c>
    </row>
    <row r="72" spans="1:12" outlineLevel="1">
      <c r="A72" s="24" t="e">
        <f>#REF!</f>
        <v>#REF!</v>
      </c>
      <c r="B72" s="10">
        <f t="shared" si="10"/>
        <v>53</v>
      </c>
      <c r="C72" s="26" t="e">
        <f t="shared" si="11"/>
        <v>#REF!</v>
      </c>
      <c r="D72" s="26" t="e">
        <f t="shared" si="12"/>
        <v>#REF!</v>
      </c>
      <c r="E72" s="27" t="e">
        <f t="shared" si="7"/>
        <v>#REF!</v>
      </c>
      <c r="F72" s="26" t="e">
        <f t="shared" si="13"/>
        <v>#REF!</v>
      </c>
      <c r="G72" s="26" t="e">
        <f t="shared" si="14"/>
        <v>#REF!</v>
      </c>
      <c r="H72" s="27" t="e">
        <f t="shared" si="8"/>
        <v>#REF!</v>
      </c>
      <c r="I72" s="28"/>
      <c r="J72" s="29" t="e">
        <f t="shared" si="6"/>
        <v>#REF!</v>
      </c>
      <c r="K72">
        <f>IF(B72=$G$2,SUM($J$19:J72),0)</f>
        <v>0</v>
      </c>
      <c r="L72">
        <f>IF(B72=$G$2,SUM($J$19:J71),0)</f>
        <v>0</v>
      </c>
    </row>
    <row r="73" spans="1:12" outlineLevel="1">
      <c r="A73" s="24" t="e">
        <f>#REF!</f>
        <v>#REF!</v>
      </c>
      <c r="B73" s="10">
        <f t="shared" si="10"/>
        <v>54</v>
      </c>
      <c r="C73" s="26" t="e">
        <f t="shared" si="11"/>
        <v>#REF!</v>
      </c>
      <c r="D73" s="26" t="e">
        <f t="shared" si="12"/>
        <v>#REF!</v>
      </c>
      <c r="E73" s="27" t="e">
        <f t="shared" si="7"/>
        <v>#REF!</v>
      </c>
      <c r="F73" s="26" t="e">
        <f t="shared" si="13"/>
        <v>#REF!</v>
      </c>
      <c r="G73" s="26" t="e">
        <f t="shared" si="14"/>
        <v>#REF!</v>
      </c>
      <c r="H73" s="27" t="e">
        <f t="shared" si="8"/>
        <v>#REF!</v>
      </c>
      <c r="I73" s="28"/>
      <c r="J73" s="29" t="e">
        <f t="shared" si="6"/>
        <v>#REF!</v>
      </c>
      <c r="K73">
        <f>IF(B73=$G$2,SUM($J$19:J73),0)</f>
        <v>0</v>
      </c>
      <c r="L73">
        <f>IF(B73=$G$2,SUM($J$19:J72),0)</f>
        <v>0</v>
      </c>
    </row>
    <row r="74" spans="1:12" outlineLevel="1">
      <c r="A74" s="24" t="e">
        <f>#REF!</f>
        <v>#REF!</v>
      </c>
      <c r="B74" s="10">
        <f t="shared" si="10"/>
        <v>55</v>
      </c>
      <c r="C74" s="26" t="e">
        <f t="shared" si="11"/>
        <v>#REF!</v>
      </c>
      <c r="D74" s="26" t="e">
        <f t="shared" si="12"/>
        <v>#REF!</v>
      </c>
      <c r="E74" s="27" t="e">
        <f t="shared" si="7"/>
        <v>#REF!</v>
      </c>
      <c r="F74" s="26" t="e">
        <f t="shared" si="13"/>
        <v>#REF!</v>
      </c>
      <c r="G74" s="26" t="e">
        <f t="shared" si="14"/>
        <v>#REF!</v>
      </c>
      <c r="H74" s="27" t="e">
        <f t="shared" si="8"/>
        <v>#REF!</v>
      </c>
      <c r="I74" s="31"/>
      <c r="J74" s="29" t="e">
        <f t="shared" si="6"/>
        <v>#REF!</v>
      </c>
      <c r="K74">
        <f>IF(B74=$G$2,SUM($J$19:J74),0)</f>
        <v>0</v>
      </c>
      <c r="L74">
        <f>IF(B74=$G$2,SUM($J$19:J73),0)</f>
        <v>0</v>
      </c>
    </row>
    <row r="75" spans="1:12" outlineLevel="1">
      <c r="A75" s="24" t="e">
        <f>#REF!</f>
        <v>#REF!</v>
      </c>
      <c r="B75" s="10">
        <f t="shared" si="10"/>
        <v>56</v>
      </c>
      <c r="C75" s="26" t="e">
        <f t="shared" si="11"/>
        <v>#REF!</v>
      </c>
      <c r="D75" s="26" t="e">
        <f t="shared" si="12"/>
        <v>#REF!</v>
      </c>
      <c r="E75" s="27" t="e">
        <f t="shared" si="7"/>
        <v>#REF!</v>
      </c>
      <c r="F75" s="26" t="e">
        <f t="shared" si="13"/>
        <v>#REF!</v>
      </c>
      <c r="G75" s="26" t="e">
        <f t="shared" si="14"/>
        <v>#REF!</v>
      </c>
      <c r="H75" s="27" t="e">
        <f t="shared" si="8"/>
        <v>#REF!</v>
      </c>
      <c r="I75" s="32"/>
      <c r="J75" s="29" t="e">
        <f t="shared" si="6"/>
        <v>#REF!</v>
      </c>
      <c r="K75">
        <f>IF(B75=$G$2,SUM($J$19:J75),0)</f>
        <v>0</v>
      </c>
      <c r="L75">
        <f>IF(B75=$G$2,SUM($J$19:J74),0)</f>
        <v>0</v>
      </c>
    </row>
    <row r="76" spans="1:12" outlineLevel="1">
      <c r="A76" s="24" t="e">
        <f>#REF!</f>
        <v>#REF!</v>
      </c>
      <c r="B76" s="10">
        <f t="shared" si="10"/>
        <v>57</v>
      </c>
      <c r="C76" s="26" t="e">
        <f t="shared" si="11"/>
        <v>#REF!</v>
      </c>
      <c r="D76" s="26" t="e">
        <f t="shared" si="12"/>
        <v>#REF!</v>
      </c>
      <c r="E76" s="27" t="e">
        <f t="shared" si="7"/>
        <v>#REF!</v>
      </c>
      <c r="F76" s="26" t="e">
        <f t="shared" si="13"/>
        <v>#REF!</v>
      </c>
      <c r="G76" s="26" t="e">
        <f t="shared" si="14"/>
        <v>#REF!</v>
      </c>
      <c r="H76" s="27" t="e">
        <f t="shared" si="8"/>
        <v>#REF!</v>
      </c>
      <c r="I76" s="32"/>
      <c r="J76" s="29" t="e">
        <f t="shared" si="6"/>
        <v>#REF!</v>
      </c>
      <c r="K76">
        <f>IF(B76=$G$2,SUM($J$19:J76),0)</f>
        <v>0</v>
      </c>
      <c r="L76">
        <f>IF(B76=$G$2,SUM($J$19:J75),0)</f>
        <v>0</v>
      </c>
    </row>
    <row r="77" spans="1:12" outlineLevel="1">
      <c r="A77" s="24" t="e">
        <f>#REF!</f>
        <v>#REF!</v>
      </c>
      <c r="B77" s="10">
        <f t="shared" si="10"/>
        <v>58</v>
      </c>
      <c r="C77" s="26" t="e">
        <f t="shared" si="11"/>
        <v>#REF!</v>
      </c>
      <c r="D77" s="26" t="e">
        <f t="shared" si="12"/>
        <v>#REF!</v>
      </c>
      <c r="E77" s="27" t="e">
        <f t="shared" si="7"/>
        <v>#REF!</v>
      </c>
      <c r="F77" s="26" t="e">
        <f t="shared" si="13"/>
        <v>#REF!</v>
      </c>
      <c r="G77" s="26" t="e">
        <f t="shared" si="14"/>
        <v>#REF!</v>
      </c>
      <c r="H77" s="27" t="e">
        <f t="shared" si="8"/>
        <v>#REF!</v>
      </c>
      <c r="I77" s="32"/>
      <c r="J77" s="29" t="e">
        <f t="shared" si="6"/>
        <v>#REF!</v>
      </c>
      <c r="K77">
        <f>IF(B77=$G$2,SUM($J$19:J77),0)</f>
        <v>0</v>
      </c>
      <c r="L77">
        <f>IF(B77=$G$2,SUM($J$19:J76),0)</f>
        <v>0</v>
      </c>
    </row>
    <row r="78" spans="1:12" outlineLevel="1">
      <c r="A78" s="24" t="e">
        <f>#REF!</f>
        <v>#REF!</v>
      </c>
      <c r="B78" s="10">
        <f t="shared" si="10"/>
        <v>59</v>
      </c>
      <c r="C78" s="26" t="e">
        <f t="shared" si="11"/>
        <v>#REF!</v>
      </c>
      <c r="D78" s="26" t="e">
        <f t="shared" si="12"/>
        <v>#REF!</v>
      </c>
      <c r="E78" s="27" t="e">
        <f t="shared" si="7"/>
        <v>#REF!</v>
      </c>
      <c r="F78" s="26" t="e">
        <f t="shared" si="13"/>
        <v>#REF!</v>
      </c>
      <c r="G78" s="26" t="e">
        <f t="shared" si="14"/>
        <v>#REF!</v>
      </c>
      <c r="H78" s="27" t="e">
        <f t="shared" si="8"/>
        <v>#REF!</v>
      </c>
      <c r="I78" s="32"/>
      <c r="J78" s="29" t="e">
        <f t="shared" si="6"/>
        <v>#REF!</v>
      </c>
      <c r="K78">
        <f>IF(B78=$G$2,SUM($J$19:J78),0)</f>
        <v>0</v>
      </c>
      <c r="L78">
        <f>IF(B78=$G$2,SUM($J$19:J77),0)</f>
        <v>0</v>
      </c>
    </row>
    <row r="79" spans="1:12" outlineLevel="1">
      <c r="A79" s="24" t="e">
        <f>#REF!</f>
        <v>#REF!</v>
      </c>
      <c r="B79" s="10">
        <f t="shared" si="10"/>
        <v>60</v>
      </c>
      <c r="C79" s="26" t="e">
        <f t="shared" si="11"/>
        <v>#REF!</v>
      </c>
      <c r="D79" s="26" t="e">
        <f t="shared" si="12"/>
        <v>#REF!</v>
      </c>
      <c r="E79" s="27" t="e">
        <f t="shared" si="7"/>
        <v>#REF!</v>
      </c>
      <c r="F79" s="26" t="e">
        <f t="shared" si="13"/>
        <v>#REF!</v>
      </c>
      <c r="G79" s="26" t="e">
        <f t="shared" si="14"/>
        <v>#REF!</v>
      </c>
      <c r="H79" s="27" t="e">
        <f t="shared" si="8"/>
        <v>#REF!</v>
      </c>
      <c r="I79" s="32"/>
      <c r="J79" s="29" t="e">
        <f t="shared" si="6"/>
        <v>#REF!</v>
      </c>
      <c r="K79">
        <f>IF(B79=$G$2,SUM($J$19:J79),0)</f>
        <v>0</v>
      </c>
      <c r="L79">
        <f>IF(B79=$G$2,SUM($J$19:J78),0)</f>
        <v>0</v>
      </c>
    </row>
    <row r="80" spans="1:12" outlineLevel="1">
      <c r="A80" s="24" t="e">
        <f>#REF!</f>
        <v>#REF!</v>
      </c>
      <c r="B80" s="10">
        <f t="shared" si="10"/>
        <v>61</v>
      </c>
      <c r="C80" s="26" t="e">
        <f t="shared" si="11"/>
        <v>#REF!</v>
      </c>
      <c r="D80" s="26" t="e">
        <f t="shared" si="12"/>
        <v>#REF!</v>
      </c>
      <c r="E80" s="27" t="e">
        <f t="shared" si="7"/>
        <v>#REF!</v>
      </c>
      <c r="F80" s="26" t="e">
        <f t="shared" si="13"/>
        <v>#REF!</v>
      </c>
      <c r="G80" s="26" t="e">
        <f t="shared" si="14"/>
        <v>#REF!</v>
      </c>
      <c r="H80" s="27" t="e">
        <f t="shared" si="8"/>
        <v>#REF!</v>
      </c>
      <c r="I80" s="32"/>
      <c r="J80" s="29" t="e">
        <f t="shared" si="6"/>
        <v>#REF!</v>
      </c>
      <c r="K80">
        <f>IF(B80=$G$2,SUM($J$19:J80),0)</f>
        <v>0</v>
      </c>
      <c r="L80">
        <f>IF(B80=$G$2,SUM($J$19:J79),0)</f>
        <v>0</v>
      </c>
    </row>
    <row r="81" spans="1:12" outlineLevel="1">
      <c r="A81" s="24" t="e">
        <f>#REF!</f>
        <v>#REF!</v>
      </c>
      <c r="B81" s="10">
        <f t="shared" si="10"/>
        <v>62</v>
      </c>
      <c r="C81" s="26" t="e">
        <f t="shared" si="11"/>
        <v>#REF!</v>
      </c>
      <c r="D81" s="26" t="e">
        <f t="shared" si="12"/>
        <v>#REF!</v>
      </c>
      <c r="E81" s="27" t="e">
        <f t="shared" si="7"/>
        <v>#REF!</v>
      </c>
      <c r="F81" s="26" t="e">
        <f t="shared" si="13"/>
        <v>#REF!</v>
      </c>
      <c r="G81" s="26" t="e">
        <f t="shared" si="14"/>
        <v>#REF!</v>
      </c>
      <c r="H81" s="27" t="e">
        <f t="shared" si="8"/>
        <v>#REF!</v>
      </c>
      <c r="I81" s="32"/>
      <c r="J81" s="29" t="e">
        <f t="shared" si="6"/>
        <v>#REF!</v>
      </c>
      <c r="K81">
        <f>IF(B81=$G$2,SUM($J$19:J81),0)</f>
        <v>0</v>
      </c>
      <c r="L81">
        <f>IF(B81=$G$2,SUM($J$19:J80),0)</f>
        <v>0</v>
      </c>
    </row>
    <row r="82" spans="1:12" outlineLevel="1">
      <c r="A82" s="24" t="e">
        <f>#REF!</f>
        <v>#REF!</v>
      </c>
      <c r="B82" s="10">
        <f t="shared" si="10"/>
        <v>63</v>
      </c>
      <c r="C82" s="26" t="e">
        <f t="shared" si="11"/>
        <v>#REF!</v>
      </c>
      <c r="D82" s="26" t="e">
        <f t="shared" si="12"/>
        <v>#REF!</v>
      </c>
      <c r="E82" s="27" t="e">
        <f t="shared" si="7"/>
        <v>#REF!</v>
      </c>
      <c r="F82" s="26" t="e">
        <f t="shared" si="13"/>
        <v>#REF!</v>
      </c>
      <c r="G82" s="26" t="e">
        <f t="shared" si="14"/>
        <v>#REF!</v>
      </c>
      <c r="H82" s="27" t="e">
        <f t="shared" si="8"/>
        <v>#REF!</v>
      </c>
      <c r="I82" s="32"/>
      <c r="J82" s="29" t="e">
        <f t="shared" si="6"/>
        <v>#REF!</v>
      </c>
      <c r="K82">
        <f>IF(B82=$G$2,SUM($J$19:J82),0)</f>
        <v>0</v>
      </c>
      <c r="L82">
        <f>IF(B82=$G$2,SUM($J$19:J81),0)</f>
        <v>0</v>
      </c>
    </row>
    <row r="83" spans="1:12" outlineLevel="1">
      <c r="A83" s="24" t="e">
        <f>#REF!</f>
        <v>#REF!</v>
      </c>
      <c r="B83" s="10">
        <f t="shared" si="10"/>
        <v>64</v>
      </c>
      <c r="C83" s="26" t="e">
        <f t="shared" ref="C83:C114" si="15">(IF($I$5=1,0,IF($B83&gt;=$C$5,$G$5,0))*IF($I$5=1,IF($B83&gt;($D$5+($B$19-$G$1)),0,IF(GCD(($D$5+($B$19-$G$1)-$B83),$H$5)=$H$5,1,0)),IF($B83&gt;$D$5,0,IF(GCD(($D$5-$B83),$H$5)=$H$5,1,0))))+(IF($I$6=1,0,IF($B83&gt;=$C$6,$G$6,0))*IF($I$6=1,IF($B83&gt;($D$6+($B$19-$G$1)),0,IF(GCD(($D$6+($B$19-$G$1)-$B83),$H$6)=$H$6,1,0)),IF($B83&gt;$D$6,0,IF(GCD(($D$6-$B83),$H$6)=$H$6,1,0))))+(IF($I$7=1,0,IF($B83&gt;=$C$7,$G$7,0))*IF($I$7=1,IF($B83&gt;($D$7+($B$19-$G$1)),0,IF(GCD(($D$7+($B$19-$G$1)-$B83),$H$7)=$H$7,1,0)),IF($B83&gt;$D$7,0,IF(GCD(($D$7-$B83),$H$7)=$H$7,1,0))))</f>
        <v>#REF!</v>
      </c>
      <c r="D83" s="26" t="e">
        <f t="shared" ref="D83:D114" si="16">(IF($I$8=1,0,IF($B83&gt;=$C$8,$G$8,0))*IF($I$8=1,IF($B83&gt;($D$8+($B$19-$G$1)),0,IF(GCD(($D$8+($B$19-$G$1)-$B83),$H$8)=$H$8,1,0)),IF($B83&gt;$D$8,0,IF(GCD(($D$8-B83),$H$8)=$H$8,1,0))))+(IF($I$9=1,0,IF($B83&gt;=$C$9,$G$9,0))*IF($I$9=1,IF($B83&gt;($D$9+($B$19-$G$1)),0,IF(GCD(($D$9+($B$19-$G$1)-$B83),$H$9)=$H$9,1,0)),IF($B83&gt;$D$9,0,IF(GCD(($D$9-$B83),$H$9)=$H$9,1,0))))+(IF($I$10=1,0,IF($B83&gt;=$C$10,$G$10,0))*IF($I$10=1,IF($B83&gt;($D$10+($B$19-$G$1)),0,IF(GCD(($D$10+($B$19-$G$1)-$B83),$H$10)=$H$10,1,0)),IF($B83&gt;$D$10,0,IF(GCD(($D$10-$B83),$H$10)=$H$10,1,0))))</f>
        <v>#REF!</v>
      </c>
      <c r="E83" s="27" t="e">
        <f t="shared" si="7"/>
        <v>#REF!</v>
      </c>
      <c r="F83" s="26" t="e">
        <f t="shared" ref="F83:F114" si="17">(IF($I$5=1,IF($B83&gt;=($C$5+($B$19-$G$1)),$G$5,0),0)*IF($I$5=1,IF($B83&gt;($D$5+($B$19-$G$1)),0,IF(GCD(($D$5+($B$19-$G$1)-$B83),$H$5)=$H$5,1,0)),IF($B83&gt;$D$5,0,IF(GCD(($D$5-$B83),$H$5)=$H$5,1,0))))+(IF($I$6=1,IF($B83&gt;=($C$6+($B$19-$G$1)),$G$6,0),0)*IF($I$6=1,IF($B83&gt;($D$6+($B$19-$G$1)),0,IF(GCD(($D$6+($B$19-$G$1)-$B83),$H$6)=$H$6,1,0)),IF($B83&gt;$D$6,0,IF(GCD(($D$6-$B83),$H$6)=$H$6,1,0))))+(IF($I$7=1,IF($B83&gt;=($C$7+($B$19-$G$1)),$G$7,0),0)*IF($I$7=1,IF($B83&gt;($D$7+($B$19-$G$1)),0,IF(GCD(($D$7+($B$19-$G$1)-$B83),$H$7)=$H$7,1,0)),IF($B83&gt;$D$7,0,IF(GCD(($D$7-$B83),$H$7)=$H$7,1,0))))</f>
        <v>#REF!</v>
      </c>
      <c r="G83" s="26" t="e">
        <f t="shared" ref="G83:G114" si="18">(IF($I$8=1,IF($B83&gt;=($C$8+($B$19-$G$1)),$G$8,0),0)*IF($I$8=1,IF($B83&gt;($D$8+($B$19-$G$1)),0,IF(GCD(($D$8+($B$19-$G$1)-$B83),$H$8)=$H$8,1,0)),IF($B83&gt;$D$8,0,IF(GCD(($D$8-$B83),$H$8)=$H$8,1,0))))+(IF($I$9=1,IF($B83&gt;=($C$9+($B$19-$G$1)),$G$9,0),0)*IF($I$9=1,IF($B83&gt;($D$9+($B$19-$G$1)),0,IF(GCD(($D$9+($B$19-$G$1)-$B83),$H$9)=$H$9,1,0)),IF($B83&gt;$D$9,0,IF(GCD(($D$9-$B83),$H$9)=$H$9,1,0))))+(IF($I$10=1,IF($B83&gt;=($C$10+($B$19-$G$1)),$G$10,0),0)*IF($I$10=1,IF($B83&gt;($D$10+($B$19-$G$1)),0,IF(GCD(($D$10+($B$19-$G$1)-$B83),$H$10)=$H$10,1,0)),IF($B83&gt;$D$10,0,IF(GCD(($D$10-$B83),$H$10)=$H$10,1,0))))</f>
        <v>#REF!</v>
      </c>
      <c r="H83" s="27" t="e">
        <f t="shared" si="8"/>
        <v>#REF!</v>
      </c>
      <c r="I83" s="32"/>
      <c r="J83" s="29" t="e">
        <f t="shared" ref="J83:J146" si="19">IF($B83&gt;$G$2,($H83*J$14+$E83*J$14)*J$13,J$14*$H83+$E83*J$14)</f>
        <v>#REF!</v>
      </c>
      <c r="K83">
        <f>IF(B83=$G$2,SUM($J$19:J83),0)</f>
        <v>0</v>
      </c>
      <c r="L83">
        <f>IF(B83=$G$2,SUM($J$19:J82),0)</f>
        <v>0</v>
      </c>
    </row>
    <row r="84" spans="1:12" outlineLevel="1">
      <c r="A84" s="24" t="e">
        <f>#REF!</f>
        <v>#REF!</v>
      </c>
      <c r="B84" s="10">
        <f t="shared" si="10"/>
        <v>65</v>
      </c>
      <c r="C84" s="26" t="e">
        <f t="shared" si="15"/>
        <v>#REF!</v>
      </c>
      <c r="D84" s="26" t="e">
        <f t="shared" si="16"/>
        <v>#REF!</v>
      </c>
      <c r="E84" s="27" t="e">
        <f t="shared" ref="E84:E147" si="20">C84+D84</f>
        <v>#REF!</v>
      </c>
      <c r="F84" s="26" t="e">
        <f t="shared" si="17"/>
        <v>#REF!</v>
      </c>
      <c r="G84" s="26" t="e">
        <f t="shared" si="18"/>
        <v>#REF!</v>
      </c>
      <c r="H84" s="27" t="e">
        <f t="shared" ref="H84:H147" si="21">F84+G84</f>
        <v>#REF!</v>
      </c>
      <c r="I84" s="32"/>
      <c r="J84" s="29" t="e">
        <f t="shared" si="19"/>
        <v>#REF!</v>
      </c>
      <c r="K84">
        <f>IF(B84=$G$2,SUM($J$19:J84),0)</f>
        <v>0</v>
      </c>
      <c r="L84">
        <f>IF(B84=$G$2,SUM($J$19:J83),0)</f>
        <v>0</v>
      </c>
    </row>
    <row r="85" spans="1:12" outlineLevel="1">
      <c r="A85" s="24" t="e">
        <f>#REF!</f>
        <v>#REF!</v>
      </c>
      <c r="B85" s="10">
        <f t="shared" si="10"/>
        <v>66</v>
      </c>
      <c r="C85" s="26" t="e">
        <f t="shared" si="15"/>
        <v>#REF!</v>
      </c>
      <c r="D85" s="26" t="e">
        <f t="shared" si="16"/>
        <v>#REF!</v>
      </c>
      <c r="E85" s="27" t="e">
        <f t="shared" si="20"/>
        <v>#REF!</v>
      </c>
      <c r="F85" s="26" t="e">
        <f t="shared" si="17"/>
        <v>#REF!</v>
      </c>
      <c r="G85" s="26" t="e">
        <f t="shared" si="18"/>
        <v>#REF!</v>
      </c>
      <c r="H85" s="27" t="e">
        <f t="shared" si="21"/>
        <v>#REF!</v>
      </c>
      <c r="I85" s="32"/>
      <c r="J85" s="29" t="e">
        <f t="shared" si="19"/>
        <v>#REF!</v>
      </c>
      <c r="K85">
        <f>IF(B85=$G$2,SUM($J$19:J85),0)</f>
        <v>0</v>
      </c>
      <c r="L85">
        <f>IF(B85=$G$2,SUM($J$19:J84),0)</f>
        <v>0</v>
      </c>
    </row>
    <row r="86" spans="1:12" outlineLevel="1">
      <c r="A86" s="24" t="e">
        <f>#REF!</f>
        <v>#REF!</v>
      </c>
      <c r="B86" s="10">
        <f t="shared" si="10"/>
        <v>67</v>
      </c>
      <c r="C86" s="26" t="e">
        <f t="shared" si="15"/>
        <v>#REF!</v>
      </c>
      <c r="D86" s="26" t="e">
        <f t="shared" si="16"/>
        <v>#REF!</v>
      </c>
      <c r="E86" s="27" t="e">
        <f t="shared" si="20"/>
        <v>#REF!</v>
      </c>
      <c r="F86" s="26" t="e">
        <f t="shared" si="17"/>
        <v>#REF!</v>
      </c>
      <c r="G86" s="26" t="e">
        <f t="shared" si="18"/>
        <v>#REF!</v>
      </c>
      <c r="H86" s="27" t="e">
        <f t="shared" si="21"/>
        <v>#REF!</v>
      </c>
      <c r="I86" s="32"/>
      <c r="J86" s="29" t="e">
        <f t="shared" si="19"/>
        <v>#REF!</v>
      </c>
      <c r="K86">
        <f>IF(B86=$G$2,SUM($J$19:J86),0)</f>
        <v>0</v>
      </c>
      <c r="L86">
        <f>IF(B86=$G$2,SUM($J$19:J85),0)</f>
        <v>0</v>
      </c>
    </row>
    <row r="87" spans="1:12" outlineLevel="1">
      <c r="A87" s="24" t="e">
        <f>#REF!</f>
        <v>#REF!</v>
      </c>
      <c r="B87" s="10">
        <f t="shared" si="10"/>
        <v>68</v>
      </c>
      <c r="C87" s="26" t="e">
        <f t="shared" si="15"/>
        <v>#REF!</v>
      </c>
      <c r="D87" s="26" t="e">
        <f t="shared" si="16"/>
        <v>#REF!</v>
      </c>
      <c r="E87" s="27" t="e">
        <f t="shared" si="20"/>
        <v>#REF!</v>
      </c>
      <c r="F87" s="26" t="e">
        <f t="shared" si="17"/>
        <v>#REF!</v>
      </c>
      <c r="G87" s="26" t="e">
        <f t="shared" si="18"/>
        <v>#REF!</v>
      </c>
      <c r="H87" s="27" t="e">
        <f t="shared" si="21"/>
        <v>#REF!</v>
      </c>
      <c r="I87" s="32"/>
      <c r="J87" s="29" t="e">
        <f t="shared" si="19"/>
        <v>#REF!</v>
      </c>
      <c r="K87">
        <f>IF(B87=$G$2,SUM($J$19:J87),0)</f>
        <v>0</v>
      </c>
      <c r="L87">
        <f>IF(B87=$G$2,SUM($J$19:J86),0)</f>
        <v>0</v>
      </c>
    </row>
    <row r="88" spans="1:12" outlineLevel="1">
      <c r="A88" s="24" t="e">
        <f>#REF!</f>
        <v>#REF!</v>
      </c>
      <c r="B88" s="10">
        <f t="shared" si="10"/>
        <v>69</v>
      </c>
      <c r="C88" s="26" t="e">
        <f t="shared" si="15"/>
        <v>#REF!</v>
      </c>
      <c r="D88" s="26" t="e">
        <f t="shared" si="16"/>
        <v>#REF!</v>
      </c>
      <c r="E88" s="27" t="e">
        <f t="shared" si="20"/>
        <v>#REF!</v>
      </c>
      <c r="F88" s="26" t="e">
        <f t="shared" si="17"/>
        <v>#REF!</v>
      </c>
      <c r="G88" s="26" t="e">
        <f t="shared" si="18"/>
        <v>#REF!</v>
      </c>
      <c r="H88" s="27" t="e">
        <f t="shared" si="21"/>
        <v>#REF!</v>
      </c>
      <c r="I88" s="32"/>
      <c r="J88" s="29" t="e">
        <f t="shared" si="19"/>
        <v>#REF!</v>
      </c>
      <c r="K88">
        <f>IF(B88=$G$2,SUM($J$19:J88),0)</f>
        <v>0</v>
      </c>
      <c r="L88">
        <f>IF(B88=$G$2,SUM($J$19:J87),0)</f>
        <v>0</v>
      </c>
    </row>
    <row r="89" spans="1:12" outlineLevel="1">
      <c r="A89" s="24" t="e">
        <f>#REF!</f>
        <v>#REF!</v>
      </c>
      <c r="B89" s="10">
        <f t="shared" si="10"/>
        <v>70</v>
      </c>
      <c r="C89" s="26" t="e">
        <f t="shared" si="15"/>
        <v>#REF!</v>
      </c>
      <c r="D89" s="26" t="e">
        <f t="shared" si="16"/>
        <v>#REF!</v>
      </c>
      <c r="E89" s="27" t="e">
        <f t="shared" si="20"/>
        <v>#REF!</v>
      </c>
      <c r="F89" s="26" t="e">
        <f t="shared" si="17"/>
        <v>#REF!</v>
      </c>
      <c r="G89" s="26" t="e">
        <f t="shared" si="18"/>
        <v>#REF!</v>
      </c>
      <c r="H89" s="27" t="e">
        <f t="shared" si="21"/>
        <v>#REF!</v>
      </c>
      <c r="I89" s="32"/>
      <c r="J89" s="29" t="e">
        <f t="shared" si="19"/>
        <v>#REF!</v>
      </c>
      <c r="K89">
        <f>IF(B89=$G$2,SUM($J$19:J89),0)</f>
        <v>0</v>
      </c>
      <c r="L89">
        <f>IF(B89=$G$2,SUM($J$19:J88),0)</f>
        <v>0</v>
      </c>
    </row>
    <row r="90" spans="1:12" outlineLevel="1">
      <c r="A90" s="24" t="e">
        <f>#REF!</f>
        <v>#REF!</v>
      </c>
      <c r="B90" s="10">
        <f t="shared" si="10"/>
        <v>71</v>
      </c>
      <c r="C90" s="26" t="e">
        <f t="shared" si="15"/>
        <v>#REF!</v>
      </c>
      <c r="D90" s="26" t="e">
        <f t="shared" si="16"/>
        <v>#REF!</v>
      </c>
      <c r="E90" s="27" t="e">
        <f t="shared" si="20"/>
        <v>#REF!</v>
      </c>
      <c r="F90" s="26" t="e">
        <f t="shared" si="17"/>
        <v>#REF!</v>
      </c>
      <c r="G90" s="26" t="e">
        <f t="shared" si="18"/>
        <v>#REF!</v>
      </c>
      <c r="H90" s="27" t="e">
        <f t="shared" si="21"/>
        <v>#REF!</v>
      </c>
      <c r="I90" s="32"/>
      <c r="J90" s="29" t="e">
        <f t="shared" si="19"/>
        <v>#REF!</v>
      </c>
      <c r="K90">
        <f>IF(B90=$G$2,SUM($J$19:J90),0)</f>
        <v>0</v>
      </c>
      <c r="L90">
        <f>IF(B90=$G$2,SUM($J$19:J89),0)</f>
        <v>0</v>
      </c>
    </row>
    <row r="91" spans="1:12" outlineLevel="1">
      <c r="A91" s="24" t="e">
        <f>#REF!</f>
        <v>#REF!</v>
      </c>
      <c r="B91" s="10">
        <f t="shared" si="10"/>
        <v>72</v>
      </c>
      <c r="C91" s="26" t="e">
        <f t="shared" si="15"/>
        <v>#REF!</v>
      </c>
      <c r="D91" s="26" t="e">
        <f t="shared" si="16"/>
        <v>#REF!</v>
      </c>
      <c r="E91" s="27" t="e">
        <f t="shared" si="20"/>
        <v>#REF!</v>
      </c>
      <c r="F91" s="26" t="e">
        <f t="shared" si="17"/>
        <v>#REF!</v>
      </c>
      <c r="G91" s="26" t="e">
        <f t="shared" si="18"/>
        <v>#REF!</v>
      </c>
      <c r="H91" s="27" t="e">
        <f t="shared" si="21"/>
        <v>#REF!</v>
      </c>
      <c r="I91" s="32"/>
      <c r="J91" s="29" t="e">
        <f t="shared" si="19"/>
        <v>#REF!</v>
      </c>
      <c r="K91">
        <f>IF(B91=$G$2,SUM($J$19:J91),0)</f>
        <v>0</v>
      </c>
      <c r="L91">
        <f>IF(B91=$G$2,SUM($J$19:J90),0)</f>
        <v>0</v>
      </c>
    </row>
    <row r="92" spans="1:12" outlineLevel="1">
      <c r="A92" s="24" t="e">
        <f>#REF!</f>
        <v>#REF!</v>
      </c>
      <c r="B92" s="10">
        <f t="shared" si="10"/>
        <v>73</v>
      </c>
      <c r="C92" s="26" t="e">
        <f t="shared" si="15"/>
        <v>#REF!</v>
      </c>
      <c r="D92" s="26" t="e">
        <f t="shared" si="16"/>
        <v>#REF!</v>
      </c>
      <c r="E92" s="27" t="e">
        <f t="shared" si="20"/>
        <v>#REF!</v>
      </c>
      <c r="F92" s="26" t="e">
        <f t="shared" si="17"/>
        <v>#REF!</v>
      </c>
      <c r="G92" s="26" t="e">
        <f t="shared" si="18"/>
        <v>#REF!</v>
      </c>
      <c r="H92" s="27" t="e">
        <f t="shared" si="21"/>
        <v>#REF!</v>
      </c>
      <c r="I92" s="32"/>
      <c r="J92" s="29" t="e">
        <f t="shared" si="19"/>
        <v>#REF!</v>
      </c>
      <c r="K92">
        <f>IF(B92=$G$2,SUM($J$19:J92),0)</f>
        <v>0</v>
      </c>
      <c r="L92">
        <f>IF(B92=$G$2,SUM($J$19:J91),0)</f>
        <v>0</v>
      </c>
    </row>
    <row r="93" spans="1:12" outlineLevel="1">
      <c r="A93" s="24" t="e">
        <f>#REF!</f>
        <v>#REF!</v>
      </c>
      <c r="B93" s="10">
        <f t="shared" si="10"/>
        <v>74</v>
      </c>
      <c r="C93" s="26" t="e">
        <f t="shared" si="15"/>
        <v>#REF!</v>
      </c>
      <c r="D93" s="26" t="e">
        <f t="shared" si="16"/>
        <v>#REF!</v>
      </c>
      <c r="E93" s="27" t="e">
        <f t="shared" si="20"/>
        <v>#REF!</v>
      </c>
      <c r="F93" s="26" t="e">
        <f t="shared" si="17"/>
        <v>#REF!</v>
      </c>
      <c r="G93" s="26" t="e">
        <f t="shared" si="18"/>
        <v>#REF!</v>
      </c>
      <c r="H93" s="27" t="e">
        <f t="shared" si="21"/>
        <v>#REF!</v>
      </c>
      <c r="I93" s="32"/>
      <c r="J93" s="29" t="e">
        <f t="shared" si="19"/>
        <v>#REF!</v>
      </c>
      <c r="K93">
        <f>IF(B93=$G$2,SUM($J$19:J93),0)</f>
        <v>0</v>
      </c>
      <c r="L93">
        <f>IF(B93=$G$2,SUM($J$19:J92),0)</f>
        <v>0</v>
      </c>
    </row>
    <row r="94" spans="1:12" outlineLevel="1">
      <c r="A94" s="24" t="e">
        <f>#REF!</f>
        <v>#REF!</v>
      </c>
      <c r="B94" s="10">
        <f t="shared" si="10"/>
        <v>75</v>
      </c>
      <c r="C94" s="26" t="e">
        <f t="shared" si="15"/>
        <v>#REF!</v>
      </c>
      <c r="D94" s="26" t="e">
        <f t="shared" si="16"/>
        <v>#REF!</v>
      </c>
      <c r="E94" s="27" t="e">
        <f t="shared" si="20"/>
        <v>#REF!</v>
      </c>
      <c r="F94" s="26" t="e">
        <f t="shared" si="17"/>
        <v>#REF!</v>
      </c>
      <c r="G94" s="26" t="e">
        <f t="shared" si="18"/>
        <v>#REF!</v>
      </c>
      <c r="H94" s="27" t="e">
        <f t="shared" si="21"/>
        <v>#REF!</v>
      </c>
      <c r="I94" s="32"/>
      <c r="J94" s="29" t="e">
        <f t="shared" si="19"/>
        <v>#REF!</v>
      </c>
      <c r="K94">
        <f>IF(B94=$G$2,SUM($J$19:J94),0)</f>
        <v>0</v>
      </c>
      <c r="L94">
        <f>IF(B94=$G$2,SUM($J$19:J93),0)</f>
        <v>0</v>
      </c>
    </row>
    <row r="95" spans="1:12" outlineLevel="1">
      <c r="A95" s="24" t="e">
        <f>#REF!</f>
        <v>#REF!</v>
      </c>
      <c r="B95" s="10">
        <f t="shared" si="10"/>
        <v>76</v>
      </c>
      <c r="C95" s="26" t="e">
        <f t="shared" si="15"/>
        <v>#REF!</v>
      </c>
      <c r="D95" s="26" t="e">
        <f t="shared" si="16"/>
        <v>#REF!</v>
      </c>
      <c r="E95" s="27" t="e">
        <f t="shared" si="20"/>
        <v>#REF!</v>
      </c>
      <c r="F95" s="26" t="e">
        <f t="shared" si="17"/>
        <v>#REF!</v>
      </c>
      <c r="G95" s="26" t="e">
        <f t="shared" si="18"/>
        <v>#REF!</v>
      </c>
      <c r="H95" s="27" t="e">
        <f t="shared" si="21"/>
        <v>#REF!</v>
      </c>
      <c r="I95" s="32"/>
      <c r="J95" s="29" t="e">
        <f t="shared" si="19"/>
        <v>#REF!</v>
      </c>
      <c r="K95">
        <f>IF(B95=$G$2,SUM($J$19:J95),0)</f>
        <v>0</v>
      </c>
      <c r="L95">
        <f>IF(B95=$G$2,SUM($J$19:J94),0)</f>
        <v>0</v>
      </c>
    </row>
    <row r="96" spans="1:12" outlineLevel="1">
      <c r="A96" s="24" t="e">
        <f>#REF!</f>
        <v>#REF!</v>
      </c>
      <c r="B96" s="10">
        <f t="shared" si="10"/>
        <v>77</v>
      </c>
      <c r="C96" s="26" t="e">
        <f t="shared" si="15"/>
        <v>#REF!</v>
      </c>
      <c r="D96" s="26" t="e">
        <f t="shared" si="16"/>
        <v>#REF!</v>
      </c>
      <c r="E96" s="27" t="e">
        <f t="shared" si="20"/>
        <v>#REF!</v>
      </c>
      <c r="F96" s="26" t="e">
        <f t="shared" si="17"/>
        <v>#REF!</v>
      </c>
      <c r="G96" s="26" t="e">
        <f t="shared" si="18"/>
        <v>#REF!</v>
      </c>
      <c r="H96" s="27" t="e">
        <f t="shared" si="21"/>
        <v>#REF!</v>
      </c>
      <c r="I96" s="32"/>
      <c r="J96" s="29" t="e">
        <f t="shared" si="19"/>
        <v>#REF!</v>
      </c>
      <c r="K96">
        <f>IF(B96=$G$2,SUM($J$19:J96),0)</f>
        <v>0</v>
      </c>
      <c r="L96">
        <f>IF(B96=$G$2,SUM($J$19:J95),0)</f>
        <v>0</v>
      </c>
    </row>
    <row r="97" spans="1:12" outlineLevel="1">
      <c r="A97" s="24" t="e">
        <f>#REF!</f>
        <v>#REF!</v>
      </c>
      <c r="B97" s="10">
        <f t="shared" si="10"/>
        <v>78</v>
      </c>
      <c r="C97" s="26" t="e">
        <f t="shared" si="15"/>
        <v>#REF!</v>
      </c>
      <c r="D97" s="26" t="e">
        <f t="shared" si="16"/>
        <v>#REF!</v>
      </c>
      <c r="E97" s="27" t="e">
        <f t="shared" si="20"/>
        <v>#REF!</v>
      </c>
      <c r="F97" s="26" t="e">
        <f t="shared" si="17"/>
        <v>#REF!</v>
      </c>
      <c r="G97" s="26" t="e">
        <f t="shared" si="18"/>
        <v>#REF!</v>
      </c>
      <c r="H97" s="27" t="e">
        <f t="shared" si="21"/>
        <v>#REF!</v>
      </c>
      <c r="I97" s="32"/>
      <c r="J97" s="29" t="e">
        <f t="shared" si="19"/>
        <v>#REF!</v>
      </c>
      <c r="K97">
        <f>IF(B97=$G$2,SUM($J$19:J97),0)</f>
        <v>0</v>
      </c>
      <c r="L97">
        <f>IF(B97=$G$2,SUM($J$19:J96),0)</f>
        <v>0</v>
      </c>
    </row>
    <row r="98" spans="1:12" outlineLevel="1">
      <c r="A98" s="24" t="e">
        <f>#REF!</f>
        <v>#REF!</v>
      </c>
      <c r="B98" s="10">
        <f t="shared" si="10"/>
        <v>79</v>
      </c>
      <c r="C98" s="26" t="e">
        <f t="shared" si="15"/>
        <v>#REF!</v>
      </c>
      <c r="D98" s="26" t="e">
        <f t="shared" si="16"/>
        <v>#REF!</v>
      </c>
      <c r="E98" s="27" t="e">
        <f t="shared" si="20"/>
        <v>#REF!</v>
      </c>
      <c r="F98" s="26" t="e">
        <f t="shared" si="17"/>
        <v>#REF!</v>
      </c>
      <c r="G98" s="26" t="e">
        <f t="shared" si="18"/>
        <v>#REF!</v>
      </c>
      <c r="H98" s="27" t="e">
        <f t="shared" si="21"/>
        <v>#REF!</v>
      </c>
      <c r="I98" s="32"/>
      <c r="J98" s="29" t="e">
        <f t="shared" si="19"/>
        <v>#REF!</v>
      </c>
      <c r="K98">
        <f>IF(B98=$G$2,SUM($J$19:J98),0)</f>
        <v>0</v>
      </c>
      <c r="L98">
        <f>IF(B98=$G$2,SUM($J$19:J97),0)</f>
        <v>0</v>
      </c>
    </row>
    <row r="99" spans="1:12" outlineLevel="1">
      <c r="A99" s="24" t="e">
        <f>#REF!</f>
        <v>#REF!</v>
      </c>
      <c r="B99" s="10">
        <f t="shared" si="10"/>
        <v>80</v>
      </c>
      <c r="C99" s="26" t="e">
        <f t="shared" si="15"/>
        <v>#REF!</v>
      </c>
      <c r="D99" s="26" t="e">
        <f t="shared" si="16"/>
        <v>#REF!</v>
      </c>
      <c r="E99" s="27" t="e">
        <f t="shared" si="20"/>
        <v>#REF!</v>
      </c>
      <c r="F99" s="26" t="e">
        <f t="shared" si="17"/>
        <v>#REF!</v>
      </c>
      <c r="G99" s="26" t="e">
        <f t="shared" si="18"/>
        <v>#REF!</v>
      </c>
      <c r="H99" s="27" t="e">
        <f t="shared" si="21"/>
        <v>#REF!</v>
      </c>
      <c r="I99" s="32"/>
      <c r="J99" s="29" t="e">
        <f t="shared" si="19"/>
        <v>#REF!</v>
      </c>
      <c r="K99">
        <f>IF(B99=$G$2,SUM($J$19:J99),0)</f>
        <v>0</v>
      </c>
      <c r="L99">
        <f>IF(B99=$G$2,SUM($J$19:J98),0)</f>
        <v>0</v>
      </c>
    </row>
    <row r="100" spans="1:12" outlineLevel="1">
      <c r="A100" s="24" t="e">
        <f>#REF!</f>
        <v>#REF!</v>
      </c>
      <c r="B100" s="10">
        <f t="shared" si="10"/>
        <v>81</v>
      </c>
      <c r="C100" s="26" t="e">
        <f t="shared" si="15"/>
        <v>#REF!</v>
      </c>
      <c r="D100" s="26" t="e">
        <f t="shared" si="16"/>
        <v>#REF!</v>
      </c>
      <c r="E100" s="27" t="e">
        <f t="shared" si="20"/>
        <v>#REF!</v>
      </c>
      <c r="F100" s="26" t="e">
        <f t="shared" si="17"/>
        <v>#REF!</v>
      </c>
      <c r="G100" s="26" t="e">
        <f t="shared" si="18"/>
        <v>#REF!</v>
      </c>
      <c r="H100" s="27" t="e">
        <f t="shared" si="21"/>
        <v>#REF!</v>
      </c>
      <c r="I100" s="32"/>
      <c r="J100" s="29" t="e">
        <f t="shared" si="19"/>
        <v>#REF!</v>
      </c>
      <c r="K100">
        <f>IF(B100=$G$2,SUM($J$19:J100),0)</f>
        <v>0</v>
      </c>
      <c r="L100">
        <f>IF(B100=$G$2,SUM($J$19:J99),0)</f>
        <v>0</v>
      </c>
    </row>
    <row r="101" spans="1:12" outlineLevel="1">
      <c r="A101" s="24" t="e">
        <f>#REF!</f>
        <v>#REF!</v>
      </c>
      <c r="B101" s="10">
        <f t="shared" si="10"/>
        <v>82</v>
      </c>
      <c r="C101" s="26" t="e">
        <f t="shared" si="15"/>
        <v>#REF!</v>
      </c>
      <c r="D101" s="26" t="e">
        <f t="shared" si="16"/>
        <v>#REF!</v>
      </c>
      <c r="E101" s="27" t="e">
        <f t="shared" si="20"/>
        <v>#REF!</v>
      </c>
      <c r="F101" s="26" t="e">
        <f t="shared" si="17"/>
        <v>#REF!</v>
      </c>
      <c r="G101" s="26" t="e">
        <f t="shared" si="18"/>
        <v>#REF!</v>
      </c>
      <c r="H101" s="27" t="e">
        <f t="shared" si="21"/>
        <v>#REF!</v>
      </c>
      <c r="I101" s="32"/>
      <c r="J101" s="29" t="e">
        <f t="shared" si="19"/>
        <v>#REF!</v>
      </c>
      <c r="K101">
        <f>IF(B101=$G$2,SUM($J$19:J101),0)</f>
        <v>0</v>
      </c>
      <c r="L101">
        <f>IF(B101=$G$2,SUM($J$19:J100),0)</f>
        <v>0</v>
      </c>
    </row>
    <row r="102" spans="1:12" outlineLevel="1">
      <c r="A102" s="24" t="e">
        <f>#REF!</f>
        <v>#REF!</v>
      </c>
      <c r="B102" s="10">
        <f t="shared" si="10"/>
        <v>83</v>
      </c>
      <c r="C102" s="26" t="e">
        <f t="shared" si="15"/>
        <v>#REF!</v>
      </c>
      <c r="D102" s="26" t="e">
        <f t="shared" si="16"/>
        <v>#REF!</v>
      </c>
      <c r="E102" s="27" t="e">
        <f t="shared" si="20"/>
        <v>#REF!</v>
      </c>
      <c r="F102" s="26" t="e">
        <f t="shared" si="17"/>
        <v>#REF!</v>
      </c>
      <c r="G102" s="26" t="e">
        <f t="shared" si="18"/>
        <v>#REF!</v>
      </c>
      <c r="H102" s="27" t="e">
        <f t="shared" si="21"/>
        <v>#REF!</v>
      </c>
      <c r="I102" s="32"/>
      <c r="J102" s="29" t="e">
        <f t="shared" si="19"/>
        <v>#REF!</v>
      </c>
      <c r="K102">
        <f>IF(B102=$G$2,SUM($J$19:J102),0)</f>
        <v>0</v>
      </c>
      <c r="L102">
        <f>IF(B102=$G$2,SUM($J$19:J101),0)</f>
        <v>0</v>
      </c>
    </row>
    <row r="103" spans="1:12" outlineLevel="1">
      <c r="A103" s="24" t="e">
        <f>#REF!</f>
        <v>#REF!</v>
      </c>
      <c r="B103" s="10">
        <f t="shared" si="10"/>
        <v>84</v>
      </c>
      <c r="C103" s="26" t="e">
        <f t="shared" si="15"/>
        <v>#REF!</v>
      </c>
      <c r="D103" s="26" t="e">
        <f t="shared" si="16"/>
        <v>#REF!</v>
      </c>
      <c r="E103" s="27" t="e">
        <f t="shared" si="20"/>
        <v>#REF!</v>
      </c>
      <c r="F103" s="26" t="e">
        <f t="shared" si="17"/>
        <v>#REF!</v>
      </c>
      <c r="G103" s="26" t="e">
        <f t="shared" si="18"/>
        <v>#REF!</v>
      </c>
      <c r="H103" s="27" t="e">
        <f t="shared" si="21"/>
        <v>#REF!</v>
      </c>
      <c r="I103" s="32"/>
      <c r="J103" s="29" t="e">
        <f t="shared" si="19"/>
        <v>#REF!</v>
      </c>
      <c r="K103">
        <f>IF(B103=$G$2,SUM($J$19:J103),0)</f>
        <v>0</v>
      </c>
      <c r="L103">
        <f>IF(B103=$G$2,SUM($J$19:J102),0)</f>
        <v>0</v>
      </c>
    </row>
    <row r="104" spans="1:12" outlineLevel="1">
      <c r="A104" s="24" t="e">
        <f>#REF!</f>
        <v>#REF!</v>
      </c>
      <c r="B104" s="10">
        <f t="shared" si="10"/>
        <v>85</v>
      </c>
      <c r="C104" s="26" t="e">
        <f t="shared" si="15"/>
        <v>#REF!</v>
      </c>
      <c r="D104" s="26" t="e">
        <f t="shared" si="16"/>
        <v>#REF!</v>
      </c>
      <c r="E104" s="27" t="e">
        <f t="shared" si="20"/>
        <v>#REF!</v>
      </c>
      <c r="F104" s="26" t="e">
        <f t="shared" si="17"/>
        <v>#REF!</v>
      </c>
      <c r="G104" s="26" t="e">
        <f t="shared" si="18"/>
        <v>#REF!</v>
      </c>
      <c r="H104" s="27" t="e">
        <f t="shared" si="21"/>
        <v>#REF!</v>
      </c>
      <c r="I104" s="32"/>
      <c r="J104" s="29" t="e">
        <f t="shared" si="19"/>
        <v>#REF!</v>
      </c>
      <c r="K104">
        <f>IF(B104=$G$2,SUM($J$19:J104),0)</f>
        <v>0</v>
      </c>
      <c r="L104">
        <f>IF(B104=$G$2,SUM($J$19:J103),0)</f>
        <v>0</v>
      </c>
    </row>
    <row r="105" spans="1:12" outlineLevel="1">
      <c r="A105" s="24" t="e">
        <f>#REF!</f>
        <v>#REF!</v>
      </c>
      <c r="B105" s="10">
        <f t="shared" si="10"/>
        <v>86</v>
      </c>
      <c r="C105" s="26" t="e">
        <f t="shared" si="15"/>
        <v>#REF!</v>
      </c>
      <c r="D105" s="26" t="e">
        <f t="shared" si="16"/>
        <v>#REF!</v>
      </c>
      <c r="E105" s="27" t="e">
        <f t="shared" si="20"/>
        <v>#REF!</v>
      </c>
      <c r="F105" s="26" t="e">
        <f t="shared" si="17"/>
        <v>#REF!</v>
      </c>
      <c r="G105" s="26" t="e">
        <f t="shared" si="18"/>
        <v>#REF!</v>
      </c>
      <c r="H105" s="27" t="e">
        <f t="shared" si="21"/>
        <v>#REF!</v>
      </c>
      <c r="I105" s="32"/>
      <c r="J105" s="29" t="e">
        <f t="shared" si="19"/>
        <v>#REF!</v>
      </c>
      <c r="K105">
        <f>IF(B105=$G$2,SUM($J$19:J105),0)</f>
        <v>0</v>
      </c>
      <c r="L105">
        <f>IF(B105=$G$2,SUM($J$19:J104),0)</f>
        <v>0</v>
      </c>
    </row>
    <row r="106" spans="1:12" outlineLevel="1">
      <c r="A106" s="24" t="e">
        <f>#REF!</f>
        <v>#REF!</v>
      </c>
      <c r="B106" s="10">
        <f t="shared" si="10"/>
        <v>87</v>
      </c>
      <c r="C106" s="26" t="e">
        <f t="shared" si="15"/>
        <v>#REF!</v>
      </c>
      <c r="D106" s="26" t="e">
        <f t="shared" si="16"/>
        <v>#REF!</v>
      </c>
      <c r="E106" s="27" t="e">
        <f t="shared" si="20"/>
        <v>#REF!</v>
      </c>
      <c r="F106" s="26" t="e">
        <f t="shared" si="17"/>
        <v>#REF!</v>
      </c>
      <c r="G106" s="26" t="e">
        <f t="shared" si="18"/>
        <v>#REF!</v>
      </c>
      <c r="H106" s="27" t="e">
        <f t="shared" si="21"/>
        <v>#REF!</v>
      </c>
      <c r="I106" s="32"/>
      <c r="J106" s="29" t="e">
        <f t="shared" si="19"/>
        <v>#REF!</v>
      </c>
      <c r="K106">
        <f>IF(B106=$G$2,SUM($J$19:J106),0)</f>
        <v>0</v>
      </c>
      <c r="L106">
        <f>IF(B106=$G$2,SUM($J$19:J105),0)</f>
        <v>0</v>
      </c>
    </row>
    <row r="107" spans="1:12" outlineLevel="1">
      <c r="A107" s="24" t="e">
        <f>#REF!</f>
        <v>#REF!</v>
      </c>
      <c r="B107" s="10">
        <f t="shared" si="10"/>
        <v>88</v>
      </c>
      <c r="C107" s="26" t="e">
        <f t="shared" si="15"/>
        <v>#REF!</v>
      </c>
      <c r="D107" s="26" t="e">
        <f t="shared" si="16"/>
        <v>#REF!</v>
      </c>
      <c r="E107" s="27" t="e">
        <f t="shared" si="20"/>
        <v>#REF!</v>
      </c>
      <c r="F107" s="26" t="e">
        <f t="shared" si="17"/>
        <v>#REF!</v>
      </c>
      <c r="G107" s="26" t="e">
        <f t="shared" si="18"/>
        <v>#REF!</v>
      </c>
      <c r="H107" s="27" t="e">
        <f t="shared" si="21"/>
        <v>#REF!</v>
      </c>
      <c r="I107" s="32"/>
      <c r="J107" s="29" t="e">
        <f t="shared" si="19"/>
        <v>#REF!</v>
      </c>
      <c r="K107">
        <f>IF(B107=$G$2,SUM($J$19:J107),0)</f>
        <v>0</v>
      </c>
      <c r="L107">
        <f>IF(B107=$G$2,SUM($J$19:J106),0)</f>
        <v>0</v>
      </c>
    </row>
    <row r="108" spans="1:12" outlineLevel="1">
      <c r="A108" s="24" t="e">
        <f>#REF!</f>
        <v>#REF!</v>
      </c>
      <c r="B108" s="10">
        <f t="shared" ref="B108:B171" si="22">B107+1</f>
        <v>89</v>
      </c>
      <c r="C108" s="26" t="e">
        <f t="shared" si="15"/>
        <v>#REF!</v>
      </c>
      <c r="D108" s="26" t="e">
        <f t="shared" si="16"/>
        <v>#REF!</v>
      </c>
      <c r="E108" s="27" t="e">
        <f t="shared" si="20"/>
        <v>#REF!</v>
      </c>
      <c r="F108" s="26" t="e">
        <f t="shared" si="17"/>
        <v>#REF!</v>
      </c>
      <c r="G108" s="26" t="e">
        <f t="shared" si="18"/>
        <v>#REF!</v>
      </c>
      <c r="H108" s="27" t="e">
        <f t="shared" si="21"/>
        <v>#REF!</v>
      </c>
      <c r="I108" s="32"/>
      <c r="J108" s="29" t="e">
        <f t="shared" si="19"/>
        <v>#REF!</v>
      </c>
      <c r="K108">
        <f>IF(B108=$G$2,SUM($J$19:J108),0)</f>
        <v>0</v>
      </c>
      <c r="L108">
        <f>IF(B108=$G$2,SUM($J$19:J107),0)</f>
        <v>0</v>
      </c>
    </row>
    <row r="109" spans="1:12" outlineLevel="1">
      <c r="A109" s="24" t="e">
        <f>#REF!</f>
        <v>#REF!</v>
      </c>
      <c r="B109" s="10">
        <f t="shared" si="22"/>
        <v>90</v>
      </c>
      <c r="C109" s="26" t="e">
        <f t="shared" si="15"/>
        <v>#REF!</v>
      </c>
      <c r="D109" s="26" t="e">
        <f t="shared" si="16"/>
        <v>#REF!</v>
      </c>
      <c r="E109" s="27" t="e">
        <f t="shared" si="20"/>
        <v>#REF!</v>
      </c>
      <c r="F109" s="26" t="e">
        <f t="shared" si="17"/>
        <v>#REF!</v>
      </c>
      <c r="G109" s="26" t="e">
        <f t="shared" si="18"/>
        <v>#REF!</v>
      </c>
      <c r="H109" s="27" t="e">
        <f t="shared" si="21"/>
        <v>#REF!</v>
      </c>
      <c r="I109" s="32"/>
      <c r="J109" s="29" t="e">
        <f t="shared" si="19"/>
        <v>#REF!</v>
      </c>
      <c r="K109">
        <f>IF(B109=$G$2,SUM($J$19:J109),0)</f>
        <v>0</v>
      </c>
      <c r="L109">
        <f>IF(B109=$G$2,SUM($J$19:J108),0)</f>
        <v>0</v>
      </c>
    </row>
    <row r="110" spans="1:12" outlineLevel="1">
      <c r="A110" s="24" t="e">
        <f>#REF!</f>
        <v>#REF!</v>
      </c>
      <c r="B110" s="10">
        <f t="shared" si="22"/>
        <v>91</v>
      </c>
      <c r="C110" s="26" t="e">
        <f t="shared" si="15"/>
        <v>#REF!</v>
      </c>
      <c r="D110" s="26" t="e">
        <f t="shared" si="16"/>
        <v>#REF!</v>
      </c>
      <c r="E110" s="27" t="e">
        <f t="shared" si="20"/>
        <v>#REF!</v>
      </c>
      <c r="F110" s="26" t="e">
        <f t="shared" si="17"/>
        <v>#REF!</v>
      </c>
      <c r="G110" s="26" t="e">
        <f t="shared" si="18"/>
        <v>#REF!</v>
      </c>
      <c r="H110" s="27" t="e">
        <f t="shared" si="21"/>
        <v>#REF!</v>
      </c>
      <c r="I110" s="32"/>
      <c r="J110" s="29" t="e">
        <f t="shared" si="19"/>
        <v>#REF!</v>
      </c>
      <c r="K110">
        <f>IF(B110=$G$2,SUM($J$19:J110),0)</f>
        <v>0</v>
      </c>
      <c r="L110">
        <f>IF(B110=$G$2,SUM($J$19:J109),0)</f>
        <v>0</v>
      </c>
    </row>
    <row r="111" spans="1:12" outlineLevel="1">
      <c r="A111" s="24" t="e">
        <f>#REF!</f>
        <v>#REF!</v>
      </c>
      <c r="B111" s="10">
        <f t="shared" si="22"/>
        <v>92</v>
      </c>
      <c r="C111" s="26" t="e">
        <f t="shared" si="15"/>
        <v>#REF!</v>
      </c>
      <c r="D111" s="26" t="e">
        <f t="shared" si="16"/>
        <v>#REF!</v>
      </c>
      <c r="E111" s="27" t="e">
        <f t="shared" si="20"/>
        <v>#REF!</v>
      </c>
      <c r="F111" s="26" t="e">
        <f t="shared" si="17"/>
        <v>#REF!</v>
      </c>
      <c r="G111" s="26" t="e">
        <f t="shared" si="18"/>
        <v>#REF!</v>
      </c>
      <c r="H111" s="27" t="e">
        <f t="shared" si="21"/>
        <v>#REF!</v>
      </c>
      <c r="I111" s="32"/>
      <c r="J111" s="29" t="e">
        <f t="shared" si="19"/>
        <v>#REF!</v>
      </c>
      <c r="K111">
        <f>IF(B111=$G$2,SUM($J$19:J111),0)</f>
        <v>0</v>
      </c>
      <c r="L111">
        <f>IF(B111=$G$2,SUM($J$19:J110),0)</f>
        <v>0</v>
      </c>
    </row>
    <row r="112" spans="1:12" outlineLevel="1">
      <c r="A112" s="24" t="e">
        <f>#REF!</f>
        <v>#REF!</v>
      </c>
      <c r="B112" s="10">
        <f t="shared" si="22"/>
        <v>93</v>
      </c>
      <c r="C112" s="26" t="e">
        <f t="shared" si="15"/>
        <v>#REF!</v>
      </c>
      <c r="D112" s="26" t="e">
        <f t="shared" si="16"/>
        <v>#REF!</v>
      </c>
      <c r="E112" s="27" t="e">
        <f t="shared" si="20"/>
        <v>#REF!</v>
      </c>
      <c r="F112" s="26" t="e">
        <f t="shared" si="17"/>
        <v>#REF!</v>
      </c>
      <c r="G112" s="26" t="e">
        <f t="shared" si="18"/>
        <v>#REF!</v>
      </c>
      <c r="H112" s="27" t="e">
        <f t="shared" si="21"/>
        <v>#REF!</v>
      </c>
      <c r="I112" s="32"/>
      <c r="J112" s="29" t="e">
        <f t="shared" si="19"/>
        <v>#REF!</v>
      </c>
      <c r="K112">
        <f>IF(B112=$G$2,SUM($J$19:J112),0)</f>
        <v>0</v>
      </c>
      <c r="L112">
        <f>IF(B112=$G$2,SUM($J$19:J111),0)</f>
        <v>0</v>
      </c>
    </row>
    <row r="113" spans="1:12" outlineLevel="1">
      <c r="A113" s="24" t="e">
        <f>#REF!</f>
        <v>#REF!</v>
      </c>
      <c r="B113" s="10">
        <f t="shared" si="22"/>
        <v>94</v>
      </c>
      <c r="C113" s="26" t="e">
        <f t="shared" si="15"/>
        <v>#REF!</v>
      </c>
      <c r="D113" s="26" t="e">
        <f t="shared" si="16"/>
        <v>#REF!</v>
      </c>
      <c r="E113" s="27" t="e">
        <f t="shared" si="20"/>
        <v>#REF!</v>
      </c>
      <c r="F113" s="26" t="e">
        <f t="shared" si="17"/>
        <v>#REF!</v>
      </c>
      <c r="G113" s="26" t="e">
        <f t="shared" si="18"/>
        <v>#REF!</v>
      </c>
      <c r="H113" s="27" t="e">
        <f t="shared" si="21"/>
        <v>#REF!</v>
      </c>
      <c r="I113" s="32"/>
      <c r="J113" s="29" t="e">
        <f t="shared" si="19"/>
        <v>#REF!</v>
      </c>
      <c r="K113">
        <f>IF(B113=$G$2,SUM($J$19:J113),0)</f>
        <v>0</v>
      </c>
      <c r="L113">
        <f>IF(B113=$G$2,SUM($J$19:J112),0)</f>
        <v>0</v>
      </c>
    </row>
    <row r="114" spans="1:12" outlineLevel="1">
      <c r="A114" s="24" t="e">
        <f>#REF!</f>
        <v>#REF!</v>
      </c>
      <c r="B114" s="10">
        <f t="shared" si="22"/>
        <v>95</v>
      </c>
      <c r="C114" s="26" t="e">
        <f t="shared" si="15"/>
        <v>#REF!</v>
      </c>
      <c r="D114" s="26" t="e">
        <f t="shared" si="16"/>
        <v>#REF!</v>
      </c>
      <c r="E114" s="27" t="e">
        <f t="shared" si="20"/>
        <v>#REF!</v>
      </c>
      <c r="F114" s="26" t="e">
        <f t="shared" si="17"/>
        <v>#REF!</v>
      </c>
      <c r="G114" s="26" t="e">
        <f t="shared" si="18"/>
        <v>#REF!</v>
      </c>
      <c r="H114" s="27" t="e">
        <f t="shared" si="21"/>
        <v>#REF!</v>
      </c>
      <c r="I114" s="32"/>
      <c r="J114" s="29" t="e">
        <f t="shared" si="19"/>
        <v>#REF!</v>
      </c>
      <c r="K114">
        <f>IF(B114=$G$2,SUM($J$19:J114),0)</f>
        <v>0</v>
      </c>
      <c r="L114">
        <f>IF(B114=$G$2,SUM($J$19:J113),0)</f>
        <v>0</v>
      </c>
    </row>
    <row r="115" spans="1:12" outlineLevel="1">
      <c r="A115" s="24" t="e">
        <f>#REF!</f>
        <v>#REF!</v>
      </c>
      <c r="B115" s="10">
        <f t="shared" si="22"/>
        <v>96</v>
      </c>
      <c r="C115" s="26" t="e">
        <f t="shared" ref="C115:C146" si="23">(IF($I$5=1,0,IF($B115&gt;=$C$5,$G$5,0))*IF($I$5=1,IF($B115&gt;($D$5+($B$19-$G$1)),0,IF(GCD(($D$5+($B$19-$G$1)-$B115),$H$5)=$H$5,1,0)),IF($B115&gt;$D$5,0,IF(GCD(($D$5-$B115),$H$5)=$H$5,1,0))))+(IF($I$6=1,0,IF($B115&gt;=$C$6,$G$6,0))*IF($I$6=1,IF($B115&gt;($D$6+($B$19-$G$1)),0,IF(GCD(($D$6+($B$19-$G$1)-$B115),$H$6)=$H$6,1,0)),IF($B115&gt;$D$6,0,IF(GCD(($D$6-$B115),$H$6)=$H$6,1,0))))+(IF($I$7=1,0,IF($B115&gt;=$C$7,$G$7,0))*IF($I$7=1,IF($B115&gt;($D$7+($B$19-$G$1)),0,IF(GCD(($D$7+($B$19-$G$1)-$B115),$H$7)=$H$7,1,0)),IF($B115&gt;$D$7,0,IF(GCD(($D$7-$B115),$H$7)=$H$7,1,0))))</f>
        <v>#REF!</v>
      </c>
      <c r="D115" s="26" t="e">
        <f t="shared" ref="D115:D146" si="24">(IF($I$8=1,0,IF($B115&gt;=$C$8,$G$8,0))*IF($I$8=1,IF($B115&gt;($D$8+($B$19-$G$1)),0,IF(GCD(($D$8+($B$19-$G$1)-$B115),$H$8)=$H$8,1,0)),IF($B115&gt;$D$8,0,IF(GCD(($D$8-B115),$H$8)=$H$8,1,0))))+(IF($I$9=1,0,IF($B115&gt;=$C$9,$G$9,0))*IF($I$9=1,IF($B115&gt;($D$9+($B$19-$G$1)),0,IF(GCD(($D$9+($B$19-$G$1)-$B115),$H$9)=$H$9,1,0)),IF($B115&gt;$D$9,0,IF(GCD(($D$9-$B115),$H$9)=$H$9,1,0))))+(IF($I$10=1,0,IF($B115&gt;=$C$10,$G$10,0))*IF($I$10=1,IF($B115&gt;($D$10+($B$19-$G$1)),0,IF(GCD(($D$10+($B$19-$G$1)-$B115),$H$10)=$H$10,1,0)),IF($B115&gt;$D$10,0,IF(GCD(($D$10-$B115),$H$10)=$H$10,1,0))))</f>
        <v>#REF!</v>
      </c>
      <c r="E115" s="27" t="e">
        <f t="shared" si="20"/>
        <v>#REF!</v>
      </c>
      <c r="F115" s="26" t="e">
        <f t="shared" ref="F115:F146" si="25">(IF($I$5=1,IF($B115&gt;=($C$5+($B$19-$G$1)),$G$5,0),0)*IF($I$5=1,IF($B115&gt;($D$5+($B$19-$G$1)),0,IF(GCD(($D$5+($B$19-$G$1)-$B115),$H$5)=$H$5,1,0)),IF($B115&gt;$D$5,0,IF(GCD(($D$5-$B115),$H$5)=$H$5,1,0))))+(IF($I$6=1,IF($B115&gt;=($C$6+($B$19-$G$1)),$G$6,0),0)*IF($I$6=1,IF($B115&gt;($D$6+($B$19-$G$1)),0,IF(GCD(($D$6+($B$19-$G$1)-$B115),$H$6)=$H$6,1,0)),IF($B115&gt;$D$6,0,IF(GCD(($D$6-$B115),$H$6)=$H$6,1,0))))+(IF($I$7=1,IF($B115&gt;=($C$7+($B$19-$G$1)),$G$7,0),0)*IF($I$7=1,IF($B115&gt;($D$7+($B$19-$G$1)),0,IF(GCD(($D$7+($B$19-$G$1)-$B115),$H$7)=$H$7,1,0)),IF($B115&gt;$D$7,0,IF(GCD(($D$7-$B115),$H$7)=$H$7,1,0))))</f>
        <v>#REF!</v>
      </c>
      <c r="G115" s="26" t="e">
        <f t="shared" ref="G115:G146" si="26">(IF($I$8=1,IF($B115&gt;=($C$8+($B$19-$G$1)),$G$8,0),0)*IF($I$8=1,IF($B115&gt;($D$8+($B$19-$G$1)),0,IF(GCD(($D$8+($B$19-$G$1)-$B115),$H$8)=$H$8,1,0)),IF($B115&gt;$D$8,0,IF(GCD(($D$8-$B115),$H$8)=$H$8,1,0))))+(IF($I$9=1,IF($B115&gt;=($C$9+($B$19-$G$1)),$G$9,0),0)*IF($I$9=1,IF($B115&gt;($D$9+($B$19-$G$1)),0,IF(GCD(($D$9+($B$19-$G$1)-$B115),$H$9)=$H$9,1,0)),IF($B115&gt;$D$9,0,IF(GCD(($D$9-$B115),$H$9)=$H$9,1,0))))+(IF($I$10=1,IF($B115&gt;=($C$10+($B$19-$G$1)),$G$10,0),0)*IF($I$10=1,IF($B115&gt;($D$10+($B$19-$G$1)),0,IF(GCD(($D$10+($B$19-$G$1)-$B115),$H$10)=$H$10,1,0)),IF($B115&gt;$D$10,0,IF(GCD(($D$10-$B115),$H$10)=$H$10,1,0))))</f>
        <v>#REF!</v>
      </c>
      <c r="H115" s="27" t="e">
        <f t="shared" si="21"/>
        <v>#REF!</v>
      </c>
      <c r="I115" s="32"/>
      <c r="J115" s="29" t="e">
        <f t="shared" si="19"/>
        <v>#REF!</v>
      </c>
      <c r="K115">
        <f>IF(B115=$G$2,SUM($J$19:J115),0)</f>
        <v>0</v>
      </c>
      <c r="L115">
        <f>IF(B115=$G$2,SUM($J$19:J114),0)</f>
        <v>0</v>
      </c>
    </row>
    <row r="116" spans="1:12" outlineLevel="1">
      <c r="A116" s="24" t="e">
        <f>#REF!</f>
        <v>#REF!</v>
      </c>
      <c r="B116" s="10">
        <f t="shared" si="22"/>
        <v>97</v>
      </c>
      <c r="C116" s="26" t="e">
        <f t="shared" si="23"/>
        <v>#REF!</v>
      </c>
      <c r="D116" s="26" t="e">
        <f t="shared" si="24"/>
        <v>#REF!</v>
      </c>
      <c r="E116" s="27" t="e">
        <f t="shared" si="20"/>
        <v>#REF!</v>
      </c>
      <c r="F116" s="26" t="e">
        <f t="shared" si="25"/>
        <v>#REF!</v>
      </c>
      <c r="G116" s="26" t="e">
        <f t="shared" si="26"/>
        <v>#REF!</v>
      </c>
      <c r="H116" s="27" t="e">
        <f t="shared" si="21"/>
        <v>#REF!</v>
      </c>
      <c r="I116" s="32"/>
      <c r="J116" s="29" t="e">
        <f t="shared" si="19"/>
        <v>#REF!</v>
      </c>
      <c r="K116">
        <f>IF(B116=$G$2,SUM($J$19:J116),0)</f>
        <v>0</v>
      </c>
      <c r="L116">
        <f>IF(B116=$G$2,SUM($J$19:J115),0)</f>
        <v>0</v>
      </c>
    </row>
    <row r="117" spans="1:12" outlineLevel="1">
      <c r="A117" s="24" t="e">
        <f>#REF!</f>
        <v>#REF!</v>
      </c>
      <c r="B117" s="10">
        <f t="shared" si="22"/>
        <v>98</v>
      </c>
      <c r="C117" s="26" t="e">
        <f t="shared" si="23"/>
        <v>#REF!</v>
      </c>
      <c r="D117" s="26" t="e">
        <f t="shared" si="24"/>
        <v>#REF!</v>
      </c>
      <c r="E117" s="27" t="e">
        <f t="shared" si="20"/>
        <v>#REF!</v>
      </c>
      <c r="F117" s="26" t="e">
        <f t="shared" si="25"/>
        <v>#REF!</v>
      </c>
      <c r="G117" s="26" t="e">
        <f t="shared" si="26"/>
        <v>#REF!</v>
      </c>
      <c r="H117" s="27" t="e">
        <f t="shared" si="21"/>
        <v>#REF!</v>
      </c>
      <c r="I117" s="32"/>
      <c r="J117" s="29" t="e">
        <f t="shared" si="19"/>
        <v>#REF!</v>
      </c>
      <c r="K117">
        <f>IF(B117=$G$2,SUM($J$19:J117),0)</f>
        <v>0</v>
      </c>
      <c r="L117">
        <f>IF(B117=$G$2,SUM($J$19:J116),0)</f>
        <v>0</v>
      </c>
    </row>
    <row r="118" spans="1:12" outlineLevel="1">
      <c r="A118" s="24" t="e">
        <f>#REF!</f>
        <v>#REF!</v>
      </c>
      <c r="B118" s="10">
        <f t="shared" si="22"/>
        <v>99</v>
      </c>
      <c r="C118" s="26" t="e">
        <f t="shared" si="23"/>
        <v>#REF!</v>
      </c>
      <c r="D118" s="26" t="e">
        <f t="shared" si="24"/>
        <v>#REF!</v>
      </c>
      <c r="E118" s="27" t="e">
        <f t="shared" si="20"/>
        <v>#REF!</v>
      </c>
      <c r="F118" s="26" t="e">
        <f t="shared" si="25"/>
        <v>#REF!</v>
      </c>
      <c r="G118" s="26" t="e">
        <f t="shared" si="26"/>
        <v>#REF!</v>
      </c>
      <c r="H118" s="27" t="e">
        <f t="shared" si="21"/>
        <v>#REF!</v>
      </c>
      <c r="I118" s="32"/>
      <c r="J118" s="29" t="e">
        <f t="shared" si="19"/>
        <v>#REF!</v>
      </c>
      <c r="K118">
        <f>IF(B118=$G$2,SUM($J$19:J118),0)</f>
        <v>0</v>
      </c>
      <c r="L118">
        <f>IF(B118=$G$2,SUM($J$19:J117),0)</f>
        <v>0</v>
      </c>
    </row>
    <row r="119" spans="1:12" outlineLevel="1">
      <c r="A119" s="24" t="e">
        <f>#REF!</f>
        <v>#REF!</v>
      </c>
      <c r="B119" s="10">
        <f t="shared" si="22"/>
        <v>100</v>
      </c>
      <c r="C119" s="26" t="e">
        <f t="shared" si="23"/>
        <v>#REF!</v>
      </c>
      <c r="D119" s="26" t="e">
        <f t="shared" si="24"/>
        <v>#REF!</v>
      </c>
      <c r="E119" s="27" t="e">
        <f t="shared" si="20"/>
        <v>#REF!</v>
      </c>
      <c r="F119" s="26" t="e">
        <f t="shared" si="25"/>
        <v>#REF!</v>
      </c>
      <c r="G119" s="26" t="e">
        <f t="shared" si="26"/>
        <v>#REF!</v>
      </c>
      <c r="H119" s="27" t="e">
        <f t="shared" si="21"/>
        <v>#REF!</v>
      </c>
      <c r="I119" s="32"/>
      <c r="J119" s="29" t="e">
        <f t="shared" si="19"/>
        <v>#REF!</v>
      </c>
      <c r="K119">
        <f>IF(B119=$G$2,SUM($J$19:J119),0)</f>
        <v>0</v>
      </c>
      <c r="L119">
        <f>IF(B119=$G$2,SUM($J$19:J118),0)</f>
        <v>0</v>
      </c>
    </row>
    <row r="120" spans="1:12" outlineLevel="1">
      <c r="A120" s="24" t="e">
        <f>#REF!</f>
        <v>#REF!</v>
      </c>
      <c r="B120" s="10">
        <f t="shared" si="22"/>
        <v>101</v>
      </c>
      <c r="C120" s="26" t="e">
        <f t="shared" si="23"/>
        <v>#REF!</v>
      </c>
      <c r="D120" s="26" t="e">
        <f t="shared" si="24"/>
        <v>#REF!</v>
      </c>
      <c r="E120" s="27" t="e">
        <f t="shared" si="20"/>
        <v>#REF!</v>
      </c>
      <c r="F120" s="26" t="e">
        <f t="shared" si="25"/>
        <v>#REF!</v>
      </c>
      <c r="G120" s="26" t="e">
        <f t="shared" si="26"/>
        <v>#REF!</v>
      </c>
      <c r="H120" s="27" t="e">
        <f t="shared" si="21"/>
        <v>#REF!</v>
      </c>
      <c r="I120" s="32"/>
      <c r="J120" s="29" t="e">
        <f t="shared" si="19"/>
        <v>#REF!</v>
      </c>
      <c r="K120">
        <f>IF(B120=$G$2,SUM($J$19:J120),0)</f>
        <v>0</v>
      </c>
      <c r="L120">
        <f>IF(B120=$G$2,SUM($J$19:J119),0)</f>
        <v>0</v>
      </c>
    </row>
    <row r="121" spans="1:12" outlineLevel="1">
      <c r="A121" s="24" t="e">
        <f>#REF!</f>
        <v>#REF!</v>
      </c>
      <c r="B121" s="10">
        <f t="shared" si="22"/>
        <v>102</v>
      </c>
      <c r="C121" s="26" t="e">
        <f t="shared" si="23"/>
        <v>#REF!</v>
      </c>
      <c r="D121" s="26" t="e">
        <f t="shared" si="24"/>
        <v>#REF!</v>
      </c>
      <c r="E121" s="27" t="e">
        <f t="shared" si="20"/>
        <v>#REF!</v>
      </c>
      <c r="F121" s="26" t="e">
        <f t="shared" si="25"/>
        <v>#REF!</v>
      </c>
      <c r="G121" s="26" t="e">
        <f t="shared" si="26"/>
        <v>#REF!</v>
      </c>
      <c r="H121" s="27" t="e">
        <f t="shared" si="21"/>
        <v>#REF!</v>
      </c>
      <c r="I121" s="32"/>
      <c r="J121" s="29" t="e">
        <f t="shared" si="19"/>
        <v>#REF!</v>
      </c>
      <c r="K121">
        <f>IF(B121=$G$2,SUM($J$19:J121),0)</f>
        <v>0</v>
      </c>
      <c r="L121">
        <f>IF(B121=$G$2,SUM($J$19:J120),0)</f>
        <v>0</v>
      </c>
    </row>
    <row r="122" spans="1:12" outlineLevel="1">
      <c r="A122" s="24" t="e">
        <f>#REF!</f>
        <v>#REF!</v>
      </c>
      <c r="B122" s="10">
        <f t="shared" si="22"/>
        <v>103</v>
      </c>
      <c r="C122" s="26" t="e">
        <f t="shared" si="23"/>
        <v>#REF!</v>
      </c>
      <c r="D122" s="26" t="e">
        <f t="shared" si="24"/>
        <v>#REF!</v>
      </c>
      <c r="E122" s="27" t="e">
        <f t="shared" si="20"/>
        <v>#REF!</v>
      </c>
      <c r="F122" s="26" t="e">
        <f t="shared" si="25"/>
        <v>#REF!</v>
      </c>
      <c r="G122" s="26" t="e">
        <f t="shared" si="26"/>
        <v>#REF!</v>
      </c>
      <c r="H122" s="27" t="e">
        <f t="shared" si="21"/>
        <v>#REF!</v>
      </c>
      <c r="I122" s="32"/>
      <c r="J122" s="29" t="e">
        <f t="shared" si="19"/>
        <v>#REF!</v>
      </c>
      <c r="K122">
        <f>IF(B122=$G$2,SUM($J$19:J122),0)</f>
        <v>0</v>
      </c>
      <c r="L122">
        <f>IF(B122=$G$2,SUM($J$19:J121),0)</f>
        <v>0</v>
      </c>
    </row>
    <row r="123" spans="1:12" outlineLevel="1">
      <c r="A123" s="24" t="e">
        <f>#REF!</f>
        <v>#REF!</v>
      </c>
      <c r="B123" s="10">
        <f t="shared" si="22"/>
        <v>104</v>
      </c>
      <c r="C123" s="26" t="e">
        <f t="shared" si="23"/>
        <v>#REF!</v>
      </c>
      <c r="D123" s="26" t="e">
        <f t="shared" si="24"/>
        <v>#REF!</v>
      </c>
      <c r="E123" s="27" t="e">
        <f t="shared" si="20"/>
        <v>#REF!</v>
      </c>
      <c r="F123" s="26" t="e">
        <f t="shared" si="25"/>
        <v>#REF!</v>
      </c>
      <c r="G123" s="26" t="e">
        <f t="shared" si="26"/>
        <v>#REF!</v>
      </c>
      <c r="H123" s="27" t="e">
        <f t="shared" si="21"/>
        <v>#REF!</v>
      </c>
      <c r="I123" s="32"/>
      <c r="J123" s="29" t="e">
        <f t="shared" si="19"/>
        <v>#REF!</v>
      </c>
      <c r="K123">
        <f>IF(B123=$G$2,SUM($J$19:J123),0)</f>
        <v>0</v>
      </c>
      <c r="L123">
        <f>IF(B123=$G$2,SUM($J$19:J122),0)</f>
        <v>0</v>
      </c>
    </row>
    <row r="124" spans="1:12" outlineLevel="1">
      <c r="A124" s="24" t="e">
        <f>#REF!</f>
        <v>#REF!</v>
      </c>
      <c r="B124" s="10">
        <f t="shared" si="22"/>
        <v>105</v>
      </c>
      <c r="C124" s="26" t="e">
        <f t="shared" si="23"/>
        <v>#REF!</v>
      </c>
      <c r="D124" s="26" t="e">
        <f t="shared" si="24"/>
        <v>#REF!</v>
      </c>
      <c r="E124" s="27" t="e">
        <f t="shared" si="20"/>
        <v>#REF!</v>
      </c>
      <c r="F124" s="26" t="e">
        <f t="shared" si="25"/>
        <v>#REF!</v>
      </c>
      <c r="G124" s="26" t="e">
        <f t="shared" si="26"/>
        <v>#REF!</v>
      </c>
      <c r="H124" s="27" t="e">
        <f t="shared" si="21"/>
        <v>#REF!</v>
      </c>
      <c r="I124" s="32"/>
      <c r="J124" s="29" t="e">
        <f t="shared" si="19"/>
        <v>#REF!</v>
      </c>
      <c r="K124">
        <f>IF(B124=$G$2,SUM($J$19:J124),0)</f>
        <v>0</v>
      </c>
      <c r="L124">
        <f>IF(B124=$G$2,SUM($J$19:J123),0)</f>
        <v>0</v>
      </c>
    </row>
    <row r="125" spans="1:12" outlineLevel="1">
      <c r="A125" s="24" t="e">
        <f>#REF!</f>
        <v>#REF!</v>
      </c>
      <c r="B125" s="10">
        <f t="shared" si="22"/>
        <v>106</v>
      </c>
      <c r="C125" s="26" t="e">
        <f t="shared" si="23"/>
        <v>#REF!</v>
      </c>
      <c r="D125" s="26" t="e">
        <f t="shared" si="24"/>
        <v>#REF!</v>
      </c>
      <c r="E125" s="27" t="e">
        <f t="shared" si="20"/>
        <v>#REF!</v>
      </c>
      <c r="F125" s="26" t="e">
        <f t="shared" si="25"/>
        <v>#REF!</v>
      </c>
      <c r="G125" s="26" t="e">
        <f t="shared" si="26"/>
        <v>#REF!</v>
      </c>
      <c r="H125" s="27" t="e">
        <f t="shared" si="21"/>
        <v>#REF!</v>
      </c>
      <c r="I125" s="32"/>
      <c r="J125" s="29" t="e">
        <f t="shared" si="19"/>
        <v>#REF!</v>
      </c>
      <c r="K125">
        <f>IF(B125=$G$2,SUM($J$19:J125),0)</f>
        <v>0</v>
      </c>
      <c r="L125">
        <f>IF(B125=$G$2,SUM($J$19:J124),0)</f>
        <v>0</v>
      </c>
    </row>
    <row r="126" spans="1:12" outlineLevel="1">
      <c r="A126" s="24" t="e">
        <f>#REF!</f>
        <v>#REF!</v>
      </c>
      <c r="B126" s="10">
        <f t="shared" si="22"/>
        <v>107</v>
      </c>
      <c r="C126" s="26" t="e">
        <f t="shared" si="23"/>
        <v>#REF!</v>
      </c>
      <c r="D126" s="26" t="e">
        <f t="shared" si="24"/>
        <v>#REF!</v>
      </c>
      <c r="E126" s="27" t="e">
        <f t="shared" si="20"/>
        <v>#REF!</v>
      </c>
      <c r="F126" s="26" t="e">
        <f t="shared" si="25"/>
        <v>#REF!</v>
      </c>
      <c r="G126" s="26" t="e">
        <f t="shared" si="26"/>
        <v>#REF!</v>
      </c>
      <c r="H126" s="27" t="e">
        <f t="shared" si="21"/>
        <v>#REF!</v>
      </c>
      <c r="I126" s="32"/>
      <c r="J126" s="29" t="e">
        <f t="shared" si="19"/>
        <v>#REF!</v>
      </c>
      <c r="K126">
        <f>IF(B126=$G$2,SUM($J$19:J126),0)</f>
        <v>0</v>
      </c>
      <c r="L126">
        <f>IF(B126=$G$2,SUM($J$19:J125),0)</f>
        <v>0</v>
      </c>
    </row>
    <row r="127" spans="1:12" outlineLevel="1">
      <c r="A127" s="24" t="e">
        <f>#REF!</f>
        <v>#REF!</v>
      </c>
      <c r="B127" s="10">
        <f t="shared" si="22"/>
        <v>108</v>
      </c>
      <c r="C127" s="26" t="e">
        <f t="shared" si="23"/>
        <v>#REF!</v>
      </c>
      <c r="D127" s="26" t="e">
        <f t="shared" si="24"/>
        <v>#REF!</v>
      </c>
      <c r="E127" s="27" t="e">
        <f t="shared" si="20"/>
        <v>#REF!</v>
      </c>
      <c r="F127" s="26" t="e">
        <f t="shared" si="25"/>
        <v>#REF!</v>
      </c>
      <c r="G127" s="26" t="e">
        <f t="shared" si="26"/>
        <v>#REF!</v>
      </c>
      <c r="H127" s="27" t="e">
        <f t="shared" si="21"/>
        <v>#REF!</v>
      </c>
      <c r="I127" s="32"/>
      <c r="J127" s="29" t="e">
        <f t="shared" si="19"/>
        <v>#REF!</v>
      </c>
      <c r="K127">
        <f>IF(B127=$G$2,SUM($J$19:J127),0)</f>
        <v>0</v>
      </c>
      <c r="L127">
        <f>IF(B127=$G$2,SUM($J$19:J126),0)</f>
        <v>0</v>
      </c>
    </row>
    <row r="128" spans="1:12" outlineLevel="1">
      <c r="A128" s="24" t="e">
        <f>#REF!</f>
        <v>#REF!</v>
      </c>
      <c r="B128" s="10">
        <f t="shared" si="22"/>
        <v>109</v>
      </c>
      <c r="C128" s="26" t="e">
        <f t="shared" si="23"/>
        <v>#REF!</v>
      </c>
      <c r="D128" s="26" t="e">
        <f t="shared" si="24"/>
        <v>#REF!</v>
      </c>
      <c r="E128" s="27" t="e">
        <f t="shared" si="20"/>
        <v>#REF!</v>
      </c>
      <c r="F128" s="26" t="e">
        <f t="shared" si="25"/>
        <v>#REF!</v>
      </c>
      <c r="G128" s="26" t="e">
        <f t="shared" si="26"/>
        <v>#REF!</v>
      </c>
      <c r="H128" s="27" t="e">
        <f t="shared" si="21"/>
        <v>#REF!</v>
      </c>
      <c r="I128" s="32"/>
      <c r="J128" s="29" t="e">
        <f t="shared" si="19"/>
        <v>#REF!</v>
      </c>
      <c r="K128">
        <f>IF(B128=$G$2,SUM($J$19:J128),0)</f>
        <v>0</v>
      </c>
      <c r="L128">
        <f>IF(B128=$G$2,SUM($J$19:J127),0)</f>
        <v>0</v>
      </c>
    </row>
    <row r="129" spans="1:12" outlineLevel="1">
      <c r="A129" s="24" t="e">
        <f>#REF!</f>
        <v>#REF!</v>
      </c>
      <c r="B129" s="10">
        <f t="shared" si="22"/>
        <v>110</v>
      </c>
      <c r="C129" s="26" t="e">
        <f t="shared" si="23"/>
        <v>#REF!</v>
      </c>
      <c r="D129" s="26" t="e">
        <f t="shared" si="24"/>
        <v>#REF!</v>
      </c>
      <c r="E129" s="27" t="e">
        <f t="shared" si="20"/>
        <v>#REF!</v>
      </c>
      <c r="F129" s="26" t="e">
        <f t="shared" si="25"/>
        <v>#REF!</v>
      </c>
      <c r="G129" s="26" t="e">
        <f t="shared" si="26"/>
        <v>#REF!</v>
      </c>
      <c r="H129" s="27" t="e">
        <f t="shared" si="21"/>
        <v>#REF!</v>
      </c>
      <c r="I129" s="32"/>
      <c r="J129" s="29" t="e">
        <f t="shared" si="19"/>
        <v>#REF!</v>
      </c>
      <c r="K129">
        <f>IF(B129=$G$2,SUM($J$19:J129),0)</f>
        <v>0</v>
      </c>
      <c r="L129">
        <f>IF(B129=$G$2,SUM($J$19:J128),0)</f>
        <v>0</v>
      </c>
    </row>
    <row r="130" spans="1:12" outlineLevel="1">
      <c r="A130" s="24" t="e">
        <f>#REF!</f>
        <v>#REF!</v>
      </c>
      <c r="B130" s="10">
        <f t="shared" si="22"/>
        <v>111</v>
      </c>
      <c r="C130" s="26" t="e">
        <f t="shared" si="23"/>
        <v>#REF!</v>
      </c>
      <c r="D130" s="26" t="e">
        <f t="shared" si="24"/>
        <v>#REF!</v>
      </c>
      <c r="E130" s="27" t="e">
        <f t="shared" si="20"/>
        <v>#REF!</v>
      </c>
      <c r="F130" s="26" t="e">
        <f t="shared" si="25"/>
        <v>#REF!</v>
      </c>
      <c r="G130" s="26" t="e">
        <f t="shared" si="26"/>
        <v>#REF!</v>
      </c>
      <c r="H130" s="27" t="e">
        <f t="shared" si="21"/>
        <v>#REF!</v>
      </c>
      <c r="I130" s="32"/>
      <c r="J130" s="29" t="e">
        <f t="shared" si="19"/>
        <v>#REF!</v>
      </c>
      <c r="K130">
        <f>IF(B130=$G$2,SUM($J$19:J130),0)</f>
        <v>0</v>
      </c>
      <c r="L130">
        <f>IF(B130=$G$2,SUM($J$19:J129),0)</f>
        <v>0</v>
      </c>
    </row>
    <row r="131" spans="1:12" outlineLevel="1">
      <c r="A131" s="24" t="e">
        <f>#REF!</f>
        <v>#REF!</v>
      </c>
      <c r="B131" s="10">
        <f t="shared" si="22"/>
        <v>112</v>
      </c>
      <c r="C131" s="26" t="e">
        <f t="shared" si="23"/>
        <v>#REF!</v>
      </c>
      <c r="D131" s="26" t="e">
        <f t="shared" si="24"/>
        <v>#REF!</v>
      </c>
      <c r="E131" s="27" t="e">
        <f t="shared" si="20"/>
        <v>#REF!</v>
      </c>
      <c r="F131" s="26" t="e">
        <f t="shared" si="25"/>
        <v>#REF!</v>
      </c>
      <c r="G131" s="26" t="e">
        <f t="shared" si="26"/>
        <v>#REF!</v>
      </c>
      <c r="H131" s="27" t="e">
        <f t="shared" si="21"/>
        <v>#REF!</v>
      </c>
      <c r="I131" s="32"/>
      <c r="J131" s="29" t="e">
        <f t="shared" si="19"/>
        <v>#REF!</v>
      </c>
      <c r="K131">
        <f>IF(B131=$G$2,SUM($J$19:J131),0)</f>
        <v>0</v>
      </c>
      <c r="L131">
        <f>IF(B131=$G$2,SUM($J$19:J130),0)</f>
        <v>0</v>
      </c>
    </row>
    <row r="132" spans="1:12" outlineLevel="1">
      <c r="A132" s="24" t="e">
        <f>#REF!</f>
        <v>#REF!</v>
      </c>
      <c r="B132" s="10">
        <f t="shared" si="22"/>
        <v>113</v>
      </c>
      <c r="C132" s="26" t="e">
        <f t="shared" si="23"/>
        <v>#REF!</v>
      </c>
      <c r="D132" s="26" t="e">
        <f t="shared" si="24"/>
        <v>#REF!</v>
      </c>
      <c r="E132" s="27" t="e">
        <f t="shared" si="20"/>
        <v>#REF!</v>
      </c>
      <c r="F132" s="26" t="e">
        <f t="shared" si="25"/>
        <v>#REF!</v>
      </c>
      <c r="G132" s="26" t="e">
        <f t="shared" si="26"/>
        <v>#REF!</v>
      </c>
      <c r="H132" s="27" t="e">
        <f t="shared" si="21"/>
        <v>#REF!</v>
      </c>
      <c r="I132" s="32"/>
      <c r="J132" s="29" t="e">
        <f t="shared" si="19"/>
        <v>#REF!</v>
      </c>
      <c r="K132">
        <f>IF(B132=$G$2,SUM($J$19:J132),0)</f>
        <v>0</v>
      </c>
      <c r="L132">
        <f>IF(B132=$G$2,SUM($J$19:J131),0)</f>
        <v>0</v>
      </c>
    </row>
    <row r="133" spans="1:12" outlineLevel="1">
      <c r="A133" s="24" t="e">
        <f>#REF!</f>
        <v>#REF!</v>
      </c>
      <c r="B133" s="10">
        <f t="shared" si="22"/>
        <v>114</v>
      </c>
      <c r="C133" s="26" t="e">
        <f t="shared" si="23"/>
        <v>#REF!</v>
      </c>
      <c r="D133" s="26" t="e">
        <f t="shared" si="24"/>
        <v>#REF!</v>
      </c>
      <c r="E133" s="27" t="e">
        <f t="shared" si="20"/>
        <v>#REF!</v>
      </c>
      <c r="F133" s="26" t="e">
        <f t="shared" si="25"/>
        <v>#REF!</v>
      </c>
      <c r="G133" s="26" t="e">
        <f t="shared" si="26"/>
        <v>#REF!</v>
      </c>
      <c r="H133" s="27" t="e">
        <f t="shared" si="21"/>
        <v>#REF!</v>
      </c>
      <c r="I133" s="32"/>
      <c r="J133" s="29" t="e">
        <f t="shared" si="19"/>
        <v>#REF!</v>
      </c>
      <c r="K133">
        <f>IF(B133=$G$2,SUM($J$19:J133),0)</f>
        <v>0</v>
      </c>
      <c r="L133">
        <f>IF(B133=$G$2,SUM($J$19:J132),0)</f>
        <v>0</v>
      </c>
    </row>
    <row r="134" spans="1:12" outlineLevel="1">
      <c r="A134" s="24" t="e">
        <f>#REF!</f>
        <v>#REF!</v>
      </c>
      <c r="B134" s="10">
        <f t="shared" si="22"/>
        <v>115</v>
      </c>
      <c r="C134" s="26" t="e">
        <f t="shared" si="23"/>
        <v>#REF!</v>
      </c>
      <c r="D134" s="26" t="e">
        <f t="shared" si="24"/>
        <v>#REF!</v>
      </c>
      <c r="E134" s="27" t="e">
        <f t="shared" si="20"/>
        <v>#REF!</v>
      </c>
      <c r="F134" s="26" t="e">
        <f t="shared" si="25"/>
        <v>#REF!</v>
      </c>
      <c r="G134" s="26" t="e">
        <f t="shared" si="26"/>
        <v>#REF!</v>
      </c>
      <c r="H134" s="27" t="e">
        <f t="shared" si="21"/>
        <v>#REF!</v>
      </c>
      <c r="I134" s="32"/>
      <c r="J134" s="29" t="e">
        <f t="shared" si="19"/>
        <v>#REF!</v>
      </c>
      <c r="K134">
        <f>IF(B134=$G$2,SUM($J$19:J134),0)</f>
        <v>0</v>
      </c>
      <c r="L134">
        <f>IF(B134=$G$2,SUM($J$19:J133),0)</f>
        <v>0</v>
      </c>
    </row>
    <row r="135" spans="1:12" outlineLevel="1">
      <c r="A135" s="24" t="e">
        <f>#REF!</f>
        <v>#REF!</v>
      </c>
      <c r="B135" s="10">
        <f t="shared" si="22"/>
        <v>116</v>
      </c>
      <c r="C135" s="26" t="e">
        <f t="shared" si="23"/>
        <v>#REF!</v>
      </c>
      <c r="D135" s="26" t="e">
        <f t="shared" si="24"/>
        <v>#REF!</v>
      </c>
      <c r="E135" s="27" t="e">
        <f t="shared" si="20"/>
        <v>#REF!</v>
      </c>
      <c r="F135" s="26" t="e">
        <f t="shared" si="25"/>
        <v>#REF!</v>
      </c>
      <c r="G135" s="26" t="e">
        <f t="shared" si="26"/>
        <v>#REF!</v>
      </c>
      <c r="H135" s="27" t="e">
        <f t="shared" si="21"/>
        <v>#REF!</v>
      </c>
      <c r="I135" s="32"/>
      <c r="J135" s="29" t="e">
        <f t="shared" si="19"/>
        <v>#REF!</v>
      </c>
      <c r="K135">
        <f>IF(B135=$G$2,SUM($J$19:J135),0)</f>
        <v>0</v>
      </c>
      <c r="L135">
        <f>IF(B135=$G$2,SUM($J$19:J134),0)</f>
        <v>0</v>
      </c>
    </row>
    <row r="136" spans="1:12" outlineLevel="1">
      <c r="A136" s="24" t="e">
        <f>#REF!</f>
        <v>#REF!</v>
      </c>
      <c r="B136" s="10">
        <f t="shared" si="22"/>
        <v>117</v>
      </c>
      <c r="C136" s="26" t="e">
        <f t="shared" si="23"/>
        <v>#REF!</v>
      </c>
      <c r="D136" s="26" t="e">
        <f t="shared" si="24"/>
        <v>#REF!</v>
      </c>
      <c r="E136" s="27" t="e">
        <f t="shared" si="20"/>
        <v>#REF!</v>
      </c>
      <c r="F136" s="26" t="e">
        <f t="shared" si="25"/>
        <v>#REF!</v>
      </c>
      <c r="G136" s="26" t="e">
        <f t="shared" si="26"/>
        <v>#REF!</v>
      </c>
      <c r="H136" s="27" t="e">
        <f t="shared" si="21"/>
        <v>#REF!</v>
      </c>
      <c r="I136" s="32"/>
      <c r="J136" s="29" t="e">
        <f t="shared" si="19"/>
        <v>#REF!</v>
      </c>
      <c r="K136">
        <f>IF(B136=$G$2,SUM($J$19:J136),0)</f>
        <v>0</v>
      </c>
      <c r="L136">
        <f>IF(B136=$G$2,SUM($J$19:J135),0)</f>
        <v>0</v>
      </c>
    </row>
    <row r="137" spans="1:12" outlineLevel="1">
      <c r="A137" s="24" t="e">
        <f>#REF!</f>
        <v>#REF!</v>
      </c>
      <c r="B137" s="10">
        <f t="shared" si="22"/>
        <v>118</v>
      </c>
      <c r="C137" s="26" t="e">
        <f t="shared" si="23"/>
        <v>#REF!</v>
      </c>
      <c r="D137" s="26" t="e">
        <f t="shared" si="24"/>
        <v>#REF!</v>
      </c>
      <c r="E137" s="27" t="e">
        <f t="shared" si="20"/>
        <v>#REF!</v>
      </c>
      <c r="F137" s="26" t="e">
        <f t="shared" si="25"/>
        <v>#REF!</v>
      </c>
      <c r="G137" s="26" t="e">
        <f t="shared" si="26"/>
        <v>#REF!</v>
      </c>
      <c r="H137" s="27" t="e">
        <f t="shared" si="21"/>
        <v>#REF!</v>
      </c>
      <c r="I137" s="32"/>
      <c r="J137" s="29" t="e">
        <f t="shared" si="19"/>
        <v>#REF!</v>
      </c>
      <c r="K137">
        <f>IF(B137=$G$2,SUM($J$19:J137),0)</f>
        <v>0</v>
      </c>
      <c r="L137">
        <f>IF(B137=$G$2,SUM($J$19:J136),0)</f>
        <v>0</v>
      </c>
    </row>
    <row r="138" spans="1:12" outlineLevel="1">
      <c r="A138" s="24" t="e">
        <f>#REF!</f>
        <v>#REF!</v>
      </c>
      <c r="B138" s="10">
        <f t="shared" si="22"/>
        <v>119</v>
      </c>
      <c r="C138" s="26" t="e">
        <f t="shared" si="23"/>
        <v>#REF!</v>
      </c>
      <c r="D138" s="26" t="e">
        <f t="shared" si="24"/>
        <v>#REF!</v>
      </c>
      <c r="E138" s="27" t="e">
        <f t="shared" si="20"/>
        <v>#REF!</v>
      </c>
      <c r="F138" s="26" t="e">
        <f t="shared" si="25"/>
        <v>#REF!</v>
      </c>
      <c r="G138" s="26" t="e">
        <f t="shared" si="26"/>
        <v>#REF!</v>
      </c>
      <c r="H138" s="27" t="e">
        <f t="shared" si="21"/>
        <v>#REF!</v>
      </c>
      <c r="I138" s="32"/>
      <c r="J138" s="29" t="e">
        <f t="shared" si="19"/>
        <v>#REF!</v>
      </c>
      <c r="K138">
        <f>IF(B138=$G$2,SUM($J$19:J138),0)</f>
        <v>0</v>
      </c>
      <c r="L138">
        <f>IF(B138=$G$2,SUM($J$19:J137),0)</f>
        <v>0</v>
      </c>
    </row>
    <row r="139" spans="1:12" outlineLevel="1">
      <c r="A139" s="24" t="e">
        <f>#REF!</f>
        <v>#REF!</v>
      </c>
      <c r="B139" s="10">
        <f t="shared" si="22"/>
        <v>120</v>
      </c>
      <c r="C139" s="26" t="e">
        <f t="shared" si="23"/>
        <v>#REF!</v>
      </c>
      <c r="D139" s="26" t="e">
        <f t="shared" si="24"/>
        <v>#REF!</v>
      </c>
      <c r="E139" s="27" t="e">
        <f t="shared" si="20"/>
        <v>#REF!</v>
      </c>
      <c r="F139" s="26" t="e">
        <f t="shared" si="25"/>
        <v>#REF!</v>
      </c>
      <c r="G139" s="26" t="e">
        <f t="shared" si="26"/>
        <v>#REF!</v>
      </c>
      <c r="H139" s="27" t="e">
        <f t="shared" si="21"/>
        <v>#REF!</v>
      </c>
      <c r="I139" s="32"/>
      <c r="J139" s="29" t="e">
        <f t="shared" si="19"/>
        <v>#REF!</v>
      </c>
      <c r="K139">
        <f>IF(B139=$G$2,SUM($J$19:J139),0)</f>
        <v>0</v>
      </c>
      <c r="L139">
        <f>IF(B139=$G$2,SUM($J$19:J138),0)</f>
        <v>0</v>
      </c>
    </row>
    <row r="140" spans="1:12" outlineLevel="1">
      <c r="A140" s="24" t="e">
        <f>#REF!</f>
        <v>#REF!</v>
      </c>
      <c r="B140" s="10">
        <f t="shared" si="22"/>
        <v>121</v>
      </c>
      <c r="C140" s="26" t="e">
        <f t="shared" si="23"/>
        <v>#REF!</v>
      </c>
      <c r="D140" s="26" t="e">
        <f t="shared" si="24"/>
        <v>#REF!</v>
      </c>
      <c r="E140" s="27" t="e">
        <f t="shared" si="20"/>
        <v>#REF!</v>
      </c>
      <c r="F140" s="26" t="e">
        <f t="shared" si="25"/>
        <v>#REF!</v>
      </c>
      <c r="G140" s="26" t="e">
        <f t="shared" si="26"/>
        <v>#REF!</v>
      </c>
      <c r="H140" s="27" t="e">
        <f t="shared" si="21"/>
        <v>#REF!</v>
      </c>
      <c r="I140" s="32"/>
      <c r="J140" s="29" t="e">
        <f t="shared" si="19"/>
        <v>#REF!</v>
      </c>
      <c r="K140">
        <f>IF(B140=$G$2,SUM($J$19:J140),0)</f>
        <v>0</v>
      </c>
      <c r="L140">
        <f>IF(B140=$G$2,SUM($J$19:J139),0)</f>
        <v>0</v>
      </c>
    </row>
    <row r="141" spans="1:12" outlineLevel="1">
      <c r="A141" s="24" t="e">
        <f>#REF!</f>
        <v>#REF!</v>
      </c>
      <c r="B141" s="10">
        <f t="shared" si="22"/>
        <v>122</v>
      </c>
      <c r="C141" s="26" t="e">
        <f t="shared" si="23"/>
        <v>#REF!</v>
      </c>
      <c r="D141" s="26" t="e">
        <f t="shared" si="24"/>
        <v>#REF!</v>
      </c>
      <c r="E141" s="27" t="e">
        <f t="shared" si="20"/>
        <v>#REF!</v>
      </c>
      <c r="F141" s="26" t="e">
        <f t="shared" si="25"/>
        <v>#REF!</v>
      </c>
      <c r="G141" s="26" t="e">
        <f t="shared" si="26"/>
        <v>#REF!</v>
      </c>
      <c r="H141" s="27" t="e">
        <f t="shared" si="21"/>
        <v>#REF!</v>
      </c>
      <c r="I141" s="32"/>
      <c r="J141" s="29" t="e">
        <f t="shared" si="19"/>
        <v>#REF!</v>
      </c>
      <c r="K141">
        <f>IF(B141=$G$2,SUM($J$19:J141),0)</f>
        <v>0</v>
      </c>
      <c r="L141">
        <f>IF(B141=$G$2,SUM($J$19:J140),0)</f>
        <v>0</v>
      </c>
    </row>
    <row r="142" spans="1:12" outlineLevel="1">
      <c r="A142" s="24" t="e">
        <f>#REF!</f>
        <v>#REF!</v>
      </c>
      <c r="B142" s="10">
        <f t="shared" si="22"/>
        <v>123</v>
      </c>
      <c r="C142" s="26" t="e">
        <f t="shared" si="23"/>
        <v>#REF!</v>
      </c>
      <c r="D142" s="26" t="e">
        <f t="shared" si="24"/>
        <v>#REF!</v>
      </c>
      <c r="E142" s="27" t="e">
        <f t="shared" si="20"/>
        <v>#REF!</v>
      </c>
      <c r="F142" s="26" t="e">
        <f t="shared" si="25"/>
        <v>#REF!</v>
      </c>
      <c r="G142" s="26" t="e">
        <f t="shared" si="26"/>
        <v>#REF!</v>
      </c>
      <c r="H142" s="27" t="e">
        <f t="shared" si="21"/>
        <v>#REF!</v>
      </c>
      <c r="I142" s="32"/>
      <c r="J142" s="29" t="e">
        <f t="shared" si="19"/>
        <v>#REF!</v>
      </c>
      <c r="K142">
        <f>IF(B142=$G$2,SUM($J$19:J142),0)</f>
        <v>0</v>
      </c>
      <c r="L142">
        <f>IF(B142=$G$2,SUM($J$19:J141),0)</f>
        <v>0</v>
      </c>
    </row>
    <row r="143" spans="1:12" outlineLevel="1">
      <c r="A143" s="24" t="e">
        <f>#REF!</f>
        <v>#REF!</v>
      </c>
      <c r="B143" s="10">
        <f t="shared" si="22"/>
        <v>124</v>
      </c>
      <c r="C143" s="26" t="e">
        <f t="shared" si="23"/>
        <v>#REF!</v>
      </c>
      <c r="D143" s="26" t="e">
        <f t="shared" si="24"/>
        <v>#REF!</v>
      </c>
      <c r="E143" s="27" t="e">
        <f t="shared" si="20"/>
        <v>#REF!</v>
      </c>
      <c r="F143" s="26" t="e">
        <f t="shared" si="25"/>
        <v>#REF!</v>
      </c>
      <c r="G143" s="26" t="e">
        <f t="shared" si="26"/>
        <v>#REF!</v>
      </c>
      <c r="H143" s="27" t="e">
        <f t="shared" si="21"/>
        <v>#REF!</v>
      </c>
      <c r="I143" s="32"/>
      <c r="J143" s="29" t="e">
        <f t="shared" si="19"/>
        <v>#REF!</v>
      </c>
      <c r="K143">
        <f>IF(B143=$G$2,SUM($J$19:J143),0)</f>
        <v>0</v>
      </c>
      <c r="L143">
        <f>IF(B143=$G$2,SUM($J$19:J142),0)</f>
        <v>0</v>
      </c>
    </row>
    <row r="144" spans="1:12" outlineLevel="1">
      <c r="A144" s="24" t="e">
        <f>#REF!</f>
        <v>#REF!</v>
      </c>
      <c r="B144" s="10">
        <f t="shared" si="22"/>
        <v>125</v>
      </c>
      <c r="C144" s="26" t="e">
        <f t="shared" si="23"/>
        <v>#REF!</v>
      </c>
      <c r="D144" s="26" t="e">
        <f t="shared" si="24"/>
        <v>#REF!</v>
      </c>
      <c r="E144" s="27" t="e">
        <f t="shared" si="20"/>
        <v>#REF!</v>
      </c>
      <c r="F144" s="26" t="e">
        <f t="shared" si="25"/>
        <v>#REF!</v>
      </c>
      <c r="G144" s="26" t="e">
        <f t="shared" si="26"/>
        <v>#REF!</v>
      </c>
      <c r="H144" s="27" t="e">
        <f t="shared" si="21"/>
        <v>#REF!</v>
      </c>
      <c r="I144" s="32"/>
      <c r="J144" s="29" t="e">
        <f t="shared" si="19"/>
        <v>#REF!</v>
      </c>
      <c r="K144">
        <f>IF(B144=$G$2,SUM($J$19:J144),0)</f>
        <v>0</v>
      </c>
      <c r="L144">
        <f>IF(B144=$G$2,SUM($J$19:J143),0)</f>
        <v>0</v>
      </c>
    </row>
    <row r="145" spans="1:12" outlineLevel="1">
      <c r="A145" s="24" t="e">
        <f>#REF!</f>
        <v>#REF!</v>
      </c>
      <c r="B145" s="10">
        <f t="shared" si="22"/>
        <v>126</v>
      </c>
      <c r="C145" s="26" t="e">
        <f t="shared" si="23"/>
        <v>#REF!</v>
      </c>
      <c r="D145" s="26" t="e">
        <f t="shared" si="24"/>
        <v>#REF!</v>
      </c>
      <c r="E145" s="27" t="e">
        <f t="shared" si="20"/>
        <v>#REF!</v>
      </c>
      <c r="F145" s="26" t="e">
        <f t="shared" si="25"/>
        <v>#REF!</v>
      </c>
      <c r="G145" s="26" t="e">
        <f t="shared" si="26"/>
        <v>#REF!</v>
      </c>
      <c r="H145" s="27" t="e">
        <f t="shared" si="21"/>
        <v>#REF!</v>
      </c>
      <c r="I145" s="32"/>
      <c r="J145" s="29" t="e">
        <f t="shared" si="19"/>
        <v>#REF!</v>
      </c>
      <c r="K145">
        <f>IF(B145=$G$2,SUM($J$19:J145),0)</f>
        <v>0</v>
      </c>
      <c r="L145">
        <f>IF(B145=$G$2,SUM($J$19:J144),0)</f>
        <v>0</v>
      </c>
    </row>
    <row r="146" spans="1:12" outlineLevel="1">
      <c r="A146" s="24" t="e">
        <f>#REF!</f>
        <v>#REF!</v>
      </c>
      <c r="B146" s="10">
        <f t="shared" si="22"/>
        <v>127</v>
      </c>
      <c r="C146" s="26" t="e">
        <f t="shared" si="23"/>
        <v>#REF!</v>
      </c>
      <c r="D146" s="26" t="e">
        <f t="shared" si="24"/>
        <v>#REF!</v>
      </c>
      <c r="E146" s="27" t="e">
        <f t="shared" si="20"/>
        <v>#REF!</v>
      </c>
      <c r="F146" s="26" t="e">
        <f t="shared" si="25"/>
        <v>#REF!</v>
      </c>
      <c r="G146" s="26" t="e">
        <f t="shared" si="26"/>
        <v>#REF!</v>
      </c>
      <c r="H146" s="27" t="e">
        <f t="shared" si="21"/>
        <v>#REF!</v>
      </c>
      <c r="I146" s="32"/>
      <c r="J146" s="29" t="e">
        <f t="shared" si="19"/>
        <v>#REF!</v>
      </c>
      <c r="K146">
        <f>IF(B146=$G$2,SUM($J$19:J146),0)</f>
        <v>0</v>
      </c>
      <c r="L146">
        <f>IF(B146=$G$2,SUM($J$19:J145),0)</f>
        <v>0</v>
      </c>
    </row>
    <row r="147" spans="1:12" outlineLevel="1">
      <c r="A147" s="24" t="e">
        <f>#REF!</f>
        <v>#REF!</v>
      </c>
      <c r="B147" s="10">
        <f t="shared" si="22"/>
        <v>128</v>
      </c>
      <c r="C147" s="26" t="e">
        <f t="shared" ref="C147:C178" si="27">(IF($I$5=1,0,IF($B147&gt;=$C$5,$G$5,0))*IF($I$5=1,IF($B147&gt;($D$5+($B$19-$G$1)),0,IF(GCD(($D$5+($B$19-$G$1)-$B147),$H$5)=$H$5,1,0)),IF($B147&gt;$D$5,0,IF(GCD(($D$5-$B147),$H$5)=$H$5,1,0))))+(IF($I$6=1,0,IF($B147&gt;=$C$6,$G$6,0))*IF($I$6=1,IF($B147&gt;($D$6+($B$19-$G$1)),0,IF(GCD(($D$6+($B$19-$G$1)-$B147),$H$6)=$H$6,1,0)),IF($B147&gt;$D$6,0,IF(GCD(($D$6-$B147),$H$6)=$H$6,1,0))))+(IF($I$7=1,0,IF($B147&gt;=$C$7,$G$7,0))*IF($I$7=1,IF($B147&gt;($D$7+($B$19-$G$1)),0,IF(GCD(($D$7+($B$19-$G$1)-$B147),$H$7)=$H$7,1,0)),IF($B147&gt;$D$7,0,IF(GCD(($D$7-$B147),$H$7)=$H$7,1,0))))</f>
        <v>#REF!</v>
      </c>
      <c r="D147" s="26" t="e">
        <f t="shared" ref="D147:D178" si="28">(IF($I$8=1,0,IF($B147&gt;=$C$8,$G$8,0))*IF($I$8=1,IF($B147&gt;($D$8+($B$19-$G$1)),0,IF(GCD(($D$8+($B$19-$G$1)-$B147),$H$8)=$H$8,1,0)),IF($B147&gt;$D$8,0,IF(GCD(($D$8-B147),$H$8)=$H$8,1,0))))+(IF($I$9=1,0,IF($B147&gt;=$C$9,$G$9,0))*IF($I$9=1,IF($B147&gt;($D$9+($B$19-$G$1)),0,IF(GCD(($D$9+($B$19-$G$1)-$B147),$H$9)=$H$9,1,0)),IF($B147&gt;$D$9,0,IF(GCD(($D$9-$B147),$H$9)=$H$9,1,0))))+(IF($I$10=1,0,IF($B147&gt;=$C$10,$G$10,0))*IF($I$10=1,IF($B147&gt;($D$10+($B$19-$G$1)),0,IF(GCD(($D$10+($B$19-$G$1)-$B147),$H$10)=$H$10,1,0)),IF($B147&gt;$D$10,0,IF(GCD(($D$10-$B147),$H$10)=$H$10,1,0))))</f>
        <v>#REF!</v>
      </c>
      <c r="E147" s="27" t="e">
        <f t="shared" si="20"/>
        <v>#REF!</v>
      </c>
      <c r="F147" s="26" t="e">
        <f t="shared" ref="F147:F178" si="29">(IF($I$5=1,IF($B147&gt;=($C$5+($B$19-$G$1)),$G$5,0),0)*IF($I$5=1,IF($B147&gt;($D$5+($B$19-$G$1)),0,IF(GCD(($D$5+($B$19-$G$1)-$B147),$H$5)=$H$5,1,0)),IF($B147&gt;$D$5,0,IF(GCD(($D$5-$B147),$H$5)=$H$5,1,0))))+(IF($I$6=1,IF($B147&gt;=($C$6+($B$19-$G$1)),$G$6,0),0)*IF($I$6=1,IF($B147&gt;($D$6+($B$19-$G$1)),0,IF(GCD(($D$6+($B$19-$G$1)-$B147),$H$6)=$H$6,1,0)),IF($B147&gt;$D$6,0,IF(GCD(($D$6-$B147),$H$6)=$H$6,1,0))))+(IF($I$7=1,IF($B147&gt;=($C$7+($B$19-$G$1)),$G$7,0),0)*IF($I$7=1,IF($B147&gt;($D$7+($B$19-$G$1)),0,IF(GCD(($D$7+($B$19-$G$1)-$B147),$H$7)=$H$7,1,0)),IF($B147&gt;$D$7,0,IF(GCD(($D$7-$B147),$H$7)=$H$7,1,0))))</f>
        <v>#REF!</v>
      </c>
      <c r="G147" s="26" t="e">
        <f t="shared" ref="G147:G178" si="30">(IF($I$8=1,IF($B147&gt;=($C$8+($B$19-$G$1)),$G$8,0),0)*IF($I$8=1,IF($B147&gt;($D$8+($B$19-$G$1)),0,IF(GCD(($D$8+($B$19-$G$1)-$B147),$H$8)=$H$8,1,0)),IF($B147&gt;$D$8,0,IF(GCD(($D$8-$B147),$H$8)=$H$8,1,0))))+(IF($I$9=1,IF($B147&gt;=($C$9+($B$19-$G$1)),$G$9,0),0)*IF($I$9=1,IF($B147&gt;($D$9+($B$19-$G$1)),0,IF(GCD(($D$9+($B$19-$G$1)-$B147),$H$9)=$H$9,1,0)),IF($B147&gt;$D$9,0,IF(GCD(($D$9-$B147),$H$9)=$H$9,1,0))))+(IF($I$10=1,IF($B147&gt;=($C$10+($B$19-$G$1)),$G$10,0),0)*IF($I$10=1,IF($B147&gt;($D$10+($B$19-$G$1)),0,IF(GCD(($D$10+($B$19-$G$1)-$B147),$H$10)=$H$10,1,0)),IF($B147&gt;$D$10,0,IF(GCD(($D$10-$B147),$H$10)=$H$10,1,0))))</f>
        <v>#REF!</v>
      </c>
      <c r="H147" s="27" t="e">
        <f t="shared" si="21"/>
        <v>#REF!</v>
      </c>
      <c r="I147" s="32"/>
      <c r="J147" s="29" t="e">
        <f t="shared" ref="J147:J198" si="31">IF($B147&gt;$G$2,($H147*J$14+$E147*J$14)*J$13,J$14*$H147+$E147*J$14)</f>
        <v>#REF!</v>
      </c>
      <c r="K147">
        <f>IF(B147=$G$2,SUM($J$19:J147),0)</f>
        <v>0</v>
      </c>
      <c r="L147">
        <f>IF(B147=$G$2,SUM($J$19:J146),0)</f>
        <v>0</v>
      </c>
    </row>
    <row r="148" spans="1:12" outlineLevel="1">
      <c r="A148" s="24" t="e">
        <f>#REF!</f>
        <v>#REF!</v>
      </c>
      <c r="B148" s="10">
        <f t="shared" si="22"/>
        <v>129</v>
      </c>
      <c r="C148" s="26" t="e">
        <f t="shared" si="27"/>
        <v>#REF!</v>
      </c>
      <c r="D148" s="26" t="e">
        <f t="shared" si="28"/>
        <v>#REF!</v>
      </c>
      <c r="E148" s="27" t="e">
        <f t="shared" ref="E148:E198" si="32">C148+D148</f>
        <v>#REF!</v>
      </c>
      <c r="F148" s="26" t="e">
        <f t="shared" si="29"/>
        <v>#REF!</v>
      </c>
      <c r="G148" s="26" t="e">
        <f t="shared" si="30"/>
        <v>#REF!</v>
      </c>
      <c r="H148" s="27" t="e">
        <f t="shared" ref="H148:H198" si="33">F148+G148</f>
        <v>#REF!</v>
      </c>
      <c r="I148" s="32"/>
      <c r="J148" s="29" t="e">
        <f t="shared" si="31"/>
        <v>#REF!</v>
      </c>
      <c r="K148">
        <f>IF(B148=$G$2,SUM($J$19:J148),0)</f>
        <v>0</v>
      </c>
      <c r="L148">
        <f>IF(B148=$G$2,SUM($J$19:J147),0)</f>
        <v>0</v>
      </c>
    </row>
    <row r="149" spans="1:12" outlineLevel="1">
      <c r="A149" s="24" t="e">
        <f>#REF!</f>
        <v>#REF!</v>
      </c>
      <c r="B149" s="10">
        <f t="shared" si="22"/>
        <v>130</v>
      </c>
      <c r="C149" s="26" t="e">
        <f t="shared" si="27"/>
        <v>#REF!</v>
      </c>
      <c r="D149" s="26" t="e">
        <f t="shared" si="28"/>
        <v>#REF!</v>
      </c>
      <c r="E149" s="27" t="e">
        <f t="shared" si="32"/>
        <v>#REF!</v>
      </c>
      <c r="F149" s="26" t="e">
        <f t="shared" si="29"/>
        <v>#REF!</v>
      </c>
      <c r="G149" s="26" t="e">
        <f t="shared" si="30"/>
        <v>#REF!</v>
      </c>
      <c r="H149" s="27" t="e">
        <f t="shared" si="33"/>
        <v>#REF!</v>
      </c>
      <c r="I149" s="32"/>
      <c r="J149" s="29" t="e">
        <f t="shared" si="31"/>
        <v>#REF!</v>
      </c>
      <c r="K149">
        <f>IF(B149=$G$2,SUM($J$19:J149),0)</f>
        <v>0</v>
      </c>
      <c r="L149">
        <f>IF(B149=$G$2,SUM($J$19:J148),0)</f>
        <v>0</v>
      </c>
    </row>
    <row r="150" spans="1:12" outlineLevel="1">
      <c r="A150" s="24" t="e">
        <f>#REF!</f>
        <v>#REF!</v>
      </c>
      <c r="B150" s="10">
        <f t="shared" si="22"/>
        <v>131</v>
      </c>
      <c r="C150" s="26" t="e">
        <f t="shared" si="27"/>
        <v>#REF!</v>
      </c>
      <c r="D150" s="26" t="e">
        <f t="shared" si="28"/>
        <v>#REF!</v>
      </c>
      <c r="E150" s="27" t="e">
        <f t="shared" si="32"/>
        <v>#REF!</v>
      </c>
      <c r="F150" s="26" t="e">
        <f t="shared" si="29"/>
        <v>#REF!</v>
      </c>
      <c r="G150" s="26" t="e">
        <f t="shared" si="30"/>
        <v>#REF!</v>
      </c>
      <c r="H150" s="27" t="e">
        <f t="shared" si="33"/>
        <v>#REF!</v>
      </c>
      <c r="I150" s="32"/>
      <c r="J150" s="29" t="e">
        <f t="shared" si="31"/>
        <v>#REF!</v>
      </c>
      <c r="K150">
        <f>IF(B150=$G$2,SUM($J$19:J150),0)</f>
        <v>0</v>
      </c>
      <c r="L150">
        <f>IF(B150=$G$2,SUM($J$19:J149),0)</f>
        <v>0</v>
      </c>
    </row>
    <row r="151" spans="1:12" outlineLevel="1">
      <c r="A151" s="24" t="e">
        <f>#REF!</f>
        <v>#REF!</v>
      </c>
      <c r="B151" s="10">
        <f t="shared" si="22"/>
        <v>132</v>
      </c>
      <c r="C151" s="26" t="e">
        <f t="shared" si="27"/>
        <v>#REF!</v>
      </c>
      <c r="D151" s="26" t="e">
        <f t="shared" si="28"/>
        <v>#REF!</v>
      </c>
      <c r="E151" s="27" t="e">
        <f t="shared" si="32"/>
        <v>#REF!</v>
      </c>
      <c r="F151" s="26" t="e">
        <f t="shared" si="29"/>
        <v>#REF!</v>
      </c>
      <c r="G151" s="26" t="e">
        <f t="shared" si="30"/>
        <v>#REF!</v>
      </c>
      <c r="H151" s="27" t="e">
        <f t="shared" si="33"/>
        <v>#REF!</v>
      </c>
      <c r="I151" s="32"/>
      <c r="J151" s="29" t="e">
        <f t="shared" si="31"/>
        <v>#REF!</v>
      </c>
      <c r="K151">
        <f>IF(B151=$G$2,SUM($J$19:J151),0)</f>
        <v>0</v>
      </c>
      <c r="L151">
        <f>IF(B151=$G$2,SUM($J$19:J150),0)</f>
        <v>0</v>
      </c>
    </row>
    <row r="152" spans="1:12" outlineLevel="1">
      <c r="A152" s="24" t="e">
        <f>#REF!</f>
        <v>#REF!</v>
      </c>
      <c r="B152" s="10">
        <f t="shared" si="22"/>
        <v>133</v>
      </c>
      <c r="C152" s="26" t="e">
        <f t="shared" si="27"/>
        <v>#REF!</v>
      </c>
      <c r="D152" s="26" t="e">
        <f t="shared" si="28"/>
        <v>#REF!</v>
      </c>
      <c r="E152" s="27" t="e">
        <f t="shared" si="32"/>
        <v>#REF!</v>
      </c>
      <c r="F152" s="26" t="e">
        <f t="shared" si="29"/>
        <v>#REF!</v>
      </c>
      <c r="G152" s="26" t="e">
        <f t="shared" si="30"/>
        <v>#REF!</v>
      </c>
      <c r="H152" s="27" t="e">
        <f t="shared" si="33"/>
        <v>#REF!</v>
      </c>
      <c r="I152" s="32"/>
      <c r="J152" s="29" t="e">
        <f t="shared" si="31"/>
        <v>#REF!</v>
      </c>
      <c r="K152">
        <f>IF(B152=$G$2,SUM($J$19:J152),0)</f>
        <v>0</v>
      </c>
      <c r="L152">
        <f>IF(B152=$G$2,SUM($J$19:J151),0)</f>
        <v>0</v>
      </c>
    </row>
    <row r="153" spans="1:12" outlineLevel="1">
      <c r="A153" s="24" t="e">
        <f>#REF!</f>
        <v>#REF!</v>
      </c>
      <c r="B153" s="10">
        <f t="shared" si="22"/>
        <v>134</v>
      </c>
      <c r="C153" s="26" t="e">
        <f t="shared" si="27"/>
        <v>#REF!</v>
      </c>
      <c r="D153" s="26" t="e">
        <f t="shared" si="28"/>
        <v>#REF!</v>
      </c>
      <c r="E153" s="27" t="e">
        <f t="shared" si="32"/>
        <v>#REF!</v>
      </c>
      <c r="F153" s="26" t="e">
        <f t="shared" si="29"/>
        <v>#REF!</v>
      </c>
      <c r="G153" s="26" t="e">
        <f t="shared" si="30"/>
        <v>#REF!</v>
      </c>
      <c r="H153" s="27" t="e">
        <f t="shared" si="33"/>
        <v>#REF!</v>
      </c>
      <c r="I153" s="32"/>
      <c r="J153" s="29" t="e">
        <f t="shared" si="31"/>
        <v>#REF!</v>
      </c>
      <c r="K153">
        <f>IF(B153=$G$2,SUM($J$19:J153),0)</f>
        <v>0</v>
      </c>
      <c r="L153">
        <f>IF(B153=$G$2,SUM($J$19:J152),0)</f>
        <v>0</v>
      </c>
    </row>
    <row r="154" spans="1:12" outlineLevel="1">
      <c r="A154" s="24" t="e">
        <f>#REF!</f>
        <v>#REF!</v>
      </c>
      <c r="B154" s="10">
        <f t="shared" si="22"/>
        <v>135</v>
      </c>
      <c r="C154" s="26" t="e">
        <f t="shared" si="27"/>
        <v>#REF!</v>
      </c>
      <c r="D154" s="26" t="e">
        <f t="shared" si="28"/>
        <v>#REF!</v>
      </c>
      <c r="E154" s="27" t="e">
        <f t="shared" si="32"/>
        <v>#REF!</v>
      </c>
      <c r="F154" s="26" t="e">
        <f t="shared" si="29"/>
        <v>#REF!</v>
      </c>
      <c r="G154" s="26" t="e">
        <f t="shared" si="30"/>
        <v>#REF!</v>
      </c>
      <c r="H154" s="27" t="e">
        <f t="shared" si="33"/>
        <v>#REF!</v>
      </c>
      <c r="I154" s="32"/>
      <c r="J154" s="29" t="e">
        <f t="shared" si="31"/>
        <v>#REF!</v>
      </c>
      <c r="K154">
        <f>IF(B154=$G$2,SUM($J$19:J154),0)</f>
        <v>0</v>
      </c>
      <c r="L154">
        <f>IF(B154=$G$2,SUM($J$19:J153),0)</f>
        <v>0</v>
      </c>
    </row>
    <row r="155" spans="1:12" outlineLevel="1">
      <c r="A155" s="24" t="e">
        <f>#REF!</f>
        <v>#REF!</v>
      </c>
      <c r="B155" s="10">
        <f t="shared" si="22"/>
        <v>136</v>
      </c>
      <c r="C155" s="26" t="e">
        <f t="shared" si="27"/>
        <v>#REF!</v>
      </c>
      <c r="D155" s="26" t="e">
        <f t="shared" si="28"/>
        <v>#REF!</v>
      </c>
      <c r="E155" s="27" t="e">
        <f t="shared" si="32"/>
        <v>#REF!</v>
      </c>
      <c r="F155" s="26" t="e">
        <f t="shared" si="29"/>
        <v>#REF!</v>
      </c>
      <c r="G155" s="26" t="e">
        <f t="shared" si="30"/>
        <v>#REF!</v>
      </c>
      <c r="H155" s="27" t="e">
        <f t="shared" si="33"/>
        <v>#REF!</v>
      </c>
      <c r="I155" s="32"/>
      <c r="J155" s="29" t="e">
        <f t="shared" si="31"/>
        <v>#REF!</v>
      </c>
      <c r="K155">
        <f>IF(B155=$G$2,SUM($J$19:J155),0)</f>
        <v>0</v>
      </c>
      <c r="L155">
        <f>IF(B155=$G$2,SUM($J$19:J154),0)</f>
        <v>0</v>
      </c>
    </row>
    <row r="156" spans="1:12" outlineLevel="1">
      <c r="A156" s="24" t="e">
        <f>#REF!</f>
        <v>#REF!</v>
      </c>
      <c r="B156" s="10">
        <f t="shared" si="22"/>
        <v>137</v>
      </c>
      <c r="C156" s="26" t="e">
        <f t="shared" si="27"/>
        <v>#REF!</v>
      </c>
      <c r="D156" s="26" t="e">
        <f t="shared" si="28"/>
        <v>#REF!</v>
      </c>
      <c r="E156" s="27" t="e">
        <f t="shared" si="32"/>
        <v>#REF!</v>
      </c>
      <c r="F156" s="26" t="e">
        <f t="shared" si="29"/>
        <v>#REF!</v>
      </c>
      <c r="G156" s="26" t="e">
        <f t="shared" si="30"/>
        <v>#REF!</v>
      </c>
      <c r="H156" s="27" t="e">
        <f t="shared" si="33"/>
        <v>#REF!</v>
      </c>
      <c r="I156" s="32"/>
      <c r="J156" s="29" t="e">
        <f t="shared" si="31"/>
        <v>#REF!</v>
      </c>
      <c r="K156">
        <f>IF(B156=$G$2,SUM($J$19:J156),0)</f>
        <v>0</v>
      </c>
      <c r="L156">
        <f>IF(B156=$G$2,SUM($J$19:J155),0)</f>
        <v>0</v>
      </c>
    </row>
    <row r="157" spans="1:12" outlineLevel="1">
      <c r="A157" s="24" t="e">
        <f>#REF!</f>
        <v>#REF!</v>
      </c>
      <c r="B157" s="10">
        <f t="shared" si="22"/>
        <v>138</v>
      </c>
      <c r="C157" s="26" t="e">
        <f t="shared" si="27"/>
        <v>#REF!</v>
      </c>
      <c r="D157" s="26" t="e">
        <f t="shared" si="28"/>
        <v>#REF!</v>
      </c>
      <c r="E157" s="27" t="e">
        <f t="shared" si="32"/>
        <v>#REF!</v>
      </c>
      <c r="F157" s="26" t="e">
        <f t="shared" si="29"/>
        <v>#REF!</v>
      </c>
      <c r="G157" s="26" t="e">
        <f t="shared" si="30"/>
        <v>#REF!</v>
      </c>
      <c r="H157" s="27" t="e">
        <f t="shared" si="33"/>
        <v>#REF!</v>
      </c>
      <c r="I157" s="32"/>
      <c r="J157" s="29" t="e">
        <f t="shared" si="31"/>
        <v>#REF!</v>
      </c>
      <c r="K157">
        <f>IF(B157=$G$2,SUM($J$19:J157),0)</f>
        <v>0</v>
      </c>
      <c r="L157">
        <f>IF(B157=$G$2,SUM($J$19:J156),0)</f>
        <v>0</v>
      </c>
    </row>
    <row r="158" spans="1:12" outlineLevel="1">
      <c r="A158" s="24" t="e">
        <f>#REF!</f>
        <v>#REF!</v>
      </c>
      <c r="B158" s="10">
        <f t="shared" si="22"/>
        <v>139</v>
      </c>
      <c r="C158" s="26" t="e">
        <f t="shared" si="27"/>
        <v>#REF!</v>
      </c>
      <c r="D158" s="26" t="e">
        <f t="shared" si="28"/>
        <v>#REF!</v>
      </c>
      <c r="E158" s="27" t="e">
        <f t="shared" si="32"/>
        <v>#REF!</v>
      </c>
      <c r="F158" s="26" t="e">
        <f t="shared" si="29"/>
        <v>#REF!</v>
      </c>
      <c r="G158" s="26" t="e">
        <f t="shared" si="30"/>
        <v>#REF!</v>
      </c>
      <c r="H158" s="27" t="e">
        <f t="shared" si="33"/>
        <v>#REF!</v>
      </c>
      <c r="I158" s="32"/>
      <c r="J158" s="29" t="e">
        <f t="shared" si="31"/>
        <v>#REF!</v>
      </c>
      <c r="K158">
        <f>IF(B158=$G$2,SUM($J$19:J158),0)</f>
        <v>0</v>
      </c>
      <c r="L158">
        <f>IF(B158=$G$2,SUM($J$19:J157),0)</f>
        <v>0</v>
      </c>
    </row>
    <row r="159" spans="1:12" outlineLevel="1">
      <c r="A159" s="24" t="e">
        <f>#REF!</f>
        <v>#REF!</v>
      </c>
      <c r="B159" s="10">
        <f t="shared" si="22"/>
        <v>140</v>
      </c>
      <c r="C159" s="26" t="e">
        <f t="shared" si="27"/>
        <v>#REF!</v>
      </c>
      <c r="D159" s="26" t="e">
        <f t="shared" si="28"/>
        <v>#REF!</v>
      </c>
      <c r="E159" s="27" t="e">
        <f t="shared" si="32"/>
        <v>#REF!</v>
      </c>
      <c r="F159" s="26" t="e">
        <f t="shared" si="29"/>
        <v>#REF!</v>
      </c>
      <c r="G159" s="26" t="e">
        <f t="shared" si="30"/>
        <v>#REF!</v>
      </c>
      <c r="H159" s="27" t="e">
        <f t="shared" si="33"/>
        <v>#REF!</v>
      </c>
      <c r="I159" s="32"/>
      <c r="J159" s="29" t="e">
        <f t="shared" si="31"/>
        <v>#REF!</v>
      </c>
      <c r="K159">
        <f>IF(B159=$G$2,SUM($J$19:J159),0)</f>
        <v>0</v>
      </c>
      <c r="L159">
        <f>IF(B159=$G$2,SUM($J$19:J158),0)</f>
        <v>0</v>
      </c>
    </row>
    <row r="160" spans="1:12" outlineLevel="1">
      <c r="A160" s="24" t="e">
        <f>#REF!</f>
        <v>#REF!</v>
      </c>
      <c r="B160" s="10">
        <f t="shared" si="22"/>
        <v>141</v>
      </c>
      <c r="C160" s="26" t="e">
        <f t="shared" si="27"/>
        <v>#REF!</v>
      </c>
      <c r="D160" s="26" t="e">
        <f t="shared" si="28"/>
        <v>#REF!</v>
      </c>
      <c r="E160" s="27" t="e">
        <f t="shared" si="32"/>
        <v>#REF!</v>
      </c>
      <c r="F160" s="26" t="e">
        <f t="shared" si="29"/>
        <v>#REF!</v>
      </c>
      <c r="G160" s="26" t="e">
        <f t="shared" si="30"/>
        <v>#REF!</v>
      </c>
      <c r="H160" s="27" t="e">
        <f t="shared" si="33"/>
        <v>#REF!</v>
      </c>
      <c r="I160" s="32"/>
      <c r="J160" s="29" t="e">
        <f t="shared" si="31"/>
        <v>#REF!</v>
      </c>
      <c r="K160">
        <f>IF(B160=$G$2,SUM($J$19:J160),0)</f>
        <v>0</v>
      </c>
      <c r="L160">
        <f>IF(B160=$G$2,SUM($J$19:J159),0)</f>
        <v>0</v>
      </c>
    </row>
    <row r="161" spans="1:12" outlineLevel="1">
      <c r="A161" s="24" t="e">
        <f>#REF!</f>
        <v>#REF!</v>
      </c>
      <c r="B161" s="10">
        <f t="shared" si="22"/>
        <v>142</v>
      </c>
      <c r="C161" s="26" t="e">
        <f t="shared" si="27"/>
        <v>#REF!</v>
      </c>
      <c r="D161" s="26" t="e">
        <f t="shared" si="28"/>
        <v>#REF!</v>
      </c>
      <c r="E161" s="27" t="e">
        <f t="shared" si="32"/>
        <v>#REF!</v>
      </c>
      <c r="F161" s="26" t="e">
        <f t="shared" si="29"/>
        <v>#REF!</v>
      </c>
      <c r="G161" s="26" t="e">
        <f t="shared" si="30"/>
        <v>#REF!</v>
      </c>
      <c r="H161" s="27" t="e">
        <f t="shared" si="33"/>
        <v>#REF!</v>
      </c>
      <c r="I161" s="32"/>
      <c r="J161" s="29" t="e">
        <f t="shared" si="31"/>
        <v>#REF!</v>
      </c>
      <c r="K161">
        <f>IF(B161=$G$2,SUM($J$19:J161),0)</f>
        <v>0</v>
      </c>
      <c r="L161">
        <f>IF(B161=$G$2,SUM($J$19:J160),0)</f>
        <v>0</v>
      </c>
    </row>
    <row r="162" spans="1:12" outlineLevel="1">
      <c r="A162" s="24" t="e">
        <f>#REF!</f>
        <v>#REF!</v>
      </c>
      <c r="B162" s="10">
        <f t="shared" si="22"/>
        <v>143</v>
      </c>
      <c r="C162" s="26" t="e">
        <f t="shared" si="27"/>
        <v>#REF!</v>
      </c>
      <c r="D162" s="26" t="e">
        <f t="shared" si="28"/>
        <v>#REF!</v>
      </c>
      <c r="E162" s="27" t="e">
        <f t="shared" si="32"/>
        <v>#REF!</v>
      </c>
      <c r="F162" s="26" t="e">
        <f t="shared" si="29"/>
        <v>#REF!</v>
      </c>
      <c r="G162" s="26" t="e">
        <f t="shared" si="30"/>
        <v>#REF!</v>
      </c>
      <c r="H162" s="27" t="e">
        <f t="shared" si="33"/>
        <v>#REF!</v>
      </c>
      <c r="I162" s="32"/>
      <c r="J162" s="29" t="e">
        <f t="shared" si="31"/>
        <v>#REF!</v>
      </c>
      <c r="K162">
        <f>IF(B162=$G$2,SUM($J$19:J162),0)</f>
        <v>0</v>
      </c>
      <c r="L162">
        <f>IF(B162=$G$2,SUM($J$19:J161),0)</f>
        <v>0</v>
      </c>
    </row>
    <row r="163" spans="1:12" outlineLevel="1">
      <c r="A163" s="24" t="e">
        <f>#REF!</f>
        <v>#REF!</v>
      </c>
      <c r="B163" s="10">
        <f t="shared" si="22"/>
        <v>144</v>
      </c>
      <c r="C163" s="26" t="e">
        <f t="shared" si="27"/>
        <v>#REF!</v>
      </c>
      <c r="D163" s="26" t="e">
        <f t="shared" si="28"/>
        <v>#REF!</v>
      </c>
      <c r="E163" s="27" t="e">
        <f t="shared" si="32"/>
        <v>#REF!</v>
      </c>
      <c r="F163" s="26" t="e">
        <f t="shared" si="29"/>
        <v>#REF!</v>
      </c>
      <c r="G163" s="26" t="e">
        <f t="shared" si="30"/>
        <v>#REF!</v>
      </c>
      <c r="H163" s="27" t="e">
        <f t="shared" si="33"/>
        <v>#REF!</v>
      </c>
      <c r="I163" s="32"/>
      <c r="J163" s="29" t="e">
        <f t="shared" si="31"/>
        <v>#REF!</v>
      </c>
      <c r="K163">
        <f>IF(B163=$G$2,SUM($J$19:J163),0)</f>
        <v>0</v>
      </c>
      <c r="L163">
        <f>IF(B163=$G$2,SUM($J$19:J162),0)</f>
        <v>0</v>
      </c>
    </row>
    <row r="164" spans="1:12" outlineLevel="1">
      <c r="A164" s="24" t="e">
        <f>#REF!</f>
        <v>#REF!</v>
      </c>
      <c r="B164" s="10">
        <f t="shared" si="22"/>
        <v>145</v>
      </c>
      <c r="C164" s="26" t="e">
        <f t="shared" si="27"/>
        <v>#REF!</v>
      </c>
      <c r="D164" s="26" t="e">
        <f t="shared" si="28"/>
        <v>#REF!</v>
      </c>
      <c r="E164" s="27" t="e">
        <f t="shared" si="32"/>
        <v>#REF!</v>
      </c>
      <c r="F164" s="26" t="e">
        <f t="shared" si="29"/>
        <v>#REF!</v>
      </c>
      <c r="G164" s="26" t="e">
        <f t="shared" si="30"/>
        <v>#REF!</v>
      </c>
      <c r="H164" s="27" t="e">
        <f t="shared" si="33"/>
        <v>#REF!</v>
      </c>
      <c r="I164" s="32"/>
      <c r="J164" s="29" t="e">
        <f t="shared" si="31"/>
        <v>#REF!</v>
      </c>
      <c r="K164">
        <f>IF(B164=$G$2,SUM($J$19:J164),0)</f>
        <v>0</v>
      </c>
      <c r="L164">
        <f>IF(B164=$G$2,SUM($J$19:J163),0)</f>
        <v>0</v>
      </c>
    </row>
    <row r="165" spans="1:12" outlineLevel="1">
      <c r="A165" s="24" t="e">
        <f>#REF!</f>
        <v>#REF!</v>
      </c>
      <c r="B165" s="10">
        <f t="shared" si="22"/>
        <v>146</v>
      </c>
      <c r="C165" s="26" t="e">
        <f t="shared" si="27"/>
        <v>#REF!</v>
      </c>
      <c r="D165" s="26" t="e">
        <f t="shared" si="28"/>
        <v>#REF!</v>
      </c>
      <c r="E165" s="27" t="e">
        <f t="shared" si="32"/>
        <v>#REF!</v>
      </c>
      <c r="F165" s="26" t="e">
        <f t="shared" si="29"/>
        <v>#REF!</v>
      </c>
      <c r="G165" s="26" t="e">
        <f t="shared" si="30"/>
        <v>#REF!</v>
      </c>
      <c r="H165" s="27" t="e">
        <f t="shared" si="33"/>
        <v>#REF!</v>
      </c>
      <c r="I165" s="32"/>
      <c r="J165" s="29" t="e">
        <f t="shared" si="31"/>
        <v>#REF!</v>
      </c>
      <c r="K165">
        <f>IF(B165=$G$2,SUM($J$19:J165),0)</f>
        <v>0</v>
      </c>
      <c r="L165">
        <f>IF(B165=$G$2,SUM($J$19:J164),0)</f>
        <v>0</v>
      </c>
    </row>
    <row r="166" spans="1:12" outlineLevel="1">
      <c r="A166" s="24" t="e">
        <f>#REF!</f>
        <v>#REF!</v>
      </c>
      <c r="B166" s="10">
        <f t="shared" si="22"/>
        <v>147</v>
      </c>
      <c r="C166" s="26" t="e">
        <f t="shared" si="27"/>
        <v>#REF!</v>
      </c>
      <c r="D166" s="26" t="e">
        <f t="shared" si="28"/>
        <v>#REF!</v>
      </c>
      <c r="E166" s="27" t="e">
        <f t="shared" si="32"/>
        <v>#REF!</v>
      </c>
      <c r="F166" s="26" t="e">
        <f t="shared" si="29"/>
        <v>#REF!</v>
      </c>
      <c r="G166" s="26" t="e">
        <f t="shared" si="30"/>
        <v>#REF!</v>
      </c>
      <c r="H166" s="27" t="e">
        <f t="shared" si="33"/>
        <v>#REF!</v>
      </c>
      <c r="I166" s="32"/>
      <c r="J166" s="29" t="e">
        <f t="shared" si="31"/>
        <v>#REF!</v>
      </c>
      <c r="K166">
        <f>IF(B166=$G$2,SUM($J$19:J166),0)</f>
        <v>0</v>
      </c>
      <c r="L166">
        <f>IF(B166=$G$2,SUM($J$19:J165),0)</f>
        <v>0</v>
      </c>
    </row>
    <row r="167" spans="1:12" outlineLevel="1">
      <c r="A167" s="24" t="e">
        <f>#REF!</f>
        <v>#REF!</v>
      </c>
      <c r="B167" s="10">
        <f t="shared" si="22"/>
        <v>148</v>
      </c>
      <c r="C167" s="26" t="e">
        <f t="shared" si="27"/>
        <v>#REF!</v>
      </c>
      <c r="D167" s="26" t="e">
        <f t="shared" si="28"/>
        <v>#REF!</v>
      </c>
      <c r="E167" s="27" t="e">
        <f t="shared" si="32"/>
        <v>#REF!</v>
      </c>
      <c r="F167" s="26" t="e">
        <f t="shared" si="29"/>
        <v>#REF!</v>
      </c>
      <c r="G167" s="26" t="e">
        <f t="shared" si="30"/>
        <v>#REF!</v>
      </c>
      <c r="H167" s="27" t="e">
        <f t="shared" si="33"/>
        <v>#REF!</v>
      </c>
      <c r="I167" s="32"/>
      <c r="J167" s="29" t="e">
        <f t="shared" si="31"/>
        <v>#REF!</v>
      </c>
      <c r="K167">
        <f>IF(B167=$G$2,SUM($J$19:J167),0)</f>
        <v>0</v>
      </c>
      <c r="L167">
        <f>IF(B167=$G$2,SUM($J$19:J166),0)</f>
        <v>0</v>
      </c>
    </row>
    <row r="168" spans="1:12" outlineLevel="1">
      <c r="A168" s="24" t="e">
        <f>#REF!</f>
        <v>#REF!</v>
      </c>
      <c r="B168" s="10">
        <f t="shared" si="22"/>
        <v>149</v>
      </c>
      <c r="C168" s="26" t="e">
        <f t="shared" si="27"/>
        <v>#REF!</v>
      </c>
      <c r="D168" s="26" t="e">
        <f t="shared" si="28"/>
        <v>#REF!</v>
      </c>
      <c r="E168" s="27" t="e">
        <f t="shared" si="32"/>
        <v>#REF!</v>
      </c>
      <c r="F168" s="26" t="e">
        <f t="shared" si="29"/>
        <v>#REF!</v>
      </c>
      <c r="G168" s="26" t="e">
        <f t="shared" si="30"/>
        <v>#REF!</v>
      </c>
      <c r="H168" s="27" t="e">
        <f t="shared" si="33"/>
        <v>#REF!</v>
      </c>
      <c r="I168" s="32"/>
      <c r="J168" s="29" t="e">
        <f t="shared" si="31"/>
        <v>#REF!</v>
      </c>
      <c r="K168">
        <f>IF(B168=$G$2,SUM($J$19:J168),0)</f>
        <v>0</v>
      </c>
      <c r="L168">
        <f>IF(B168=$G$2,SUM($J$19:J167),0)</f>
        <v>0</v>
      </c>
    </row>
    <row r="169" spans="1:12" outlineLevel="1">
      <c r="A169" s="24" t="e">
        <f>#REF!</f>
        <v>#REF!</v>
      </c>
      <c r="B169" s="10">
        <f t="shared" si="22"/>
        <v>150</v>
      </c>
      <c r="C169" s="26" t="e">
        <f t="shared" si="27"/>
        <v>#REF!</v>
      </c>
      <c r="D169" s="26" t="e">
        <f t="shared" si="28"/>
        <v>#REF!</v>
      </c>
      <c r="E169" s="27" t="e">
        <f t="shared" si="32"/>
        <v>#REF!</v>
      </c>
      <c r="F169" s="26" t="e">
        <f t="shared" si="29"/>
        <v>#REF!</v>
      </c>
      <c r="G169" s="26" t="e">
        <f t="shared" si="30"/>
        <v>#REF!</v>
      </c>
      <c r="H169" s="27" t="e">
        <f t="shared" si="33"/>
        <v>#REF!</v>
      </c>
      <c r="I169" s="32"/>
      <c r="J169" s="29" t="e">
        <f t="shared" si="31"/>
        <v>#REF!</v>
      </c>
      <c r="K169">
        <f>IF(B169=$G$2,SUM($J$19:J169),0)</f>
        <v>0</v>
      </c>
      <c r="L169">
        <f>IF(B169=$G$2,SUM($J$19:J168),0)</f>
        <v>0</v>
      </c>
    </row>
    <row r="170" spans="1:12" outlineLevel="1">
      <c r="A170" s="24" t="e">
        <f>#REF!</f>
        <v>#REF!</v>
      </c>
      <c r="B170" s="10">
        <f t="shared" si="22"/>
        <v>151</v>
      </c>
      <c r="C170" s="26" t="e">
        <f t="shared" si="27"/>
        <v>#REF!</v>
      </c>
      <c r="D170" s="26" t="e">
        <f t="shared" si="28"/>
        <v>#REF!</v>
      </c>
      <c r="E170" s="27" t="e">
        <f t="shared" si="32"/>
        <v>#REF!</v>
      </c>
      <c r="F170" s="26" t="e">
        <f t="shared" si="29"/>
        <v>#REF!</v>
      </c>
      <c r="G170" s="26" t="e">
        <f t="shared" si="30"/>
        <v>#REF!</v>
      </c>
      <c r="H170" s="27" t="e">
        <f t="shared" si="33"/>
        <v>#REF!</v>
      </c>
      <c r="I170" s="32"/>
      <c r="J170" s="29" t="e">
        <f t="shared" si="31"/>
        <v>#REF!</v>
      </c>
      <c r="K170">
        <f>IF(B170=$G$2,SUM($J$19:J170),0)</f>
        <v>0</v>
      </c>
      <c r="L170">
        <f>IF(B170=$G$2,SUM($J$19:J169),0)</f>
        <v>0</v>
      </c>
    </row>
    <row r="171" spans="1:12" outlineLevel="1">
      <c r="A171" s="24" t="e">
        <f>#REF!</f>
        <v>#REF!</v>
      </c>
      <c r="B171" s="10">
        <f t="shared" si="22"/>
        <v>152</v>
      </c>
      <c r="C171" s="26" t="e">
        <f t="shared" si="27"/>
        <v>#REF!</v>
      </c>
      <c r="D171" s="26" t="e">
        <f t="shared" si="28"/>
        <v>#REF!</v>
      </c>
      <c r="E171" s="27" t="e">
        <f t="shared" si="32"/>
        <v>#REF!</v>
      </c>
      <c r="F171" s="26" t="e">
        <f t="shared" si="29"/>
        <v>#REF!</v>
      </c>
      <c r="G171" s="26" t="e">
        <f t="shared" si="30"/>
        <v>#REF!</v>
      </c>
      <c r="H171" s="27" t="e">
        <f t="shared" si="33"/>
        <v>#REF!</v>
      </c>
      <c r="I171" s="32"/>
      <c r="J171" s="29" t="e">
        <f t="shared" si="31"/>
        <v>#REF!</v>
      </c>
      <c r="K171">
        <f>IF(B171=$G$2,SUM($J$19:J171),0)</f>
        <v>0</v>
      </c>
      <c r="L171">
        <f>IF(B171=$G$2,SUM($J$19:J170),0)</f>
        <v>0</v>
      </c>
    </row>
    <row r="172" spans="1:12" outlineLevel="1">
      <c r="A172" s="24" t="e">
        <f>#REF!</f>
        <v>#REF!</v>
      </c>
      <c r="B172" s="10">
        <f t="shared" ref="B172:B198" si="34">B171+1</f>
        <v>153</v>
      </c>
      <c r="C172" s="26" t="e">
        <f t="shared" si="27"/>
        <v>#REF!</v>
      </c>
      <c r="D172" s="26" t="e">
        <f t="shared" si="28"/>
        <v>#REF!</v>
      </c>
      <c r="E172" s="27" t="e">
        <f t="shared" si="32"/>
        <v>#REF!</v>
      </c>
      <c r="F172" s="26" t="e">
        <f t="shared" si="29"/>
        <v>#REF!</v>
      </c>
      <c r="G172" s="26" t="e">
        <f t="shared" si="30"/>
        <v>#REF!</v>
      </c>
      <c r="H172" s="27" t="e">
        <f t="shared" si="33"/>
        <v>#REF!</v>
      </c>
      <c r="I172" s="32"/>
      <c r="J172" s="29" t="e">
        <f t="shared" si="31"/>
        <v>#REF!</v>
      </c>
      <c r="K172">
        <f>IF(B172=$G$2,SUM($J$19:J172),0)</f>
        <v>0</v>
      </c>
      <c r="L172">
        <f>IF(B172=$G$2,SUM($J$19:J171),0)</f>
        <v>0</v>
      </c>
    </row>
    <row r="173" spans="1:12" outlineLevel="1">
      <c r="A173" s="24" t="e">
        <f>#REF!</f>
        <v>#REF!</v>
      </c>
      <c r="B173" s="10">
        <f t="shared" si="34"/>
        <v>154</v>
      </c>
      <c r="C173" s="26" t="e">
        <f t="shared" si="27"/>
        <v>#REF!</v>
      </c>
      <c r="D173" s="26" t="e">
        <f t="shared" si="28"/>
        <v>#REF!</v>
      </c>
      <c r="E173" s="27" t="e">
        <f t="shared" si="32"/>
        <v>#REF!</v>
      </c>
      <c r="F173" s="26" t="e">
        <f t="shared" si="29"/>
        <v>#REF!</v>
      </c>
      <c r="G173" s="26" t="e">
        <f t="shared" si="30"/>
        <v>#REF!</v>
      </c>
      <c r="H173" s="27" t="e">
        <f t="shared" si="33"/>
        <v>#REF!</v>
      </c>
      <c r="I173" s="32"/>
      <c r="J173" s="29" t="e">
        <f t="shared" si="31"/>
        <v>#REF!</v>
      </c>
      <c r="K173">
        <f>IF(B173=$G$2,SUM($J$19:J173),0)</f>
        <v>0</v>
      </c>
      <c r="L173">
        <f>IF(B173=$G$2,SUM($J$19:J172),0)</f>
        <v>0</v>
      </c>
    </row>
    <row r="174" spans="1:12" outlineLevel="1">
      <c r="A174" s="24" t="e">
        <f>#REF!</f>
        <v>#REF!</v>
      </c>
      <c r="B174" s="10">
        <f t="shared" si="34"/>
        <v>155</v>
      </c>
      <c r="C174" s="26" t="e">
        <f t="shared" si="27"/>
        <v>#REF!</v>
      </c>
      <c r="D174" s="26" t="e">
        <f t="shared" si="28"/>
        <v>#REF!</v>
      </c>
      <c r="E174" s="27" t="e">
        <f t="shared" si="32"/>
        <v>#REF!</v>
      </c>
      <c r="F174" s="26" t="e">
        <f t="shared" si="29"/>
        <v>#REF!</v>
      </c>
      <c r="G174" s="26" t="e">
        <f t="shared" si="30"/>
        <v>#REF!</v>
      </c>
      <c r="H174" s="27" t="e">
        <f t="shared" si="33"/>
        <v>#REF!</v>
      </c>
      <c r="I174" s="32"/>
      <c r="J174" s="29" t="e">
        <f t="shared" si="31"/>
        <v>#REF!</v>
      </c>
      <c r="K174">
        <f>IF(B174=$G$2,SUM($J$19:J174),0)</f>
        <v>0</v>
      </c>
      <c r="L174">
        <f>IF(B174=$G$2,SUM($J$19:J173),0)</f>
        <v>0</v>
      </c>
    </row>
    <row r="175" spans="1:12" outlineLevel="1">
      <c r="A175" s="24" t="e">
        <f>#REF!</f>
        <v>#REF!</v>
      </c>
      <c r="B175" s="10">
        <f t="shared" si="34"/>
        <v>156</v>
      </c>
      <c r="C175" s="26" t="e">
        <f t="shared" si="27"/>
        <v>#REF!</v>
      </c>
      <c r="D175" s="26" t="e">
        <f t="shared" si="28"/>
        <v>#REF!</v>
      </c>
      <c r="E175" s="27" t="e">
        <f t="shared" si="32"/>
        <v>#REF!</v>
      </c>
      <c r="F175" s="26" t="e">
        <f t="shared" si="29"/>
        <v>#REF!</v>
      </c>
      <c r="G175" s="26" t="e">
        <f t="shared" si="30"/>
        <v>#REF!</v>
      </c>
      <c r="H175" s="27" t="e">
        <f t="shared" si="33"/>
        <v>#REF!</v>
      </c>
      <c r="I175" s="32"/>
      <c r="J175" s="29" t="e">
        <f t="shared" si="31"/>
        <v>#REF!</v>
      </c>
      <c r="K175">
        <f>IF(B175=$G$2,SUM($J$19:J175),0)</f>
        <v>0</v>
      </c>
      <c r="L175">
        <f>IF(B175=$G$2,SUM($J$19:J174),0)</f>
        <v>0</v>
      </c>
    </row>
    <row r="176" spans="1:12" outlineLevel="1">
      <c r="A176" s="24" t="e">
        <f>#REF!</f>
        <v>#REF!</v>
      </c>
      <c r="B176" s="10">
        <f t="shared" si="34"/>
        <v>157</v>
      </c>
      <c r="C176" s="26" t="e">
        <f t="shared" si="27"/>
        <v>#REF!</v>
      </c>
      <c r="D176" s="26" t="e">
        <f t="shared" si="28"/>
        <v>#REF!</v>
      </c>
      <c r="E176" s="27" t="e">
        <f t="shared" si="32"/>
        <v>#REF!</v>
      </c>
      <c r="F176" s="26" t="e">
        <f t="shared" si="29"/>
        <v>#REF!</v>
      </c>
      <c r="G176" s="26" t="e">
        <f t="shared" si="30"/>
        <v>#REF!</v>
      </c>
      <c r="H176" s="27" t="e">
        <f t="shared" si="33"/>
        <v>#REF!</v>
      </c>
      <c r="I176" s="32"/>
      <c r="J176" s="29" t="e">
        <f t="shared" si="31"/>
        <v>#REF!</v>
      </c>
      <c r="K176">
        <f>IF(B176=$G$2,SUM($J$19:J176),0)</f>
        <v>0</v>
      </c>
      <c r="L176">
        <f>IF(B176=$G$2,SUM($J$19:J175),0)</f>
        <v>0</v>
      </c>
    </row>
    <row r="177" spans="1:12" outlineLevel="1">
      <c r="A177" s="24" t="e">
        <f>#REF!</f>
        <v>#REF!</v>
      </c>
      <c r="B177" s="10">
        <f t="shared" si="34"/>
        <v>158</v>
      </c>
      <c r="C177" s="26" t="e">
        <f t="shared" si="27"/>
        <v>#REF!</v>
      </c>
      <c r="D177" s="26" t="e">
        <f t="shared" si="28"/>
        <v>#REF!</v>
      </c>
      <c r="E177" s="27" t="e">
        <f t="shared" si="32"/>
        <v>#REF!</v>
      </c>
      <c r="F177" s="26" t="e">
        <f t="shared" si="29"/>
        <v>#REF!</v>
      </c>
      <c r="G177" s="26" t="e">
        <f t="shared" si="30"/>
        <v>#REF!</v>
      </c>
      <c r="H177" s="27" t="e">
        <f t="shared" si="33"/>
        <v>#REF!</v>
      </c>
      <c r="I177" s="32"/>
      <c r="J177" s="29" t="e">
        <f t="shared" si="31"/>
        <v>#REF!</v>
      </c>
      <c r="K177">
        <f>IF(B177=$G$2,SUM($J$19:J177),0)</f>
        <v>0</v>
      </c>
      <c r="L177">
        <f>IF(B177=$G$2,SUM($J$19:J176),0)</f>
        <v>0</v>
      </c>
    </row>
    <row r="178" spans="1:12" outlineLevel="1">
      <c r="A178" s="24" t="e">
        <f>#REF!</f>
        <v>#REF!</v>
      </c>
      <c r="B178" s="10">
        <f t="shared" si="34"/>
        <v>159</v>
      </c>
      <c r="C178" s="26" t="e">
        <f t="shared" si="27"/>
        <v>#REF!</v>
      </c>
      <c r="D178" s="26" t="e">
        <f t="shared" si="28"/>
        <v>#REF!</v>
      </c>
      <c r="E178" s="27" t="e">
        <f t="shared" si="32"/>
        <v>#REF!</v>
      </c>
      <c r="F178" s="26" t="e">
        <f t="shared" si="29"/>
        <v>#REF!</v>
      </c>
      <c r="G178" s="26" t="e">
        <f t="shared" si="30"/>
        <v>#REF!</v>
      </c>
      <c r="H178" s="27" t="e">
        <f t="shared" si="33"/>
        <v>#REF!</v>
      </c>
      <c r="I178" s="32"/>
      <c r="J178" s="29" t="e">
        <f t="shared" si="31"/>
        <v>#REF!</v>
      </c>
      <c r="K178">
        <f>IF(B178=$G$2,SUM($J$19:J178),0)</f>
        <v>0</v>
      </c>
      <c r="L178">
        <f>IF(B178=$G$2,SUM($J$19:J177),0)</f>
        <v>0</v>
      </c>
    </row>
    <row r="179" spans="1:12" outlineLevel="1">
      <c r="A179" s="24" t="e">
        <f>#REF!</f>
        <v>#REF!</v>
      </c>
      <c r="B179" s="10">
        <f t="shared" si="34"/>
        <v>160</v>
      </c>
      <c r="C179" s="26" t="e">
        <f t="shared" ref="C179:C198" si="35">(IF($I$5=1,0,IF($B179&gt;=$C$5,$G$5,0))*IF($I$5=1,IF($B179&gt;($D$5+($B$19-$G$1)),0,IF(GCD(($D$5+($B$19-$G$1)-$B179),$H$5)=$H$5,1,0)),IF($B179&gt;$D$5,0,IF(GCD(($D$5-$B179),$H$5)=$H$5,1,0))))+(IF($I$6=1,0,IF($B179&gt;=$C$6,$G$6,0))*IF($I$6=1,IF($B179&gt;($D$6+($B$19-$G$1)),0,IF(GCD(($D$6+($B$19-$G$1)-$B179),$H$6)=$H$6,1,0)),IF($B179&gt;$D$6,0,IF(GCD(($D$6-$B179),$H$6)=$H$6,1,0))))+(IF($I$7=1,0,IF($B179&gt;=$C$7,$G$7,0))*IF($I$7=1,IF($B179&gt;($D$7+($B$19-$G$1)),0,IF(GCD(($D$7+($B$19-$G$1)-$B179),$H$7)=$H$7,1,0)),IF($B179&gt;$D$7,0,IF(GCD(($D$7-$B179),$H$7)=$H$7,1,0))))</f>
        <v>#REF!</v>
      </c>
      <c r="D179" s="26" t="e">
        <f t="shared" ref="D179:D198" si="36">(IF($I$8=1,0,IF($B179&gt;=$C$8,$G$8,0))*IF($I$8=1,IF($B179&gt;($D$8+($B$19-$G$1)),0,IF(GCD(($D$8+($B$19-$G$1)-$B179),$H$8)=$H$8,1,0)),IF($B179&gt;$D$8,0,IF(GCD(($D$8-B179),$H$8)=$H$8,1,0))))+(IF($I$9=1,0,IF($B179&gt;=$C$9,$G$9,0))*IF($I$9=1,IF($B179&gt;($D$9+($B$19-$G$1)),0,IF(GCD(($D$9+($B$19-$G$1)-$B179),$H$9)=$H$9,1,0)),IF($B179&gt;$D$9,0,IF(GCD(($D$9-$B179),$H$9)=$H$9,1,0))))+(IF($I$10=1,0,IF($B179&gt;=$C$10,$G$10,0))*IF($I$10=1,IF($B179&gt;($D$10+($B$19-$G$1)),0,IF(GCD(($D$10+($B$19-$G$1)-$B179),$H$10)=$H$10,1,0)),IF($B179&gt;$D$10,0,IF(GCD(($D$10-$B179),$H$10)=$H$10,1,0))))</f>
        <v>#REF!</v>
      </c>
      <c r="E179" s="27" t="e">
        <f t="shared" si="32"/>
        <v>#REF!</v>
      </c>
      <c r="F179" s="26" t="e">
        <f t="shared" ref="F179:F198" si="37">(IF($I$5=1,IF($B179&gt;=($C$5+($B$19-$G$1)),$G$5,0),0)*IF($I$5=1,IF($B179&gt;($D$5+($B$19-$G$1)),0,IF(GCD(($D$5+($B$19-$G$1)-$B179),$H$5)=$H$5,1,0)),IF($B179&gt;$D$5,0,IF(GCD(($D$5-$B179),$H$5)=$H$5,1,0))))+(IF($I$6=1,IF($B179&gt;=($C$6+($B$19-$G$1)),$G$6,0),0)*IF($I$6=1,IF($B179&gt;($D$6+($B$19-$G$1)),0,IF(GCD(($D$6+($B$19-$G$1)-$B179),$H$6)=$H$6,1,0)),IF($B179&gt;$D$6,0,IF(GCD(($D$6-$B179),$H$6)=$H$6,1,0))))+(IF($I$7=1,IF($B179&gt;=($C$7+($B$19-$G$1)),$G$7,0),0)*IF($I$7=1,IF($B179&gt;($D$7+($B$19-$G$1)),0,IF(GCD(($D$7+($B$19-$G$1)-$B179),$H$7)=$H$7,1,0)),IF($B179&gt;$D$7,0,IF(GCD(($D$7-$B179),$H$7)=$H$7,1,0))))</f>
        <v>#REF!</v>
      </c>
      <c r="G179" s="26" t="e">
        <f t="shared" ref="G179:G198" si="38">(IF($I$8=1,IF($B179&gt;=($C$8+($B$19-$G$1)),$G$8,0),0)*IF($I$8=1,IF($B179&gt;($D$8+($B$19-$G$1)),0,IF(GCD(($D$8+($B$19-$G$1)-$B179),$H$8)=$H$8,1,0)),IF($B179&gt;$D$8,0,IF(GCD(($D$8-$B179),$H$8)=$H$8,1,0))))+(IF($I$9=1,IF($B179&gt;=($C$9+($B$19-$G$1)),$G$9,0),0)*IF($I$9=1,IF($B179&gt;($D$9+($B$19-$G$1)),0,IF(GCD(($D$9+($B$19-$G$1)-$B179),$H$9)=$H$9,1,0)),IF($B179&gt;$D$9,0,IF(GCD(($D$9-$B179),$H$9)=$H$9,1,0))))+(IF($I$10=1,IF($B179&gt;=($C$10+($B$19-$G$1)),$G$10,0),0)*IF($I$10=1,IF($B179&gt;($D$10+($B$19-$G$1)),0,IF(GCD(($D$10+($B$19-$G$1)-$B179),$H$10)=$H$10,1,0)),IF($B179&gt;$D$10,0,IF(GCD(($D$10-$B179),$H$10)=$H$10,1,0))))</f>
        <v>#REF!</v>
      </c>
      <c r="H179" s="27" t="e">
        <f t="shared" si="33"/>
        <v>#REF!</v>
      </c>
      <c r="I179" s="32"/>
      <c r="J179" s="29" t="e">
        <f t="shared" si="31"/>
        <v>#REF!</v>
      </c>
      <c r="K179">
        <f>IF(B179=$G$2,SUM($J$19:J179),0)</f>
        <v>0</v>
      </c>
      <c r="L179">
        <f>IF(B179=$G$2,SUM($J$19:J178),0)</f>
        <v>0</v>
      </c>
    </row>
    <row r="180" spans="1:12" outlineLevel="1">
      <c r="A180" s="24" t="e">
        <f>#REF!</f>
        <v>#REF!</v>
      </c>
      <c r="B180" s="10">
        <f t="shared" si="34"/>
        <v>161</v>
      </c>
      <c r="C180" s="26" t="e">
        <f t="shared" si="35"/>
        <v>#REF!</v>
      </c>
      <c r="D180" s="26" t="e">
        <f t="shared" si="36"/>
        <v>#REF!</v>
      </c>
      <c r="E180" s="27" t="e">
        <f t="shared" si="32"/>
        <v>#REF!</v>
      </c>
      <c r="F180" s="26" t="e">
        <f t="shared" si="37"/>
        <v>#REF!</v>
      </c>
      <c r="G180" s="26" t="e">
        <f t="shared" si="38"/>
        <v>#REF!</v>
      </c>
      <c r="H180" s="27" t="e">
        <f t="shared" si="33"/>
        <v>#REF!</v>
      </c>
      <c r="I180" s="32"/>
      <c r="J180" s="29" t="e">
        <f t="shared" si="31"/>
        <v>#REF!</v>
      </c>
      <c r="K180">
        <f>IF(B180=$G$2,SUM($J$19:J180),0)</f>
        <v>0</v>
      </c>
      <c r="L180">
        <f>IF(B180=$G$2,SUM($J$19:J179),0)</f>
        <v>0</v>
      </c>
    </row>
    <row r="181" spans="1:12" outlineLevel="1">
      <c r="A181" s="24" t="e">
        <f>#REF!</f>
        <v>#REF!</v>
      </c>
      <c r="B181" s="10">
        <f t="shared" si="34"/>
        <v>162</v>
      </c>
      <c r="C181" s="26" t="e">
        <f t="shared" si="35"/>
        <v>#REF!</v>
      </c>
      <c r="D181" s="26" t="e">
        <f t="shared" si="36"/>
        <v>#REF!</v>
      </c>
      <c r="E181" s="27" t="e">
        <f t="shared" si="32"/>
        <v>#REF!</v>
      </c>
      <c r="F181" s="26" t="e">
        <f t="shared" si="37"/>
        <v>#REF!</v>
      </c>
      <c r="G181" s="26" t="e">
        <f t="shared" si="38"/>
        <v>#REF!</v>
      </c>
      <c r="H181" s="27" t="e">
        <f t="shared" si="33"/>
        <v>#REF!</v>
      </c>
      <c r="I181" s="32"/>
      <c r="J181" s="29" t="e">
        <f t="shared" si="31"/>
        <v>#REF!</v>
      </c>
      <c r="K181">
        <f>IF(B181=$G$2,SUM($J$19:J181),0)</f>
        <v>0</v>
      </c>
      <c r="L181">
        <f>IF(B181=$G$2,SUM($J$19:J180),0)</f>
        <v>0</v>
      </c>
    </row>
    <row r="182" spans="1:12" outlineLevel="1">
      <c r="A182" s="24" t="e">
        <f>#REF!</f>
        <v>#REF!</v>
      </c>
      <c r="B182" s="10">
        <f t="shared" si="34"/>
        <v>163</v>
      </c>
      <c r="C182" s="26" t="e">
        <f t="shared" si="35"/>
        <v>#REF!</v>
      </c>
      <c r="D182" s="26" t="e">
        <f t="shared" si="36"/>
        <v>#REF!</v>
      </c>
      <c r="E182" s="27" t="e">
        <f t="shared" si="32"/>
        <v>#REF!</v>
      </c>
      <c r="F182" s="26" t="e">
        <f t="shared" si="37"/>
        <v>#REF!</v>
      </c>
      <c r="G182" s="26" t="e">
        <f t="shared" si="38"/>
        <v>#REF!</v>
      </c>
      <c r="H182" s="27" t="e">
        <f t="shared" si="33"/>
        <v>#REF!</v>
      </c>
      <c r="I182" s="32"/>
      <c r="J182" s="29" t="e">
        <f t="shared" si="31"/>
        <v>#REF!</v>
      </c>
      <c r="K182">
        <f>IF(B182=$G$2,SUM($J$19:J182),0)</f>
        <v>0</v>
      </c>
      <c r="L182">
        <f>IF(B182=$G$2,SUM($J$19:J181),0)</f>
        <v>0</v>
      </c>
    </row>
    <row r="183" spans="1:12" outlineLevel="1">
      <c r="A183" s="24" t="e">
        <f>#REF!</f>
        <v>#REF!</v>
      </c>
      <c r="B183" s="10">
        <f t="shared" si="34"/>
        <v>164</v>
      </c>
      <c r="C183" s="26" t="e">
        <f t="shared" si="35"/>
        <v>#REF!</v>
      </c>
      <c r="D183" s="26" t="e">
        <f t="shared" si="36"/>
        <v>#REF!</v>
      </c>
      <c r="E183" s="27" t="e">
        <f t="shared" si="32"/>
        <v>#REF!</v>
      </c>
      <c r="F183" s="26" t="e">
        <f t="shared" si="37"/>
        <v>#REF!</v>
      </c>
      <c r="G183" s="26" t="e">
        <f t="shared" si="38"/>
        <v>#REF!</v>
      </c>
      <c r="H183" s="27" t="e">
        <f t="shared" si="33"/>
        <v>#REF!</v>
      </c>
      <c r="I183" s="32"/>
      <c r="J183" s="29" t="e">
        <f t="shared" si="31"/>
        <v>#REF!</v>
      </c>
      <c r="K183">
        <f>IF(B183=$G$2,SUM($J$19:J183),0)</f>
        <v>0</v>
      </c>
      <c r="L183">
        <f>IF(B183=$G$2,SUM($J$19:J182),0)</f>
        <v>0</v>
      </c>
    </row>
    <row r="184" spans="1:12" outlineLevel="1">
      <c r="A184" s="24" t="e">
        <f>#REF!</f>
        <v>#REF!</v>
      </c>
      <c r="B184" s="10">
        <f t="shared" si="34"/>
        <v>165</v>
      </c>
      <c r="C184" s="26" t="e">
        <f t="shared" si="35"/>
        <v>#REF!</v>
      </c>
      <c r="D184" s="26" t="e">
        <f t="shared" si="36"/>
        <v>#REF!</v>
      </c>
      <c r="E184" s="27" t="e">
        <f t="shared" si="32"/>
        <v>#REF!</v>
      </c>
      <c r="F184" s="26" t="e">
        <f t="shared" si="37"/>
        <v>#REF!</v>
      </c>
      <c r="G184" s="26" t="e">
        <f t="shared" si="38"/>
        <v>#REF!</v>
      </c>
      <c r="H184" s="27" t="e">
        <f t="shared" si="33"/>
        <v>#REF!</v>
      </c>
      <c r="I184" s="32"/>
      <c r="J184" s="29" t="e">
        <f t="shared" si="31"/>
        <v>#REF!</v>
      </c>
      <c r="K184">
        <f>IF(B184=$G$2,SUM($J$19:J184),0)</f>
        <v>0</v>
      </c>
      <c r="L184">
        <f>IF(B184=$G$2,SUM($J$19:J183),0)</f>
        <v>0</v>
      </c>
    </row>
    <row r="185" spans="1:12" outlineLevel="1">
      <c r="A185" s="24" t="e">
        <f>#REF!</f>
        <v>#REF!</v>
      </c>
      <c r="B185" s="10">
        <f t="shared" si="34"/>
        <v>166</v>
      </c>
      <c r="C185" s="26" t="e">
        <f t="shared" si="35"/>
        <v>#REF!</v>
      </c>
      <c r="D185" s="26" t="e">
        <f t="shared" si="36"/>
        <v>#REF!</v>
      </c>
      <c r="E185" s="27" t="e">
        <f t="shared" si="32"/>
        <v>#REF!</v>
      </c>
      <c r="F185" s="26" t="e">
        <f t="shared" si="37"/>
        <v>#REF!</v>
      </c>
      <c r="G185" s="26" t="e">
        <f t="shared" si="38"/>
        <v>#REF!</v>
      </c>
      <c r="H185" s="27" t="e">
        <f t="shared" si="33"/>
        <v>#REF!</v>
      </c>
      <c r="I185" s="32"/>
      <c r="J185" s="29" t="e">
        <f t="shared" si="31"/>
        <v>#REF!</v>
      </c>
      <c r="K185">
        <f>IF(B185=$G$2,SUM($J$19:J185),0)</f>
        <v>0</v>
      </c>
      <c r="L185">
        <f>IF(B185=$G$2,SUM($J$19:J184),0)</f>
        <v>0</v>
      </c>
    </row>
    <row r="186" spans="1:12" outlineLevel="1">
      <c r="A186" s="24" t="e">
        <f>#REF!</f>
        <v>#REF!</v>
      </c>
      <c r="B186" s="10">
        <f t="shared" si="34"/>
        <v>167</v>
      </c>
      <c r="C186" s="26" t="e">
        <f t="shared" si="35"/>
        <v>#REF!</v>
      </c>
      <c r="D186" s="26" t="e">
        <f t="shared" si="36"/>
        <v>#REF!</v>
      </c>
      <c r="E186" s="27" t="e">
        <f t="shared" si="32"/>
        <v>#REF!</v>
      </c>
      <c r="F186" s="26" t="e">
        <f t="shared" si="37"/>
        <v>#REF!</v>
      </c>
      <c r="G186" s="26" t="e">
        <f t="shared" si="38"/>
        <v>#REF!</v>
      </c>
      <c r="H186" s="27" t="e">
        <f t="shared" si="33"/>
        <v>#REF!</v>
      </c>
      <c r="I186" s="32"/>
      <c r="J186" s="29" t="e">
        <f t="shared" si="31"/>
        <v>#REF!</v>
      </c>
      <c r="K186">
        <f>IF(B186=$G$2,SUM($J$19:J186),0)</f>
        <v>0</v>
      </c>
      <c r="L186">
        <f>IF(B186=$G$2,SUM($J$19:J185),0)</f>
        <v>0</v>
      </c>
    </row>
    <row r="187" spans="1:12" outlineLevel="1">
      <c r="A187" s="24" t="e">
        <f>#REF!</f>
        <v>#REF!</v>
      </c>
      <c r="B187" s="10">
        <f t="shared" si="34"/>
        <v>168</v>
      </c>
      <c r="C187" s="26" t="e">
        <f t="shared" si="35"/>
        <v>#REF!</v>
      </c>
      <c r="D187" s="26" t="e">
        <f t="shared" si="36"/>
        <v>#REF!</v>
      </c>
      <c r="E187" s="27" t="e">
        <f t="shared" si="32"/>
        <v>#REF!</v>
      </c>
      <c r="F187" s="26" t="e">
        <f t="shared" si="37"/>
        <v>#REF!</v>
      </c>
      <c r="G187" s="26" t="e">
        <f t="shared" si="38"/>
        <v>#REF!</v>
      </c>
      <c r="H187" s="27" t="e">
        <f t="shared" si="33"/>
        <v>#REF!</v>
      </c>
      <c r="I187" s="32"/>
      <c r="J187" s="29" t="e">
        <f t="shared" si="31"/>
        <v>#REF!</v>
      </c>
      <c r="K187">
        <f>IF(B187=$G$2,SUM($J$19:J187),0)</f>
        <v>0</v>
      </c>
      <c r="L187">
        <f>IF(B187=$G$2,SUM($J$19:J186),0)</f>
        <v>0</v>
      </c>
    </row>
    <row r="188" spans="1:12" outlineLevel="1">
      <c r="A188" s="24" t="e">
        <f>#REF!</f>
        <v>#REF!</v>
      </c>
      <c r="B188" s="10">
        <f t="shared" si="34"/>
        <v>169</v>
      </c>
      <c r="C188" s="26" t="e">
        <f t="shared" si="35"/>
        <v>#REF!</v>
      </c>
      <c r="D188" s="26" t="e">
        <f t="shared" si="36"/>
        <v>#REF!</v>
      </c>
      <c r="E188" s="27" t="e">
        <f t="shared" si="32"/>
        <v>#REF!</v>
      </c>
      <c r="F188" s="26" t="e">
        <f t="shared" si="37"/>
        <v>#REF!</v>
      </c>
      <c r="G188" s="26" t="e">
        <f t="shared" si="38"/>
        <v>#REF!</v>
      </c>
      <c r="H188" s="27" t="e">
        <f t="shared" si="33"/>
        <v>#REF!</v>
      </c>
      <c r="I188" s="32"/>
      <c r="J188" s="29" t="e">
        <f t="shared" si="31"/>
        <v>#REF!</v>
      </c>
      <c r="K188">
        <f>IF(B188=$G$2,SUM($J$19:J188),0)</f>
        <v>0</v>
      </c>
      <c r="L188">
        <f>IF(B188=$G$2,SUM($J$19:J187),0)</f>
        <v>0</v>
      </c>
    </row>
    <row r="189" spans="1:12" outlineLevel="1">
      <c r="A189" s="24" t="e">
        <f>#REF!</f>
        <v>#REF!</v>
      </c>
      <c r="B189" s="10">
        <f t="shared" si="34"/>
        <v>170</v>
      </c>
      <c r="C189" s="26" t="e">
        <f t="shared" si="35"/>
        <v>#REF!</v>
      </c>
      <c r="D189" s="26" t="e">
        <f t="shared" si="36"/>
        <v>#REF!</v>
      </c>
      <c r="E189" s="27" t="e">
        <f t="shared" si="32"/>
        <v>#REF!</v>
      </c>
      <c r="F189" s="26" t="e">
        <f t="shared" si="37"/>
        <v>#REF!</v>
      </c>
      <c r="G189" s="26" t="e">
        <f t="shared" si="38"/>
        <v>#REF!</v>
      </c>
      <c r="H189" s="27" t="e">
        <f t="shared" si="33"/>
        <v>#REF!</v>
      </c>
      <c r="I189" s="32"/>
      <c r="J189" s="29" t="e">
        <f t="shared" si="31"/>
        <v>#REF!</v>
      </c>
      <c r="K189">
        <f>IF(B189=$G$2,SUM($J$19:J189),0)</f>
        <v>0</v>
      </c>
      <c r="L189">
        <f>IF(B189=$G$2,SUM($J$19:J188),0)</f>
        <v>0</v>
      </c>
    </row>
    <row r="190" spans="1:12" outlineLevel="1">
      <c r="A190" s="24" t="e">
        <f>#REF!</f>
        <v>#REF!</v>
      </c>
      <c r="B190" s="10">
        <f t="shared" si="34"/>
        <v>171</v>
      </c>
      <c r="C190" s="26" t="e">
        <f t="shared" si="35"/>
        <v>#REF!</v>
      </c>
      <c r="D190" s="26" t="e">
        <f t="shared" si="36"/>
        <v>#REF!</v>
      </c>
      <c r="E190" s="27" t="e">
        <f t="shared" si="32"/>
        <v>#REF!</v>
      </c>
      <c r="F190" s="26" t="e">
        <f t="shared" si="37"/>
        <v>#REF!</v>
      </c>
      <c r="G190" s="26" t="e">
        <f t="shared" si="38"/>
        <v>#REF!</v>
      </c>
      <c r="H190" s="27" t="e">
        <f t="shared" si="33"/>
        <v>#REF!</v>
      </c>
      <c r="I190" s="32"/>
      <c r="J190" s="29" t="e">
        <f t="shared" si="31"/>
        <v>#REF!</v>
      </c>
      <c r="K190">
        <f>IF(B190=$G$2,SUM($J$19:J190),0)</f>
        <v>0</v>
      </c>
      <c r="L190">
        <f>IF(B190=$G$2,SUM($J$19:J189),0)</f>
        <v>0</v>
      </c>
    </row>
    <row r="191" spans="1:12" outlineLevel="1">
      <c r="A191" s="24" t="e">
        <f>#REF!</f>
        <v>#REF!</v>
      </c>
      <c r="B191" s="10">
        <f t="shared" si="34"/>
        <v>172</v>
      </c>
      <c r="C191" s="26" t="e">
        <f t="shared" si="35"/>
        <v>#REF!</v>
      </c>
      <c r="D191" s="26" t="e">
        <f t="shared" si="36"/>
        <v>#REF!</v>
      </c>
      <c r="E191" s="27" t="e">
        <f t="shared" si="32"/>
        <v>#REF!</v>
      </c>
      <c r="F191" s="26" t="e">
        <f t="shared" si="37"/>
        <v>#REF!</v>
      </c>
      <c r="G191" s="26" t="e">
        <f t="shared" si="38"/>
        <v>#REF!</v>
      </c>
      <c r="H191" s="27" t="e">
        <f t="shared" si="33"/>
        <v>#REF!</v>
      </c>
      <c r="I191" s="32"/>
      <c r="J191" s="29" t="e">
        <f t="shared" si="31"/>
        <v>#REF!</v>
      </c>
      <c r="K191">
        <f>IF(B191=$G$2,SUM($J$19:J191),0)</f>
        <v>0</v>
      </c>
      <c r="L191">
        <f>IF(B191=$G$2,SUM($J$19:J190),0)</f>
        <v>0</v>
      </c>
    </row>
    <row r="192" spans="1:12" outlineLevel="1">
      <c r="A192" s="24" t="e">
        <f>#REF!</f>
        <v>#REF!</v>
      </c>
      <c r="B192" s="10">
        <f t="shared" si="34"/>
        <v>173</v>
      </c>
      <c r="C192" s="26" t="e">
        <f t="shared" si="35"/>
        <v>#REF!</v>
      </c>
      <c r="D192" s="26" t="e">
        <f t="shared" si="36"/>
        <v>#REF!</v>
      </c>
      <c r="E192" s="27" t="e">
        <f t="shared" si="32"/>
        <v>#REF!</v>
      </c>
      <c r="F192" s="26" t="e">
        <f t="shared" si="37"/>
        <v>#REF!</v>
      </c>
      <c r="G192" s="26" t="e">
        <f t="shared" si="38"/>
        <v>#REF!</v>
      </c>
      <c r="H192" s="27" t="e">
        <f t="shared" si="33"/>
        <v>#REF!</v>
      </c>
      <c r="I192" s="32"/>
      <c r="J192" s="29" t="e">
        <f t="shared" si="31"/>
        <v>#REF!</v>
      </c>
      <c r="K192">
        <f>IF(B192=$G$2,SUM($J$19:J192),0)</f>
        <v>0</v>
      </c>
      <c r="L192">
        <f>IF(B192=$G$2,SUM($J$19:J191),0)</f>
        <v>0</v>
      </c>
    </row>
    <row r="193" spans="1:12" outlineLevel="1">
      <c r="A193" s="24" t="e">
        <f>#REF!</f>
        <v>#REF!</v>
      </c>
      <c r="B193" s="10">
        <f t="shared" si="34"/>
        <v>174</v>
      </c>
      <c r="C193" s="26" t="e">
        <f t="shared" si="35"/>
        <v>#REF!</v>
      </c>
      <c r="D193" s="26" t="e">
        <f t="shared" si="36"/>
        <v>#REF!</v>
      </c>
      <c r="E193" s="27" t="e">
        <f t="shared" si="32"/>
        <v>#REF!</v>
      </c>
      <c r="F193" s="26" t="e">
        <f t="shared" si="37"/>
        <v>#REF!</v>
      </c>
      <c r="G193" s="26" t="e">
        <f t="shared" si="38"/>
        <v>#REF!</v>
      </c>
      <c r="H193" s="27" t="e">
        <f t="shared" si="33"/>
        <v>#REF!</v>
      </c>
      <c r="I193" s="32"/>
      <c r="J193" s="29" t="e">
        <f t="shared" si="31"/>
        <v>#REF!</v>
      </c>
      <c r="K193">
        <f>IF(B193=$G$2,SUM($J$19:J193),0)</f>
        <v>0</v>
      </c>
      <c r="L193">
        <f>IF(B193=$G$2,SUM($J$19:J192),0)</f>
        <v>0</v>
      </c>
    </row>
    <row r="194" spans="1:12" outlineLevel="1">
      <c r="A194" s="24" t="e">
        <f>#REF!</f>
        <v>#REF!</v>
      </c>
      <c r="B194" s="10">
        <f t="shared" si="34"/>
        <v>175</v>
      </c>
      <c r="C194" s="26" t="e">
        <f t="shared" si="35"/>
        <v>#REF!</v>
      </c>
      <c r="D194" s="26" t="e">
        <f t="shared" si="36"/>
        <v>#REF!</v>
      </c>
      <c r="E194" s="27" t="e">
        <f t="shared" si="32"/>
        <v>#REF!</v>
      </c>
      <c r="F194" s="26" t="e">
        <f t="shared" si="37"/>
        <v>#REF!</v>
      </c>
      <c r="G194" s="26" t="e">
        <f t="shared" si="38"/>
        <v>#REF!</v>
      </c>
      <c r="H194" s="27" t="e">
        <f t="shared" si="33"/>
        <v>#REF!</v>
      </c>
      <c r="I194" s="32"/>
      <c r="J194" s="29" t="e">
        <f t="shared" si="31"/>
        <v>#REF!</v>
      </c>
      <c r="K194">
        <f>IF(B194=$G$2,SUM($J$19:J194),0)</f>
        <v>0</v>
      </c>
      <c r="L194">
        <f>IF(B194=$G$2,SUM($J$19:J193),0)</f>
        <v>0</v>
      </c>
    </row>
    <row r="195" spans="1:12" outlineLevel="1">
      <c r="A195" s="24" t="e">
        <f>#REF!</f>
        <v>#REF!</v>
      </c>
      <c r="B195" s="10">
        <f t="shared" si="34"/>
        <v>176</v>
      </c>
      <c r="C195" s="26" t="e">
        <f t="shared" si="35"/>
        <v>#REF!</v>
      </c>
      <c r="D195" s="26" t="e">
        <f t="shared" si="36"/>
        <v>#REF!</v>
      </c>
      <c r="E195" s="27" t="e">
        <f t="shared" si="32"/>
        <v>#REF!</v>
      </c>
      <c r="F195" s="26" t="e">
        <f t="shared" si="37"/>
        <v>#REF!</v>
      </c>
      <c r="G195" s="26" t="e">
        <f t="shared" si="38"/>
        <v>#REF!</v>
      </c>
      <c r="H195" s="27" t="e">
        <f t="shared" si="33"/>
        <v>#REF!</v>
      </c>
      <c r="I195" s="32"/>
      <c r="J195" s="29" t="e">
        <f t="shared" si="31"/>
        <v>#REF!</v>
      </c>
      <c r="K195">
        <f>IF(B195=$G$2,SUM($J$19:J195),0)</f>
        <v>0</v>
      </c>
      <c r="L195">
        <f>IF(B195=$G$2,SUM($J$19:J194),0)</f>
        <v>0</v>
      </c>
    </row>
    <row r="196" spans="1:12" outlineLevel="1">
      <c r="A196" s="24" t="e">
        <f>#REF!</f>
        <v>#REF!</v>
      </c>
      <c r="B196" s="10">
        <f t="shared" si="34"/>
        <v>177</v>
      </c>
      <c r="C196" s="26" t="e">
        <f t="shared" si="35"/>
        <v>#REF!</v>
      </c>
      <c r="D196" s="26" t="e">
        <f t="shared" si="36"/>
        <v>#REF!</v>
      </c>
      <c r="E196" s="27" t="e">
        <f t="shared" si="32"/>
        <v>#REF!</v>
      </c>
      <c r="F196" s="26" t="e">
        <f t="shared" si="37"/>
        <v>#REF!</v>
      </c>
      <c r="G196" s="26" t="e">
        <f t="shared" si="38"/>
        <v>#REF!</v>
      </c>
      <c r="H196" s="27" t="e">
        <f t="shared" si="33"/>
        <v>#REF!</v>
      </c>
      <c r="I196" s="32"/>
      <c r="J196" s="29" t="e">
        <f t="shared" si="31"/>
        <v>#REF!</v>
      </c>
      <c r="K196">
        <f>IF(B196=$G$2,SUM($J$19:J196),0)</f>
        <v>0</v>
      </c>
      <c r="L196">
        <f>IF(B196=$G$2,SUM($J$19:J195),0)</f>
        <v>0</v>
      </c>
    </row>
    <row r="197" spans="1:12" outlineLevel="1">
      <c r="A197" s="24" t="e">
        <f>#REF!</f>
        <v>#REF!</v>
      </c>
      <c r="B197" s="10">
        <f t="shared" si="34"/>
        <v>178</v>
      </c>
      <c r="C197" s="26" t="e">
        <f t="shared" si="35"/>
        <v>#REF!</v>
      </c>
      <c r="D197" s="26" t="e">
        <f t="shared" si="36"/>
        <v>#REF!</v>
      </c>
      <c r="E197" s="27" t="e">
        <f t="shared" si="32"/>
        <v>#REF!</v>
      </c>
      <c r="F197" s="26" t="e">
        <f t="shared" si="37"/>
        <v>#REF!</v>
      </c>
      <c r="G197" s="26" t="e">
        <f t="shared" si="38"/>
        <v>#REF!</v>
      </c>
      <c r="H197" s="27" t="e">
        <f t="shared" si="33"/>
        <v>#REF!</v>
      </c>
      <c r="I197" s="32"/>
      <c r="J197" s="29" t="e">
        <f t="shared" si="31"/>
        <v>#REF!</v>
      </c>
      <c r="K197">
        <f>IF(B197=$G$2,SUM($J$19:J197),0)</f>
        <v>0</v>
      </c>
      <c r="L197">
        <f>IF(B197=$G$2,SUM($J$19:J196),0)</f>
        <v>0</v>
      </c>
    </row>
    <row r="198" spans="1:12" outlineLevel="1">
      <c r="A198" s="24" t="e">
        <f>#REF!</f>
        <v>#REF!</v>
      </c>
      <c r="B198" s="10">
        <f t="shared" si="34"/>
        <v>179</v>
      </c>
      <c r="C198" s="26" t="e">
        <f t="shared" si="35"/>
        <v>#REF!</v>
      </c>
      <c r="D198" s="26" t="e">
        <f t="shared" si="36"/>
        <v>#REF!</v>
      </c>
      <c r="E198" s="27" t="e">
        <f t="shared" si="32"/>
        <v>#REF!</v>
      </c>
      <c r="F198" s="26" t="e">
        <f t="shared" si="37"/>
        <v>#REF!</v>
      </c>
      <c r="G198" s="26" t="e">
        <f t="shared" si="38"/>
        <v>#REF!</v>
      </c>
      <c r="H198" s="27" t="e">
        <f t="shared" si="33"/>
        <v>#REF!</v>
      </c>
      <c r="I198" s="32"/>
      <c r="J198" s="29" t="e">
        <f t="shared" si="31"/>
        <v>#REF!</v>
      </c>
      <c r="K198">
        <f>IF(B198=$G$2,SUM($J$19:J198),0)</f>
        <v>0</v>
      </c>
      <c r="L198">
        <f>IF(B198=$G$2,SUM($J$19:J197),0)</f>
        <v>0</v>
      </c>
    </row>
    <row r="199" spans="1:12">
      <c r="K199">
        <f>SUM(K19:K198)</f>
        <v>0</v>
      </c>
      <c r="L199">
        <f>SUM(L19:L198)</f>
        <v>0</v>
      </c>
    </row>
  </sheetData>
  <mergeCells count="8">
    <mergeCell ref="I11:J11"/>
    <mergeCell ref="H13:I13"/>
    <mergeCell ref="H14:I14"/>
    <mergeCell ref="H15:I15"/>
    <mergeCell ref="A18:B18"/>
    <mergeCell ref="C18:D18"/>
    <mergeCell ref="F18:G18"/>
    <mergeCell ref="I18:J18"/>
  </mergeCells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J59"/>
  <sheetViews>
    <sheetView zoomScale="90" zoomScaleNormal="90" workbookViewId="0">
      <selection activeCell="M19" sqref="M19"/>
    </sheetView>
  </sheetViews>
  <sheetFormatPr defaultColWidth="8.85546875" defaultRowHeight="12.95"/>
  <cols>
    <col min="3" max="3" width="11.7109375" bestFit="1" customWidth="1"/>
    <col min="4" max="4" width="15.42578125" customWidth="1"/>
    <col min="5" max="5" width="8.28515625" bestFit="1" customWidth="1"/>
    <col min="6" max="6" width="14.7109375" customWidth="1"/>
    <col min="7" max="7" width="23.42578125" bestFit="1" customWidth="1"/>
    <col min="8" max="8" width="9.28515625" customWidth="1"/>
    <col min="10" max="10" width="15.7109375" bestFit="1" customWidth="1"/>
  </cols>
  <sheetData>
    <row r="2" spans="3:10">
      <c r="C2" s="284" t="s">
        <v>354</v>
      </c>
      <c r="D2" s="309">
        <v>9.4889999999999992E-3</v>
      </c>
      <c r="E2" s="281"/>
      <c r="F2" s="284" t="s">
        <v>355</v>
      </c>
      <c r="G2" s="284" t="s">
        <v>356</v>
      </c>
      <c r="H2" s="284" t="s">
        <v>357</v>
      </c>
      <c r="I2" s="281"/>
      <c r="J2" s="281"/>
    </row>
    <row r="3" spans="3:10">
      <c r="C3" s="281"/>
      <c r="D3" s="281"/>
      <c r="E3" s="281"/>
      <c r="F3" s="301">
        <v>24962117.658873089</v>
      </c>
      <c r="G3" s="300">
        <v>21257553.122439563</v>
      </c>
      <c r="H3" s="306">
        <v>-0.1484074623419096</v>
      </c>
      <c r="I3" s="305"/>
      <c r="J3" s="281"/>
    </row>
    <row r="5" spans="3:10">
      <c r="C5" s="502" t="s">
        <v>3</v>
      </c>
      <c r="D5" s="503" t="s">
        <v>358</v>
      </c>
      <c r="E5" s="504"/>
      <c r="F5" s="505" t="s">
        <v>359</v>
      </c>
      <c r="G5" s="500" t="s">
        <v>360</v>
      </c>
      <c r="H5" s="281"/>
      <c r="I5" s="281"/>
      <c r="J5" s="281"/>
    </row>
    <row r="6" spans="3:10">
      <c r="C6" s="502"/>
      <c r="D6" s="284" t="s">
        <v>356</v>
      </c>
      <c r="E6" s="284" t="s">
        <v>361</v>
      </c>
      <c r="F6" s="506"/>
      <c r="G6" s="501"/>
      <c r="H6" s="281"/>
      <c r="I6" s="281"/>
      <c r="J6" s="281"/>
    </row>
    <row r="7" spans="3:10">
      <c r="C7" s="298">
        <v>39692</v>
      </c>
      <c r="D7" s="300">
        <v>14249412.09</v>
      </c>
      <c r="E7" s="300">
        <v>0</v>
      </c>
      <c r="F7" s="308">
        <f>14249412.09 + SUM(F8:F29)</f>
        <v>215887863.85999998</v>
      </c>
      <c r="G7" s="300">
        <v>7008141.0324395616</v>
      </c>
      <c r="H7" s="281"/>
      <c r="I7" s="281"/>
      <c r="J7" s="305"/>
    </row>
    <row r="8" spans="3:10">
      <c r="C8" s="298">
        <v>39722</v>
      </c>
      <c r="D8" s="283">
        <v>0</v>
      </c>
      <c r="E8" s="283">
        <v>0</v>
      </c>
      <c r="F8" s="301">
        <v>0</v>
      </c>
      <c r="G8" s="301">
        <v>0</v>
      </c>
      <c r="H8" s="281"/>
      <c r="I8" s="303"/>
      <c r="J8" s="310"/>
    </row>
    <row r="9" spans="3:10">
      <c r="C9" s="298">
        <v>39753</v>
      </c>
      <c r="D9" s="283">
        <v>0</v>
      </c>
      <c r="E9" s="283">
        <v>0</v>
      </c>
      <c r="F9" s="301">
        <v>0</v>
      </c>
      <c r="G9" s="301">
        <v>0</v>
      </c>
      <c r="H9" s="281"/>
      <c r="I9" s="303"/>
      <c r="J9" s="281"/>
    </row>
    <row r="10" spans="3:10">
      <c r="C10" s="298">
        <v>39783</v>
      </c>
      <c r="D10" s="283">
        <v>0</v>
      </c>
      <c r="E10" s="283">
        <v>0</v>
      </c>
      <c r="F10" s="301">
        <v>0</v>
      </c>
      <c r="G10" s="301">
        <v>0</v>
      </c>
      <c r="H10" s="281"/>
      <c r="I10" s="303"/>
      <c r="J10" s="281"/>
    </row>
    <row r="11" spans="3:10">
      <c r="C11" s="298">
        <v>39814</v>
      </c>
      <c r="D11" s="283">
        <v>0</v>
      </c>
      <c r="E11" s="283">
        <v>0</v>
      </c>
      <c r="F11" s="301">
        <v>0</v>
      </c>
      <c r="G11" s="301">
        <v>0</v>
      </c>
      <c r="H11" s="281"/>
      <c r="I11" s="303"/>
      <c r="J11" s="281"/>
    </row>
    <row r="12" spans="3:10">
      <c r="C12" s="298">
        <v>39845</v>
      </c>
      <c r="D12" s="283">
        <v>0</v>
      </c>
      <c r="E12" s="283">
        <v>0</v>
      </c>
      <c r="F12" s="301">
        <v>0</v>
      </c>
      <c r="G12" s="301">
        <v>0</v>
      </c>
      <c r="H12" s="281"/>
      <c r="I12" s="303"/>
      <c r="J12" s="281"/>
    </row>
    <row r="13" spans="3:10">
      <c r="C13" s="298">
        <v>39873</v>
      </c>
      <c r="D13" s="283">
        <v>0</v>
      </c>
      <c r="E13" s="283">
        <v>0</v>
      </c>
      <c r="F13" s="301">
        <v>0</v>
      </c>
      <c r="G13" s="301">
        <v>0</v>
      </c>
      <c r="H13" s="281"/>
      <c r="I13" s="303"/>
      <c r="J13" s="281"/>
    </row>
    <row r="14" spans="3:10">
      <c r="C14" s="298">
        <v>39904</v>
      </c>
      <c r="D14" s="283">
        <v>0</v>
      </c>
      <c r="E14" s="283">
        <v>0</v>
      </c>
      <c r="F14" s="301">
        <v>0</v>
      </c>
      <c r="G14" s="301">
        <v>0</v>
      </c>
      <c r="H14" s="281"/>
      <c r="I14" s="303"/>
      <c r="J14" s="281"/>
    </row>
    <row r="15" spans="3:10">
      <c r="C15" s="298">
        <v>39934</v>
      </c>
      <c r="D15" s="283">
        <v>0</v>
      </c>
      <c r="E15" s="283">
        <v>0</v>
      </c>
      <c r="F15" s="301">
        <v>0</v>
      </c>
      <c r="G15" s="301">
        <v>0</v>
      </c>
      <c r="H15" s="281"/>
      <c r="I15" s="303"/>
      <c r="J15" s="281"/>
    </row>
    <row r="16" spans="3:10">
      <c r="C16" s="298">
        <v>39965</v>
      </c>
      <c r="D16" s="283">
        <v>0</v>
      </c>
      <c r="E16" s="283">
        <v>0</v>
      </c>
      <c r="F16" s="301">
        <v>0</v>
      </c>
      <c r="G16" s="301">
        <v>0</v>
      </c>
      <c r="H16" s="281"/>
      <c r="I16" s="303"/>
    </row>
    <row r="17" spans="3:9">
      <c r="C17" s="298">
        <v>39995</v>
      </c>
      <c r="D17" s="283">
        <v>0</v>
      </c>
      <c r="E17" s="283">
        <v>0</v>
      </c>
      <c r="F17" s="301">
        <v>0</v>
      </c>
      <c r="G17" s="301">
        <v>0</v>
      </c>
      <c r="H17" s="281"/>
      <c r="I17" s="303"/>
    </row>
    <row r="18" spans="3:9">
      <c r="C18" s="298">
        <v>40026</v>
      </c>
      <c r="D18" s="283">
        <v>0</v>
      </c>
      <c r="E18" s="283">
        <v>0</v>
      </c>
      <c r="F18" s="301">
        <v>0</v>
      </c>
      <c r="G18" s="301">
        <v>0</v>
      </c>
      <c r="H18" s="281"/>
      <c r="I18" s="303"/>
    </row>
    <row r="19" spans="3:9">
      <c r="C19" s="298">
        <v>40057</v>
      </c>
      <c r="D19" s="283">
        <v>0</v>
      </c>
      <c r="E19" s="283">
        <v>0</v>
      </c>
      <c r="F19" s="301">
        <v>0</v>
      </c>
      <c r="G19" s="301">
        <v>0</v>
      </c>
      <c r="H19" s="281"/>
      <c r="I19" s="303"/>
    </row>
    <row r="20" spans="3:9">
      <c r="C20" s="298">
        <v>40087</v>
      </c>
      <c r="D20" s="283">
        <v>0</v>
      </c>
      <c r="E20" s="283">
        <v>0</v>
      </c>
      <c r="F20" s="301">
        <v>0</v>
      </c>
      <c r="G20" s="301">
        <v>0</v>
      </c>
      <c r="H20" s="281"/>
      <c r="I20" s="303"/>
    </row>
    <row r="21" spans="3:9">
      <c r="C21" s="298">
        <v>40118</v>
      </c>
      <c r="D21" s="283">
        <v>0</v>
      </c>
      <c r="E21" s="283">
        <v>0</v>
      </c>
      <c r="F21" s="301">
        <v>0</v>
      </c>
      <c r="G21" s="301">
        <v>0</v>
      </c>
      <c r="H21" s="281"/>
      <c r="I21" s="303"/>
    </row>
    <row r="22" spans="3:9">
      <c r="C22" s="298">
        <v>40148</v>
      </c>
      <c r="D22" s="283">
        <v>0</v>
      </c>
      <c r="E22" s="283">
        <v>0</v>
      </c>
      <c r="F22" s="301">
        <v>0</v>
      </c>
      <c r="G22" s="301">
        <v>0</v>
      </c>
      <c r="H22" s="281"/>
      <c r="I22" s="303"/>
    </row>
    <row r="23" spans="3:9">
      <c r="C23" s="298">
        <v>40179</v>
      </c>
      <c r="D23" s="283">
        <v>0</v>
      </c>
      <c r="E23" s="283">
        <v>0</v>
      </c>
      <c r="F23" s="301">
        <v>0</v>
      </c>
      <c r="G23" s="301">
        <v>0</v>
      </c>
      <c r="H23" s="281"/>
      <c r="I23" s="303"/>
    </row>
    <row r="24" spans="3:9">
      <c r="C24" s="298">
        <v>40210</v>
      </c>
      <c r="D24" s="283">
        <v>0</v>
      </c>
      <c r="E24" s="283">
        <v>0</v>
      </c>
      <c r="F24" s="301">
        <v>0</v>
      </c>
      <c r="G24" s="301">
        <v>0</v>
      </c>
      <c r="H24" s="281"/>
      <c r="I24" s="303"/>
    </row>
    <row r="25" spans="3:9">
      <c r="C25" s="298">
        <v>40238</v>
      </c>
      <c r="D25" s="311">
        <v>5491483.0899999999</v>
      </c>
      <c r="E25" s="312">
        <v>0</v>
      </c>
      <c r="F25" s="308">
        <f>D25-E25</f>
        <v>5491483.0899999999</v>
      </c>
      <c r="G25" s="301">
        <v>0</v>
      </c>
      <c r="H25" s="281"/>
      <c r="I25" s="303"/>
    </row>
    <row r="26" spans="3:9">
      <c r="C26" s="298">
        <v>40269</v>
      </c>
      <c r="D26" s="311">
        <v>110788359.61</v>
      </c>
      <c r="E26" s="312">
        <v>0</v>
      </c>
      <c r="F26" s="308">
        <f>D26-E26</f>
        <v>110788359.61</v>
      </c>
      <c r="G26" s="301">
        <v>0</v>
      </c>
      <c r="H26" s="281"/>
      <c r="I26" s="304"/>
    </row>
    <row r="27" spans="3:9">
      <c r="C27" s="298">
        <v>40299</v>
      </c>
      <c r="D27" s="311">
        <v>59032148.450000003</v>
      </c>
      <c r="E27" s="312">
        <v>0</v>
      </c>
      <c r="F27" s="308">
        <f>D27-E27</f>
        <v>59032148.450000003</v>
      </c>
      <c r="G27" s="301">
        <v>0</v>
      </c>
      <c r="H27" s="281"/>
      <c r="I27" s="304"/>
    </row>
    <row r="28" spans="3:9">
      <c r="C28" s="298">
        <v>40330</v>
      </c>
      <c r="D28" s="311">
        <v>18113270.699999999</v>
      </c>
      <c r="E28" s="312">
        <v>0</v>
      </c>
      <c r="F28" s="308">
        <f>D28-E28</f>
        <v>18113270.699999999</v>
      </c>
      <c r="G28" s="301">
        <v>0</v>
      </c>
      <c r="H28" s="281"/>
      <c r="I28" s="304"/>
    </row>
    <row r="29" spans="3:9">
      <c r="C29" s="298">
        <v>40360</v>
      </c>
      <c r="D29" s="311">
        <v>8213189.9199999999</v>
      </c>
      <c r="E29" s="312">
        <v>0</v>
      </c>
      <c r="F29" s="308">
        <f>D29-E29</f>
        <v>8213189.9199999999</v>
      </c>
      <c r="G29" s="301">
        <v>0</v>
      </c>
      <c r="H29" s="281"/>
      <c r="I29" s="304"/>
    </row>
    <row r="30" spans="3:9">
      <c r="C30" s="299" t="s">
        <v>362</v>
      </c>
      <c r="D30" s="294"/>
      <c r="E30" s="294"/>
      <c r="F30" s="294"/>
      <c r="G30" s="307">
        <v>8626560.6783751454</v>
      </c>
      <c r="H30" s="281"/>
      <c r="I30" s="302"/>
    </row>
    <row r="33" spans="3:9" ht="27.95">
      <c r="C33" s="292" t="s">
        <v>363</v>
      </c>
      <c r="D33" s="499" t="s">
        <v>364</v>
      </c>
      <c r="E33" s="293" t="s">
        <v>365</v>
      </c>
      <c r="F33" s="291" t="s">
        <v>366</v>
      </c>
      <c r="G33" s="281"/>
      <c r="H33" s="281"/>
      <c r="I33" s="281"/>
    </row>
    <row r="34" spans="3:9">
      <c r="C34" s="297">
        <v>0.15</v>
      </c>
      <c r="D34" s="499"/>
      <c r="E34" s="286">
        <v>19</v>
      </c>
      <c r="F34" s="296">
        <v>8626560.6783751454</v>
      </c>
      <c r="G34" s="281"/>
      <c r="H34" s="281"/>
      <c r="I34" s="281"/>
    </row>
    <row r="35" spans="3:9">
      <c r="C35" s="282">
        <v>1</v>
      </c>
      <c r="D35" s="287">
        <v>40299</v>
      </c>
      <c r="E35" s="288">
        <v>3</v>
      </c>
      <c r="F35" s="288">
        <v>1435581.1154946268</v>
      </c>
      <c r="G35" s="281"/>
      <c r="H35" s="281"/>
      <c r="I35" s="281"/>
    </row>
    <row r="36" spans="3:9">
      <c r="C36" s="282">
        <v>2</v>
      </c>
      <c r="D36" s="287">
        <v>40330</v>
      </c>
      <c r="E36" s="288">
        <v>2</v>
      </c>
      <c r="F36" s="288">
        <v>957054.07699641783</v>
      </c>
      <c r="G36" s="281"/>
      <c r="H36" s="281"/>
      <c r="I36" s="281"/>
    </row>
    <row r="37" spans="3:9">
      <c r="C37" s="282">
        <v>3</v>
      </c>
      <c r="D37" s="287">
        <v>40360</v>
      </c>
      <c r="E37" s="288">
        <v>2</v>
      </c>
      <c r="F37" s="288">
        <v>957054.07699641783</v>
      </c>
      <c r="G37" s="281"/>
      <c r="H37" s="281"/>
      <c r="I37" s="281"/>
    </row>
    <row r="38" spans="3:9">
      <c r="C38" s="282">
        <v>4</v>
      </c>
      <c r="D38" s="287">
        <v>40391</v>
      </c>
      <c r="E38" s="288">
        <v>2</v>
      </c>
      <c r="F38" s="288">
        <v>957054.07699641783</v>
      </c>
      <c r="G38" s="281"/>
      <c r="H38" s="281"/>
      <c r="I38" s="281"/>
    </row>
    <row r="39" spans="3:9">
      <c r="C39" s="282">
        <v>5</v>
      </c>
      <c r="D39" s="287">
        <v>40422</v>
      </c>
      <c r="E39" s="288">
        <v>2</v>
      </c>
      <c r="F39" s="288">
        <v>957054.07699641783</v>
      </c>
      <c r="G39" s="281"/>
      <c r="H39" s="281"/>
      <c r="I39" s="281"/>
    </row>
    <row r="40" spans="3:9">
      <c r="C40" s="282">
        <v>6</v>
      </c>
      <c r="D40" s="287">
        <v>40452</v>
      </c>
      <c r="E40" s="288">
        <v>1</v>
      </c>
      <c r="F40" s="288">
        <v>478527.03849820892</v>
      </c>
      <c r="G40" s="281"/>
      <c r="H40" s="281"/>
      <c r="I40" s="281"/>
    </row>
    <row r="41" spans="3:9">
      <c r="C41" s="282">
        <v>7</v>
      </c>
      <c r="D41" s="287">
        <v>40483</v>
      </c>
      <c r="E41" s="288">
        <v>1</v>
      </c>
      <c r="F41" s="288">
        <v>478527.03849820892</v>
      </c>
      <c r="G41" s="281"/>
      <c r="H41" s="281"/>
      <c r="I41" s="281"/>
    </row>
    <row r="42" spans="3:9">
      <c r="C42" s="282">
        <v>8</v>
      </c>
      <c r="D42" s="287">
        <v>40513</v>
      </c>
      <c r="E42" s="288">
        <v>1</v>
      </c>
      <c r="F42" s="288">
        <v>478527.03849820892</v>
      </c>
      <c r="G42" s="281"/>
      <c r="H42" s="281"/>
      <c r="I42" s="281"/>
    </row>
    <row r="43" spans="3:9">
      <c r="C43" s="282">
        <v>9</v>
      </c>
      <c r="D43" s="287">
        <v>40544</v>
      </c>
      <c r="E43" s="288">
        <v>1</v>
      </c>
      <c r="F43" s="288">
        <v>478527.03849820892</v>
      </c>
      <c r="G43" s="281"/>
      <c r="H43" s="281"/>
      <c r="I43" s="281"/>
    </row>
    <row r="44" spans="3:9">
      <c r="C44" s="282">
        <v>10</v>
      </c>
      <c r="D44" s="287">
        <v>40575</v>
      </c>
      <c r="E44" s="288">
        <v>1</v>
      </c>
      <c r="F44" s="288">
        <v>478527.03849820892</v>
      </c>
      <c r="G44" s="281"/>
      <c r="H44" s="281"/>
      <c r="I44" s="281"/>
    </row>
    <row r="45" spans="3:9">
      <c r="C45" s="282">
        <v>11</v>
      </c>
      <c r="D45" s="287">
        <v>40603</v>
      </c>
      <c r="E45" s="288">
        <v>1</v>
      </c>
      <c r="F45" s="288">
        <v>478527.03849820892</v>
      </c>
      <c r="G45" s="281"/>
      <c r="H45" s="281"/>
      <c r="I45" s="281"/>
    </row>
    <row r="46" spans="3:9">
      <c r="C46" s="282">
        <v>12</v>
      </c>
      <c r="D46" s="287">
        <v>40634</v>
      </c>
      <c r="E46" s="288">
        <v>1</v>
      </c>
      <c r="F46" s="288">
        <v>478527.03849820892</v>
      </c>
      <c r="G46" s="281"/>
      <c r="H46" s="281"/>
      <c r="I46" s="281"/>
    </row>
    <row r="47" spans="3:9">
      <c r="C47" s="282">
        <v>13</v>
      </c>
      <c r="D47" s="287">
        <v>40664</v>
      </c>
      <c r="E47" s="288">
        <v>1</v>
      </c>
      <c r="F47" s="288">
        <v>478527.03849820892</v>
      </c>
    </row>
    <row r="48" spans="3:9">
      <c r="C48" s="282">
        <v>14</v>
      </c>
      <c r="D48" s="287">
        <v>40695</v>
      </c>
      <c r="E48" s="288">
        <v>0</v>
      </c>
      <c r="F48" s="288">
        <v>0</v>
      </c>
    </row>
    <row r="49" spans="3:6">
      <c r="C49" s="282">
        <v>15</v>
      </c>
      <c r="D49" s="287">
        <v>40725</v>
      </c>
      <c r="E49" s="288">
        <v>0</v>
      </c>
      <c r="F49" s="288">
        <v>0</v>
      </c>
    </row>
    <row r="50" spans="3:6">
      <c r="C50" s="282">
        <v>16</v>
      </c>
      <c r="D50" s="287">
        <v>40756</v>
      </c>
      <c r="E50" s="288">
        <v>0</v>
      </c>
      <c r="F50" s="288">
        <v>0</v>
      </c>
    </row>
    <row r="51" spans="3:6">
      <c r="C51" s="282">
        <v>17</v>
      </c>
      <c r="D51" s="287">
        <v>40787</v>
      </c>
      <c r="E51" s="288">
        <v>0</v>
      </c>
      <c r="F51" s="288">
        <v>0</v>
      </c>
    </row>
    <row r="52" spans="3:6">
      <c r="C52" s="282">
        <v>18</v>
      </c>
      <c r="D52" s="287">
        <v>40817</v>
      </c>
      <c r="E52" s="288">
        <v>0</v>
      </c>
      <c r="F52" s="288">
        <v>0</v>
      </c>
    </row>
    <row r="53" spans="3:6">
      <c r="C53" s="282">
        <v>19</v>
      </c>
      <c r="D53" s="287">
        <v>40848</v>
      </c>
      <c r="E53" s="288">
        <v>0</v>
      </c>
      <c r="F53" s="288">
        <v>0</v>
      </c>
    </row>
    <row r="54" spans="3:6">
      <c r="C54" s="282">
        <v>20</v>
      </c>
      <c r="D54" s="287">
        <v>40878</v>
      </c>
      <c r="E54" s="288">
        <v>0</v>
      </c>
      <c r="F54" s="288">
        <v>0</v>
      </c>
    </row>
    <row r="55" spans="3:6">
      <c r="C55" s="282">
        <v>21</v>
      </c>
      <c r="D55" s="287">
        <v>40909</v>
      </c>
      <c r="E55" s="288">
        <v>0</v>
      </c>
      <c r="F55" s="288">
        <v>0</v>
      </c>
    </row>
    <row r="56" spans="3:6">
      <c r="C56" s="282">
        <v>22</v>
      </c>
      <c r="D56" s="287">
        <v>40940</v>
      </c>
      <c r="E56" s="288">
        <v>0</v>
      </c>
      <c r="F56" s="288">
        <v>0</v>
      </c>
    </row>
    <row r="57" spans="3:6">
      <c r="C57" s="282">
        <v>23</v>
      </c>
      <c r="D57" s="287">
        <v>40969</v>
      </c>
      <c r="E57" s="288">
        <v>0</v>
      </c>
      <c r="F57" s="288">
        <v>0</v>
      </c>
    </row>
    <row r="58" spans="3:6">
      <c r="C58" s="282">
        <v>24</v>
      </c>
      <c r="D58" s="287">
        <v>41000</v>
      </c>
      <c r="E58" s="288">
        <v>0</v>
      </c>
      <c r="F58" s="288">
        <v>0</v>
      </c>
    </row>
    <row r="59" spans="3:6">
      <c r="C59" s="285"/>
      <c r="D59" s="289" t="s">
        <v>13</v>
      </c>
      <c r="E59" s="290">
        <v>19</v>
      </c>
      <c r="F59" s="295">
        <v>9092013.7314659692</v>
      </c>
    </row>
  </sheetData>
  <mergeCells count="5">
    <mergeCell ref="D33:D34"/>
    <mergeCell ref="G5:G6"/>
    <mergeCell ref="C5:C6"/>
    <mergeCell ref="D5:E5"/>
    <mergeCell ref="F5:F6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8785BC711E134FBAD535BC61C6E57A" ma:contentTypeVersion="3" ma:contentTypeDescription="Crie um novo documento." ma:contentTypeScope="" ma:versionID="1ce06025c17acb8071ac2600dc975c94">
  <xsd:schema xmlns:xsd="http://www.w3.org/2001/XMLSchema" xmlns:xs="http://www.w3.org/2001/XMLSchema" xmlns:p="http://schemas.microsoft.com/office/2006/metadata/properties" xmlns:ns2="638e83a3-9e52-49fb-982a-146fc436d5cc" targetNamespace="http://schemas.microsoft.com/office/2006/metadata/properties" ma:root="true" ma:fieldsID="52f22ffa748393c486a0e008911da4b0" ns2:_="">
    <xsd:import namespace="638e83a3-9e52-49fb-982a-146fc436d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e83a3-9e52-49fb-982a-146fc436d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F63670C-43F4-4491-9912-46099F4EF134}"/>
</file>

<file path=customXml/itemProps2.xml><?xml version="1.0" encoding="utf-8"?>
<ds:datastoreItem xmlns:ds="http://schemas.openxmlformats.org/officeDocument/2006/customXml" ds:itemID="{89F64E31-320E-46E5-A062-306097D8F854}"/>
</file>

<file path=customXml/itemProps3.xml><?xml version="1.0" encoding="utf-8"?>
<ds:datastoreItem xmlns:ds="http://schemas.openxmlformats.org/officeDocument/2006/customXml" ds:itemID="{5B806491-B3F3-4B51-8435-CEEBA62D22AB}"/>
</file>

<file path=customXml/itemProps4.xml><?xml version="1.0" encoding="utf-8"?>
<ds:datastoreItem xmlns:ds="http://schemas.openxmlformats.org/officeDocument/2006/customXml" ds:itemID="{AC997642-9028-4D58-B8B7-18254B2AD5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Preferred Customer</dc:creator>
  <cp:keywords/>
  <dc:description/>
  <cp:lastModifiedBy>Felipe Augusto Didonet</cp:lastModifiedBy>
  <cp:revision/>
  <dcterms:created xsi:type="dcterms:W3CDTF">2006-01-02T12:03:39Z</dcterms:created>
  <dcterms:modified xsi:type="dcterms:W3CDTF">2023-07-14T16:15:20Z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0x0101002A8785BC711E134FBAD535BC61C6E57A</vt:lpwstr>
  </property>
  <property fmtid="{D5CDD505-2E9C-101B-9397-08002B2CF9AE}" pid="3" name="ContentType">
    <vt:lpwstr>Documento</vt:lpwstr>
  </property>
</Properties>
</file>