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nx-2.1.1\jinx-examples\"/>
    </mc:Choice>
  </mc:AlternateContent>
  <xr:revisionPtr revIDLastSave="0" documentId="13_ncr:1_{324F89CC-A2B2-4F9F-9DD8-E18AC78A932A}" xr6:coauthVersionLast="45" xr6:coauthVersionMax="45" xr10:uidLastSave="{00000000-0000-0000-0000-000000000000}"/>
  <bookViews>
    <workbookView xWindow="-96" yWindow="-96" windowWidth="23232" windowHeight="12552" activeTab="3" xr2:uid="{00000000-000D-0000-FFFF-FFFF00000000}"/>
  </bookViews>
  <sheets>
    <sheet name="Index" sheetId="3" r:id="rId1"/>
    <sheet name="Meta data" sheetId="1" r:id="rId2"/>
    <sheet name="Barbarian" sheetId="2" r:id="rId3"/>
    <sheet name="Blood Hun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4" l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27" i="4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M35" i="4"/>
  <c r="L34" i="4" a="1"/>
  <c r="M36" i="4"/>
  <c r="L35" i="4" a="1"/>
  <c r="M30" i="4"/>
  <c r="L29" i="4" a="1"/>
  <c r="N41" i="4" a="1"/>
  <c r="N38" i="4" a="1"/>
  <c r="L45" i="4" a="1"/>
  <c r="L42" i="4" a="1"/>
  <c r="L39" i="4" a="1"/>
  <c r="L31" i="4" a="1"/>
  <c r="N33" i="4" a="1"/>
  <c r="N27" i="4" a="1"/>
  <c r="N46" i="4" a="1"/>
  <c r="N45" i="4" a="1"/>
  <c r="N44" i="4" a="1"/>
  <c r="N43" i="4" a="1"/>
  <c r="N42" i="4" a="1"/>
  <c r="N40" i="4" a="1"/>
  <c r="N39" i="4" a="1"/>
  <c r="N37" i="4" a="1"/>
  <c r="N31" i="4" a="1"/>
  <c r="N32" i="4" a="1"/>
  <c r="L43" i="4" a="1"/>
  <c r="L40" i="4" a="1"/>
  <c r="L37" i="4" a="1"/>
  <c r="M32" i="4"/>
  <c r="M46" i="4"/>
  <c r="M45" i="4"/>
  <c r="M44" i="4"/>
  <c r="M43" i="4"/>
  <c r="M42" i="4"/>
  <c r="M41" i="4"/>
  <c r="M40" i="4"/>
  <c r="M39" i="4"/>
  <c r="M38" i="4"/>
  <c r="M37" i="4"/>
  <c r="L36" i="4" a="1"/>
  <c r="M31" i="4"/>
  <c r="L30" i="4" a="1"/>
  <c r="L44" i="4" a="1"/>
  <c r="L41" i="4" a="1"/>
  <c r="L38" i="4" a="1"/>
  <c r="L46" i="4" a="1"/>
  <c r="I46" i="4" a="1"/>
  <c r="I45" i="4" a="1"/>
  <c r="I44" i="4" a="1"/>
  <c r="I43" i="4" a="1"/>
  <c r="I42" i="4" a="1"/>
  <c r="I41" i="4" a="1"/>
  <c r="I40" i="4" a="1"/>
  <c r="I39" i="4" a="1"/>
  <c r="I38" i="4" a="1"/>
  <c r="M33" i="4"/>
  <c r="L32" i="4" a="1"/>
  <c r="M27" i="4"/>
  <c r="L28" i="4" a="1"/>
  <c r="N36" i="4" a="1"/>
  <c r="N28" i="4" a="1"/>
  <c r="M34" i="4"/>
  <c r="L33" i="4" a="1"/>
  <c r="M28" i="4"/>
  <c r="L27" i="4" a="1"/>
  <c r="N35" i="4" a="1"/>
  <c r="N29" i="4" a="1"/>
  <c r="M29" i="4"/>
  <c r="N30" i="4" a="1"/>
  <c r="N30" i="4" l="1"/>
  <c r="N29" i="4"/>
  <c r="N35" i="4"/>
  <c r="L27" i="4"/>
  <c r="L33" i="4"/>
  <c r="N28" i="4"/>
  <c r="N36" i="4"/>
  <c r="L28" i="4"/>
  <c r="L32" i="4"/>
  <c r="I38" i="4"/>
  <c r="I39" i="4"/>
  <c r="I40" i="4"/>
  <c r="I41" i="4"/>
  <c r="I42" i="4"/>
  <c r="I43" i="4"/>
  <c r="I44" i="4"/>
  <c r="I45" i="4"/>
  <c r="I46" i="4"/>
  <c r="L46" i="4"/>
  <c r="L38" i="4"/>
  <c r="L41" i="4"/>
  <c r="L44" i="4"/>
  <c r="L30" i="4"/>
  <c r="L36" i="4"/>
  <c r="L37" i="4"/>
  <c r="L40" i="4"/>
  <c r="L43" i="4"/>
  <c r="N32" i="4"/>
  <c r="N31" i="4"/>
  <c r="N37" i="4"/>
  <c r="N39" i="4"/>
  <c r="N40" i="4"/>
  <c r="N42" i="4"/>
  <c r="N43" i="4"/>
  <c r="N44" i="4"/>
  <c r="N45" i="4"/>
  <c r="N46" i="4"/>
  <c r="N27" i="4"/>
  <c r="N33" i="4"/>
  <c r="L31" i="4"/>
  <c r="L39" i="4"/>
  <c r="L42" i="4"/>
  <c r="L45" i="4"/>
  <c r="N38" i="4"/>
  <c r="N41" i="4"/>
  <c r="L29" i="4"/>
  <c r="L35" i="4"/>
  <c r="L34" i="4"/>
  <c r="B50" i="2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P40" i="4" a="1"/>
  <c r="Q31" i="4" a="1"/>
  <c r="P31" i="4" a="1"/>
  <c r="P41" i="4" a="1"/>
  <c r="P29" i="4" a="1"/>
  <c r="Q29" i="4" a="1"/>
  <c r="Q37" i="4" a="1"/>
  <c r="P37" i="4" a="1"/>
  <c r="P27" i="4" a="1"/>
  <c r="Q27" i="4" a="1"/>
  <c r="P43" i="4" a="1"/>
  <c r="P33" i="4" a="1"/>
  <c r="Q33" i="4" a="1"/>
  <c r="P45" i="4" a="1"/>
  <c r="P28" i="4" a="1"/>
  <c r="Q28" i="4" a="1"/>
  <c r="P32" i="4" a="1"/>
  <c r="Q32" i="4" a="1"/>
  <c r="P44" i="4" a="1"/>
  <c r="Q34" i="4" a="1"/>
  <c r="P34" i="4" a="1"/>
  <c r="P39" i="4" a="1"/>
  <c r="P42" i="4" a="1"/>
  <c r="P46" i="4" a="1"/>
  <c r="P38" i="4" a="1"/>
  <c r="Q30" i="4" a="1"/>
  <c r="P30" i="4" a="1"/>
  <c r="P35" i="4" a="1"/>
  <c r="Q35" i="4" a="1"/>
  <c r="Q36" i="4" a="1"/>
  <c r="P36" i="4" a="1"/>
  <c r="I42" i="2" a="1"/>
  <c r="I39" i="2" a="1"/>
  <c r="I43" i="2" a="1"/>
  <c r="I45" i="2" a="1"/>
  <c r="I44" i="2" a="1"/>
  <c r="I40" i="2" a="1"/>
  <c r="I46" i="2" a="1"/>
  <c r="I41" i="2" a="1"/>
  <c r="I38" i="2" a="1"/>
  <c r="N51" i="2" a="1"/>
  <c r="N57" i="2" a="1"/>
  <c r="N63" i="2" a="1"/>
  <c r="N69" i="2" a="1"/>
  <c r="N58" i="2" a="1"/>
  <c r="N52" i="2" a="1"/>
  <c r="N53" i="2" a="1"/>
  <c r="N59" i="2" a="1"/>
  <c r="N54" i="2" a="1"/>
  <c r="N67" i="2" a="1"/>
  <c r="N62" i="2" a="1"/>
  <c r="N60" i="2" a="1"/>
  <c r="N66" i="2" a="1"/>
  <c r="N56" i="2" a="1"/>
  <c r="N68" i="2" a="1"/>
  <c r="N64" i="2" a="1"/>
  <c r="N61" i="2" a="1"/>
  <c r="N55" i="2" a="1"/>
  <c r="N65" i="2" a="1"/>
  <c r="N50" i="2" a="1"/>
  <c r="M63" i="2"/>
  <c r="M66" i="2"/>
  <c r="M68" i="2"/>
  <c r="M62" i="2"/>
  <c r="M64" i="2"/>
  <c r="M67" i="2"/>
  <c r="M58" i="2"/>
  <c r="M59" i="2"/>
  <c r="M61" i="2"/>
  <c r="M65" i="2"/>
  <c r="M60" i="2"/>
  <c r="M69" i="2"/>
  <c r="M56" i="2"/>
  <c r="M52" i="2"/>
  <c r="M57" i="2"/>
  <c r="M53" i="2"/>
  <c r="M55" i="2"/>
  <c r="M51" i="2"/>
  <c r="M54" i="2"/>
  <c r="M50" i="2"/>
  <c r="L60" i="2" a="1"/>
  <c r="L66" i="2" a="1"/>
  <c r="L55" i="2" a="1"/>
  <c r="L62" i="2" a="1"/>
  <c r="L64" i="2" a="1"/>
  <c r="L59" i="2" a="1"/>
  <c r="L65" i="2" a="1"/>
  <c r="L54" i="2" a="1"/>
  <c r="L61" i="2" a="1"/>
  <c r="L67" i="2" a="1"/>
  <c r="L56" i="2" a="1"/>
  <c r="L68" i="2" a="1"/>
  <c r="L58" i="2" a="1"/>
  <c r="L53" i="2" a="1"/>
  <c r="L51" i="2" a="1"/>
  <c r="L57" i="2" a="1"/>
  <c r="L63" i="2" a="1"/>
  <c r="L69" i="2" a="1"/>
  <c r="L52" i="2" a="1"/>
  <c r="L50" i="2" a="1"/>
  <c r="P36" i="4" l="1"/>
  <c r="Q36" i="4"/>
  <c r="Q35" i="4"/>
  <c r="P35" i="4"/>
  <c r="P30" i="4"/>
  <c r="Q30" i="4"/>
  <c r="P38" i="4"/>
  <c r="P46" i="4"/>
  <c r="P42" i="4"/>
  <c r="P39" i="4"/>
  <c r="P34" i="4"/>
  <c r="Q34" i="4"/>
  <c r="P44" i="4"/>
  <c r="Q32" i="4"/>
  <c r="P32" i="4"/>
  <c r="Q28" i="4"/>
  <c r="P28" i="4"/>
  <c r="P45" i="4"/>
  <c r="Q33" i="4"/>
  <c r="P33" i="4"/>
  <c r="P43" i="4"/>
  <c r="Q27" i="4"/>
  <c r="P27" i="4"/>
  <c r="P37" i="4"/>
  <c r="Q37" i="4"/>
  <c r="Q29" i="4"/>
  <c r="P29" i="4"/>
  <c r="P41" i="4"/>
  <c r="P31" i="4"/>
  <c r="Q31" i="4"/>
  <c r="P40" i="4"/>
  <c r="I41" i="2"/>
  <c r="I53" i="2" s="1"/>
  <c r="I64" i="2" s="1"/>
  <c r="I46" i="2"/>
  <c r="I40" i="2"/>
  <c r="I44" i="2"/>
  <c r="I56" i="2" s="1"/>
  <c r="I67" i="2" s="1"/>
  <c r="I45" i="2"/>
  <c r="I57" i="2" s="1"/>
  <c r="I68" i="2" s="1"/>
  <c r="I43" i="2"/>
  <c r="I55" i="2" s="1"/>
  <c r="I66" i="2" s="1"/>
  <c r="I39" i="2"/>
  <c r="I42" i="2"/>
  <c r="I54" i="2" s="1"/>
  <c r="I65" i="2" s="1"/>
  <c r="I38" i="2"/>
  <c r="N65" i="2"/>
  <c r="N55" i="2"/>
  <c r="N61" i="2"/>
  <c r="N64" i="2"/>
  <c r="N68" i="2"/>
  <c r="N56" i="2"/>
  <c r="N66" i="2"/>
  <c r="N60" i="2"/>
  <c r="N62" i="2"/>
  <c r="N67" i="2"/>
  <c r="N54" i="2"/>
  <c r="N59" i="2"/>
  <c r="N53" i="2"/>
  <c r="N52" i="2"/>
  <c r="N58" i="2"/>
  <c r="N69" i="2"/>
  <c r="N63" i="2"/>
  <c r="N57" i="2"/>
  <c r="N51" i="2"/>
  <c r="N50" i="2"/>
  <c r="L52" i="2"/>
  <c r="L69" i="2"/>
  <c r="L63" i="2"/>
  <c r="L57" i="2"/>
  <c r="L51" i="2"/>
  <c r="L53" i="2"/>
  <c r="L58" i="2"/>
  <c r="L68" i="2"/>
  <c r="L56" i="2"/>
  <c r="L67" i="2"/>
  <c r="L61" i="2"/>
  <c r="L54" i="2"/>
  <c r="L65" i="2"/>
  <c r="L59" i="2"/>
  <c r="L64" i="2"/>
  <c r="L62" i="2"/>
  <c r="L55" i="2"/>
  <c r="L66" i="2"/>
  <c r="L60" i="2"/>
  <c r="L50" i="2"/>
  <c r="Q46" i="4" a="1"/>
  <c r="Q44" i="4" a="1"/>
  <c r="Q42" i="4" a="1"/>
  <c r="Q41" i="4" a="1"/>
  <c r="Q45" i="4" a="1"/>
  <c r="Q43" i="4" a="1"/>
  <c r="Q39" i="4" a="1"/>
  <c r="Q40" i="4" a="1"/>
  <c r="Q38" i="4" a="1"/>
  <c r="P50" i="2" a="1"/>
  <c r="P61" i="2" a="1"/>
  <c r="P62" i="2" a="1"/>
  <c r="P67" i="2" a="1"/>
  <c r="P66" i="2" a="1"/>
  <c r="P60" i="2" a="1"/>
  <c r="P56" i="2" a="1"/>
  <c r="P58" i="2" a="1"/>
  <c r="P53" i="2" a="1"/>
  <c r="P51" i="2" a="1"/>
  <c r="P69" i="2" a="1"/>
  <c r="P68" i="2" a="1"/>
  <c r="P55" i="2" a="1"/>
  <c r="P63" i="2" a="1"/>
  <c r="P52" i="2" a="1"/>
  <c r="P64" i="2" a="1"/>
  <c r="P54" i="2" a="1"/>
  <c r="P57" i="2" a="1"/>
  <c r="P59" i="2" a="1"/>
  <c r="P65" i="2" a="1"/>
  <c r="Q38" i="4" l="1"/>
  <c r="Q40" i="4"/>
  <c r="Q39" i="4"/>
  <c r="Q43" i="4"/>
  <c r="Q45" i="4"/>
  <c r="Q41" i="4"/>
  <c r="Q42" i="4"/>
  <c r="Q44" i="4"/>
  <c r="Q46" i="4"/>
  <c r="I60" i="2"/>
  <c r="I52" i="2"/>
  <c r="I63" i="2" s="1"/>
  <c r="I51" i="2"/>
  <c r="I62" i="2" s="1"/>
  <c r="I59" i="2"/>
  <c r="I50" i="2"/>
  <c r="I61" i="2" s="1"/>
  <c r="I58" i="2"/>
  <c r="I69" i="2" s="1"/>
  <c r="P65" i="2"/>
  <c r="P59" i="2"/>
  <c r="P57" i="2"/>
  <c r="P54" i="2"/>
  <c r="P64" i="2"/>
  <c r="P52" i="2"/>
  <c r="P63" i="2"/>
  <c r="P55" i="2"/>
  <c r="P68" i="2"/>
  <c r="P69" i="2"/>
  <c r="P51" i="2"/>
  <c r="P53" i="2"/>
  <c r="P58" i="2"/>
  <c r="P56" i="2"/>
  <c r="P60" i="2"/>
  <c r="P66" i="2"/>
  <c r="P67" i="2"/>
  <c r="P62" i="2"/>
  <c r="P61" i="2"/>
  <c r="P50" i="2"/>
  <c r="Q63" i="2" a="1"/>
  <c r="Q61" i="2" a="1"/>
  <c r="Q55" i="2" a="1"/>
  <c r="Q50" i="2" a="1"/>
  <c r="Q59" i="2" a="1"/>
  <c r="Q57" i="2" a="1"/>
  <c r="Q60" i="2" a="1"/>
  <c r="Q54" i="2" a="1"/>
  <c r="Q67" i="2" a="1"/>
  <c r="Q68" i="2" a="1"/>
  <c r="Q69" i="2" a="1"/>
  <c r="Q51" i="2" a="1"/>
  <c r="Q53" i="2" a="1"/>
  <c r="Q65" i="2" a="1"/>
  <c r="Q58" i="2" a="1"/>
  <c r="Q56" i="2" a="1"/>
  <c r="Q66" i="2" a="1"/>
  <c r="Q64" i="2" a="1"/>
  <c r="Q52" i="2" a="1"/>
  <c r="Q62" i="2" a="1"/>
  <c r="C27" i="1" a="1"/>
  <c r="Q62" i="2" l="1"/>
  <c r="Q52" i="2"/>
  <c r="Q64" i="2"/>
  <c r="Q66" i="2"/>
  <c r="Q56" i="2"/>
  <c r="Q58" i="2"/>
  <c r="Q65" i="2"/>
  <c r="Q53" i="2"/>
  <c r="Q51" i="2"/>
  <c r="Q69" i="2"/>
  <c r="Q68" i="2"/>
  <c r="Q67" i="2"/>
  <c r="Q54" i="2"/>
  <c r="Q60" i="2"/>
  <c r="Q57" i="2"/>
  <c r="Q59" i="2"/>
  <c r="Q50" i="2"/>
  <c r="Q55" i="2"/>
  <c r="Q61" i="2"/>
  <c r="Q63" i="2"/>
  <c r="C27" i="1"/>
  <c r="D27" i="1" a="1"/>
  <c r="D27" i="1" l="1"/>
  <c r="E27" i="1" a="1"/>
  <c r="E27" i="1"/>
  <c r="F27" i="1" a="1"/>
  <c r="F27" i="1"/>
  <c r="C28" i="1" a="1"/>
  <c r="C28" i="1"/>
  <c r="D28" i="1" a="1"/>
  <c r="D28" i="1"/>
  <c r="E28" i="1" a="1"/>
  <c r="E28" i="1"/>
  <c r="F28" i="1" a="1"/>
  <c r="F28" i="1"/>
  <c r="C29" i="1" a="1"/>
  <c r="C29" i="1"/>
  <c r="D29" i="1" a="1"/>
  <c r="D29" i="1"/>
  <c r="E29" i="1" a="1"/>
  <c r="E29" i="1"/>
  <c r="F29" i="1" a="1"/>
  <c r="F29" i="1"/>
  <c r="C30" i="1" a="1"/>
  <c r="C30" i="1"/>
  <c r="D30" i="1" a="1"/>
  <c r="D30" i="1"/>
  <c r="E30" i="1" a="1"/>
  <c r="E30" i="1"/>
  <c r="F30" i="1" a="1"/>
  <c r="F30" i="1"/>
  <c r="C31" i="1" a="1"/>
  <c r="C31" i="1"/>
  <c r="D31" i="1" a="1"/>
  <c r="D31" i="1"/>
  <c r="E31" i="1" a="1"/>
  <c r="E31" i="1"/>
  <c r="F31" i="1" a="1"/>
  <c r="F31" i="1"/>
  <c r="C32" i="1" a="1"/>
  <c r="C32" i="1"/>
  <c r="D32" i="1" a="1"/>
  <c r="D32" i="1"/>
  <c r="E32" i="1" a="1"/>
  <c r="E32" i="1"/>
  <c r="F32" i="1" a="1"/>
  <c r="F32" i="1"/>
  <c r="C33" i="1" a="1"/>
  <c r="C33" i="1"/>
  <c r="D33" i="1" a="1"/>
  <c r="D33" i="1"/>
  <c r="E33" i="1" a="1"/>
  <c r="E33" i="1"/>
  <c r="F33" i="1" a="1"/>
  <c r="F33" i="1"/>
  <c r="C34" i="1" a="1"/>
  <c r="C34" i="1"/>
  <c r="D34" i="1" a="1"/>
  <c r="D34" i="1"/>
  <c r="E34" i="1" a="1"/>
  <c r="E34" i="1"/>
  <c r="F34" i="1" a="1"/>
  <c r="F34" i="1"/>
  <c r="C35" i="1" a="1"/>
  <c r="C35" i="1"/>
  <c r="D35" i="1" a="1"/>
  <c r="D35" i="1"/>
  <c r="E35" i="1" a="1"/>
  <c r="E35" i="1"/>
  <c r="F35" i="1" a="1"/>
  <c r="F35" i="1"/>
  <c r="C36" i="1" a="1"/>
  <c r="C36" i="1"/>
  <c r="D36" i="1" a="1"/>
  <c r="D36" i="1"/>
  <c r="E36" i="1" a="1"/>
  <c r="E36" i="1"/>
  <c r="F36" i="1" a="1"/>
  <c r="F36" i="1"/>
  <c r="C37" i="1" a="1"/>
  <c r="C37" i="1"/>
  <c r="D37" i="1" a="1"/>
  <c r="D37" i="1"/>
  <c r="E37" i="1" a="1"/>
  <c r="E37" i="1"/>
  <c r="F37" i="1" a="1"/>
  <c r="F37" i="1"/>
  <c r="C38" i="1" a="1"/>
  <c r="C38" i="1"/>
  <c r="D38" i="1" a="1"/>
  <c r="D38" i="1"/>
  <c r="E38" i="1" a="1"/>
  <c r="E38" i="1"/>
  <c r="F38" i="1" a="1"/>
  <c r="F38" i="1"/>
  <c r="C39" i="1" a="1"/>
  <c r="C39" i="1"/>
  <c r="D39" i="1" a="1"/>
  <c r="D39" i="1"/>
  <c r="E39" i="1" a="1"/>
  <c r="E39" i="1"/>
  <c r="F39" i="1" a="1"/>
  <c r="F39" i="1"/>
  <c r="C40" i="1" a="1"/>
  <c r="C40" i="1"/>
  <c r="D40" i="1" a="1"/>
  <c r="D40" i="1"/>
  <c r="E40" i="1" a="1"/>
  <c r="E40" i="1"/>
  <c r="F40" i="1" a="1"/>
  <c r="F40" i="1"/>
  <c r="C41" i="1" a="1"/>
  <c r="C41" i="1"/>
  <c r="D41" i="1" a="1"/>
  <c r="D41" i="1"/>
  <c r="E41" i="1" a="1"/>
  <c r="E41" i="1"/>
  <c r="F41" i="1" a="1"/>
  <c r="F41" i="1"/>
  <c r="C42" i="1" a="1"/>
  <c r="C42" i="1"/>
  <c r="D42" i="1" a="1"/>
  <c r="D42" i="1"/>
  <c r="E42" i="1" a="1"/>
  <c r="E42" i="1"/>
  <c r="F42" i="1" a="1"/>
  <c r="F42" i="1"/>
  <c r="C43" i="1" a="1"/>
  <c r="C43" i="1"/>
  <c r="D43" i="1" a="1"/>
  <c r="D43" i="1"/>
  <c r="E43" i="1" a="1"/>
  <c r="E43" i="1"/>
  <c r="F43" i="1" a="1"/>
  <c r="F43" i="1"/>
  <c r="C44" i="1" a="1"/>
  <c r="C44" i="1"/>
  <c r="D44" i="1" a="1"/>
  <c r="D44" i="1"/>
  <c r="E44" i="1" a="1"/>
  <c r="E44" i="1"/>
  <c r="F44" i="1" a="1"/>
  <c r="F44" i="1"/>
  <c r="C45" i="1" a="1"/>
  <c r="C45" i="1"/>
  <c r="D45" i="1" a="1"/>
  <c r="D45" i="1"/>
  <c r="E45" i="1" a="1"/>
  <c r="E45" i="1"/>
  <c r="F45" i="1" a="1"/>
  <c r="F45" i="1"/>
  <c r="C46" i="1" a="1"/>
  <c r="C46" i="1"/>
  <c r="D46" i="1" a="1"/>
  <c r="D46" i="1"/>
  <c r="E46" i="1" a="1"/>
  <c r="E46" i="1"/>
  <c r="F46" i="1" a="1"/>
  <c r="F46" i="1"/>
  <c r="C47" i="1" a="1"/>
  <c r="C47" i="1"/>
  <c r="D47" i="1" a="1"/>
  <c r="D47" i="1"/>
  <c r="E47" i="1" a="1"/>
  <c r="E47" i="1"/>
  <c r="F47" i="1" a="1"/>
  <c r="F47" i="1"/>
  <c r="B38" i="1"/>
  <c r="B39" i="1" l="1"/>
  <c r="B40" i="1" l="1"/>
  <c r="B41" i="1" l="1"/>
  <c r="B42" i="1" l="1"/>
  <c r="B43" i="1" l="1"/>
  <c r="B44" i="1" l="1"/>
  <c r="B45" i="1" l="1"/>
  <c r="B46" i="1" l="1"/>
  <c r="B47" i="1" l="1"/>
  <c r="B35" i="1" l="1"/>
  <c r="B34" i="1" l="1"/>
  <c r="B33" i="1" l="1"/>
  <c r="B32" i="1" l="1"/>
  <c r="B31" i="1" l="1"/>
  <c r="B30" i="1" l="1"/>
  <c r="B29" i="1" l="1"/>
  <c r="B28" i="1" l="1"/>
  <c r="B27" i="1" l="1"/>
  <c r="B27" i="2" l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N46" i="2" a="1"/>
  <c r="N37" i="2" a="1"/>
  <c r="N43" i="2" a="1"/>
  <c r="N32" i="2" a="1"/>
  <c r="N44" i="2" a="1"/>
  <c r="N39" i="2" a="1"/>
  <c r="N41" i="2" a="1"/>
  <c r="N30" i="2" a="1"/>
  <c r="N31" i="2" a="1"/>
  <c r="N38" i="2" a="1"/>
  <c r="N33" i="2" a="1"/>
  <c r="N45" i="2" a="1"/>
  <c r="N29" i="2" a="1"/>
  <c r="N36" i="2" a="1"/>
  <c r="N28" i="2" a="1"/>
  <c r="N34" i="2" a="1"/>
  <c r="N40" i="2" a="1"/>
  <c r="N35" i="2" a="1"/>
  <c r="N42" i="2" a="1"/>
  <c r="N27" i="2" a="1"/>
  <c r="M28" i="2"/>
  <c r="M40" i="2"/>
  <c r="M29" i="2"/>
  <c r="M30" i="2"/>
  <c r="M42" i="2"/>
  <c r="M44" i="2"/>
  <c r="M31" i="2"/>
  <c r="M43" i="2"/>
  <c r="M32" i="2"/>
  <c r="M33" i="2"/>
  <c r="M45" i="2"/>
  <c r="M34" i="2"/>
  <c r="M46" i="2"/>
  <c r="M41" i="2"/>
  <c r="M35" i="2"/>
  <c r="M36" i="2"/>
  <c r="M37" i="2"/>
  <c r="M38" i="2"/>
  <c r="M39" i="2"/>
  <c r="M27" i="2"/>
  <c r="L31" i="2" a="1"/>
  <c r="L43" i="2" a="1"/>
  <c r="L39" i="2" a="1"/>
  <c r="L35" i="2" a="1"/>
  <c r="L42" i="2" a="1"/>
  <c r="L37" i="2" a="1"/>
  <c r="L32" i="2" a="1"/>
  <c r="L38" i="2" a="1"/>
  <c r="L44" i="2" a="1"/>
  <c r="L33" i="2" a="1"/>
  <c r="L45" i="2" a="1"/>
  <c r="L41" i="2" a="1"/>
  <c r="L36" i="2" a="1"/>
  <c r="L28" i="2" a="1"/>
  <c r="L34" i="2" a="1"/>
  <c r="L40" i="2" a="1"/>
  <c r="L46" i="2" a="1"/>
  <c r="L29" i="2" a="1"/>
  <c r="L30" i="2" a="1"/>
  <c r="L27" i="2" a="1"/>
  <c r="N46" i="2" l="1"/>
  <c r="N42" i="2"/>
  <c r="N35" i="2"/>
  <c r="N40" i="2"/>
  <c r="N34" i="2"/>
  <c r="N28" i="2"/>
  <c r="N36" i="2"/>
  <c r="N29" i="2"/>
  <c r="N45" i="2"/>
  <c r="N33" i="2"/>
  <c r="N38" i="2"/>
  <c r="N31" i="2"/>
  <c r="N30" i="2"/>
  <c r="N41" i="2"/>
  <c r="N39" i="2"/>
  <c r="N44" i="2"/>
  <c r="N32" i="2"/>
  <c r="N43" i="2"/>
  <c r="N37" i="2"/>
  <c r="N27" i="2"/>
  <c r="L30" i="2"/>
  <c r="L29" i="2"/>
  <c r="L46" i="2"/>
  <c r="L40" i="2"/>
  <c r="L34" i="2"/>
  <c r="L28" i="2"/>
  <c r="L36" i="2"/>
  <c r="L41" i="2"/>
  <c r="L45" i="2"/>
  <c r="L33" i="2"/>
  <c r="L44" i="2"/>
  <c r="L38" i="2"/>
  <c r="L32" i="2"/>
  <c r="L37" i="2"/>
  <c r="L42" i="2"/>
  <c r="L35" i="2"/>
  <c r="L39" i="2"/>
  <c r="L43" i="2"/>
  <c r="L31" i="2"/>
  <c r="L27" i="2"/>
  <c r="Q34" i="2" a="1"/>
  <c r="P34" i="2" a="1"/>
  <c r="P39" i="2" a="1"/>
  <c r="Q28" i="2" a="1"/>
  <c r="P28" i="2" a="1"/>
  <c r="P43" i="2" a="1"/>
  <c r="Q36" i="2" a="1"/>
  <c r="P36" i="2" a="1"/>
  <c r="P31" i="2" a="1"/>
  <c r="Q29" i="2" a="1"/>
  <c r="P29" i="2" a="1"/>
  <c r="P41" i="2" a="1"/>
  <c r="Q27" i="2" a="1"/>
  <c r="P27" i="2" a="1"/>
  <c r="Q37" i="2" a="1"/>
  <c r="P37" i="2" a="1"/>
  <c r="P42" i="2" a="1"/>
  <c r="P45" i="2" a="1"/>
  <c r="Q33" i="2" a="1"/>
  <c r="P33" i="2" a="1"/>
  <c r="P44" i="2" a="1"/>
  <c r="P38" i="2" a="1"/>
  <c r="P46" i="2" a="1"/>
  <c r="Q30" i="2" a="1"/>
  <c r="P30" i="2" a="1"/>
  <c r="Q32" i="2" a="1"/>
  <c r="P32" i="2" a="1"/>
  <c r="P40" i="2" a="1"/>
  <c r="Q35" i="2" a="1"/>
  <c r="P35" i="2" a="1"/>
  <c r="Q31" i="2" a="1"/>
  <c r="P35" i="2" l="1"/>
  <c r="Q35" i="2"/>
  <c r="P40" i="2"/>
  <c r="P32" i="2"/>
  <c r="Q32" i="2"/>
  <c r="P30" i="2"/>
  <c r="Q30" i="2"/>
  <c r="P46" i="2"/>
  <c r="P38" i="2"/>
  <c r="P44" i="2"/>
  <c r="P33" i="2"/>
  <c r="Q33" i="2"/>
  <c r="P45" i="2"/>
  <c r="P42" i="2"/>
  <c r="P37" i="2"/>
  <c r="Q37" i="2"/>
  <c r="P27" i="2"/>
  <c r="Q27" i="2"/>
  <c r="P41" i="2"/>
  <c r="P29" i="2"/>
  <c r="Q29" i="2"/>
  <c r="P31" i="2"/>
  <c r="P36" i="2"/>
  <c r="Q36" i="2"/>
  <c r="P43" i="2"/>
  <c r="P28" i="2"/>
  <c r="Q28" i="2"/>
  <c r="P39" i="2"/>
  <c r="P34" i="2"/>
  <c r="Q34" i="2"/>
  <c r="Q31" i="2"/>
  <c r="Q41" i="2" a="1"/>
  <c r="Q46" i="2" a="1"/>
  <c r="Q38" i="2" a="1"/>
  <c r="Q44" i="2" a="1"/>
  <c r="Q39" i="2" a="1"/>
  <c r="Q45" i="2" a="1"/>
  <c r="Q43" i="2" a="1"/>
  <c r="Q42" i="2" a="1"/>
  <c r="Q40" i="2" a="1"/>
  <c r="Q40" i="2" l="1"/>
  <c r="Q42" i="2"/>
  <c r="Q43" i="2"/>
  <c r="Q45" i="2"/>
  <c r="Q39" i="2"/>
  <c r="Q44" i="2"/>
  <c r="Q38" i="2"/>
  <c r="Q46" i="2"/>
  <c r="Q4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<sst xmlns="http://schemas.openxmlformats.org/spreadsheetml/2006/main" count="214" uniqueCount="71">
  <si>
    <t>AC Values</t>
  </si>
  <si>
    <t>Saving throw values</t>
  </si>
  <si>
    <t>STR</t>
  </si>
  <si>
    <t>DEX</t>
  </si>
  <si>
    <t>CON</t>
  </si>
  <si>
    <t>INT</t>
  </si>
  <si>
    <t>WIS</t>
  </si>
  <si>
    <t>CHA</t>
  </si>
  <si>
    <t>Character Level</t>
  </si>
  <si>
    <t>Enemy Stats</t>
  </si>
  <si>
    <t>Bonuses</t>
  </si>
  <si>
    <t>Using this Spreadsheet</t>
  </si>
  <si>
    <t>Welcome</t>
  </si>
  <si>
    <t>Level Features</t>
  </si>
  <si>
    <t>Berserker Barbarian</t>
  </si>
  <si>
    <t>ASI</t>
  </si>
  <si>
    <t>Rage</t>
  </si>
  <si>
    <t>Unarmoured Defense</t>
  </si>
  <si>
    <t>Reckless Attack</t>
  </si>
  <si>
    <t>Danger Sense</t>
  </si>
  <si>
    <t>Primal Path (Berserker)</t>
  </si>
  <si>
    <t>Extra Attack</t>
  </si>
  <si>
    <t>Fast Movement</t>
  </si>
  <si>
    <t>Frenzy</t>
  </si>
  <si>
    <t>Mindless Rage</t>
  </si>
  <si>
    <t>Intimidating Presence</t>
  </si>
  <si>
    <t>Retaliation</t>
  </si>
  <si>
    <t>Feral Instinct</t>
  </si>
  <si>
    <t>Brutal Critical (2 total dice)</t>
  </si>
  <si>
    <t>Brutal Critical (3 total  dice)</t>
  </si>
  <si>
    <t>Brutal Critical (4 total  dice)</t>
  </si>
  <si>
    <t>Relentless Rage</t>
  </si>
  <si>
    <t>Persistent Rage</t>
  </si>
  <si>
    <t>Indomitable Might</t>
  </si>
  <si>
    <t>Primal Champion</t>
  </si>
  <si>
    <t>per hit</t>
  </si>
  <si>
    <t>per crit</t>
  </si>
  <si>
    <t>to hit</t>
  </si>
  <si>
    <t>Strength</t>
  </si>
  <si>
    <t>Number of Attacks</t>
  </si>
  <si>
    <t>Weapon dice</t>
  </si>
  <si>
    <t>Rage damage</t>
  </si>
  <si>
    <t>Crit dice</t>
  </si>
  <si>
    <t>Weapon upgrade  +1</t>
  </si>
  <si>
    <t>Weapon upgrade  +2</t>
  </si>
  <si>
    <t>Weapon upgrade  +3</t>
  </si>
  <si>
    <t>ASI (STR)</t>
  </si>
  <si>
    <t>Great weapon master</t>
  </si>
  <si>
    <t>ASI (SAVAGE ATTACKER)</t>
  </si>
  <si>
    <t>2d6</t>
  </si>
  <si>
    <t>magic weapon</t>
  </si>
  <si>
    <t>MISC</t>
  </si>
  <si>
    <t>Damage Sources: Variant Human, GWM + Reckless Attack + Savage Attacker, Greatsword (upgrading)</t>
  </si>
  <si>
    <t>Proficiency</t>
  </si>
  <si>
    <t>expected</t>
  </si>
  <si>
    <t>disadvantage</t>
  </si>
  <si>
    <t>advantage</t>
  </si>
  <si>
    <t>normal</t>
  </si>
  <si>
    <t>triple advantage</t>
  </si>
  <si>
    <t>Attack DC</t>
  </si>
  <si>
    <t>Example hit rolls (variable attack DC, AC fixed 10)</t>
  </si>
  <si>
    <t>hit chance</t>
  </si>
  <si>
    <t>Savage Attacker</t>
  </si>
  <si>
    <t>Crit Upgrade</t>
  </si>
  <si>
    <t>Great Weapon Master</t>
  </si>
  <si>
    <t>Magic Weapon +3</t>
  </si>
  <si>
    <t>Magic Weapon +2</t>
  </si>
  <si>
    <t>Bonus Attack</t>
  </si>
  <si>
    <t>Magic Weapon +1, Extra Attack</t>
  </si>
  <si>
    <t>Damage Sources: Variant Human, no GWM, Reckless Attack + Savage Attacker, Greatsword (upgrading)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</si>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</sst>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6" xfId="0" applyFill="1" applyBorder="1"/>
    <xf numFmtId="0" fontId="0" fillId="2" borderId="11" xfId="0" applyFill="1" applyBorder="1" applyAlignment="1">
      <alignment horizontal="center"/>
    </xf>
    <xf numFmtId="0" fontId="0" fillId="2" borderId="1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10" xfId="0" applyFill="1" applyBorder="1" applyAlignment="1">
      <alignment horizontal="center"/>
    </xf>
    <xf numFmtId="0" fontId="0" fillId="0" borderId="0" xfId="0" applyBorder="1" applyAlignment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5" xfId="0" applyBorder="1"/>
    <xf numFmtId="0" fontId="0" fillId="0" borderId="28" xfId="0" applyBorder="1"/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/>
    <xf numFmtId="0" fontId="0" fillId="0" borderId="19" xfId="0" applyFill="1" applyBorder="1" applyAlignment="1">
      <alignment horizontal="center"/>
    </xf>
    <xf numFmtId="0" fontId="0" fillId="0" borderId="26" xfId="0" applyFill="1" applyBorder="1"/>
    <xf numFmtId="0" fontId="0" fillId="0" borderId="30" xfId="0" applyFill="1" applyBorder="1" applyAlignment="1">
      <alignment horizontal="center"/>
    </xf>
    <xf numFmtId="0" fontId="0" fillId="4" borderId="28" xfId="0" applyFill="1" applyBorder="1"/>
    <xf numFmtId="0" fontId="0" fillId="2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2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5" xfId="0" applyBorder="1"/>
    <xf numFmtId="0" fontId="0" fillId="0" borderId="35" xfId="0" applyBorder="1"/>
    <xf numFmtId="0" fontId="0" fillId="0" borderId="23" xfId="0" applyBorder="1"/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/>
    <xf numFmtId="0" fontId="0" fillId="2" borderId="13" xfId="0" applyFill="1" applyBorder="1"/>
    <xf numFmtId="0" fontId="0" fillId="2" borderId="1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8" xfId="0" applyFill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19" xfId="1" applyFont="1" applyBorder="1"/>
    <xf numFmtId="0" fontId="0" fillId="0" borderId="27" xfId="0" applyBorder="1"/>
    <xf numFmtId="9" fontId="0" fillId="0" borderId="28" xfId="1" applyFont="1" applyBorder="1"/>
    <xf numFmtId="0" fontId="0" fillId="0" borderId="29" xfId="0" applyBorder="1"/>
    <xf numFmtId="9" fontId="0" fillId="0" borderId="30" xfId="1" applyFont="1" applyBorder="1"/>
    <xf numFmtId="9" fontId="0" fillId="0" borderId="31" xfId="1" applyFont="1" applyBorder="1"/>
    <xf numFmtId="0" fontId="0" fillId="0" borderId="33" xfId="0" applyBorder="1"/>
    <xf numFmtId="9" fontId="0" fillId="0" borderId="34" xfId="1" applyFont="1" applyBorder="1"/>
    <xf numFmtId="9" fontId="0" fillId="0" borderId="36" xfId="1" applyFont="1" applyBorder="1"/>
    <xf numFmtId="2" fontId="0" fillId="0" borderId="19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9" fontId="0" fillId="0" borderId="27" xfId="1" applyFon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9" fontId="0" fillId="0" borderId="29" xfId="1" applyFon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0" fontId="0" fillId="0" borderId="28" xfId="0" applyFill="1" applyBorder="1"/>
    <xf numFmtId="0" fontId="0" fillId="0" borderId="41" xfId="0" applyFill="1" applyBorder="1"/>
    <xf numFmtId="0" fontId="0" fillId="5" borderId="1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2" fontId="0" fillId="0" borderId="19" xfId="0" applyNumberFormat="1" applyFill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4" xfId="0" applyBorder="1"/>
    <xf numFmtId="2" fontId="0" fillId="0" borderId="34" xfId="0" applyNumberFormat="1" applyBorder="1" applyAlignment="1">
      <alignment horizontal="center"/>
    </xf>
    <xf numFmtId="0" fontId="0" fillId="0" borderId="36" xfId="0" applyFill="1" applyBorder="1"/>
    <xf numFmtId="0" fontId="0" fillId="2" borderId="10" xfId="0" applyFill="1" applyBorder="1"/>
    <xf numFmtId="0" fontId="0" fillId="0" borderId="35" xfId="0" applyFill="1" applyBorder="1"/>
    <xf numFmtId="0" fontId="0" fillId="0" borderId="37" xfId="0" applyFill="1" applyBorder="1"/>
    <xf numFmtId="9" fontId="0" fillId="0" borderId="33" xfId="1" applyFon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2" fontId="0" fillId="0" borderId="30" xfId="0" applyNumberFormat="1" applyFill="1" applyBorder="1" applyAlignment="1">
      <alignment horizontal="center"/>
    </xf>
    <xf numFmtId="9" fontId="0" fillId="0" borderId="24" xfId="1" applyFon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0" fillId="0" borderId="43" xfId="0" applyBorder="1"/>
    <xf numFmtId="0" fontId="0" fillId="0" borderId="43" xfId="0" applyFill="1" applyBorder="1"/>
    <xf numFmtId="0" fontId="0" fillId="0" borderId="44" xfId="0" applyFill="1" applyBorder="1"/>
    <xf numFmtId="0" fontId="0" fillId="2" borderId="17" xfId="0" applyFill="1" applyBorder="1"/>
    <xf numFmtId="0" fontId="0" fillId="0" borderId="44" xfId="0" applyBorder="1"/>
    <xf numFmtId="0" fontId="0" fillId="5" borderId="45" xfId="0" applyFill="1" applyBorder="1"/>
    <xf numFmtId="0" fontId="0" fillId="5" borderId="12" xfId="0" applyFill="1" applyBorder="1"/>
    <xf numFmtId="0" fontId="0" fillId="5" borderId="13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4" xfId="0" applyFill="1" applyBorder="1"/>
  </cellXfs>
  <cellStyles count="2">
    <cellStyle name="Normal" xfId="0" builtinId="0"/>
    <cellStyle name="Percent" xfId="1" builtinId="5"/>
  </cellStyles>
  <dxfs count="20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workbookViewId="0">
      <selection activeCell="K7" sqref="K7"/>
    </sheetView>
  </sheetViews>
  <sheetFormatPr defaultRowHeight="14.4" x14ac:dyDescent="0.55000000000000004"/>
  <cols>
    <col min="8" max="8" width="14.26171875" customWidth="1"/>
    <col min="9" max="9" width="16.734375" customWidth="1"/>
  </cols>
  <sheetData>
    <row r="1" spans="2:6" ht="14.7" thickBot="1" x14ac:dyDescent="0.6"/>
    <row r="2" spans="2:6" ht="14.7" thickBot="1" x14ac:dyDescent="0.6">
      <c r="B2" s="37" t="s">
        <v>11</v>
      </c>
      <c r="C2" s="38"/>
      <c r="D2" s="38"/>
      <c r="E2" s="38"/>
      <c r="F2" s="39"/>
    </row>
    <row r="3" spans="2:6" x14ac:dyDescent="0.55000000000000004">
      <c r="B3" s="40" t="s">
        <v>12</v>
      </c>
      <c r="C3" s="41"/>
      <c r="D3" s="41"/>
      <c r="E3" s="41"/>
      <c r="F3" s="42"/>
    </row>
    <row r="4" spans="2:6" x14ac:dyDescent="0.55000000000000004">
      <c r="B4" s="43"/>
      <c r="C4" s="44"/>
      <c r="D4" s="44"/>
      <c r="E4" s="44"/>
      <c r="F4" s="45"/>
    </row>
    <row r="5" spans="2:6" x14ac:dyDescent="0.55000000000000004">
      <c r="B5" s="43"/>
      <c r="C5" s="44"/>
      <c r="D5" s="44"/>
      <c r="E5" s="44"/>
      <c r="F5" s="45"/>
    </row>
    <row r="6" spans="2:6" x14ac:dyDescent="0.55000000000000004">
      <c r="B6" s="43"/>
      <c r="C6" s="44"/>
      <c r="D6" s="44"/>
      <c r="E6" s="44"/>
      <c r="F6" s="45"/>
    </row>
    <row r="7" spans="2:6" x14ac:dyDescent="0.55000000000000004">
      <c r="B7" s="43"/>
      <c r="C7" s="44"/>
      <c r="D7" s="44"/>
      <c r="E7" s="44"/>
      <c r="F7" s="45"/>
    </row>
    <row r="8" spans="2:6" x14ac:dyDescent="0.55000000000000004">
      <c r="B8" s="43"/>
      <c r="C8" s="44"/>
      <c r="D8" s="44"/>
      <c r="E8" s="44"/>
      <c r="F8" s="45"/>
    </row>
    <row r="9" spans="2:6" x14ac:dyDescent="0.55000000000000004">
      <c r="B9" s="43"/>
      <c r="C9" s="44"/>
      <c r="D9" s="44"/>
      <c r="E9" s="44"/>
      <c r="F9" s="45"/>
    </row>
    <row r="10" spans="2:6" x14ac:dyDescent="0.55000000000000004">
      <c r="B10" s="43"/>
      <c r="C10" s="44"/>
      <c r="D10" s="44"/>
      <c r="E10" s="44"/>
      <c r="F10" s="45"/>
    </row>
    <row r="11" spans="2:6" ht="14.7" thickBot="1" x14ac:dyDescent="0.6">
      <c r="B11" s="46"/>
      <c r="C11" s="47"/>
      <c r="D11" s="47"/>
      <c r="E11" s="47"/>
      <c r="F11" s="48"/>
    </row>
  </sheetData>
  <mergeCells count="2">
    <mergeCell ref="B2:F2"/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7"/>
  <sheetViews>
    <sheetView workbookViewId="0">
      <selection activeCell="F7" sqref="F7"/>
    </sheetView>
  </sheetViews>
  <sheetFormatPr defaultRowHeight="14.4" x14ac:dyDescent="0.55000000000000004"/>
  <cols>
    <col min="1" max="1" width="8.83984375" customWidth="1"/>
    <col min="2" max="2" width="14.734375" customWidth="1"/>
    <col min="3" max="3" width="14.3125" customWidth="1"/>
    <col min="4" max="4" width="15.578125" customWidth="1"/>
    <col min="5" max="5" width="16.68359375" customWidth="1"/>
    <col min="6" max="6" width="14.3671875" customWidth="1"/>
    <col min="8" max="8" width="13.3671875" customWidth="1"/>
    <col min="9" max="9" width="10.62890625" customWidth="1"/>
    <col min="10" max="10" width="16.9453125" customWidth="1"/>
  </cols>
  <sheetData>
    <row r="1" spans="2:9" ht="14.7" thickBot="1" x14ac:dyDescent="0.6"/>
    <row r="2" spans="2:9" ht="14.7" thickBot="1" x14ac:dyDescent="0.6">
      <c r="B2" s="37" t="s">
        <v>9</v>
      </c>
      <c r="C2" s="38"/>
      <c r="D2" s="38"/>
      <c r="E2" s="39"/>
      <c r="H2" s="16" t="s">
        <v>10</v>
      </c>
      <c r="I2" s="11"/>
    </row>
    <row r="3" spans="2:9" ht="14.7" thickBot="1" x14ac:dyDescent="0.6">
      <c r="B3" s="60" t="s">
        <v>8</v>
      </c>
      <c r="C3" s="60" t="s">
        <v>53</v>
      </c>
      <c r="D3" s="61" t="s">
        <v>0</v>
      </c>
      <c r="E3" s="62" t="s">
        <v>1</v>
      </c>
      <c r="H3" s="13" t="s">
        <v>2</v>
      </c>
      <c r="I3" s="1">
        <v>2.8</v>
      </c>
    </row>
    <row r="4" spans="2:9" x14ac:dyDescent="0.55000000000000004">
      <c r="B4" s="6">
        <f>1</f>
        <v>1</v>
      </c>
      <c r="C4" s="6">
        <v>2</v>
      </c>
      <c r="D4" s="8">
        <v>12</v>
      </c>
      <c r="E4" s="3">
        <v>-1</v>
      </c>
      <c r="H4" s="14" t="s">
        <v>3</v>
      </c>
      <c r="I4" s="3">
        <v>2</v>
      </c>
    </row>
    <row r="5" spans="2:9" x14ac:dyDescent="0.55000000000000004">
      <c r="B5" s="6">
        <f t="shared" ref="B5:C23" si="0">1+B4</f>
        <v>2</v>
      </c>
      <c r="C5" s="6">
        <v>2</v>
      </c>
      <c r="D5" s="10">
        <v>13</v>
      </c>
      <c r="E5" s="3">
        <v>0</v>
      </c>
      <c r="H5" s="14" t="s">
        <v>4</v>
      </c>
      <c r="I5" s="3">
        <v>3.3</v>
      </c>
    </row>
    <row r="6" spans="2:9" x14ac:dyDescent="0.55000000000000004">
      <c r="B6" s="6">
        <f t="shared" si="0"/>
        <v>3</v>
      </c>
      <c r="C6" s="6">
        <v>2</v>
      </c>
      <c r="D6" s="8">
        <v>13</v>
      </c>
      <c r="E6" s="3">
        <v>0</v>
      </c>
      <c r="H6" s="14" t="s">
        <v>5</v>
      </c>
      <c r="I6" s="3">
        <v>-0.4</v>
      </c>
    </row>
    <row r="7" spans="2:9" x14ac:dyDescent="0.55000000000000004">
      <c r="B7" s="6">
        <f t="shared" si="0"/>
        <v>4</v>
      </c>
      <c r="C7" s="6">
        <v>2</v>
      </c>
      <c r="D7" s="8">
        <v>14</v>
      </c>
      <c r="E7" s="3">
        <v>1</v>
      </c>
      <c r="H7" s="14" t="s">
        <v>6</v>
      </c>
      <c r="I7" s="3">
        <v>1.8</v>
      </c>
    </row>
    <row r="8" spans="2:9" ht="14.7" thickBot="1" x14ac:dyDescent="0.6">
      <c r="B8" s="6">
        <f t="shared" si="0"/>
        <v>5</v>
      </c>
      <c r="C8" s="6">
        <v>3</v>
      </c>
      <c r="D8" s="8">
        <v>14</v>
      </c>
      <c r="E8" s="3">
        <v>1</v>
      </c>
      <c r="H8" s="15" t="s">
        <v>7</v>
      </c>
      <c r="I8" s="4">
        <v>0.9</v>
      </c>
    </row>
    <row r="9" spans="2:9" x14ac:dyDescent="0.55000000000000004">
      <c r="B9" s="6">
        <f t="shared" si="0"/>
        <v>6</v>
      </c>
      <c r="C9" s="6">
        <v>3</v>
      </c>
      <c r="D9" s="8">
        <v>15</v>
      </c>
      <c r="E9" s="3">
        <v>2</v>
      </c>
    </row>
    <row r="10" spans="2:9" x14ac:dyDescent="0.55000000000000004">
      <c r="B10" s="6">
        <f t="shared" si="0"/>
        <v>7</v>
      </c>
      <c r="C10" s="6">
        <v>3</v>
      </c>
      <c r="D10" s="8">
        <v>15</v>
      </c>
      <c r="E10" s="3">
        <v>2</v>
      </c>
    </row>
    <row r="11" spans="2:9" x14ac:dyDescent="0.55000000000000004">
      <c r="B11" s="6">
        <f t="shared" si="0"/>
        <v>8</v>
      </c>
      <c r="C11" s="6">
        <v>3</v>
      </c>
      <c r="D11" s="8">
        <v>15</v>
      </c>
      <c r="E11" s="3">
        <v>3</v>
      </c>
    </row>
    <row r="12" spans="2:9" x14ac:dyDescent="0.55000000000000004">
      <c r="B12" s="6">
        <f t="shared" si="0"/>
        <v>9</v>
      </c>
      <c r="C12" s="6">
        <v>4</v>
      </c>
      <c r="D12" s="8">
        <v>16</v>
      </c>
      <c r="E12" s="3">
        <v>3</v>
      </c>
    </row>
    <row r="13" spans="2:9" x14ac:dyDescent="0.55000000000000004">
      <c r="B13" s="6">
        <f t="shared" si="0"/>
        <v>10</v>
      </c>
      <c r="C13" s="6">
        <v>4</v>
      </c>
      <c r="D13" s="8">
        <v>16</v>
      </c>
      <c r="E13" s="3">
        <v>4</v>
      </c>
    </row>
    <row r="14" spans="2:9" x14ac:dyDescent="0.55000000000000004">
      <c r="B14" s="6">
        <f t="shared" si="0"/>
        <v>11</v>
      </c>
      <c r="C14" s="6">
        <v>4</v>
      </c>
      <c r="D14" s="8">
        <v>16</v>
      </c>
      <c r="E14" s="3">
        <v>5</v>
      </c>
    </row>
    <row r="15" spans="2:9" x14ac:dyDescent="0.55000000000000004">
      <c r="B15" s="6">
        <f t="shared" si="0"/>
        <v>12</v>
      </c>
      <c r="C15" s="6">
        <v>4</v>
      </c>
      <c r="D15" s="8">
        <v>17</v>
      </c>
      <c r="E15" s="3">
        <v>5</v>
      </c>
    </row>
    <row r="16" spans="2:9" x14ac:dyDescent="0.55000000000000004">
      <c r="B16" s="6">
        <f t="shared" si="0"/>
        <v>13</v>
      </c>
      <c r="C16" s="6">
        <v>5</v>
      </c>
      <c r="D16" s="8">
        <v>17</v>
      </c>
      <c r="E16" s="3">
        <v>6</v>
      </c>
    </row>
    <row r="17" spans="2:6" x14ac:dyDescent="0.55000000000000004">
      <c r="B17" s="6">
        <f t="shared" si="0"/>
        <v>14</v>
      </c>
      <c r="C17" s="6">
        <v>5</v>
      </c>
      <c r="D17" s="8">
        <v>17</v>
      </c>
      <c r="E17" s="3">
        <v>7</v>
      </c>
    </row>
    <row r="18" spans="2:6" x14ac:dyDescent="0.55000000000000004">
      <c r="B18" s="6">
        <f t="shared" si="0"/>
        <v>15</v>
      </c>
      <c r="C18" s="6">
        <v>5</v>
      </c>
      <c r="D18" s="8">
        <v>18</v>
      </c>
      <c r="E18" s="3">
        <v>7</v>
      </c>
    </row>
    <row r="19" spans="2:6" x14ac:dyDescent="0.55000000000000004">
      <c r="B19" s="6">
        <f t="shared" si="0"/>
        <v>16</v>
      </c>
      <c r="C19" s="6">
        <v>5</v>
      </c>
      <c r="D19" s="8">
        <v>18</v>
      </c>
      <c r="E19" s="3">
        <v>7</v>
      </c>
    </row>
    <row r="20" spans="2:6" x14ac:dyDescent="0.55000000000000004">
      <c r="B20" s="6">
        <f t="shared" si="0"/>
        <v>17</v>
      </c>
      <c r="C20" s="6">
        <v>6</v>
      </c>
      <c r="D20" s="8">
        <v>18</v>
      </c>
      <c r="E20" s="3">
        <v>8</v>
      </c>
    </row>
    <row r="21" spans="2:6" x14ac:dyDescent="0.55000000000000004">
      <c r="B21" s="6">
        <f t="shared" si="0"/>
        <v>18</v>
      </c>
      <c r="C21" s="6">
        <v>6</v>
      </c>
      <c r="D21" s="8">
        <v>19</v>
      </c>
      <c r="E21" s="3">
        <v>9</v>
      </c>
    </row>
    <row r="22" spans="2:6" x14ac:dyDescent="0.55000000000000004">
      <c r="B22" s="6">
        <f t="shared" si="0"/>
        <v>19</v>
      </c>
      <c r="C22" s="6">
        <v>6</v>
      </c>
      <c r="D22" s="8">
        <v>19</v>
      </c>
      <c r="E22" s="3">
        <v>10</v>
      </c>
    </row>
    <row r="23" spans="2:6" ht="14.7" thickBot="1" x14ac:dyDescent="0.6">
      <c r="B23" s="7">
        <f t="shared" si="0"/>
        <v>20</v>
      </c>
      <c r="C23" s="7">
        <v>6</v>
      </c>
      <c r="D23" s="9">
        <v>19</v>
      </c>
      <c r="E23" s="4">
        <v>10</v>
      </c>
    </row>
    <row r="24" spans="2:6" ht="14.7" thickBot="1" x14ac:dyDescent="0.6"/>
    <row r="25" spans="2:6" ht="14.7" thickBot="1" x14ac:dyDescent="0.6">
      <c r="B25" s="68" t="s">
        <v>60</v>
      </c>
      <c r="C25" s="69"/>
      <c r="D25" s="69"/>
      <c r="E25" s="69"/>
      <c r="F25" s="70"/>
    </row>
    <row r="26" spans="2:6" ht="14.7" thickBot="1" x14ac:dyDescent="0.6">
      <c r="B26" s="52" t="s">
        <v>59</v>
      </c>
      <c r="C26" s="53" t="s">
        <v>55</v>
      </c>
      <c r="D26" s="53" t="s">
        <v>57</v>
      </c>
      <c r="E26" s="53" t="s">
        <v>56</v>
      </c>
      <c r="F26" s="59" t="s">
        <v>58</v>
      </c>
    </row>
    <row r="27" spans="2:6" x14ac:dyDescent="0.55000000000000004">
      <c r="B27" s="77">
        <f>B28-1</f>
        <v>-10</v>
      </c>
      <c r="C27" s="78" cm="1">
        <f t="array" ref="C27">_xll.jinx.chanceToHit(10,$B27,20,"disadvantage")</f>
        <v>0</v>
      </c>
      <c r="D27" s="78" cm="1">
        <f t="array" ref="D27">_xll.jinx.chanceToHit(10,$B27,20,"normal")</f>
        <v>0</v>
      </c>
      <c r="E27" s="78" cm="1">
        <f t="array" ref="E27">_xll.jinx.chanceToHit(10,$B27,20,"advantage")</f>
        <v>0</v>
      </c>
      <c r="F27" s="79" cm="1">
        <f t="array" ref="F27">_xll.jinx.chanceToHit(10,$B27,20,"triple")</f>
        <v>0</v>
      </c>
    </row>
    <row r="28" spans="2:6" x14ac:dyDescent="0.55000000000000004">
      <c r="B28" s="72">
        <f>B29-1</f>
        <v>-9</v>
      </c>
      <c r="C28" s="71" cm="1">
        <f t="array" ref="C28">_xll.jinx.chanceToHit(10,$B28,20,"disadvantage")</f>
        <v>7.5000000000000015E-3</v>
      </c>
      <c r="D28" s="71" cm="1">
        <f t="array" ref="D28">_xll.jinx.chanceToHit(10,$B28,20,"normal")</f>
        <v>0.05</v>
      </c>
      <c r="E28" s="71" cm="1">
        <f t="array" ref="E28">_xll.jinx.chanceToHit(10,$B28,20,"advantage")</f>
        <v>9.2499999999999916E-2</v>
      </c>
      <c r="F28" s="73" cm="1">
        <f t="array" ref="F28">_xll.jinx.chanceToHit(10,$B28,20,"triple")</f>
        <v>0.12837499999999979</v>
      </c>
    </row>
    <row r="29" spans="2:6" x14ac:dyDescent="0.55000000000000004">
      <c r="B29" s="72">
        <f>B30-1</f>
        <v>-8</v>
      </c>
      <c r="C29" s="71" cm="1">
        <f t="array" ref="C29">_xll.jinx.chanceToHit(10,$B29,20,"disadvantage")</f>
        <v>2.0000000000000004E-2</v>
      </c>
      <c r="D29" s="71" cm="1">
        <f t="array" ref="D29">_xll.jinx.chanceToHit(10,$B29,20,"normal")</f>
        <v>0.10000000000000002</v>
      </c>
      <c r="E29" s="71" cm="1">
        <f t="array" ref="E29">_xll.jinx.chanceToHit(10,$B29,20,"advantage")</f>
        <v>0.18000000000000005</v>
      </c>
      <c r="F29" s="73" cm="1">
        <f t="array" ref="F29">_xll.jinx.chanceToHit(10,$B29,20,"triple")</f>
        <v>0.24324999999999997</v>
      </c>
    </row>
    <row r="30" spans="2:6" x14ac:dyDescent="0.55000000000000004">
      <c r="B30" s="72">
        <f>B31-1</f>
        <v>-7</v>
      </c>
      <c r="C30" s="71" cm="1">
        <f t="array" ref="C30">_xll.jinx.chanceToHit(10,$B30,20,"disadvantage")</f>
        <v>3.7500000000000006E-2</v>
      </c>
      <c r="D30" s="71" cm="1">
        <f t="array" ref="D30">_xll.jinx.chanceToHit(10,$B30,20,"normal")</f>
        <v>0.15000000000000002</v>
      </c>
      <c r="E30" s="71" cm="1">
        <f t="array" ref="E30">_xll.jinx.chanceToHit(10,$B30,20,"advantage")</f>
        <v>0.26249999999999984</v>
      </c>
      <c r="F30" s="73" cm="1">
        <f t="array" ref="F30">_xll.jinx.chanceToHit(10,$B30,20,"triple")</f>
        <v>0.34537499999999977</v>
      </c>
    </row>
    <row r="31" spans="2:6" x14ac:dyDescent="0.55000000000000004">
      <c r="B31" s="72">
        <f>B32-1</f>
        <v>-6</v>
      </c>
      <c r="C31" s="71" cm="1">
        <f t="array" ref="C31">_xll.jinx.chanceToHit(10,$B31,20,"disadvantage")</f>
        <v>0.06</v>
      </c>
      <c r="D31" s="71" cm="1">
        <f t="array" ref="D31">_xll.jinx.chanceToHit(10,$B31,20,"normal")</f>
        <v>0.2</v>
      </c>
      <c r="E31" s="71" cm="1">
        <f t="array" ref="E31">_xll.jinx.chanceToHit(10,$B31,20,"advantage")</f>
        <v>0.33999999999999997</v>
      </c>
      <c r="F31" s="73" cm="1">
        <f t="array" ref="F31">_xll.jinx.chanceToHit(10,$B31,20,"triple")</f>
        <v>0.43549999999999989</v>
      </c>
    </row>
    <row r="32" spans="2:6" x14ac:dyDescent="0.55000000000000004">
      <c r="B32" s="72">
        <f>B33-1</f>
        <v>-5</v>
      </c>
      <c r="C32" s="71" cm="1">
        <f t="array" ref="C32">_xll.jinx.chanceToHit(10,$B32,20,"disadvantage")</f>
        <v>8.7500000000000022E-2</v>
      </c>
      <c r="D32" s="71" cm="1">
        <f t="array" ref="D32">_xll.jinx.chanceToHit(10,$B32,20,"normal")</f>
        <v>0.25000000000000006</v>
      </c>
      <c r="E32" s="71" cm="1">
        <f t="array" ref="E32">_xll.jinx.chanceToHit(10,$B32,20,"advantage")</f>
        <v>0.41249999999999998</v>
      </c>
      <c r="F32" s="73" cm="1">
        <f t="array" ref="F32">_xll.jinx.chanceToHit(10,$B32,20,"triple")</f>
        <v>0.51437499999999992</v>
      </c>
    </row>
    <row r="33" spans="2:6" x14ac:dyDescent="0.55000000000000004">
      <c r="B33" s="72">
        <f>B34-1</f>
        <v>-4</v>
      </c>
      <c r="C33" s="71" cm="1">
        <f t="array" ref="C33">_xll.jinx.chanceToHit(10,$B33,20,"disadvantage")</f>
        <v>0.12000000000000002</v>
      </c>
      <c r="D33" s="71" cm="1">
        <f t="array" ref="D33">_xll.jinx.chanceToHit(10,$B33,20,"normal")</f>
        <v>0.30000000000000004</v>
      </c>
      <c r="E33" s="71" cm="1">
        <f t="array" ref="E33">_xll.jinx.chanceToHit(10,$B33,20,"advantage")</f>
        <v>0.48000000000000009</v>
      </c>
      <c r="F33" s="73" cm="1">
        <f t="array" ref="F33">_xll.jinx.chanceToHit(10,$B33,20,"triple")</f>
        <v>0.58274999999999999</v>
      </c>
    </row>
    <row r="34" spans="2:6" x14ac:dyDescent="0.55000000000000004">
      <c r="B34" s="72">
        <f>B35-1</f>
        <v>-3</v>
      </c>
      <c r="C34" s="71" cm="1">
        <f t="array" ref="C34">_xll.jinx.chanceToHit(10,$B34,20,"disadvantage")</f>
        <v>0.15750000000000003</v>
      </c>
      <c r="D34" s="71" cm="1">
        <f t="array" ref="D34">_xll.jinx.chanceToHit(10,$B34,20,"normal")</f>
        <v>0.35000000000000003</v>
      </c>
      <c r="E34" s="71" cm="1">
        <f t="array" ref="E34">_xll.jinx.chanceToHit(10,$B34,20,"advantage")</f>
        <v>0.54249999999999998</v>
      </c>
      <c r="F34" s="73" cm="1">
        <f t="array" ref="F34">_xll.jinx.chanceToHit(10,$B34,20,"triple")</f>
        <v>0.64137499999999992</v>
      </c>
    </row>
    <row r="35" spans="2:6" x14ac:dyDescent="0.55000000000000004">
      <c r="B35" s="72">
        <f>B36-1</f>
        <v>-2</v>
      </c>
      <c r="C35" s="71" cm="1">
        <f t="array" ref="C35">_xll.jinx.chanceToHit(10,$B35,20,"disadvantage")</f>
        <v>0.2</v>
      </c>
      <c r="D35" s="71" cm="1">
        <f t="array" ref="D35">_xll.jinx.chanceToHit(10,$B35,20,"normal")</f>
        <v>0.4</v>
      </c>
      <c r="E35" s="71" cm="1">
        <f t="array" ref="E35">_xll.jinx.chanceToHit(10,$B35,20,"advantage")</f>
        <v>0.6</v>
      </c>
      <c r="F35" s="73" cm="1">
        <f t="array" ref="F35">_xll.jinx.chanceToHit(10,$B35,20,"triple")</f>
        <v>0.69099999999999984</v>
      </c>
    </row>
    <row r="36" spans="2:6" x14ac:dyDescent="0.55000000000000004">
      <c r="B36" s="72">
        <v>-1</v>
      </c>
      <c r="C36" s="71" cm="1">
        <f t="array" ref="C36">_xll.jinx.chanceToHit(10,$B36,20,"disadvantage")</f>
        <v>0.2475</v>
      </c>
      <c r="D36" s="71" cm="1">
        <f t="array" ref="D36">_xll.jinx.chanceToHit(10,$B36,20,"normal")</f>
        <v>0.45</v>
      </c>
      <c r="E36" s="71" cm="1">
        <f t="array" ref="E36">_xll.jinx.chanceToHit(10,$B36,20,"advantage")</f>
        <v>0.65249999999999997</v>
      </c>
      <c r="F36" s="73" cm="1">
        <f t="array" ref="F36">_xll.jinx.chanceToHit(10,$B36,20,"triple")</f>
        <v>0.73237499999999989</v>
      </c>
    </row>
    <row r="37" spans="2:6" x14ac:dyDescent="0.55000000000000004">
      <c r="B37" s="72">
        <v>0</v>
      </c>
      <c r="C37" s="71" cm="1">
        <f t="array" ref="C37">_xll.jinx.chanceToHit(10,$B37,20,"disadvantage")</f>
        <v>0.30000000000000004</v>
      </c>
      <c r="D37" s="71" cm="1">
        <f t="array" ref="D37">_xll.jinx.chanceToHit(10,$B37,20,"normal")</f>
        <v>0.5</v>
      </c>
      <c r="E37" s="71" cm="1">
        <f t="array" ref="E37">_xll.jinx.chanceToHit(10,$B37,20,"advantage")</f>
        <v>0.70000000000000007</v>
      </c>
      <c r="F37" s="73" cm="1">
        <f t="array" ref="F37">_xll.jinx.chanceToHit(10,$B37,20,"triple")</f>
        <v>0.76624999999999988</v>
      </c>
    </row>
    <row r="38" spans="2:6" x14ac:dyDescent="0.55000000000000004">
      <c r="B38" s="72">
        <f>1+B37</f>
        <v>1</v>
      </c>
      <c r="C38" s="71" cm="1">
        <f t="array" ref="C38">_xll.jinx.chanceToHit(10,$B38,20,"disadvantage")</f>
        <v>0.3575000000000001</v>
      </c>
      <c r="D38" s="71" cm="1">
        <f t="array" ref="D38">_xll.jinx.chanceToHit(10,$B38,20,"normal")</f>
        <v>0.55000000000000004</v>
      </c>
      <c r="E38" s="71" cm="1">
        <f t="array" ref="E38">_xll.jinx.chanceToHit(10,$B38,20,"advantage")</f>
        <v>0.74250000000000005</v>
      </c>
      <c r="F38" s="73" cm="1">
        <f t="array" ref="F38">_xll.jinx.chanceToHit(10,$B38,20,"triple")</f>
        <v>0.79337499999999994</v>
      </c>
    </row>
    <row r="39" spans="2:6" x14ac:dyDescent="0.55000000000000004">
      <c r="B39" s="72">
        <f>1+B38</f>
        <v>2</v>
      </c>
      <c r="C39" s="71" cm="1">
        <f t="array" ref="C39">_xll.jinx.chanceToHit(10,$B39,20,"disadvantage")</f>
        <v>0.42000000000000004</v>
      </c>
      <c r="D39" s="71" cm="1">
        <f t="array" ref="D39">_xll.jinx.chanceToHit(10,$B39,20,"normal")</f>
        <v>0.6</v>
      </c>
      <c r="E39" s="71" cm="1">
        <f t="array" ref="E39">_xll.jinx.chanceToHit(10,$B39,20,"advantage")</f>
        <v>0.78</v>
      </c>
      <c r="F39" s="73" cm="1">
        <f t="array" ref="F39">_xll.jinx.chanceToHit(10,$B39,20,"triple")</f>
        <v>0.81449999999999989</v>
      </c>
    </row>
    <row r="40" spans="2:6" x14ac:dyDescent="0.55000000000000004">
      <c r="B40" s="72">
        <f>1+B39</f>
        <v>3</v>
      </c>
      <c r="C40" s="71" cm="1">
        <f t="array" ref="C40">_xll.jinx.chanceToHit(10,$B40,20,"disadvantage")</f>
        <v>0.4875000000000001</v>
      </c>
      <c r="D40" s="71" cm="1">
        <f t="array" ref="D40">_xll.jinx.chanceToHit(10,$B40,20,"normal")</f>
        <v>0.65</v>
      </c>
      <c r="E40" s="71" cm="1">
        <f t="array" ref="E40">_xll.jinx.chanceToHit(10,$B40,20,"advantage")</f>
        <v>0.8125</v>
      </c>
      <c r="F40" s="73" cm="1">
        <f t="array" ref="F40">_xll.jinx.chanceToHit(10,$B40,20,"triple")</f>
        <v>0.83037499999999986</v>
      </c>
    </row>
    <row r="41" spans="2:6" x14ac:dyDescent="0.55000000000000004">
      <c r="B41" s="72">
        <f>1+B40</f>
        <v>4</v>
      </c>
      <c r="C41" s="71" cm="1">
        <f t="array" ref="C41">_xll.jinx.chanceToHit(10,$B41,20,"disadvantage")</f>
        <v>0.56000000000000005</v>
      </c>
      <c r="D41" s="71" cm="1">
        <f t="array" ref="D41">_xll.jinx.chanceToHit(10,$B41,20,"normal")</f>
        <v>0.7</v>
      </c>
      <c r="E41" s="71" cm="1">
        <f t="array" ref="E41">_xll.jinx.chanceToHit(10,$B41,20,"advantage")</f>
        <v>0.84</v>
      </c>
      <c r="F41" s="73" cm="1">
        <f t="array" ref="F41">_xll.jinx.chanceToHit(10,$B41,20,"triple")</f>
        <v>0.84174999999999989</v>
      </c>
    </row>
    <row r="42" spans="2:6" x14ac:dyDescent="0.55000000000000004">
      <c r="B42" s="72">
        <f>1+B41</f>
        <v>5</v>
      </c>
      <c r="C42" s="71" cm="1">
        <f t="array" ref="C42">_xll.jinx.chanceToHit(10,$B42,20,"disadvantage")</f>
        <v>0.63750000000000018</v>
      </c>
      <c r="D42" s="71" cm="1">
        <f t="array" ref="D42">_xll.jinx.chanceToHit(10,$B42,20,"normal")</f>
        <v>0.75</v>
      </c>
      <c r="E42" s="71" cm="1">
        <f t="array" ref="E42">_xll.jinx.chanceToHit(10,$B42,20,"advantage")</f>
        <v>0.86249999999999993</v>
      </c>
      <c r="F42" s="73" cm="1">
        <f t="array" ref="F42">_xll.jinx.chanceToHit(10,$B42,20,"triple")</f>
        <v>0.84937499999999988</v>
      </c>
    </row>
    <row r="43" spans="2:6" x14ac:dyDescent="0.55000000000000004">
      <c r="B43" s="72">
        <f>1+B42</f>
        <v>6</v>
      </c>
      <c r="C43" s="71" cm="1">
        <f t="array" ref="C43">_xll.jinx.chanceToHit(10,$B43,20,"disadvantage")</f>
        <v>0.7200000000000002</v>
      </c>
      <c r="D43" s="71" cm="1">
        <f t="array" ref="D43">_xll.jinx.chanceToHit(10,$B43,20,"normal")</f>
        <v>0.8</v>
      </c>
      <c r="E43" s="71" cm="1">
        <f t="array" ref="E43">_xll.jinx.chanceToHit(10,$B43,20,"advantage")</f>
        <v>0.88</v>
      </c>
      <c r="F43" s="73" cm="1">
        <f t="array" ref="F43">_xll.jinx.chanceToHit(10,$B43,20,"triple")</f>
        <v>0.85399999999999987</v>
      </c>
    </row>
    <row r="44" spans="2:6" x14ac:dyDescent="0.55000000000000004">
      <c r="B44" s="72">
        <f>1+B43</f>
        <v>7</v>
      </c>
      <c r="C44" s="71" cm="1">
        <f t="array" ref="C44">_xll.jinx.chanceToHit(10,$B44,20,"disadvantage")</f>
        <v>0.80750000000000011</v>
      </c>
      <c r="D44" s="71" cm="1">
        <f t="array" ref="D44">_xll.jinx.chanceToHit(10,$B44,20,"normal")</f>
        <v>0.85</v>
      </c>
      <c r="E44" s="71" cm="1">
        <f t="array" ref="E44">_xll.jinx.chanceToHit(10,$B44,20,"advantage")</f>
        <v>0.89249999999999996</v>
      </c>
      <c r="F44" s="73" cm="1">
        <f t="array" ref="F44">_xll.jinx.chanceToHit(10,$B44,20,"triple")</f>
        <v>0.85637499999999989</v>
      </c>
    </row>
    <row r="45" spans="2:6" x14ac:dyDescent="0.55000000000000004">
      <c r="B45" s="72">
        <f>1+B44</f>
        <v>8</v>
      </c>
      <c r="C45" s="71" cm="1">
        <f t="array" ref="C45">_xll.jinx.chanceToHit(10,$B45,20,"disadvantage")</f>
        <v>0.90000000000000013</v>
      </c>
      <c r="D45" s="71" cm="1">
        <f t="array" ref="D45">_xll.jinx.chanceToHit(10,$B45,20,"normal")</f>
        <v>0.9</v>
      </c>
      <c r="E45" s="71" cm="1">
        <f t="array" ref="E45">_xll.jinx.chanceToHit(10,$B45,20,"advantage")</f>
        <v>0.9</v>
      </c>
      <c r="F45" s="73" cm="1">
        <f t="array" ref="F45">_xll.jinx.chanceToHit(10,$B45,20,"triple")</f>
        <v>0.85724999999999985</v>
      </c>
    </row>
    <row r="46" spans="2:6" x14ac:dyDescent="0.55000000000000004">
      <c r="B46" s="72">
        <f>1+B45</f>
        <v>9</v>
      </c>
      <c r="C46" s="71" cm="1">
        <f t="array" ref="C46">_xll.jinx.chanceToHit(10,$B46,20,"disadvantage")</f>
        <v>0.90000000000000013</v>
      </c>
      <c r="D46" s="71" cm="1">
        <f t="array" ref="D46">_xll.jinx.chanceToHit(10,$B46,20,"normal")</f>
        <v>0.9</v>
      </c>
      <c r="E46" s="71" cm="1">
        <f t="array" ref="E46">_xll.jinx.chanceToHit(10,$B46,20,"advantage")</f>
        <v>0.9</v>
      </c>
      <c r="F46" s="73" cm="1">
        <f t="array" ref="F46">_xll.jinx.chanceToHit(10,$B46,20,"triple")</f>
        <v>0.85724999999999985</v>
      </c>
    </row>
    <row r="47" spans="2:6" ht="14.7" thickBot="1" x14ac:dyDescent="0.6">
      <c r="B47" s="74">
        <f>1+B46</f>
        <v>10</v>
      </c>
      <c r="C47" s="75" cm="1">
        <f t="array" ref="C47">_xll.jinx.chanceToHit(10,$B47,20,"disadvantage")</f>
        <v>0.90000000000000013</v>
      </c>
      <c r="D47" s="75" cm="1">
        <f t="array" ref="D47">_xll.jinx.chanceToHit(10,$B47,20,"normal")</f>
        <v>0.9</v>
      </c>
      <c r="E47" s="75" cm="1">
        <f t="array" ref="E47">_xll.jinx.chanceToHit(10,$B47,20,"advantage")</f>
        <v>0.9</v>
      </c>
      <c r="F47" s="76" cm="1">
        <f t="array" ref="F47">_xll.jinx.chanceToHit(10,$B47,20,"triple")</f>
        <v>0.85724999999999985</v>
      </c>
    </row>
  </sheetData>
  <mergeCells count="2">
    <mergeCell ref="B2:E2"/>
    <mergeCell ref="B25:F25"/>
  </mergeCells>
  <conditionalFormatting sqref="H3:H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B23 D4:E23">
    <cfRule type="expression" dxfId="7" priority="2">
      <formula>MOD(ROW(),2)=0</formula>
    </cfRule>
  </conditionalFormatting>
  <conditionalFormatting sqref="C4:C23 B25:F47">
    <cfRule type="expression" dxfId="6" priority="1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69"/>
  <sheetViews>
    <sheetView topLeftCell="A33" zoomScale="71" zoomScaleNormal="85" workbookViewId="0">
      <selection activeCell="B2" sqref="B2:Q46"/>
    </sheetView>
  </sheetViews>
  <sheetFormatPr defaultRowHeight="14.4" x14ac:dyDescent="0.55000000000000004"/>
  <cols>
    <col min="2" max="2" width="14.05078125" customWidth="1"/>
    <col min="3" max="3" width="17.3125" customWidth="1"/>
    <col min="4" max="4" width="15.05078125" customWidth="1"/>
    <col min="5" max="5" width="17.26171875" customWidth="1"/>
    <col min="6" max="6" width="12.734375" customWidth="1"/>
    <col min="7" max="7" width="13.9453125" customWidth="1"/>
    <col min="8" max="8" width="13.3671875" customWidth="1"/>
    <col min="9" max="9" width="15.7890625" customWidth="1"/>
    <col min="10" max="10" width="27.26171875" customWidth="1"/>
    <col min="11" max="11" width="12.05078125" customWidth="1"/>
    <col min="12" max="12" width="10.3671875" customWidth="1"/>
    <col min="13" max="13" width="12.20703125" customWidth="1"/>
    <col min="14" max="14" width="11.734375" customWidth="1"/>
  </cols>
  <sheetData>
    <row r="1" spans="2:7" ht="14.7" thickBot="1" x14ac:dyDescent="0.6"/>
    <row r="2" spans="2:7" ht="14.7" thickBot="1" x14ac:dyDescent="0.6">
      <c r="B2" s="49" t="s">
        <v>14</v>
      </c>
      <c r="C2" s="69"/>
      <c r="D2" s="70"/>
    </row>
    <row r="3" spans="2:7" ht="14.7" thickBot="1" x14ac:dyDescent="0.6">
      <c r="B3" s="12" t="s">
        <v>8</v>
      </c>
      <c r="C3" s="68" t="s">
        <v>13</v>
      </c>
      <c r="D3" s="69"/>
      <c r="E3" s="70"/>
      <c r="G3" s="17"/>
    </row>
    <row r="4" spans="2:7" x14ac:dyDescent="0.55000000000000004">
      <c r="B4" s="64">
        <f>1</f>
        <v>1</v>
      </c>
      <c r="C4" s="115" t="s">
        <v>16</v>
      </c>
      <c r="D4" s="81" t="s">
        <v>17</v>
      </c>
      <c r="E4" s="116" t="s">
        <v>47</v>
      </c>
    </row>
    <row r="5" spans="2:7" x14ac:dyDescent="0.55000000000000004">
      <c r="B5" s="64">
        <f t="shared" ref="B5:B23" si="0">1+B4</f>
        <v>2</v>
      </c>
      <c r="C5" s="25" t="s">
        <v>18</v>
      </c>
      <c r="D5" s="5" t="s">
        <v>19</v>
      </c>
      <c r="E5" s="3"/>
    </row>
    <row r="6" spans="2:7" x14ac:dyDescent="0.55000000000000004">
      <c r="B6" s="64">
        <f t="shared" si="0"/>
        <v>3</v>
      </c>
      <c r="C6" s="2" t="s">
        <v>20</v>
      </c>
      <c r="D6" s="28" t="s">
        <v>23</v>
      </c>
      <c r="E6" s="3"/>
    </row>
    <row r="7" spans="2:7" x14ac:dyDescent="0.55000000000000004">
      <c r="B7" s="64">
        <f t="shared" si="0"/>
        <v>4</v>
      </c>
      <c r="C7" s="25" t="s">
        <v>46</v>
      </c>
      <c r="D7" s="5"/>
      <c r="E7" s="3"/>
    </row>
    <row r="8" spans="2:7" x14ac:dyDescent="0.55000000000000004">
      <c r="B8" s="64">
        <f t="shared" si="0"/>
        <v>5</v>
      </c>
      <c r="C8" s="25" t="s">
        <v>21</v>
      </c>
      <c r="D8" s="5" t="s">
        <v>22</v>
      </c>
      <c r="E8" s="26" t="s">
        <v>43</v>
      </c>
    </row>
    <row r="9" spans="2:7" x14ac:dyDescent="0.55000000000000004">
      <c r="B9" s="64">
        <f t="shared" si="0"/>
        <v>6</v>
      </c>
      <c r="C9" s="2" t="s">
        <v>24</v>
      </c>
      <c r="D9" s="5"/>
      <c r="E9" s="3"/>
    </row>
    <row r="10" spans="2:7" x14ac:dyDescent="0.55000000000000004">
      <c r="B10" s="64">
        <f t="shared" si="0"/>
        <v>7</v>
      </c>
      <c r="C10" s="2" t="s">
        <v>27</v>
      </c>
      <c r="D10" s="5"/>
      <c r="E10" s="3"/>
    </row>
    <row r="11" spans="2:7" x14ac:dyDescent="0.55000000000000004">
      <c r="B11" s="64">
        <f t="shared" si="0"/>
        <v>8</v>
      </c>
      <c r="C11" s="25" t="s">
        <v>46</v>
      </c>
      <c r="D11" s="5"/>
      <c r="E11" s="3"/>
    </row>
    <row r="12" spans="2:7" x14ac:dyDescent="0.55000000000000004">
      <c r="B12" s="64">
        <f t="shared" si="0"/>
        <v>9</v>
      </c>
      <c r="C12" s="25" t="s">
        <v>28</v>
      </c>
      <c r="D12" s="5"/>
      <c r="E12" s="3"/>
    </row>
    <row r="13" spans="2:7" x14ac:dyDescent="0.55000000000000004">
      <c r="B13" s="64">
        <f t="shared" si="0"/>
        <v>10</v>
      </c>
      <c r="C13" s="2" t="s">
        <v>25</v>
      </c>
      <c r="D13" s="5"/>
      <c r="E13" s="26" t="s">
        <v>44</v>
      </c>
    </row>
    <row r="14" spans="2:7" x14ac:dyDescent="0.55000000000000004">
      <c r="B14" s="64">
        <f t="shared" si="0"/>
        <v>11</v>
      </c>
      <c r="C14" s="2" t="s">
        <v>31</v>
      </c>
      <c r="D14" s="5"/>
      <c r="E14" s="3"/>
    </row>
    <row r="15" spans="2:7" x14ac:dyDescent="0.55000000000000004">
      <c r="B15" s="64">
        <f t="shared" si="0"/>
        <v>12</v>
      </c>
      <c r="C15" s="25" t="s">
        <v>48</v>
      </c>
      <c r="D15" s="5"/>
      <c r="E15" s="3"/>
    </row>
    <row r="16" spans="2:7" x14ac:dyDescent="0.55000000000000004">
      <c r="B16" s="64">
        <f t="shared" si="0"/>
        <v>13</v>
      </c>
      <c r="C16" s="25" t="s">
        <v>29</v>
      </c>
      <c r="D16" s="5"/>
      <c r="E16" s="3"/>
    </row>
    <row r="17" spans="2:17" x14ac:dyDescent="0.55000000000000004">
      <c r="B17" s="64">
        <f t="shared" si="0"/>
        <v>14</v>
      </c>
      <c r="C17" s="2" t="s">
        <v>26</v>
      </c>
      <c r="D17" s="5"/>
      <c r="E17" s="3"/>
    </row>
    <row r="18" spans="2:17" x14ac:dyDescent="0.55000000000000004">
      <c r="B18" s="64">
        <f t="shared" si="0"/>
        <v>15</v>
      </c>
      <c r="C18" s="2" t="s">
        <v>32</v>
      </c>
      <c r="D18" s="5"/>
      <c r="E18" s="26" t="s">
        <v>45</v>
      </c>
    </row>
    <row r="19" spans="2:17" x14ac:dyDescent="0.55000000000000004">
      <c r="B19" s="64">
        <f t="shared" si="0"/>
        <v>16</v>
      </c>
      <c r="C19" s="117" t="s">
        <v>15</v>
      </c>
      <c r="D19" s="5"/>
      <c r="E19" s="3"/>
    </row>
    <row r="20" spans="2:17" x14ac:dyDescent="0.55000000000000004">
      <c r="B20" s="64">
        <f t="shared" si="0"/>
        <v>17</v>
      </c>
      <c r="C20" s="25" t="s">
        <v>30</v>
      </c>
      <c r="D20" s="5"/>
      <c r="E20" s="3"/>
    </row>
    <row r="21" spans="2:17" x14ac:dyDescent="0.55000000000000004">
      <c r="B21" s="64">
        <f t="shared" si="0"/>
        <v>18</v>
      </c>
      <c r="C21" s="2" t="s">
        <v>33</v>
      </c>
      <c r="D21" s="5"/>
      <c r="E21" s="3"/>
    </row>
    <row r="22" spans="2:17" x14ac:dyDescent="0.55000000000000004">
      <c r="B22" s="64">
        <f t="shared" si="0"/>
        <v>19</v>
      </c>
      <c r="C22" s="117" t="s">
        <v>15</v>
      </c>
      <c r="D22" s="5"/>
      <c r="E22" s="3"/>
    </row>
    <row r="23" spans="2:17" ht="14.7" thickBot="1" x14ac:dyDescent="0.6">
      <c r="B23" s="65">
        <f t="shared" si="0"/>
        <v>20</v>
      </c>
      <c r="C23" s="27" t="s">
        <v>34</v>
      </c>
      <c r="D23" s="82"/>
      <c r="E23" s="4"/>
    </row>
    <row r="24" spans="2:17" ht="14.7" thickBot="1" x14ac:dyDescent="0.6"/>
    <row r="25" spans="2:17" ht="14.7" thickBot="1" x14ac:dyDescent="0.6">
      <c r="B25" s="89" t="s">
        <v>52</v>
      </c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1"/>
    </row>
    <row r="26" spans="2:17" ht="14.7" thickBot="1" x14ac:dyDescent="0.6">
      <c r="B26" s="98" t="s">
        <v>8</v>
      </c>
      <c r="C26" s="9" t="s">
        <v>39</v>
      </c>
      <c r="D26" s="107" t="s">
        <v>38</v>
      </c>
      <c r="E26" s="107" t="s">
        <v>40</v>
      </c>
      <c r="F26" s="107" t="s">
        <v>41</v>
      </c>
      <c r="G26" s="107" t="s">
        <v>42</v>
      </c>
      <c r="H26" s="108" t="s">
        <v>50</v>
      </c>
      <c r="I26" s="108" t="s">
        <v>62</v>
      </c>
      <c r="J26" s="109" t="s">
        <v>51</v>
      </c>
      <c r="K26" s="112"/>
      <c r="L26" s="110" t="s">
        <v>37</v>
      </c>
      <c r="M26" s="107" t="s">
        <v>35</v>
      </c>
      <c r="N26" s="111" t="s">
        <v>36</v>
      </c>
      <c r="O26" s="112"/>
      <c r="P26" s="9" t="s">
        <v>61</v>
      </c>
      <c r="Q26" s="111" t="s">
        <v>54</v>
      </c>
    </row>
    <row r="27" spans="2:17" x14ac:dyDescent="0.55000000000000004">
      <c r="B27" s="103">
        <f>1</f>
        <v>1</v>
      </c>
      <c r="C27" s="29">
        <v>1</v>
      </c>
      <c r="D27" s="30">
        <v>16</v>
      </c>
      <c r="E27" s="30" t="s">
        <v>49</v>
      </c>
      <c r="F27" s="30">
        <v>2</v>
      </c>
      <c r="G27" s="30">
        <v>1</v>
      </c>
      <c r="H27" s="20"/>
      <c r="I27" s="20"/>
      <c r="J27" s="34" t="s">
        <v>64</v>
      </c>
      <c r="K27" s="113"/>
      <c r="L27" s="50" cm="1">
        <f t="array" ref="L27">'Meta data'!C4+_xll.jinx.Modifier(D27)-5</f>
        <v>0</v>
      </c>
      <c r="M27" s="51">
        <f>SUM(_xll.jinx.AverageDie(E27),_xll.jinx.Modifier(D27),F27,H27)+10</f>
        <v>22</v>
      </c>
      <c r="N27" s="58" cm="1">
        <f t="array" ref="N27">SUM(_xll.jinx.AverageDie(E27)*(G27+1),F27,H27,_xll.jinx.Modifier(D27),10)</f>
        <v>29</v>
      </c>
      <c r="O27" s="113"/>
      <c r="P27" s="101" cm="1">
        <f t="array" ref="P27">_xll.jinx.chanceToHit('Meta data'!$D$4,L27,20,"normal")</f>
        <v>0.4</v>
      </c>
      <c r="Q27" s="102" cm="1">
        <f t="array" ref="Q27">(_xll.jinx.chanceToHit('Meta data'!D4,L27,20,"normal")*M27+0.05*N27)*C27</f>
        <v>10.25</v>
      </c>
    </row>
    <row r="28" spans="2:17" x14ac:dyDescent="0.55000000000000004">
      <c r="B28" s="66">
        <f t="shared" ref="B28:B46" si="1">1+B27</f>
        <v>2</v>
      </c>
      <c r="C28" s="22">
        <v>1</v>
      </c>
      <c r="D28" s="19">
        <v>16</v>
      </c>
      <c r="E28" s="19" t="s">
        <v>49</v>
      </c>
      <c r="F28" s="19">
        <v>2</v>
      </c>
      <c r="G28" s="19">
        <v>1</v>
      </c>
      <c r="H28" s="18"/>
      <c r="I28" s="18"/>
      <c r="J28" s="36" t="s">
        <v>18</v>
      </c>
      <c r="K28" s="113"/>
      <c r="L28" s="22" cm="1">
        <f t="array" ref="L28">'Meta data'!C5+_xll.jinx.Modifier(D28)-5</f>
        <v>0</v>
      </c>
      <c r="M28" s="19">
        <f>SUM(_xll.jinx.AverageDie(E28),_xll.jinx.Modifier(D28),F28,H28)+10</f>
        <v>22</v>
      </c>
      <c r="N28" s="56" cm="1">
        <f t="array" ref="N28">SUM(_xll.jinx.AverageDie(E28)*(G28+1),F28,H28,_xll.jinx.Modifier(D28),10)</f>
        <v>29</v>
      </c>
      <c r="O28" s="113"/>
      <c r="P28" s="83" cm="1">
        <f t="array" ref="P28">_xll.jinx.chanceToHit('Meta data'!D5,L28,20,"advantage")</f>
        <v>0.54249999999999998</v>
      </c>
      <c r="Q28" s="84" cm="1">
        <f t="array" ref="Q28">(_xll.jinx.chanceToHit('Meta data'!D5,L28,20,"advantage")*M28+0.0975*N28)*C28</f>
        <v>14.762499999999999</v>
      </c>
    </row>
    <row r="29" spans="2:17" x14ac:dyDescent="0.55000000000000004">
      <c r="B29" s="66">
        <f t="shared" si="1"/>
        <v>3</v>
      </c>
      <c r="C29" s="22">
        <v>2</v>
      </c>
      <c r="D29" s="19">
        <v>16</v>
      </c>
      <c r="E29" s="19" t="s">
        <v>49</v>
      </c>
      <c r="F29" s="19">
        <v>2</v>
      </c>
      <c r="G29" s="19">
        <v>1</v>
      </c>
      <c r="H29" s="18"/>
      <c r="I29" s="18"/>
      <c r="J29" s="21"/>
      <c r="K29" s="113"/>
      <c r="L29" s="22" cm="1">
        <f t="array" ref="L29">'Meta data'!C6+_xll.jinx.Modifier(D29)-5</f>
        <v>0</v>
      </c>
      <c r="M29" s="19">
        <f>SUM(_xll.jinx.AverageDie(E29),_xll.jinx.Modifier(D29),F29,H29)+10</f>
        <v>22</v>
      </c>
      <c r="N29" s="56" cm="1">
        <f t="array" ref="N29">SUM(_xll.jinx.AverageDie(E29)*(G29+1),F29,H29,_xll.jinx.Modifier(D29),10)</f>
        <v>29</v>
      </c>
      <c r="O29" s="113"/>
      <c r="P29" s="83" cm="1">
        <f t="array" ref="P29">_xll.jinx.chanceToHit('Meta data'!D6,L29,20,"advantage")</f>
        <v>0.54249999999999998</v>
      </c>
      <c r="Q29" s="84" cm="1">
        <f t="array" ref="Q29">(_xll.jinx.chanceToHit('Meta data'!D6,L29,20,"advantage")*M29+0.0975*N29)*C29</f>
        <v>29.524999999999999</v>
      </c>
    </row>
    <row r="30" spans="2:17" x14ac:dyDescent="0.55000000000000004">
      <c r="B30" s="66">
        <f t="shared" si="1"/>
        <v>4</v>
      </c>
      <c r="C30" s="22">
        <v>2</v>
      </c>
      <c r="D30" s="19">
        <v>18</v>
      </c>
      <c r="E30" s="19" t="s">
        <v>49</v>
      </c>
      <c r="F30" s="19">
        <v>2</v>
      </c>
      <c r="G30" s="19">
        <v>1</v>
      </c>
      <c r="H30" s="18"/>
      <c r="I30" s="18"/>
      <c r="J30" s="21"/>
      <c r="K30" s="113"/>
      <c r="L30" s="22" cm="1">
        <f t="array" ref="L30">'Meta data'!C7+_xll.jinx.Modifier(D30)-5</f>
        <v>1</v>
      </c>
      <c r="M30" s="19">
        <f>SUM(_xll.jinx.AverageDie(E30),_xll.jinx.Modifier(D30),F30,H30)+10</f>
        <v>23</v>
      </c>
      <c r="N30" s="56" cm="1">
        <f t="array" ref="N30">SUM(_xll.jinx.AverageDie(E30)*(G30+1),F30,H30,_xll.jinx.Modifier(D30),10)</f>
        <v>30</v>
      </c>
      <c r="O30" s="113"/>
      <c r="P30" s="83" cm="1">
        <f t="array" ref="P30">_xll.jinx.chanceToHit('Meta data'!D7,L30,20,"advantage")</f>
        <v>0.54249999999999998</v>
      </c>
      <c r="Q30" s="84" cm="1">
        <f t="array" ref="Q30">(_xll.jinx.chanceToHit('Meta data'!D7,L30,20,"advantage")*M30+0.0975*N30)*C30</f>
        <v>30.805</v>
      </c>
    </row>
    <row r="31" spans="2:17" x14ac:dyDescent="0.55000000000000004">
      <c r="B31" s="66">
        <f t="shared" si="1"/>
        <v>5</v>
      </c>
      <c r="C31" s="22">
        <v>3</v>
      </c>
      <c r="D31" s="19">
        <v>18</v>
      </c>
      <c r="E31" s="19" t="s">
        <v>49</v>
      </c>
      <c r="F31" s="19">
        <v>2</v>
      </c>
      <c r="G31" s="19">
        <v>1</v>
      </c>
      <c r="H31" s="33">
        <v>1</v>
      </c>
      <c r="I31" s="33"/>
      <c r="J31" s="88" t="s">
        <v>68</v>
      </c>
      <c r="K31" s="113"/>
      <c r="L31" s="22" cm="1">
        <f t="array" ref="L31">'Meta data'!C8+_xll.jinx.Modifier(D31)-5</f>
        <v>2</v>
      </c>
      <c r="M31" s="19">
        <f>SUM(_xll.jinx.AverageDie(E31),_xll.jinx.Modifier(D31),F31,H31)+10</f>
        <v>24</v>
      </c>
      <c r="N31" s="56" cm="1">
        <f t="array" ref="N31">SUM(_xll.jinx.AverageDie(E31)*(G31+1),F31,H31,_xll.jinx.Modifier(D31),10)</f>
        <v>31</v>
      </c>
      <c r="O31" s="113"/>
      <c r="P31" s="83" cm="1">
        <f t="array" ref="P31">_xll.jinx.chanceToHit('Meta data'!D8,L31,20,"advantage")</f>
        <v>0.6</v>
      </c>
      <c r="Q31" s="84" cm="1">
        <f t="array" ref="Q31">(_xll.jinx.chanceToHit('Meta data'!D8,L31,20,"advantage")*M31+0.0975*N31)*C31</f>
        <v>52.267499999999998</v>
      </c>
    </row>
    <row r="32" spans="2:17" x14ac:dyDescent="0.55000000000000004">
      <c r="B32" s="66">
        <f t="shared" si="1"/>
        <v>6</v>
      </c>
      <c r="C32" s="22">
        <v>3</v>
      </c>
      <c r="D32" s="19">
        <v>18</v>
      </c>
      <c r="E32" s="19" t="s">
        <v>49</v>
      </c>
      <c r="F32" s="19">
        <v>2</v>
      </c>
      <c r="G32" s="19">
        <v>1</v>
      </c>
      <c r="H32" s="33">
        <v>1</v>
      </c>
      <c r="I32" s="33"/>
      <c r="J32" s="21"/>
      <c r="K32" s="113"/>
      <c r="L32" s="22" cm="1">
        <f t="array" ref="L32">'Meta data'!C9+_xll.jinx.Modifier(D32)-5</f>
        <v>2</v>
      </c>
      <c r="M32" s="19">
        <f>SUM(_xll.jinx.AverageDie(E32),_xll.jinx.Modifier(D32),F32,H32)+10</f>
        <v>24</v>
      </c>
      <c r="N32" s="56" cm="1">
        <f t="array" ref="N32">SUM(_xll.jinx.AverageDie(E32)*(G32+1),F32,H32,_xll.jinx.Modifier(D32),10)</f>
        <v>31</v>
      </c>
      <c r="O32" s="113"/>
      <c r="P32" s="83" cm="1">
        <f t="array" ref="P32">_xll.jinx.chanceToHit('Meta data'!D9,L32,20,"advantage")</f>
        <v>0.54249999999999998</v>
      </c>
      <c r="Q32" s="84" cm="1">
        <f t="array" ref="Q32">(_xll.jinx.chanceToHit('Meta data'!D9,L32,20,"advantage")*M32+0.0975*N32)*C32</f>
        <v>48.127499999999998</v>
      </c>
    </row>
    <row r="33" spans="2:17" x14ac:dyDescent="0.55000000000000004">
      <c r="B33" s="66">
        <f t="shared" si="1"/>
        <v>7</v>
      </c>
      <c r="C33" s="22">
        <v>3</v>
      </c>
      <c r="D33" s="19">
        <v>18</v>
      </c>
      <c r="E33" s="19" t="s">
        <v>49</v>
      </c>
      <c r="F33" s="19">
        <v>2</v>
      </c>
      <c r="G33" s="19">
        <v>1</v>
      </c>
      <c r="H33" s="33">
        <v>1</v>
      </c>
      <c r="I33" s="33"/>
      <c r="J33" s="21"/>
      <c r="K33" s="113"/>
      <c r="L33" s="22" cm="1">
        <f t="array" ref="L33">'Meta data'!C10+_xll.jinx.Modifier(D33)-5</f>
        <v>2</v>
      </c>
      <c r="M33" s="19">
        <f>SUM(_xll.jinx.AverageDie(E33),_xll.jinx.Modifier(D33),F33,H33)+10</f>
        <v>24</v>
      </c>
      <c r="N33" s="56" cm="1">
        <f t="array" ref="N33">SUM(_xll.jinx.AverageDie(E33)*(G33+1),F33,H33,_xll.jinx.Modifier(D33),10)</f>
        <v>31</v>
      </c>
      <c r="O33" s="113"/>
      <c r="P33" s="83" cm="1">
        <f t="array" ref="P33">_xll.jinx.chanceToHit('Meta data'!D10,L33,20,"advantage")</f>
        <v>0.54249999999999998</v>
      </c>
      <c r="Q33" s="84" cm="1">
        <f t="array" ref="Q33">(_xll.jinx.chanceToHit('Meta data'!D10,L33,20,"advantage")*M33+0.0975*N33)*C33</f>
        <v>48.127499999999998</v>
      </c>
    </row>
    <row r="34" spans="2:17" x14ac:dyDescent="0.55000000000000004">
      <c r="B34" s="66">
        <f t="shared" si="1"/>
        <v>8</v>
      </c>
      <c r="C34" s="22">
        <v>3</v>
      </c>
      <c r="D34" s="19">
        <v>20</v>
      </c>
      <c r="E34" s="19" t="s">
        <v>49</v>
      </c>
      <c r="F34" s="19">
        <v>2</v>
      </c>
      <c r="G34" s="19">
        <v>1</v>
      </c>
      <c r="H34" s="33">
        <v>1</v>
      </c>
      <c r="I34" s="33"/>
      <c r="J34" s="21"/>
      <c r="K34" s="113"/>
      <c r="L34" s="22" cm="1">
        <f t="array" ref="L34">'Meta data'!C11+_xll.jinx.Modifier(D34)-5</f>
        <v>3</v>
      </c>
      <c r="M34" s="19">
        <f>SUM(_xll.jinx.AverageDie(E34),_xll.jinx.Modifier(D34),F34,H34)+10</f>
        <v>25</v>
      </c>
      <c r="N34" s="56" cm="1">
        <f t="array" ref="N34">SUM(_xll.jinx.AverageDie(E34)*(G34+1),F34,H34,_xll.jinx.Modifier(D34),10)</f>
        <v>32</v>
      </c>
      <c r="O34" s="113"/>
      <c r="P34" s="83" cm="1">
        <f t="array" ref="P34">_xll.jinx.chanceToHit('Meta data'!D11,L34,20,"advantage")</f>
        <v>0.6</v>
      </c>
      <c r="Q34" s="84" cm="1">
        <f t="array" ref="Q34">(_xll.jinx.chanceToHit('Meta data'!D11,L34,20,"advantage")*M34+0.0975*N34)*C34</f>
        <v>54.36</v>
      </c>
    </row>
    <row r="35" spans="2:17" x14ac:dyDescent="0.55000000000000004">
      <c r="B35" s="66">
        <f t="shared" si="1"/>
        <v>9</v>
      </c>
      <c r="C35" s="22">
        <v>3</v>
      </c>
      <c r="D35" s="19">
        <v>20</v>
      </c>
      <c r="E35" s="19" t="s">
        <v>49</v>
      </c>
      <c r="F35" s="19">
        <v>2</v>
      </c>
      <c r="G35" s="19">
        <v>2</v>
      </c>
      <c r="H35" s="33">
        <v>1</v>
      </c>
      <c r="I35" s="33"/>
      <c r="J35" s="21" t="s">
        <v>63</v>
      </c>
      <c r="K35" s="113"/>
      <c r="L35" s="22" cm="1">
        <f t="array" ref="L35">'Meta data'!C12+_xll.jinx.Modifier(D35)-5</f>
        <v>4</v>
      </c>
      <c r="M35" s="19">
        <f>SUM(_xll.jinx.AverageDie(E35),_xll.jinx.Modifier(D35),F35,H35)+10</f>
        <v>25</v>
      </c>
      <c r="N35" s="56" cm="1">
        <f t="array" ref="N35">SUM(_xll.jinx.AverageDie(E35)*(G35+1),F35,H35,_xll.jinx.Modifier(D35),10)</f>
        <v>39</v>
      </c>
      <c r="O35" s="113"/>
      <c r="P35" s="83" cm="1">
        <f t="array" ref="P35">_xll.jinx.chanceToHit('Meta data'!D12,L35,20,"advantage")</f>
        <v>0.6</v>
      </c>
      <c r="Q35" s="84" cm="1">
        <f t="array" ref="Q35">(_xll.jinx.chanceToHit('Meta data'!D12,L35,20,"advantage")*M35+0.0975*N35)*C35</f>
        <v>56.407500000000006</v>
      </c>
    </row>
    <row r="36" spans="2:17" x14ac:dyDescent="0.55000000000000004">
      <c r="B36" s="66">
        <f t="shared" si="1"/>
        <v>10</v>
      </c>
      <c r="C36" s="22">
        <v>3</v>
      </c>
      <c r="D36" s="19">
        <v>20</v>
      </c>
      <c r="E36" s="19" t="s">
        <v>49</v>
      </c>
      <c r="F36" s="19">
        <v>3</v>
      </c>
      <c r="G36" s="19">
        <v>2</v>
      </c>
      <c r="H36" s="33">
        <v>2</v>
      </c>
      <c r="I36" s="33"/>
      <c r="J36" s="88" t="s">
        <v>66</v>
      </c>
      <c r="K36" s="113"/>
      <c r="L36" s="22" cm="1">
        <f t="array" ref="L36">'Meta data'!C13+_xll.jinx.Modifier(D36)-5</f>
        <v>4</v>
      </c>
      <c r="M36" s="19">
        <f>SUM(_xll.jinx.AverageDie(E36),_xll.jinx.Modifier(D36),F36,H36)+10</f>
        <v>27</v>
      </c>
      <c r="N36" s="56" cm="1">
        <f t="array" ref="N36">SUM(_xll.jinx.AverageDie(E36)*(G36+1),F36,H36,_xll.jinx.Modifier(D36),10)</f>
        <v>41</v>
      </c>
      <c r="O36" s="113"/>
      <c r="P36" s="83" cm="1">
        <f t="array" ref="P36">_xll.jinx.chanceToHit('Meta data'!D13,L36,20,"advantage")</f>
        <v>0.6</v>
      </c>
      <c r="Q36" s="84" cm="1">
        <f t="array" ref="Q36">(_xll.jinx.chanceToHit('Meta data'!D13,L36,20,"advantage")*M36+0.0975*N36)*C36</f>
        <v>60.592499999999994</v>
      </c>
    </row>
    <row r="37" spans="2:17" x14ac:dyDescent="0.55000000000000004">
      <c r="B37" s="66">
        <f t="shared" si="1"/>
        <v>11</v>
      </c>
      <c r="C37" s="22">
        <v>3</v>
      </c>
      <c r="D37" s="19">
        <v>20</v>
      </c>
      <c r="E37" s="19" t="s">
        <v>49</v>
      </c>
      <c r="F37" s="19">
        <v>3</v>
      </c>
      <c r="G37" s="19">
        <v>2</v>
      </c>
      <c r="H37" s="33">
        <v>2</v>
      </c>
      <c r="I37" s="33"/>
      <c r="J37" s="21"/>
      <c r="K37" s="113"/>
      <c r="L37" s="22" cm="1">
        <f t="array" ref="L37">'Meta data'!C14+_xll.jinx.Modifier(D37)-5</f>
        <v>4</v>
      </c>
      <c r="M37" s="19">
        <f>SUM(_xll.jinx.AverageDie(E37),_xll.jinx.Modifier(D37),F37,H37)+10</f>
        <v>27</v>
      </c>
      <c r="N37" s="56" cm="1">
        <f t="array" ref="N37">SUM(_xll.jinx.AverageDie(E37)*(G37+1),F37,H37,_xll.jinx.Modifier(D37),10)</f>
        <v>41</v>
      </c>
      <c r="O37" s="113"/>
      <c r="P37" s="83" cm="1">
        <f t="array" ref="P37">_xll.jinx.chanceToHit('Meta data'!D14,L37,20,"advantage")</f>
        <v>0.6</v>
      </c>
      <c r="Q37" s="84" cm="1">
        <f t="array" ref="Q37">(_xll.jinx.chanceToHit('Meta data'!D14,L37,20,"advantage")*M37+0.0975*N37)*C37</f>
        <v>60.592499999999994</v>
      </c>
    </row>
    <row r="38" spans="2:17" x14ac:dyDescent="0.55000000000000004">
      <c r="B38" s="66">
        <f t="shared" si="1"/>
        <v>12</v>
      </c>
      <c r="C38" s="22">
        <v>3</v>
      </c>
      <c r="D38" s="19">
        <v>20</v>
      </c>
      <c r="E38" s="19" t="s">
        <v>49</v>
      </c>
      <c r="F38" s="19">
        <v>3</v>
      </c>
      <c r="G38" s="19">
        <v>2</v>
      </c>
      <c r="H38" s="33">
        <v>2</v>
      </c>
      <c r="I38" s="92" cm="1">
        <f t="array" ref="I38">_xll.jinx.totalAdvantage(2,6)-_xll.jinx.AverageDie(E38)</f>
        <v>1.3717962999999997</v>
      </c>
      <c r="J38" s="36" t="s">
        <v>62</v>
      </c>
      <c r="K38" s="113"/>
      <c r="L38" s="22" cm="1">
        <f t="array" ref="L38">'Meta data'!C15+_xll.jinx.Modifier(D38)-5</f>
        <v>4</v>
      </c>
      <c r="M38" s="19">
        <f>SUM(_xll.jinx.AverageDie(E38),_xll.jinx.Modifier(D38),F38,H38)+10</f>
        <v>27</v>
      </c>
      <c r="N38" s="56" cm="1">
        <f t="array" ref="N38">SUM(_xll.jinx.AverageDie(E38)*(G38+1),F38,H38,_xll.jinx.Modifier(D38),10)</f>
        <v>41</v>
      </c>
      <c r="O38" s="113"/>
      <c r="P38" s="83" cm="1">
        <f t="array" ref="P38">_xll.jinx.chanceToHit('Meta data'!D15,L38,20,"advantage")</f>
        <v>0.54249999999999998</v>
      </c>
      <c r="Q38" s="84" cm="1">
        <f t="array" ref="Q38">(_xll.jinx.chanceToHit('Meta data'!D15,L38,20,"advantage")*M38+0.0975*N38)*C38+P38*I38+0.0975*I38*2</f>
        <v>56.946699771250003</v>
      </c>
    </row>
    <row r="39" spans="2:17" x14ac:dyDescent="0.55000000000000004">
      <c r="B39" s="66">
        <f t="shared" si="1"/>
        <v>13</v>
      </c>
      <c r="C39" s="22">
        <v>3</v>
      </c>
      <c r="D39" s="19">
        <v>20</v>
      </c>
      <c r="E39" s="19" t="s">
        <v>49</v>
      </c>
      <c r="F39" s="19">
        <v>3</v>
      </c>
      <c r="G39" s="19">
        <v>3</v>
      </c>
      <c r="H39" s="33">
        <v>2</v>
      </c>
      <c r="I39" s="92" cm="1">
        <f t="array" ref="I39">_xll.jinx.totalAdvantage(2,6)-_xll.jinx.AverageDie(E39)</f>
        <v>1.3723288</v>
      </c>
      <c r="J39" s="21" t="s">
        <v>63</v>
      </c>
      <c r="K39" s="113"/>
      <c r="L39" s="22" cm="1">
        <f t="array" ref="L39">'Meta data'!C16+_xll.jinx.Modifier(D39)-5</f>
        <v>5</v>
      </c>
      <c r="M39" s="19">
        <f>SUM(_xll.jinx.AverageDie(E39),_xll.jinx.Modifier(D39),F39,H39)+10</f>
        <v>27</v>
      </c>
      <c r="N39" s="56" cm="1">
        <f t="array" ref="N39">SUM(_xll.jinx.AverageDie(E39)*(G39+1),F39,H39,_xll.jinx.Modifier(D39),10)</f>
        <v>48</v>
      </c>
      <c r="O39" s="113"/>
      <c r="P39" s="83" cm="1">
        <f t="array" ref="P39">_xll.jinx.chanceToHit('Meta data'!D16,L39,20,"advantage")</f>
        <v>0.6</v>
      </c>
      <c r="Q39" s="84" cm="1">
        <f t="array" ref="Q39">(_xll.jinx.chanceToHit('Meta data'!D16,L39,20,"advantage")*M39+0.0975*N39)*C39+P39*I39+0.0975*I39*2</f>
        <v>63.731001396000003</v>
      </c>
    </row>
    <row r="40" spans="2:17" x14ac:dyDescent="0.55000000000000004">
      <c r="B40" s="66">
        <f t="shared" si="1"/>
        <v>14</v>
      </c>
      <c r="C40" s="22">
        <v>3</v>
      </c>
      <c r="D40" s="19">
        <v>20</v>
      </c>
      <c r="E40" s="19" t="s">
        <v>49</v>
      </c>
      <c r="F40" s="19">
        <v>3</v>
      </c>
      <c r="G40" s="19">
        <v>3</v>
      </c>
      <c r="H40" s="33">
        <v>2</v>
      </c>
      <c r="I40" s="92" cm="1">
        <f t="array" ref="I40">_xll.jinx.totalAdvantage(2,6)-_xll.jinx.AverageDie(E40)</f>
        <v>1.3724995999999994</v>
      </c>
      <c r="J40" s="21"/>
      <c r="K40" s="113"/>
      <c r="L40" s="22" cm="1">
        <f t="array" ref="L40">'Meta data'!C17+_xll.jinx.Modifier(D40)-5</f>
        <v>5</v>
      </c>
      <c r="M40" s="19">
        <f>SUM(_xll.jinx.AverageDie(E40),_xll.jinx.Modifier(D40),F40,H40)+10</f>
        <v>27</v>
      </c>
      <c r="N40" s="56" cm="1">
        <f t="array" ref="N40">SUM(_xll.jinx.AverageDie(E40)*(G40+1),F40,H40,_xll.jinx.Modifier(D40),10)</f>
        <v>48</v>
      </c>
      <c r="O40" s="113"/>
      <c r="P40" s="83" cm="1">
        <f t="array" ref="P40">_xll.jinx.chanceToHit('Meta data'!D17,L40,20,"advantage")</f>
        <v>0.6</v>
      </c>
      <c r="Q40" s="84" cm="1">
        <f t="array" ref="Q40">(_xll.jinx.chanceToHit('Meta data'!D17,L40,20,"advantage")*M40+0.0975*N40)*C40+P40*I40+0.0975*I40*2</f>
        <v>63.731137181999998</v>
      </c>
    </row>
    <row r="41" spans="2:17" x14ac:dyDescent="0.55000000000000004">
      <c r="B41" s="66">
        <f t="shared" si="1"/>
        <v>15</v>
      </c>
      <c r="C41" s="22">
        <v>3</v>
      </c>
      <c r="D41" s="19">
        <v>20</v>
      </c>
      <c r="E41" s="19" t="s">
        <v>49</v>
      </c>
      <c r="F41" s="19">
        <v>3</v>
      </c>
      <c r="G41" s="19">
        <v>3</v>
      </c>
      <c r="H41" s="33">
        <v>3</v>
      </c>
      <c r="I41" s="92" cm="1">
        <f t="array" ref="I41">_xll.jinx.totalAdvantage(2,6)-_xll.jinx.AverageDie(E41)</f>
        <v>1.3715434000000002</v>
      </c>
      <c r="J41" s="88" t="s">
        <v>65</v>
      </c>
      <c r="K41" s="113"/>
      <c r="L41" s="22" cm="1">
        <f t="array" ref="L41">'Meta data'!C18+_xll.jinx.Modifier(D41)-5</f>
        <v>5</v>
      </c>
      <c r="M41" s="19">
        <f>SUM(_xll.jinx.AverageDie(E41),_xll.jinx.Modifier(D41),F41,H41)+10</f>
        <v>28</v>
      </c>
      <c r="N41" s="56" cm="1">
        <f t="array" ref="N41">SUM(_xll.jinx.AverageDie(E41)*(G41+1),F41,H41,_xll.jinx.Modifier(D41),10)</f>
        <v>49</v>
      </c>
      <c r="O41" s="113"/>
      <c r="P41" s="83" cm="1">
        <f t="array" ref="P41">_xll.jinx.chanceToHit('Meta data'!D18,L41,20,"advantage")</f>
        <v>0.54249999999999998</v>
      </c>
      <c r="Q41" s="84" cm="1">
        <f t="array" ref="Q41">(_xll.jinx.chanceToHit('Meta data'!D18,L41,20,"advantage")*M41+0.0975*N41)*C41+P41*I41+0.0975*I41*2</f>
        <v>60.914013257500002</v>
      </c>
    </row>
    <row r="42" spans="2:17" x14ac:dyDescent="0.55000000000000004">
      <c r="B42" s="66">
        <f t="shared" si="1"/>
        <v>16</v>
      </c>
      <c r="C42" s="22">
        <v>3</v>
      </c>
      <c r="D42" s="19">
        <v>20</v>
      </c>
      <c r="E42" s="19" t="s">
        <v>49</v>
      </c>
      <c r="F42" s="19">
        <v>4</v>
      </c>
      <c r="G42" s="19">
        <v>3</v>
      </c>
      <c r="H42" s="33">
        <v>3</v>
      </c>
      <c r="I42" s="92" cm="1">
        <f t="array" ref="I42">_xll.jinx.totalAdvantage(2,6)-_xll.jinx.AverageDie(E42)</f>
        <v>1.3717249999999996</v>
      </c>
      <c r="J42" s="21"/>
      <c r="K42" s="113"/>
      <c r="L42" s="22" cm="1">
        <f t="array" ref="L42">'Meta data'!C19+_xll.jinx.Modifier(D42)-5</f>
        <v>5</v>
      </c>
      <c r="M42" s="19">
        <f>SUM(_xll.jinx.AverageDie(E42),_xll.jinx.Modifier(D42),F42,H42)+10</f>
        <v>29</v>
      </c>
      <c r="N42" s="56" cm="1">
        <f t="array" ref="N42">SUM(_xll.jinx.AverageDie(E42)*(G42+1),F42,H42,_xll.jinx.Modifier(D42),10)</f>
        <v>50</v>
      </c>
      <c r="O42" s="113"/>
      <c r="P42" s="83" cm="1">
        <f t="array" ref="P42">_xll.jinx.chanceToHit('Meta data'!D19,L42,20,"advantage")</f>
        <v>0.54249999999999998</v>
      </c>
      <c r="Q42" s="84" cm="1">
        <f t="array" ref="Q42">(_xll.jinx.chanceToHit('Meta data'!D19,L42,20,"advantage")*M42+0.0975*N42)*C42+P42*I42+0.0975*I42*2</f>
        <v>62.834147187500001</v>
      </c>
    </row>
    <row r="43" spans="2:17" x14ac:dyDescent="0.55000000000000004">
      <c r="B43" s="66">
        <f t="shared" si="1"/>
        <v>17</v>
      </c>
      <c r="C43" s="22">
        <v>3</v>
      </c>
      <c r="D43" s="19">
        <v>20</v>
      </c>
      <c r="E43" s="19" t="s">
        <v>49</v>
      </c>
      <c r="F43" s="19">
        <v>4</v>
      </c>
      <c r="G43" s="19">
        <v>4</v>
      </c>
      <c r="H43" s="33">
        <v>3</v>
      </c>
      <c r="I43" s="92" cm="1">
        <f t="array" ref="I43">_xll.jinx.totalAdvantage(2,6)-_xll.jinx.AverageDie(E43)</f>
        <v>1.3710640999999999</v>
      </c>
      <c r="J43" s="21" t="s">
        <v>63</v>
      </c>
      <c r="K43" s="113"/>
      <c r="L43" s="22" cm="1">
        <f t="array" ref="L43">'Meta data'!C20+_xll.jinx.Modifier(D43)-5</f>
        <v>6</v>
      </c>
      <c r="M43" s="19">
        <f>SUM(_xll.jinx.AverageDie(E43),_xll.jinx.Modifier(D43),F43,H43)+10</f>
        <v>29</v>
      </c>
      <c r="N43" s="56" cm="1">
        <f t="array" ref="N43">SUM(_xll.jinx.AverageDie(E43)*(G43+1),F43,H43,_xll.jinx.Modifier(D43),10)</f>
        <v>57</v>
      </c>
      <c r="O43" s="113"/>
      <c r="P43" s="83" cm="1">
        <f t="array" ref="P43">_xll.jinx.chanceToHit('Meta data'!D20,L43,20,"advantage")</f>
        <v>0.6</v>
      </c>
      <c r="Q43" s="84" cm="1">
        <f t="array" ref="Q43">(_xll.jinx.chanceToHit('Meta data'!D20,L43,20,"advantage")*M43+0.0975*N43)*C43+P43*I43+0.0975*I43*2</f>
        <v>69.962495959499989</v>
      </c>
    </row>
    <row r="44" spans="2:17" x14ac:dyDescent="0.55000000000000004">
      <c r="B44" s="66">
        <f t="shared" si="1"/>
        <v>18</v>
      </c>
      <c r="C44" s="22">
        <v>3</v>
      </c>
      <c r="D44" s="19">
        <v>20</v>
      </c>
      <c r="E44" s="19" t="s">
        <v>49</v>
      </c>
      <c r="F44" s="19">
        <v>4</v>
      </c>
      <c r="G44" s="19">
        <v>4</v>
      </c>
      <c r="H44" s="33">
        <v>3</v>
      </c>
      <c r="I44" s="92" cm="1">
        <f t="array" ref="I44">_xll.jinx.totalAdvantage(2,6)-_xll.jinx.AverageDie(E44)</f>
        <v>1.3714005999999994</v>
      </c>
      <c r="J44" s="21"/>
      <c r="K44" s="113"/>
      <c r="L44" s="22" cm="1">
        <f t="array" ref="L44">'Meta data'!C21+_xll.jinx.Modifier(D44)-5</f>
        <v>6</v>
      </c>
      <c r="M44" s="19">
        <f>SUM(_xll.jinx.AverageDie(E44),_xll.jinx.Modifier(D44),F44,H44)+10</f>
        <v>29</v>
      </c>
      <c r="N44" s="56" cm="1">
        <f t="array" ref="N44">SUM(_xll.jinx.AverageDie(E44)*(G44+1),F44,H44,_xll.jinx.Modifier(D44),10)</f>
        <v>57</v>
      </c>
      <c r="O44" s="113"/>
      <c r="P44" s="83" cm="1">
        <f t="array" ref="P44">_xll.jinx.chanceToHit('Meta data'!D21,L44,20,"advantage")</f>
        <v>0.54249999999999998</v>
      </c>
      <c r="Q44" s="84" cm="1">
        <f t="array" ref="Q44">(_xll.jinx.chanceToHit('Meta data'!D21,L44,20,"advantage")*M44+0.0975*N44)*C44+P44*I44+0.0975*I44*2</f>
        <v>64.881407942500005</v>
      </c>
    </row>
    <row r="45" spans="2:17" x14ac:dyDescent="0.55000000000000004">
      <c r="B45" s="66">
        <f t="shared" si="1"/>
        <v>19</v>
      </c>
      <c r="C45" s="22">
        <v>3</v>
      </c>
      <c r="D45" s="19">
        <v>20</v>
      </c>
      <c r="E45" s="19" t="s">
        <v>49</v>
      </c>
      <c r="F45" s="19">
        <v>4</v>
      </c>
      <c r="G45" s="19">
        <v>4</v>
      </c>
      <c r="H45" s="33">
        <v>3</v>
      </c>
      <c r="I45" s="92" cm="1">
        <f t="array" ref="I45">_xll.jinx.totalAdvantage(2,6)-_xll.jinx.AverageDie(E45)</f>
        <v>1.3716378999999996</v>
      </c>
      <c r="J45" s="21"/>
      <c r="K45" s="113"/>
      <c r="L45" s="22" cm="1">
        <f t="array" ref="L45">'Meta data'!C22+_xll.jinx.Modifier(D45)-5</f>
        <v>6</v>
      </c>
      <c r="M45" s="19">
        <f>SUM(_xll.jinx.AverageDie(E45),_xll.jinx.Modifier(D45),F45,H45)+10</f>
        <v>29</v>
      </c>
      <c r="N45" s="56" cm="1">
        <f t="array" ref="N45">SUM(_xll.jinx.AverageDie(E45)*(G45+1),F45,H45,_xll.jinx.Modifier(D45),10)</f>
        <v>57</v>
      </c>
      <c r="O45" s="113"/>
      <c r="P45" s="83" cm="1">
        <f t="array" ref="P45">_xll.jinx.chanceToHit('Meta data'!D22,L45,20,"advantage")</f>
        <v>0.54249999999999998</v>
      </c>
      <c r="Q45" s="84" cm="1">
        <f t="array" ref="Q45">(_xll.jinx.chanceToHit('Meta data'!D22,L45,20,"advantage")*M45+0.0975*N45)*C45+P45*I45+0.0975*I45*2</f>
        <v>64.881582951249996</v>
      </c>
    </row>
    <row r="46" spans="2:17" ht="14.7" thickBot="1" x14ac:dyDescent="0.6">
      <c r="B46" s="67">
        <f t="shared" si="1"/>
        <v>20</v>
      </c>
      <c r="C46" s="23">
        <v>3</v>
      </c>
      <c r="D46" s="31">
        <v>24</v>
      </c>
      <c r="E46" s="31" t="s">
        <v>49</v>
      </c>
      <c r="F46" s="31">
        <v>4</v>
      </c>
      <c r="G46" s="31">
        <v>4</v>
      </c>
      <c r="H46" s="35">
        <v>3</v>
      </c>
      <c r="I46" s="104" cm="1">
        <f t="array" ref="I46">_xll.jinx.totalAdvantage(2,6)-_xll.jinx.AverageDie(E46)</f>
        <v>1.3716355999999994</v>
      </c>
      <c r="J46" s="24"/>
      <c r="K46" s="114"/>
      <c r="L46" s="23" cm="1">
        <f t="array" ref="L46">'Meta data'!C23+_xll.jinx.Modifier(D46)-5</f>
        <v>8</v>
      </c>
      <c r="M46" s="31">
        <f>SUM(_xll.jinx.AverageDie(E46),_xll.jinx.Modifier(D46),F46,H46)+10</f>
        <v>31</v>
      </c>
      <c r="N46" s="57" cm="1">
        <f t="array" ref="N46">SUM(_xll.jinx.AverageDie(E46)*(G46+1),F46,H46,_xll.jinx.Modifier(D46),10)</f>
        <v>59</v>
      </c>
      <c r="O46" s="114"/>
      <c r="P46" s="85" cm="1">
        <f t="array" ref="P46">_xll.jinx.chanceToHit('Meta data'!D23,L46,20,"advantage")</f>
        <v>0.65249999999999997</v>
      </c>
      <c r="Q46" s="84" cm="1">
        <f t="array" ref="Q46">(_xll.jinx.chanceToHit('Meta data'!D23,L46,20,"advantage")*M46+0.0975*N46)*C46+P46*I46+0.0975*I46*2</f>
        <v>79.102461170999987</v>
      </c>
    </row>
    <row r="47" spans="2:17" ht="14.7" thickBot="1" x14ac:dyDescent="0.6"/>
    <row r="48" spans="2:17" ht="14.7" thickBot="1" x14ac:dyDescent="0.6">
      <c r="B48" s="89" t="s">
        <v>69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1"/>
    </row>
    <row r="49" spans="2:17" ht="14.7" thickBot="1" x14ac:dyDescent="0.6">
      <c r="B49" s="98" t="s">
        <v>8</v>
      </c>
      <c r="C49" s="52" t="s">
        <v>39</v>
      </c>
      <c r="D49" s="53" t="s">
        <v>38</v>
      </c>
      <c r="E49" s="53" t="s">
        <v>40</v>
      </c>
      <c r="F49" s="53" t="s">
        <v>41</v>
      </c>
      <c r="G49" s="53" t="s">
        <v>42</v>
      </c>
      <c r="H49" s="99" t="s">
        <v>50</v>
      </c>
      <c r="I49" s="99" t="s">
        <v>62</v>
      </c>
      <c r="J49" s="100" t="s">
        <v>51</v>
      </c>
      <c r="K49" s="112"/>
      <c r="L49" s="63" t="s">
        <v>37</v>
      </c>
      <c r="M49" s="32" t="s">
        <v>35</v>
      </c>
      <c r="N49" s="54" t="s">
        <v>36</v>
      </c>
      <c r="O49" s="112"/>
      <c r="P49" s="52" t="s">
        <v>61</v>
      </c>
      <c r="Q49" s="59" t="s">
        <v>54</v>
      </c>
    </row>
    <row r="50" spans="2:17" x14ac:dyDescent="0.55000000000000004">
      <c r="B50" s="94">
        <f>1</f>
        <v>1</v>
      </c>
      <c r="C50" s="50">
        <v>1</v>
      </c>
      <c r="D50" s="51">
        <v>16</v>
      </c>
      <c r="E50" s="51" t="s">
        <v>49</v>
      </c>
      <c r="F50" s="51">
        <v>2</v>
      </c>
      <c r="G50" s="51">
        <v>1</v>
      </c>
      <c r="H50" s="95"/>
      <c r="I50" s="96">
        <f>I38</f>
        <v>1.3717962999999997</v>
      </c>
      <c r="J50" s="97" t="s">
        <v>62</v>
      </c>
      <c r="K50" s="113"/>
      <c r="L50" s="29" cm="1">
        <f t="array" ref="L50">'Meta data'!C4+_xll.jinx.Modifier(D50)</f>
        <v>5</v>
      </c>
      <c r="M50" s="30">
        <f>SUM(_xll.jinx.AverageDie(E50),_xll.jinx.Modifier(D50),F50,H50)</f>
        <v>12</v>
      </c>
      <c r="N50" s="55" cm="1">
        <f t="array" ref="N50">SUM(_xll.jinx.AverageDie(E50)*(G50+1),F50,H50,_xll.jinx.Modifier(D50))</f>
        <v>19</v>
      </c>
      <c r="O50" s="113"/>
      <c r="P50" s="105" cm="1">
        <f t="array" ref="P50">_xll.jinx.chanceToHit('Meta data'!D4,L50,20,"normal")</f>
        <v>0.65</v>
      </c>
      <c r="Q50" s="106" cm="1">
        <f t="array" ref="Q50">(_xll.jinx.chanceToHit('Meta data'!D4,L50,20,"normal")*M50+0.05*N50)*C27+P50*I50+0.05*I50*2</f>
        <v>9.7788472249999998</v>
      </c>
    </row>
    <row r="51" spans="2:17" x14ac:dyDescent="0.55000000000000004">
      <c r="B51" s="66">
        <f t="shared" ref="B51:B69" si="2">1+B50</f>
        <v>2</v>
      </c>
      <c r="C51" s="22">
        <v>1</v>
      </c>
      <c r="D51" s="19">
        <v>16</v>
      </c>
      <c r="E51" s="19" t="s">
        <v>49</v>
      </c>
      <c r="F51" s="19">
        <v>2</v>
      </c>
      <c r="G51" s="19">
        <v>1</v>
      </c>
      <c r="H51" s="18"/>
      <c r="I51" s="80">
        <f>I39</f>
        <v>1.3723288</v>
      </c>
      <c r="J51" s="87" t="s">
        <v>18</v>
      </c>
      <c r="K51" s="113"/>
      <c r="L51" s="22" cm="1">
        <f t="array" ref="L51">'Meta data'!C5+_xll.jinx.Modifier(D51)</f>
        <v>5</v>
      </c>
      <c r="M51" s="19">
        <f>SUM(_xll.jinx.AverageDie(E51),_xll.jinx.Modifier(D51),F51,H51)</f>
        <v>12</v>
      </c>
      <c r="N51" s="56" cm="1">
        <f t="array" ref="N51">SUM(_xll.jinx.AverageDie(E51)*(G51+1),F51,H51,_xll.jinx.Modifier(D51))</f>
        <v>19</v>
      </c>
      <c r="O51" s="113"/>
      <c r="P51" s="83" cm="1">
        <f t="array" ref="P51">_xll.jinx.chanceToHit('Meta data'!D5,L51,20,"advantage")</f>
        <v>0.78</v>
      </c>
      <c r="Q51" s="84" cm="1">
        <f t="array" ref="Q51">(_xll.jinx.chanceToHit('Meta data'!D5,L51,20,"normal")*M51+0.05*N51)*C28+P51*I51+0.0975*I51*2</f>
        <v>9.4880205799999988</v>
      </c>
    </row>
    <row r="52" spans="2:17" x14ac:dyDescent="0.55000000000000004">
      <c r="B52" s="66">
        <f t="shared" si="2"/>
        <v>3</v>
      </c>
      <c r="C52" s="22">
        <v>2</v>
      </c>
      <c r="D52" s="19">
        <v>16</v>
      </c>
      <c r="E52" s="19" t="s">
        <v>49</v>
      </c>
      <c r="F52" s="19">
        <v>2</v>
      </c>
      <c r="G52" s="19">
        <v>1</v>
      </c>
      <c r="H52" s="18"/>
      <c r="I52" s="80">
        <f>I40</f>
        <v>1.3724995999999994</v>
      </c>
      <c r="J52" s="21" t="s">
        <v>67</v>
      </c>
      <c r="K52" s="113"/>
      <c r="L52" s="22" cm="1">
        <f t="array" ref="L52">'Meta data'!C6+_xll.jinx.Modifier(D52)</f>
        <v>5</v>
      </c>
      <c r="M52" s="19">
        <f>SUM(_xll.jinx.AverageDie(E52),_xll.jinx.Modifier(D52),F52,H52)</f>
        <v>12</v>
      </c>
      <c r="N52" s="56" cm="1">
        <f t="array" ref="N52">SUM(_xll.jinx.AverageDie(E52)*(G52+1),F52,H52,_xll.jinx.Modifier(D52))</f>
        <v>19</v>
      </c>
      <c r="O52" s="113"/>
      <c r="P52" s="83" cm="1">
        <f t="array" ref="P52">_xll.jinx.chanceToHit('Meta data'!D6,L52,20,"advantage")</f>
        <v>0.78</v>
      </c>
      <c r="Q52" s="84" cm="1">
        <f t="array" ref="Q52">(_xll.jinx.chanceToHit('Meta data'!D6,L52,20,"normal")*M52+0.05*N52)*C29+P52*I52+0.0975*I52*2</f>
        <v>17.638187109999997</v>
      </c>
    </row>
    <row r="53" spans="2:17" x14ac:dyDescent="0.55000000000000004">
      <c r="B53" s="66">
        <f t="shared" si="2"/>
        <v>4</v>
      </c>
      <c r="C53" s="22">
        <v>2</v>
      </c>
      <c r="D53" s="19">
        <v>18</v>
      </c>
      <c r="E53" s="19" t="s">
        <v>49</v>
      </c>
      <c r="F53" s="19">
        <v>2</v>
      </c>
      <c r="G53" s="19">
        <v>1</v>
      </c>
      <c r="H53" s="18"/>
      <c r="I53" s="80">
        <f>I41</f>
        <v>1.3715434000000002</v>
      </c>
      <c r="J53" s="21"/>
      <c r="K53" s="113"/>
      <c r="L53" s="22" cm="1">
        <f t="array" ref="L53">'Meta data'!C7+_xll.jinx.Modifier(D53)</f>
        <v>6</v>
      </c>
      <c r="M53" s="19">
        <f>SUM(_xll.jinx.AverageDie(E53),_xll.jinx.Modifier(D53),F53,H53)</f>
        <v>13</v>
      </c>
      <c r="N53" s="56" cm="1">
        <f t="array" ref="N53">SUM(_xll.jinx.AverageDie(E53)*(G53+1),F53,H53,_xll.jinx.Modifier(D53))</f>
        <v>20</v>
      </c>
      <c r="O53" s="113"/>
      <c r="P53" s="83" cm="1">
        <f t="array" ref="P53">_xll.jinx.chanceToHit('Meta data'!D7,L53,20,"advantage")</f>
        <v>0.78</v>
      </c>
      <c r="Q53" s="84" cm="1">
        <f t="array" ref="Q53">(_xll.jinx.chanceToHit('Meta data'!D7,L53,20,"normal")*M53+0.05*N53)*C30+P53*I53+0.0975*I53*2</f>
        <v>18.937254815000003</v>
      </c>
    </row>
    <row r="54" spans="2:17" x14ac:dyDescent="0.55000000000000004">
      <c r="B54" s="66">
        <f t="shared" si="2"/>
        <v>5</v>
      </c>
      <c r="C54" s="22">
        <v>3</v>
      </c>
      <c r="D54" s="19">
        <v>18</v>
      </c>
      <c r="E54" s="19" t="s">
        <v>49</v>
      </c>
      <c r="F54" s="19">
        <v>2</v>
      </c>
      <c r="G54" s="19">
        <v>1</v>
      </c>
      <c r="H54" s="33">
        <v>1</v>
      </c>
      <c r="I54" s="80">
        <f>I42</f>
        <v>1.3717249999999996</v>
      </c>
      <c r="J54" s="88" t="s">
        <v>68</v>
      </c>
      <c r="K54" s="113"/>
      <c r="L54" s="22" cm="1">
        <f t="array" ref="L54">'Meta data'!C8+_xll.jinx.Modifier(D54)</f>
        <v>7</v>
      </c>
      <c r="M54" s="19">
        <f>SUM(_xll.jinx.AverageDie(E54),_xll.jinx.Modifier(D54),F54,H54)</f>
        <v>14</v>
      </c>
      <c r="N54" s="56" cm="1">
        <f t="array" ref="N54">SUM(_xll.jinx.AverageDie(E54)*(G54+1),F54,H54,_xll.jinx.Modifier(D54))</f>
        <v>21</v>
      </c>
      <c r="O54" s="113"/>
      <c r="P54" s="83" cm="1">
        <f t="array" ref="P54">_xll.jinx.chanceToHit('Meta data'!D8,L54,20,"advantage")</f>
        <v>0.8125</v>
      </c>
      <c r="Q54" s="84" cm="1">
        <f t="array" ref="Q54">(_xll.jinx.chanceToHit('Meta data'!D8,L54,20,"normal")*M54+0.05*N54)*C31+P54*I54+0.0975*I54*2</f>
        <v>31.832012937500004</v>
      </c>
    </row>
    <row r="55" spans="2:17" x14ac:dyDescent="0.55000000000000004">
      <c r="B55" s="66">
        <f t="shared" si="2"/>
        <v>6</v>
      </c>
      <c r="C55" s="22">
        <v>3</v>
      </c>
      <c r="D55" s="19">
        <v>18</v>
      </c>
      <c r="E55" s="19" t="s">
        <v>49</v>
      </c>
      <c r="F55" s="19">
        <v>2</v>
      </c>
      <c r="G55" s="19">
        <v>1</v>
      </c>
      <c r="H55" s="33">
        <v>1</v>
      </c>
      <c r="I55" s="80">
        <f>I43</f>
        <v>1.3710640999999999</v>
      </c>
      <c r="J55" s="21"/>
      <c r="K55" s="113"/>
      <c r="L55" s="22" cm="1">
        <f t="array" ref="L55">'Meta data'!C9+_xll.jinx.Modifier(D55)</f>
        <v>7</v>
      </c>
      <c r="M55" s="19">
        <f>SUM(_xll.jinx.AverageDie(E55),_xll.jinx.Modifier(D55),F55,H55)</f>
        <v>14</v>
      </c>
      <c r="N55" s="56" cm="1">
        <f t="array" ref="N55">SUM(_xll.jinx.AverageDie(E55)*(G55+1),F55,H55,_xll.jinx.Modifier(D55))</f>
        <v>21</v>
      </c>
      <c r="O55" s="113"/>
      <c r="P55" s="83" cm="1">
        <f t="array" ref="P55">_xll.jinx.chanceToHit('Meta data'!D9,L55,20,"advantage")</f>
        <v>0.78</v>
      </c>
      <c r="Q55" s="84" cm="1">
        <f t="array" ref="Q55">(_xll.jinx.chanceToHit('Meta data'!D9,L55,20,"normal")*M55+0.05*N55)*C32+P55*I55+0.0975*I55*2</f>
        <v>29.686787497500003</v>
      </c>
    </row>
    <row r="56" spans="2:17" x14ac:dyDescent="0.55000000000000004">
      <c r="B56" s="66">
        <f t="shared" si="2"/>
        <v>7</v>
      </c>
      <c r="C56" s="22">
        <v>3</v>
      </c>
      <c r="D56" s="19">
        <v>18</v>
      </c>
      <c r="E56" s="19" t="s">
        <v>49</v>
      </c>
      <c r="F56" s="19">
        <v>2</v>
      </c>
      <c r="G56" s="19">
        <v>1</v>
      </c>
      <c r="H56" s="33">
        <v>1</v>
      </c>
      <c r="I56" s="80">
        <f>I44</f>
        <v>1.3714005999999994</v>
      </c>
      <c r="J56" s="21"/>
      <c r="K56" s="113"/>
      <c r="L56" s="22" cm="1">
        <f t="array" ref="L56">'Meta data'!C10+_xll.jinx.Modifier(D56)</f>
        <v>7</v>
      </c>
      <c r="M56" s="19">
        <f>SUM(_xll.jinx.AverageDie(E56),_xll.jinx.Modifier(D56),F56,H56)</f>
        <v>14</v>
      </c>
      <c r="N56" s="56" cm="1">
        <f t="array" ref="N56">SUM(_xll.jinx.AverageDie(E56)*(G56+1),F56,H56,_xll.jinx.Modifier(D56))</f>
        <v>21</v>
      </c>
      <c r="O56" s="113"/>
      <c r="P56" s="83" cm="1">
        <f t="array" ref="P56">_xll.jinx.chanceToHit('Meta data'!D10,L56,20,"advantage")</f>
        <v>0.78</v>
      </c>
      <c r="Q56" s="84" cm="1">
        <f t="array" ref="Q56">(_xll.jinx.chanceToHit('Meta data'!D10,L56,20,"normal")*M56+0.05*N56)*C33+P56*I56+0.0975*I56*2</f>
        <v>29.687115585000001</v>
      </c>
    </row>
    <row r="57" spans="2:17" x14ac:dyDescent="0.55000000000000004">
      <c r="B57" s="66">
        <f t="shared" si="2"/>
        <v>8</v>
      </c>
      <c r="C57" s="22">
        <v>3</v>
      </c>
      <c r="D57" s="19">
        <v>20</v>
      </c>
      <c r="E57" s="19" t="s">
        <v>49</v>
      </c>
      <c r="F57" s="19">
        <v>2</v>
      </c>
      <c r="G57" s="19">
        <v>1</v>
      </c>
      <c r="H57" s="33">
        <v>1</v>
      </c>
      <c r="I57" s="80">
        <f>I45</f>
        <v>1.3716378999999996</v>
      </c>
      <c r="J57" s="21"/>
      <c r="K57" s="113"/>
      <c r="L57" s="22" cm="1">
        <f t="array" ref="L57">'Meta data'!C11+_xll.jinx.Modifier(D57)</f>
        <v>8</v>
      </c>
      <c r="M57" s="19">
        <f>SUM(_xll.jinx.AverageDie(E57),_xll.jinx.Modifier(D57),F57,H57)</f>
        <v>15</v>
      </c>
      <c r="N57" s="56" cm="1">
        <f t="array" ref="N57">SUM(_xll.jinx.AverageDie(E57)*(G57+1),F57,H57,_xll.jinx.Modifier(D57))</f>
        <v>22</v>
      </c>
      <c r="O57" s="113"/>
      <c r="P57" s="83" cm="1">
        <f t="array" ref="P57">_xll.jinx.chanceToHit('Meta data'!D11,L57,20,"advantage")</f>
        <v>0.8125</v>
      </c>
      <c r="Q57" s="84" cm="1">
        <f t="array" ref="Q57">(_xll.jinx.chanceToHit('Meta data'!D11,L57,20,"normal")*M57+0.05*N57)*C34+P57*I57+0.0975*I57*2</f>
        <v>33.931925184249991</v>
      </c>
    </row>
    <row r="58" spans="2:17" x14ac:dyDescent="0.55000000000000004">
      <c r="B58" s="66">
        <f t="shared" si="2"/>
        <v>9</v>
      </c>
      <c r="C58" s="22">
        <v>3</v>
      </c>
      <c r="D58" s="19">
        <v>20</v>
      </c>
      <c r="E58" s="19" t="s">
        <v>49</v>
      </c>
      <c r="F58" s="19">
        <v>2</v>
      </c>
      <c r="G58" s="19">
        <v>2</v>
      </c>
      <c r="H58" s="33">
        <v>1</v>
      </c>
      <c r="I58" s="80">
        <f>I38</f>
        <v>1.3717962999999997</v>
      </c>
      <c r="J58" s="21" t="s">
        <v>63</v>
      </c>
      <c r="K58" s="113"/>
      <c r="L58" s="22" cm="1">
        <f t="array" ref="L58">'Meta data'!C12+_xll.jinx.Modifier(D58)</f>
        <v>9</v>
      </c>
      <c r="M58" s="19">
        <f>SUM(_xll.jinx.AverageDie(E58),_xll.jinx.Modifier(D58),F58,H58)</f>
        <v>15</v>
      </c>
      <c r="N58" s="56" cm="1">
        <f t="array" ref="N58">SUM(_xll.jinx.AverageDie(E58)*(G58+1),F58,H58,_xll.jinx.Modifier(D58))</f>
        <v>29</v>
      </c>
      <c r="O58" s="113"/>
      <c r="P58" s="83" cm="1">
        <f t="array" ref="P58">_xll.jinx.chanceToHit('Meta data'!D12,L58,20,"advantage")</f>
        <v>0.8125</v>
      </c>
      <c r="Q58" s="84" cm="1">
        <f t="array" ref="Q58">(_xll.jinx.chanceToHit('Meta data'!D12,L58,20,"normal")*M58+0.05*N58)*C35+P58*I58+0.0975*I58*2</f>
        <v>34.982084772249998</v>
      </c>
    </row>
    <row r="59" spans="2:17" x14ac:dyDescent="0.55000000000000004">
      <c r="B59" s="66">
        <f t="shared" si="2"/>
        <v>10</v>
      </c>
      <c r="C59" s="22">
        <v>3</v>
      </c>
      <c r="D59" s="19">
        <v>20</v>
      </c>
      <c r="E59" s="19" t="s">
        <v>49</v>
      </c>
      <c r="F59" s="19">
        <v>3</v>
      </c>
      <c r="G59" s="19">
        <v>2</v>
      </c>
      <c r="H59" s="33">
        <v>2</v>
      </c>
      <c r="I59" s="80">
        <f>I39</f>
        <v>1.3723288</v>
      </c>
      <c r="J59" s="88" t="s">
        <v>66</v>
      </c>
      <c r="K59" s="113"/>
      <c r="L59" s="22" cm="1">
        <f t="array" ref="L59">'Meta data'!C13+_xll.jinx.Modifier(D59)</f>
        <v>9</v>
      </c>
      <c r="M59" s="19">
        <f>SUM(_xll.jinx.AverageDie(E59),_xll.jinx.Modifier(D59),F59,H59)</f>
        <v>17</v>
      </c>
      <c r="N59" s="56" cm="1">
        <f t="array" ref="N59">SUM(_xll.jinx.AverageDie(E59)*(G59+1),F59,H59,_xll.jinx.Modifier(D59))</f>
        <v>31</v>
      </c>
      <c r="O59" s="113"/>
      <c r="P59" s="83" cm="1">
        <f t="array" ref="P59">_xll.jinx.chanceToHit('Meta data'!D13,L59,20,"advantage")</f>
        <v>0.8125</v>
      </c>
      <c r="Q59" s="84" cm="1">
        <f t="array" ref="Q59">(_xll.jinx.chanceToHit('Meta data'!D13,L59,20,"normal")*M59+0.05*N59)*C36+P59*I59+0.0975*I59*2</f>
        <v>39.182621266000005</v>
      </c>
    </row>
    <row r="60" spans="2:17" x14ac:dyDescent="0.55000000000000004">
      <c r="B60" s="66">
        <f t="shared" si="2"/>
        <v>11</v>
      </c>
      <c r="C60" s="22">
        <v>3</v>
      </c>
      <c r="D60" s="19">
        <v>20</v>
      </c>
      <c r="E60" s="19" t="s">
        <v>49</v>
      </c>
      <c r="F60" s="19">
        <v>3</v>
      </c>
      <c r="G60" s="19">
        <v>2</v>
      </c>
      <c r="H60" s="33">
        <v>2</v>
      </c>
      <c r="I60" s="80">
        <f>I40</f>
        <v>1.3724995999999994</v>
      </c>
      <c r="J60" s="21"/>
      <c r="K60" s="113"/>
      <c r="L60" s="22" cm="1">
        <f t="array" ref="L60">'Meta data'!C14+_xll.jinx.Modifier(D60)</f>
        <v>9</v>
      </c>
      <c r="M60" s="19">
        <f>SUM(_xll.jinx.AverageDie(E60),_xll.jinx.Modifier(D60),F60,H60)</f>
        <v>17</v>
      </c>
      <c r="N60" s="56" cm="1">
        <f t="array" ref="N60">SUM(_xll.jinx.AverageDie(E60)*(G60+1),F60,H60,_xll.jinx.Modifier(D60))</f>
        <v>31</v>
      </c>
      <c r="O60" s="113"/>
      <c r="P60" s="83" cm="1">
        <f t="array" ref="P60">_xll.jinx.chanceToHit('Meta data'!D14,L60,20,"advantage")</f>
        <v>0.8125</v>
      </c>
      <c r="Q60" s="84" cm="1">
        <f t="array" ref="Q60">(_xll.jinx.chanceToHit('Meta data'!D14,L60,20,"normal")*M60+0.05*N60)*C37+P60*I60+0.0975*I60*2</f>
        <v>39.182793347</v>
      </c>
    </row>
    <row r="61" spans="2:17" x14ac:dyDescent="0.55000000000000004">
      <c r="B61" s="66">
        <f t="shared" si="2"/>
        <v>12</v>
      </c>
      <c r="C61" s="22">
        <v>3</v>
      </c>
      <c r="D61" s="19">
        <v>20</v>
      </c>
      <c r="E61" s="19" t="s">
        <v>49</v>
      </c>
      <c r="F61" s="19">
        <v>3</v>
      </c>
      <c r="G61" s="19">
        <v>2</v>
      </c>
      <c r="H61" s="33">
        <v>2</v>
      </c>
      <c r="I61" s="80">
        <f>I50</f>
        <v>1.3717962999999997</v>
      </c>
      <c r="J61" s="87"/>
      <c r="K61" s="113"/>
      <c r="L61" s="22" cm="1">
        <f t="array" ref="L61">'Meta data'!C15+_xll.jinx.Modifier(D61)</f>
        <v>9</v>
      </c>
      <c r="M61" s="19">
        <f>SUM(_xll.jinx.AverageDie(E61),_xll.jinx.Modifier(D61),F61,H61)</f>
        <v>17</v>
      </c>
      <c r="N61" s="56" cm="1">
        <f t="array" ref="N61">SUM(_xll.jinx.AverageDie(E61)*(G61+1),F61,H61,_xll.jinx.Modifier(D61))</f>
        <v>31</v>
      </c>
      <c r="O61" s="113"/>
      <c r="P61" s="83" cm="1">
        <f t="array" ref="P61">_xll.jinx.chanceToHit('Meta data'!D15,L61,20,"advantage")</f>
        <v>0.78</v>
      </c>
      <c r="Q61" s="84" cm="1">
        <f t="array" ref="Q61">(_xll.jinx.chanceToHit('Meta data'!D15,L61,20,"normal")*M61+0.05*N61)*C38+P61*I61+0.0975*I61*2</f>
        <v>36.587501392500002</v>
      </c>
    </row>
    <row r="62" spans="2:17" x14ac:dyDescent="0.55000000000000004">
      <c r="B62" s="66">
        <f t="shared" si="2"/>
        <v>13</v>
      </c>
      <c r="C62" s="22">
        <v>3</v>
      </c>
      <c r="D62" s="19">
        <v>20</v>
      </c>
      <c r="E62" s="19" t="s">
        <v>49</v>
      </c>
      <c r="F62" s="19">
        <v>3</v>
      </c>
      <c r="G62" s="19">
        <v>3</v>
      </c>
      <c r="H62" s="33">
        <v>2</v>
      </c>
      <c r="I62" s="80">
        <f>I51</f>
        <v>1.3723288</v>
      </c>
      <c r="J62" s="21"/>
      <c r="K62" s="113"/>
      <c r="L62" s="22" cm="1">
        <f t="array" ref="L62">'Meta data'!C16+_xll.jinx.Modifier(D62)</f>
        <v>10</v>
      </c>
      <c r="M62" s="19">
        <f>SUM(_xll.jinx.AverageDie(E62),_xll.jinx.Modifier(D62),F62,H62)</f>
        <v>17</v>
      </c>
      <c r="N62" s="56" cm="1">
        <f t="array" ref="N62">SUM(_xll.jinx.AverageDie(E62)*(G62+1),F62,H62,_xll.jinx.Modifier(D62))</f>
        <v>38</v>
      </c>
      <c r="O62" s="113"/>
      <c r="P62" s="83" cm="1">
        <f t="array" ref="P62">_xll.jinx.chanceToHit('Meta data'!D16,L62,20,"advantage")</f>
        <v>0.8125</v>
      </c>
      <c r="Q62" s="84" cm="1">
        <f t="array" ref="Q62">(_xll.jinx.chanceToHit('Meta data'!D16,L62,20,"normal")*M62+0.05*N62)*C39+P62*I62+0.0975*I62*2</f>
        <v>40.232621266000002</v>
      </c>
    </row>
    <row r="63" spans="2:17" x14ac:dyDescent="0.55000000000000004">
      <c r="B63" s="66">
        <f t="shared" si="2"/>
        <v>14</v>
      </c>
      <c r="C63" s="22">
        <v>3</v>
      </c>
      <c r="D63" s="19">
        <v>20</v>
      </c>
      <c r="E63" s="19" t="s">
        <v>49</v>
      </c>
      <c r="F63" s="19">
        <v>3</v>
      </c>
      <c r="G63" s="19">
        <v>3</v>
      </c>
      <c r="H63" s="33">
        <v>2</v>
      </c>
      <c r="I63" s="80">
        <f>I52</f>
        <v>1.3724995999999994</v>
      </c>
      <c r="J63" s="21"/>
      <c r="K63" s="113"/>
      <c r="L63" s="22" cm="1">
        <f t="array" ref="L63">'Meta data'!C17+_xll.jinx.Modifier(D63)</f>
        <v>10</v>
      </c>
      <c r="M63" s="19">
        <f>SUM(_xll.jinx.AverageDie(E63),_xll.jinx.Modifier(D63),F63,H63)</f>
        <v>17</v>
      </c>
      <c r="N63" s="56" cm="1">
        <f t="array" ref="N63">SUM(_xll.jinx.AverageDie(E63)*(G63+1),F63,H63,_xll.jinx.Modifier(D63))</f>
        <v>38</v>
      </c>
      <c r="O63" s="113"/>
      <c r="P63" s="83" cm="1">
        <f t="array" ref="P63">_xll.jinx.chanceToHit('Meta data'!D17,L63,20,"advantage")</f>
        <v>0.8125</v>
      </c>
      <c r="Q63" s="84" cm="1">
        <f t="array" ref="Q63">(_xll.jinx.chanceToHit('Meta data'!D17,L63,20,"normal")*M63+0.05*N63)*C40+P63*I63+0.0975*I63*2</f>
        <v>40.232793346999998</v>
      </c>
    </row>
    <row r="64" spans="2:17" x14ac:dyDescent="0.55000000000000004">
      <c r="B64" s="66">
        <f t="shared" si="2"/>
        <v>15</v>
      </c>
      <c r="C64" s="22">
        <v>3</v>
      </c>
      <c r="D64" s="19">
        <v>20</v>
      </c>
      <c r="E64" s="19" t="s">
        <v>49</v>
      </c>
      <c r="F64" s="19">
        <v>3</v>
      </c>
      <c r="G64" s="19">
        <v>3</v>
      </c>
      <c r="H64" s="33">
        <v>3</v>
      </c>
      <c r="I64" s="80">
        <f>I53</f>
        <v>1.3715434000000002</v>
      </c>
      <c r="J64" s="88" t="s">
        <v>65</v>
      </c>
      <c r="K64" s="113"/>
      <c r="L64" s="22" cm="1">
        <f t="array" ref="L64">'Meta data'!C18+_xll.jinx.Modifier(D64)</f>
        <v>10</v>
      </c>
      <c r="M64" s="19">
        <f>SUM(_xll.jinx.AverageDie(E64),_xll.jinx.Modifier(D64),F64,H64)</f>
        <v>18</v>
      </c>
      <c r="N64" s="56" cm="1">
        <f t="array" ref="N64">SUM(_xll.jinx.AverageDie(E64)*(G64+1),F64,H64,_xll.jinx.Modifier(D64))</f>
        <v>39</v>
      </c>
      <c r="O64" s="113"/>
      <c r="P64" s="83" cm="1">
        <f t="array" ref="P64">_xll.jinx.chanceToHit('Meta data'!D18,L64,20,"advantage")</f>
        <v>0.78</v>
      </c>
      <c r="Q64" s="84" cm="1">
        <f t="array" ref="Q64">(_xll.jinx.chanceToHit('Meta data'!D18,L64,20,"normal")*M64+0.05*N64)*C41+P64*I64+0.0975*I64*2</f>
        <v>39.587254815000001</v>
      </c>
    </row>
    <row r="65" spans="2:17" x14ac:dyDescent="0.55000000000000004">
      <c r="B65" s="66">
        <f t="shared" si="2"/>
        <v>16</v>
      </c>
      <c r="C65" s="22">
        <v>3</v>
      </c>
      <c r="D65" s="19">
        <v>20</v>
      </c>
      <c r="E65" s="19" t="s">
        <v>49</v>
      </c>
      <c r="F65" s="19">
        <v>4</v>
      </c>
      <c r="G65" s="19">
        <v>3</v>
      </c>
      <c r="H65" s="33">
        <v>3</v>
      </c>
      <c r="I65" s="80">
        <f>I54</f>
        <v>1.3717249999999996</v>
      </c>
      <c r="J65" s="21"/>
      <c r="K65" s="113"/>
      <c r="L65" s="22" cm="1">
        <f t="array" ref="L65">'Meta data'!C19+_xll.jinx.Modifier(D65)</f>
        <v>10</v>
      </c>
      <c r="M65" s="19">
        <f>SUM(_xll.jinx.AverageDie(E65),_xll.jinx.Modifier(D65),F65,H65)</f>
        <v>19</v>
      </c>
      <c r="N65" s="56" cm="1">
        <f t="array" ref="N65">SUM(_xll.jinx.AverageDie(E65)*(G65+1),F65,H65,_xll.jinx.Modifier(D65))</f>
        <v>40</v>
      </c>
      <c r="O65" s="113"/>
      <c r="P65" s="83" cm="1">
        <f t="array" ref="P65">_xll.jinx.chanceToHit('Meta data'!D19,L65,20,"advantage")</f>
        <v>0.78</v>
      </c>
      <c r="Q65" s="84" cm="1">
        <f t="array" ref="Q65">(_xll.jinx.chanceToHit('Meta data'!D19,L65,20,"normal")*M65+0.05*N65)*C42+P65*I65+0.0975*I65*2</f>
        <v>41.537431875000003</v>
      </c>
    </row>
    <row r="66" spans="2:17" x14ac:dyDescent="0.55000000000000004">
      <c r="B66" s="66">
        <f t="shared" si="2"/>
        <v>17</v>
      </c>
      <c r="C66" s="22">
        <v>3</v>
      </c>
      <c r="D66" s="19">
        <v>20</v>
      </c>
      <c r="E66" s="19" t="s">
        <v>49</v>
      </c>
      <c r="F66" s="19">
        <v>4</v>
      </c>
      <c r="G66" s="19">
        <v>4</v>
      </c>
      <c r="H66" s="33">
        <v>3</v>
      </c>
      <c r="I66" s="80">
        <f>I55</f>
        <v>1.3710640999999999</v>
      </c>
      <c r="J66" s="21" t="s">
        <v>63</v>
      </c>
      <c r="K66" s="113"/>
      <c r="L66" s="22" cm="1">
        <f t="array" ref="L66">'Meta data'!C20+_xll.jinx.Modifier(D66)</f>
        <v>11</v>
      </c>
      <c r="M66" s="19">
        <f>SUM(_xll.jinx.AverageDie(E66),_xll.jinx.Modifier(D66),F66,H66)</f>
        <v>19</v>
      </c>
      <c r="N66" s="56" cm="1">
        <f t="array" ref="N66">SUM(_xll.jinx.AverageDie(E66)*(G66+1),F66,H66,_xll.jinx.Modifier(D66))</f>
        <v>47</v>
      </c>
      <c r="O66" s="113"/>
      <c r="P66" s="83" cm="1">
        <f t="array" ref="P66">_xll.jinx.chanceToHit('Meta data'!D20,L66,20,"advantage")</f>
        <v>0.8125</v>
      </c>
      <c r="Q66" s="84" cm="1">
        <f t="array" ref="Q66">(_xll.jinx.chanceToHit('Meta data'!D20,L66,20,"normal")*M66+0.05*N66)*C43+P66*I66+0.0975*I66*2</f>
        <v>45.481347080749998</v>
      </c>
    </row>
    <row r="67" spans="2:17" x14ac:dyDescent="0.55000000000000004">
      <c r="B67" s="66">
        <f t="shared" si="2"/>
        <v>18</v>
      </c>
      <c r="C67" s="22">
        <v>3</v>
      </c>
      <c r="D67" s="19">
        <v>20</v>
      </c>
      <c r="E67" s="19" t="s">
        <v>49</v>
      </c>
      <c r="F67" s="19">
        <v>4</v>
      </c>
      <c r="G67" s="19">
        <v>4</v>
      </c>
      <c r="H67" s="33">
        <v>3</v>
      </c>
      <c r="I67" s="80">
        <f>I56</f>
        <v>1.3714005999999994</v>
      </c>
      <c r="J67" s="21"/>
      <c r="K67" s="113"/>
      <c r="L67" s="22" cm="1">
        <f t="array" ref="L67">'Meta data'!C21+_xll.jinx.Modifier(D67)</f>
        <v>11</v>
      </c>
      <c r="M67" s="19">
        <f>SUM(_xll.jinx.AverageDie(E67),_xll.jinx.Modifier(D67),F67,H67)</f>
        <v>19</v>
      </c>
      <c r="N67" s="56" cm="1">
        <f t="array" ref="N67">SUM(_xll.jinx.AverageDie(E67)*(G67+1),F67,H67,_xll.jinx.Modifier(D67))</f>
        <v>47</v>
      </c>
      <c r="O67" s="113"/>
      <c r="P67" s="83" cm="1">
        <f t="array" ref="P67">_xll.jinx.chanceToHit('Meta data'!D21,L67,20,"advantage")</f>
        <v>0.78</v>
      </c>
      <c r="Q67" s="84" cm="1">
        <f t="array" ref="Q67">(_xll.jinx.chanceToHit('Meta data'!D21,L67,20,"normal")*M67+0.05*N67)*C44+P67*I67+0.0975*I67*2</f>
        <v>42.587115584999999</v>
      </c>
    </row>
    <row r="68" spans="2:17" x14ac:dyDescent="0.55000000000000004">
      <c r="B68" s="66">
        <f t="shared" si="2"/>
        <v>19</v>
      </c>
      <c r="C68" s="22">
        <v>3</v>
      </c>
      <c r="D68" s="19">
        <v>20</v>
      </c>
      <c r="E68" s="19" t="s">
        <v>49</v>
      </c>
      <c r="F68" s="19">
        <v>4</v>
      </c>
      <c r="G68" s="19">
        <v>4</v>
      </c>
      <c r="H68" s="33">
        <v>3</v>
      </c>
      <c r="I68" s="80">
        <f>I57</f>
        <v>1.3716378999999996</v>
      </c>
      <c r="J68" s="21"/>
      <c r="K68" s="113"/>
      <c r="L68" s="22" cm="1">
        <f t="array" ref="L68">'Meta data'!C22+_xll.jinx.Modifier(D68)</f>
        <v>11</v>
      </c>
      <c r="M68" s="19">
        <f>SUM(_xll.jinx.AverageDie(E68),_xll.jinx.Modifier(D68),F68,H68)</f>
        <v>19</v>
      </c>
      <c r="N68" s="56" cm="1">
        <f t="array" ref="N68">SUM(_xll.jinx.AverageDie(E68)*(G68+1),F68,H68,_xll.jinx.Modifier(D68))</f>
        <v>47</v>
      </c>
      <c r="O68" s="113"/>
      <c r="P68" s="83" cm="1">
        <f t="array" ref="P68">_xll.jinx.chanceToHit('Meta data'!D22,L68,20,"advantage")</f>
        <v>0.78</v>
      </c>
      <c r="Q68" s="84" cm="1">
        <f t="array" ref="Q68">(_xll.jinx.chanceToHit('Meta data'!D22,L68,20,"normal")*M68+0.05*N68)*C45+P68*I68+0.0975*I68*2</f>
        <v>42.587346952499999</v>
      </c>
    </row>
    <row r="69" spans="2:17" ht="14.7" thickBot="1" x14ac:dyDescent="0.6">
      <c r="B69" s="67">
        <f t="shared" si="2"/>
        <v>20</v>
      </c>
      <c r="C69" s="23">
        <v>3</v>
      </c>
      <c r="D69" s="31">
        <v>24</v>
      </c>
      <c r="E69" s="31" t="s">
        <v>49</v>
      </c>
      <c r="F69" s="31">
        <v>4</v>
      </c>
      <c r="G69" s="31">
        <v>4</v>
      </c>
      <c r="H69" s="35">
        <v>3</v>
      </c>
      <c r="I69" s="93">
        <f>I58</f>
        <v>1.3717962999999997</v>
      </c>
      <c r="J69" s="24"/>
      <c r="K69" s="114"/>
      <c r="L69" s="23" cm="1">
        <f t="array" ref="L69">'Meta data'!C23+_xll.jinx.Modifier(D69)</f>
        <v>13</v>
      </c>
      <c r="M69" s="31">
        <f>SUM(_xll.jinx.AverageDie(E69),_xll.jinx.Modifier(D69),F69,H69)</f>
        <v>21</v>
      </c>
      <c r="N69" s="57" cm="1">
        <f t="array" ref="N69">SUM(_xll.jinx.AverageDie(E69)*(G69+1),F69,H69,_xll.jinx.Modifier(D69))</f>
        <v>49</v>
      </c>
      <c r="O69" s="114"/>
      <c r="P69" s="85" cm="1">
        <f t="array" ref="P69">_xll.jinx.chanceToHit('Meta data'!D23,L69,20,"advantage")</f>
        <v>0.84</v>
      </c>
      <c r="Q69" s="86" cm="1">
        <f t="array" ref="Q69">(_xll.jinx.chanceToHit('Meta data'!D23,L69,20,"normal")*M69+0.05*N69)*C46+P69*I69+0.0975*I69*2</f>
        <v>52.869809170499998</v>
      </c>
    </row>
  </sheetData>
  <mergeCells count="4">
    <mergeCell ref="B48:Q48"/>
    <mergeCell ref="B25:Q25"/>
    <mergeCell ref="C3:E3"/>
    <mergeCell ref="B2:D2"/>
  </mergeCells>
  <conditionalFormatting sqref="B4:B23 B26:H46 B49:H69 Q26:Q46 J37:J40 J42:J46 J49:J69 J26:J35">
    <cfRule type="expression" dxfId="19" priority="15">
      <formula>MOD(ROW(),2)=0</formula>
    </cfRule>
  </conditionalFormatting>
  <conditionalFormatting sqref="L26:N46">
    <cfRule type="expression" dxfId="18" priority="13">
      <formula>MOD(ROW(),2)=0</formula>
    </cfRule>
  </conditionalFormatting>
  <conditionalFormatting sqref="P26:P46">
    <cfRule type="expression" dxfId="17" priority="11">
      <formula>MOD(ROW(),2)=0</formula>
    </cfRule>
  </conditionalFormatting>
  <conditionalFormatting sqref="L49:N49">
    <cfRule type="expression" dxfId="16" priority="10">
      <formula>MOD(ROW(),2)=0</formula>
    </cfRule>
  </conditionalFormatting>
  <conditionalFormatting sqref="Q49">
    <cfRule type="expression" dxfId="15" priority="9">
      <formula>MOD(ROW(),2)=0</formula>
    </cfRule>
  </conditionalFormatting>
  <conditionalFormatting sqref="P49">
    <cfRule type="expression" dxfId="14" priority="8">
      <formula>MOD(ROW(),2)=0</formula>
    </cfRule>
  </conditionalFormatting>
  <conditionalFormatting sqref="Q50:Q69">
    <cfRule type="expression" dxfId="13" priority="7">
      <formula>MOD(ROW(),2)=0</formula>
    </cfRule>
  </conditionalFormatting>
  <conditionalFormatting sqref="P50:P69">
    <cfRule type="expression" dxfId="12" priority="6">
      <formula>MOD(ROW(),2)=0</formula>
    </cfRule>
  </conditionalFormatting>
  <conditionalFormatting sqref="L50:N69">
    <cfRule type="expression" dxfId="11" priority="5">
      <formula>MOD(ROW(),2)=0</formula>
    </cfRule>
  </conditionalFormatting>
  <conditionalFormatting sqref="I49:I69 I26:I46">
    <cfRule type="expression" dxfId="10" priority="3">
      <formula>MOD(ROW(),2)=0</formula>
    </cfRule>
  </conditionalFormatting>
  <conditionalFormatting sqref="J36">
    <cfRule type="expression" dxfId="9" priority="2">
      <formula>MOD(ROW(),2)=0</formula>
    </cfRule>
  </conditionalFormatting>
  <conditionalFormatting sqref="J41">
    <cfRule type="expression" dxfId="8" priority="1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2F88-0C13-46FD-B96F-397E8621A711}">
  <dimension ref="B1:Q46"/>
  <sheetViews>
    <sheetView tabSelected="1" topLeftCell="A18" zoomScale="70" workbookViewId="0">
      <selection activeCell="N34" sqref="N34"/>
    </sheetView>
  </sheetViews>
  <sheetFormatPr defaultRowHeight="14.4" x14ac:dyDescent="0.55000000000000004"/>
  <cols>
    <col min="2" max="2" width="12.7890625" customWidth="1"/>
    <col min="3" max="3" width="22.41796875" customWidth="1"/>
    <col min="4" max="4" width="18.05078125" customWidth="1"/>
    <col min="5" max="5" width="19.20703125" customWidth="1"/>
    <col min="6" max="6" width="11.15625" customWidth="1"/>
    <col min="8" max="8" width="12" customWidth="1"/>
    <col min="9" max="9" width="14.05078125" customWidth="1"/>
    <col min="10" max="10" width="27.7890625" customWidth="1"/>
  </cols>
  <sheetData>
    <row r="1" spans="2:7" ht="14.7" thickBot="1" x14ac:dyDescent="0.6"/>
    <row r="2" spans="2:7" ht="14.7" thickBot="1" x14ac:dyDescent="0.6">
      <c r="B2" s="49" t="s">
        <v>14</v>
      </c>
      <c r="C2" s="69"/>
      <c r="D2" s="70"/>
    </row>
    <row r="3" spans="2:7" ht="14.7" thickBot="1" x14ac:dyDescent="0.6">
      <c r="B3" s="12" t="s">
        <v>8</v>
      </c>
      <c r="C3" s="68" t="s">
        <v>13</v>
      </c>
      <c r="D3" s="69"/>
      <c r="E3" s="70"/>
      <c r="G3" s="17"/>
    </row>
    <row r="4" spans="2:7" x14ac:dyDescent="0.55000000000000004">
      <c r="B4" s="64">
        <f>1</f>
        <v>1</v>
      </c>
      <c r="C4" s="115" t="s">
        <v>16</v>
      </c>
      <c r="D4" s="81" t="s">
        <v>17</v>
      </c>
      <c r="E4" s="116" t="s">
        <v>47</v>
      </c>
    </row>
    <row r="5" spans="2:7" x14ac:dyDescent="0.55000000000000004">
      <c r="B5" s="64">
        <f t="shared" ref="B5:B23" si="0">1+B4</f>
        <v>2</v>
      </c>
      <c r="C5" s="25" t="s">
        <v>18</v>
      </c>
      <c r="D5" s="5" t="s">
        <v>19</v>
      </c>
      <c r="E5" s="3"/>
    </row>
    <row r="6" spans="2:7" x14ac:dyDescent="0.55000000000000004">
      <c r="B6" s="64">
        <f t="shared" si="0"/>
        <v>3</v>
      </c>
      <c r="C6" s="2" t="s">
        <v>20</v>
      </c>
      <c r="D6" s="28" t="s">
        <v>23</v>
      </c>
      <c r="E6" s="3"/>
    </row>
    <row r="7" spans="2:7" x14ac:dyDescent="0.55000000000000004">
      <c r="B7" s="64">
        <f t="shared" si="0"/>
        <v>4</v>
      </c>
      <c r="C7" s="25" t="s">
        <v>46</v>
      </c>
      <c r="D7" s="5"/>
      <c r="E7" s="3"/>
    </row>
    <row r="8" spans="2:7" x14ac:dyDescent="0.55000000000000004">
      <c r="B8" s="64">
        <f t="shared" si="0"/>
        <v>5</v>
      </c>
      <c r="C8" s="25" t="s">
        <v>21</v>
      </c>
      <c r="D8" s="5" t="s">
        <v>22</v>
      </c>
      <c r="E8" s="26" t="s">
        <v>43</v>
      </c>
    </row>
    <row r="9" spans="2:7" x14ac:dyDescent="0.55000000000000004">
      <c r="B9" s="64">
        <f t="shared" si="0"/>
        <v>6</v>
      </c>
      <c r="C9" s="2" t="s">
        <v>24</v>
      </c>
      <c r="D9" s="5"/>
      <c r="E9" s="3"/>
    </row>
    <row r="10" spans="2:7" x14ac:dyDescent="0.55000000000000004">
      <c r="B10" s="64">
        <f t="shared" si="0"/>
        <v>7</v>
      </c>
      <c r="C10" s="2" t="s">
        <v>27</v>
      </c>
      <c r="D10" s="5"/>
      <c r="E10" s="3"/>
    </row>
    <row r="11" spans="2:7" x14ac:dyDescent="0.55000000000000004">
      <c r="B11" s="64">
        <f t="shared" si="0"/>
        <v>8</v>
      </c>
      <c r="C11" s="25" t="s">
        <v>46</v>
      </c>
      <c r="D11" s="5"/>
      <c r="E11" s="3"/>
    </row>
    <row r="12" spans="2:7" x14ac:dyDescent="0.55000000000000004">
      <c r="B12" s="64">
        <f t="shared" si="0"/>
        <v>9</v>
      </c>
      <c r="C12" s="25" t="s">
        <v>28</v>
      </c>
      <c r="D12" s="5"/>
      <c r="E12" s="3"/>
    </row>
    <row r="13" spans="2:7" x14ac:dyDescent="0.55000000000000004">
      <c r="B13" s="64">
        <f t="shared" si="0"/>
        <v>10</v>
      </c>
      <c r="C13" s="2" t="s">
        <v>25</v>
      </c>
      <c r="D13" s="5"/>
      <c r="E13" s="26" t="s">
        <v>44</v>
      </c>
    </row>
    <row r="14" spans="2:7" x14ac:dyDescent="0.55000000000000004">
      <c r="B14" s="64">
        <f t="shared" si="0"/>
        <v>11</v>
      </c>
      <c r="C14" s="2" t="s">
        <v>31</v>
      </c>
      <c r="D14" s="5"/>
      <c r="E14" s="3"/>
    </row>
    <row r="15" spans="2:7" x14ac:dyDescent="0.55000000000000004">
      <c r="B15" s="64">
        <f t="shared" si="0"/>
        <v>12</v>
      </c>
      <c r="C15" s="25" t="s">
        <v>48</v>
      </c>
      <c r="D15" s="5"/>
      <c r="E15" s="3"/>
    </row>
    <row r="16" spans="2:7" x14ac:dyDescent="0.55000000000000004">
      <c r="B16" s="64">
        <f t="shared" si="0"/>
        <v>13</v>
      </c>
      <c r="C16" s="25" t="s">
        <v>29</v>
      </c>
      <c r="D16" s="5"/>
      <c r="E16" s="3"/>
    </row>
    <row r="17" spans="2:17" x14ac:dyDescent="0.55000000000000004">
      <c r="B17" s="64">
        <f t="shared" si="0"/>
        <v>14</v>
      </c>
      <c r="C17" s="2" t="s">
        <v>26</v>
      </c>
      <c r="D17" s="5"/>
      <c r="E17" s="3"/>
    </row>
    <row r="18" spans="2:17" x14ac:dyDescent="0.55000000000000004">
      <c r="B18" s="64">
        <f t="shared" si="0"/>
        <v>15</v>
      </c>
      <c r="C18" s="2" t="s">
        <v>32</v>
      </c>
      <c r="D18" s="5"/>
      <c r="E18" s="26" t="s">
        <v>45</v>
      </c>
    </row>
    <row r="19" spans="2:17" x14ac:dyDescent="0.55000000000000004">
      <c r="B19" s="64">
        <f t="shared" si="0"/>
        <v>16</v>
      </c>
      <c r="C19" s="117" t="s">
        <v>15</v>
      </c>
      <c r="D19" s="5"/>
      <c r="E19" s="3"/>
    </row>
    <row r="20" spans="2:17" x14ac:dyDescent="0.55000000000000004">
      <c r="B20" s="64">
        <f t="shared" si="0"/>
        <v>17</v>
      </c>
      <c r="C20" s="25" t="s">
        <v>30</v>
      </c>
      <c r="D20" s="5"/>
      <c r="E20" s="3"/>
    </row>
    <row r="21" spans="2:17" x14ac:dyDescent="0.55000000000000004">
      <c r="B21" s="64">
        <f t="shared" si="0"/>
        <v>18</v>
      </c>
      <c r="C21" s="2" t="s">
        <v>33</v>
      </c>
      <c r="D21" s="5"/>
      <c r="E21" s="3"/>
    </row>
    <row r="22" spans="2:17" x14ac:dyDescent="0.55000000000000004">
      <c r="B22" s="64">
        <f t="shared" si="0"/>
        <v>19</v>
      </c>
      <c r="C22" s="117" t="s">
        <v>15</v>
      </c>
      <c r="D22" s="5"/>
      <c r="E22" s="3"/>
    </row>
    <row r="23" spans="2:17" ht="14.7" thickBot="1" x14ac:dyDescent="0.6">
      <c r="B23" s="65">
        <f t="shared" si="0"/>
        <v>20</v>
      </c>
      <c r="C23" s="27" t="s">
        <v>34</v>
      </c>
      <c r="D23" s="82"/>
      <c r="E23" s="4"/>
    </row>
    <row r="24" spans="2:17" ht="14.7" thickBot="1" x14ac:dyDescent="0.6"/>
    <row r="25" spans="2:17" ht="14.7" thickBot="1" x14ac:dyDescent="0.6">
      <c r="B25" s="89" t="s">
        <v>52</v>
      </c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1"/>
    </row>
    <row r="26" spans="2:17" ht="14.7" thickBot="1" x14ac:dyDescent="0.6">
      <c r="B26" s="98" t="s">
        <v>8</v>
      </c>
      <c r="C26" s="9" t="s">
        <v>39</v>
      </c>
      <c r="D26" s="107" t="s">
        <v>38</v>
      </c>
      <c r="E26" s="107" t="s">
        <v>40</v>
      </c>
      <c r="F26" s="107" t="s">
        <v>41</v>
      </c>
      <c r="G26" s="107" t="s">
        <v>42</v>
      </c>
      <c r="H26" s="108" t="s">
        <v>50</v>
      </c>
      <c r="I26" s="108" t="s">
        <v>62</v>
      </c>
      <c r="J26" s="109" t="s">
        <v>51</v>
      </c>
      <c r="K26" s="112"/>
      <c r="L26" s="110" t="s">
        <v>37</v>
      </c>
      <c r="M26" s="107" t="s">
        <v>35</v>
      </c>
      <c r="N26" s="111" t="s">
        <v>36</v>
      </c>
      <c r="O26" s="112"/>
      <c r="P26" s="9" t="s">
        <v>61</v>
      </c>
      <c r="Q26" s="111" t="s">
        <v>54</v>
      </c>
    </row>
    <row r="27" spans="2:17" x14ac:dyDescent="0.55000000000000004">
      <c r="B27" s="103">
        <f>1</f>
        <v>1</v>
      </c>
      <c r="C27" s="29">
        <v>1</v>
      </c>
      <c r="D27" s="30">
        <v>16</v>
      </c>
      <c r="E27" s="30" t="s">
        <v>49</v>
      </c>
      <c r="F27" s="30">
        <v>2</v>
      </c>
      <c r="G27" s="30">
        <v>1</v>
      </c>
      <c r="H27" s="20"/>
      <c r="I27" s="20"/>
      <c r="J27" s="34" t="s">
        <v>64</v>
      </c>
      <c r="K27" s="113"/>
      <c r="L27" s="50" cm="1">
        <f t="array" ref="L27">'Meta data'!C4+_xll.jinx.Modifier(D27)-5</f>
        <v>0</v>
      </c>
      <c r="M27" s="51">
        <f>SUM(_xll.jinx.AverageDie(E27),_xll.jinx.Modifier(D27),F27,H27)+10</f>
        <v>22</v>
      </c>
      <c r="N27" s="58" cm="1">
        <f t="array" ref="N27">SUM(_xll.jinx.AverageDie(E27)*(G27+1),F27,H27,_xll.jinx.Modifier(D27),10)</f>
        <v>29</v>
      </c>
      <c r="O27" s="113"/>
      <c r="P27" s="101" cm="1">
        <f t="array" ref="P27">_xll.jinx.chanceToHit('Meta data'!$D$4,L27,20,"normal")</f>
        <v>0.4</v>
      </c>
      <c r="Q27" s="102" cm="1">
        <f t="array" ref="Q27">(_xll.jinx.chanceToHit('Meta data'!D4,L27,20,"normal")*M27+0.05*N27)*C27</f>
        <v>10.25</v>
      </c>
    </row>
    <row r="28" spans="2:17" x14ac:dyDescent="0.55000000000000004">
      <c r="B28" s="66">
        <f t="shared" ref="B28:B46" si="1">1+B27</f>
        <v>2</v>
      </c>
      <c r="C28" s="22">
        <v>1</v>
      </c>
      <c r="D28" s="19">
        <v>16</v>
      </c>
      <c r="E28" s="19" t="s">
        <v>49</v>
      </c>
      <c r="F28" s="19">
        <v>2</v>
      </c>
      <c r="G28" s="19">
        <v>1</v>
      </c>
      <c r="H28" s="18"/>
      <c r="I28" s="18"/>
      <c r="J28" s="36" t="s">
        <v>18</v>
      </c>
      <c r="K28" s="113"/>
      <c r="L28" s="22" cm="1">
        <f t="array" ref="L28">'Meta data'!C5+_xll.jinx.Modifier(D28)-5</f>
        <v>0</v>
      </c>
      <c r="M28" s="19">
        <f>SUM(_xll.jinx.AverageDie(E28),_xll.jinx.Modifier(D28),F28,H28)+10</f>
        <v>22</v>
      </c>
      <c r="N28" s="56" cm="1">
        <f t="array" ref="N28">SUM(_xll.jinx.AverageDie(E28)*(G28+1),F28,H28,_xll.jinx.Modifier(D28),10)</f>
        <v>29</v>
      </c>
      <c r="O28" s="113"/>
      <c r="P28" s="83" cm="1">
        <f t="array" ref="P28">_xll.jinx.chanceToHit('Meta data'!D5,L28,20,"advantage")</f>
        <v>0.54249999999999998</v>
      </c>
      <c r="Q28" s="84" cm="1">
        <f t="array" ref="Q28">(_xll.jinx.chanceToHit('Meta data'!D5,L28,20,"advantage")*M28+0.0975*N28)*C28</f>
        <v>14.762499999999999</v>
      </c>
    </row>
    <row r="29" spans="2:17" x14ac:dyDescent="0.55000000000000004">
      <c r="B29" s="66">
        <f t="shared" si="1"/>
        <v>3</v>
      </c>
      <c r="C29" s="22">
        <v>2</v>
      </c>
      <c r="D29" s="19">
        <v>16</v>
      </c>
      <c r="E29" s="19" t="s">
        <v>49</v>
      </c>
      <c r="F29" s="19">
        <v>2</v>
      </c>
      <c r="G29" s="19">
        <v>1</v>
      </c>
      <c r="H29" s="18"/>
      <c r="I29" s="18"/>
      <c r="J29" s="21"/>
      <c r="K29" s="113"/>
      <c r="L29" s="22" cm="1">
        <f t="array" ref="L29">'Meta data'!C6+_xll.jinx.Modifier(D29)-5</f>
        <v>0</v>
      </c>
      <c r="M29" s="19">
        <f>SUM(_xll.jinx.AverageDie(E29),_xll.jinx.Modifier(D29),F29,H29)+10</f>
        <v>22</v>
      </c>
      <c r="N29" s="56" cm="1">
        <f t="array" ref="N29">SUM(_xll.jinx.AverageDie(E29)*(G29+1),F29,H29,_xll.jinx.Modifier(D29),10)</f>
        <v>29</v>
      </c>
      <c r="O29" s="113"/>
      <c r="P29" s="83" cm="1">
        <f t="array" ref="P29">_xll.jinx.chanceToHit('Meta data'!D6,L29,20,"advantage")</f>
        <v>0.54249999999999998</v>
      </c>
      <c r="Q29" s="84" cm="1">
        <f t="array" ref="Q29">(_xll.jinx.chanceToHit('Meta data'!D6,L29,20,"advantage")*M29+0.0975*N29)*C29</f>
        <v>29.524999999999999</v>
      </c>
    </row>
    <row r="30" spans="2:17" x14ac:dyDescent="0.55000000000000004">
      <c r="B30" s="66">
        <f t="shared" si="1"/>
        <v>4</v>
      </c>
      <c r="C30" s="22">
        <v>2</v>
      </c>
      <c r="D30" s="19">
        <v>18</v>
      </c>
      <c r="E30" s="19" t="s">
        <v>49</v>
      </c>
      <c r="F30" s="19">
        <v>2</v>
      </c>
      <c r="G30" s="19">
        <v>1</v>
      </c>
      <c r="H30" s="18"/>
      <c r="I30" s="18"/>
      <c r="J30" s="21"/>
      <c r="K30" s="113"/>
      <c r="L30" s="22" cm="1">
        <f t="array" ref="L30">'Meta data'!C7+_xll.jinx.Modifier(D30)-5</f>
        <v>1</v>
      </c>
      <c r="M30" s="19">
        <f>SUM(_xll.jinx.AverageDie(E30),_xll.jinx.Modifier(D30),F30,H30)+10</f>
        <v>23</v>
      </c>
      <c r="N30" s="56" cm="1">
        <f t="array" ref="N30">SUM(_xll.jinx.AverageDie(E30)*(G30+1),F30,H30,_xll.jinx.Modifier(D30),10)</f>
        <v>30</v>
      </c>
      <c r="O30" s="113"/>
      <c r="P30" s="83" cm="1">
        <f t="array" ref="P30">_xll.jinx.chanceToHit('Meta data'!D7,L30,20,"advantage")</f>
        <v>0.54249999999999998</v>
      </c>
      <c r="Q30" s="84" cm="1">
        <f t="array" ref="Q30">(_xll.jinx.chanceToHit('Meta data'!D7,L30,20,"advantage")*M30+0.0975*N30)*C30</f>
        <v>30.805</v>
      </c>
    </row>
    <row r="31" spans="2:17" x14ac:dyDescent="0.55000000000000004">
      <c r="B31" s="66">
        <f t="shared" si="1"/>
        <v>5</v>
      </c>
      <c r="C31" s="22">
        <v>3</v>
      </c>
      <c r="D31" s="19">
        <v>18</v>
      </c>
      <c r="E31" s="19" t="s">
        <v>49</v>
      </c>
      <c r="F31" s="19">
        <v>2</v>
      </c>
      <c r="G31" s="19">
        <v>1</v>
      </c>
      <c r="H31" s="33">
        <v>1</v>
      </c>
      <c r="I31" s="33"/>
      <c r="J31" s="88" t="s">
        <v>68</v>
      </c>
      <c r="K31" s="113"/>
      <c r="L31" s="22" cm="1">
        <f t="array" ref="L31">'Meta data'!C8+_xll.jinx.Modifier(D31)-5</f>
        <v>2</v>
      </c>
      <c r="M31" s="19">
        <f>SUM(_xll.jinx.AverageDie(E31),_xll.jinx.Modifier(D31),F31,H31)+10</f>
        <v>24</v>
      </c>
      <c r="N31" s="56" cm="1">
        <f t="array" ref="N31">SUM(_xll.jinx.AverageDie(E31)*(G31+1),F31,H31,_xll.jinx.Modifier(D31),10)</f>
        <v>31</v>
      </c>
      <c r="O31" s="113"/>
      <c r="P31" s="83" cm="1">
        <f t="array" ref="P31">_xll.jinx.chanceToHit('Meta data'!D8,L31,20,"advantage")</f>
        <v>0.6</v>
      </c>
      <c r="Q31" s="84" cm="1">
        <f t="array" ref="Q31">(_xll.jinx.chanceToHit('Meta data'!D8,L31,20,"advantage")*M31+0.0975*N31)*C31</f>
        <v>52.267499999999998</v>
      </c>
    </row>
    <row r="32" spans="2:17" x14ac:dyDescent="0.55000000000000004">
      <c r="B32" s="66">
        <f t="shared" si="1"/>
        <v>6</v>
      </c>
      <c r="C32" s="22">
        <v>3</v>
      </c>
      <c r="D32" s="19">
        <v>18</v>
      </c>
      <c r="E32" s="19" t="s">
        <v>49</v>
      </c>
      <c r="F32" s="19">
        <v>2</v>
      </c>
      <c r="G32" s="19">
        <v>1</v>
      </c>
      <c r="H32" s="33">
        <v>1</v>
      </c>
      <c r="I32" s="33"/>
      <c r="J32" s="21"/>
      <c r="K32" s="113"/>
      <c r="L32" s="22" cm="1">
        <f t="array" ref="L32">'Meta data'!C9+_xll.jinx.Modifier(D32)-5</f>
        <v>2</v>
      </c>
      <c r="M32" s="19">
        <f>SUM(_xll.jinx.AverageDie(E32),_xll.jinx.Modifier(D32),F32,H32)+10</f>
        <v>24</v>
      </c>
      <c r="N32" s="56" cm="1">
        <f t="array" ref="N32">SUM(_xll.jinx.AverageDie(E32)*(G32+1),F32,H32,_xll.jinx.Modifier(D32),10)</f>
        <v>31</v>
      </c>
      <c r="O32" s="113"/>
      <c r="P32" s="83" cm="1">
        <f t="array" ref="P32">_xll.jinx.chanceToHit('Meta data'!D9,L32,20,"advantage")</f>
        <v>0.54249999999999998</v>
      </c>
      <c r="Q32" s="84" cm="1">
        <f t="array" ref="Q32">(_xll.jinx.chanceToHit('Meta data'!D9,L32,20,"advantage")*M32+0.0975*N32)*C32</f>
        <v>48.127499999999998</v>
      </c>
    </row>
    <row r="33" spans="2:17" x14ac:dyDescent="0.55000000000000004">
      <c r="B33" s="66">
        <f t="shared" si="1"/>
        <v>7</v>
      </c>
      <c r="C33" s="22">
        <v>3</v>
      </c>
      <c r="D33" s="19">
        <v>18</v>
      </c>
      <c r="E33" s="19" t="s">
        <v>49</v>
      </c>
      <c r="F33" s="19">
        <v>2</v>
      </c>
      <c r="G33" s="19">
        <v>1</v>
      </c>
      <c r="H33" s="33">
        <v>1</v>
      </c>
      <c r="I33" s="33"/>
      <c r="J33" s="21"/>
      <c r="K33" s="113"/>
      <c r="L33" s="22" cm="1">
        <f t="array" ref="L33">'Meta data'!C10+_xll.jinx.Modifier(D33)-5</f>
        <v>2</v>
      </c>
      <c r="M33" s="19">
        <f>SUM(_xll.jinx.AverageDie(E33),_xll.jinx.Modifier(D33),F33,H33)+10</f>
        <v>24</v>
      </c>
      <c r="N33" s="56" cm="1">
        <f t="array" ref="N33">SUM(_xll.jinx.AverageDie(E33)*(G33+1),F33,H33,_xll.jinx.Modifier(D33),10)</f>
        <v>31</v>
      </c>
      <c r="O33" s="113"/>
      <c r="P33" s="83" cm="1">
        <f t="array" ref="P33">_xll.jinx.chanceToHit('Meta data'!D10,L33,20,"advantage")</f>
        <v>0.54249999999999998</v>
      </c>
      <c r="Q33" s="84" cm="1">
        <f t="array" ref="Q33">(_xll.jinx.chanceToHit('Meta data'!D10,L33,20,"advantage")*M33+0.0975*N33)*C33</f>
        <v>48.127499999999998</v>
      </c>
    </row>
    <row r="34" spans="2:17" x14ac:dyDescent="0.55000000000000004">
      <c r="B34" s="66">
        <f t="shared" si="1"/>
        <v>8</v>
      </c>
      <c r="C34" s="22">
        <v>3</v>
      </c>
      <c r="D34" s="19">
        <v>20</v>
      </c>
      <c r="E34" s="19" t="s">
        <v>49</v>
      </c>
      <c r="F34" s="19">
        <v>2</v>
      </c>
      <c r="G34" s="19">
        <v>1</v>
      </c>
      <c r="H34" s="33">
        <v>1</v>
      </c>
      <c r="I34" s="33"/>
      <c r="J34" s="21"/>
      <c r="K34" s="113"/>
      <c r="L34" s="22" cm="1">
        <f t="array" ref="L34">'Meta data'!C11+_xll.jinx.Modifier(D34)-5</f>
        <v>3</v>
      </c>
      <c r="M34" s="19">
        <f>SUM(_xll.jinx.AverageDie(E34),_xll.jinx.Modifier(D34),F34,H34)+10</f>
        <v>25</v>
      </c>
      <c r="N34" s="56" t="s">
        <v>70</v>
      </c>
      <c r="O34" s="113"/>
      <c r="P34" s="83" cm="1">
        <f t="array" ref="P34">_xll.jinx.chanceToHit('Meta data'!D11,L34,20,"advantage")</f>
        <v>0.6</v>
      </c>
      <c r="Q34" s="84" t="e" cm="1">
        <f t="array" ref="Q34">(_xll.jinx.chanceToHit('Meta data'!D11,L34,20,"advantage")*M34+0.0975*N34)*C34</f>
        <v>#VALUE!</v>
      </c>
    </row>
    <row r="35" spans="2:17" x14ac:dyDescent="0.55000000000000004">
      <c r="B35" s="66">
        <f t="shared" si="1"/>
        <v>9</v>
      </c>
      <c r="C35" s="22">
        <v>3</v>
      </c>
      <c r="D35" s="19">
        <v>20</v>
      </c>
      <c r="E35" s="19" t="s">
        <v>49</v>
      </c>
      <c r="F35" s="19">
        <v>2</v>
      </c>
      <c r="G35" s="19">
        <v>2</v>
      </c>
      <c r="H35" s="33">
        <v>1</v>
      </c>
      <c r="I35" s="33"/>
      <c r="J35" s="21" t="s">
        <v>63</v>
      </c>
      <c r="K35" s="113"/>
      <c r="L35" s="22" cm="1">
        <f t="array" ref="L35">'Meta data'!C12+_xll.jinx.Modifier(D35)-5</f>
        <v>4</v>
      </c>
      <c r="M35" s="19">
        <f>SUM(_xll.jinx.AverageDie(E35),_xll.jinx.Modifier(D35),F35,H35)+10</f>
        <v>25</v>
      </c>
      <c r="N35" s="56" cm="1">
        <f t="array" ref="N35">SUM(_xll.jinx.AverageDie(E35)*(G35+1),F35,H35,_xll.jinx.Modifier(D35),10)</f>
        <v>39</v>
      </c>
      <c r="O35" s="113"/>
      <c r="P35" s="83" cm="1">
        <f t="array" ref="P35">_xll.jinx.chanceToHit('Meta data'!D12,L35,20,"advantage")</f>
        <v>0.6</v>
      </c>
      <c r="Q35" s="84" cm="1">
        <f t="array" ref="Q35">(_xll.jinx.chanceToHit('Meta data'!D12,L35,20,"advantage")*M35+0.0975*N35)*C35</f>
        <v>56.407500000000006</v>
      </c>
    </row>
    <row r="36" spans="2:17" x14ac:dyDescent="0.55000000000000004">
      <c r="B36" s="66">
        <f t="shared" si="1"/>
        <v>10</v>
      </c>
      <c r="C36" s="22">
        <v>3</v>
      </c>
      <c r="D36" s="19">
        <v>20</v>
      </c>
      <c r="E36" s="19" t="s">
        <v>49</v>
      </c>
      <c r="F36" s="19">
        <v>3</v>
      </c>
      <c r="G36" s="19">
        <v>2</v>
      </c>
      <c r="H36" s="33">
        <v>2</v>
      </c>
      <c r="I36" s="33"/>
      <c r="J36" s="88" t="s">
        <v>66</v>
      </c>
      <c r="K36" s="113"/>
      <c r="L36" s="22" cm="1">
        <f t="array" ref="L36">'Meta data'!C13+_xll.jinx.Modifier(D36)-5</f>
        <v>4</v>
      </c>
      <c r="M36" s="19">
        <f>SUM(_xll.jinx.AverageDie(E36),_xll.jinx.Modifier(D36),F36,H36)+10</f>
        <v>27</v>
      </c>
      <c r="N36" s="56" cm="1">
        <f t="array" ref="N36">SUM(_xll.jinx.AverageDie(E36)*(G36+1),F36,H36,_xll.jinx.Modifier(D36),10)</f>
        <v>41</v>
      </c>
      <c r="O36" s="113"/>
      <c r="P36" s="83" cm="1">
        <f t="array" ref="P36">_xll.jinx.chanceToHit('Meta data'!D13,L36,20,"advantage")</f>
        <v>0.6</v>
      </c>
      <c r="Q36" s="84" cm="1">
        <f t="array" ref="Q36">(_xll.jinx.chanceToHit('Meta data'!D13,L36,20,"advantage")*M36+0.0975*N36)*C36</f>
        <v>60.592499999999994</v>
      </c>
    </row>
    <row r="37" spans="2:17" x14ac:dyDescent="0.55000000000000004">
      <c r="B37" s="66">
        <f t="shared" si="1"/>
        <v>11</v>
      </c>
      <c r="C37" s="22">
        <v>3</v>
      </c>
      <c r="D37" s="19">
        <v>20</v>
      </c>
      <c r="E37" s="19" t="s">
        <v>49</v>
      </c>
      <c r="F37" s="19">
        <v>3</v>
      </c>
      <c r="G37" s="19">
        <v>2</v>
      </c>
      <c r="H37" s="33">
        <v>2</v>
      </c>
      <c r="I37" s="33"/>
      <c r="J37" s="21"/>
      <c r="K37" s="113"/>
      <c r="L37" s="22" cm="1">
        <f t="array" ref="L37">'Meta data'!C14+_xll.jinx.Modifier(D37)-5</f>
        <v>4</v>
      </c>
      <c r="M37" s="19">
        <f>SUM(_xll.jinx.AverageDie(E37),_xll.jinx.Modifier(D37),F37,H37)+10</f>
        <v>27</v>
      </c>
      <c r="N37" s="56" cm="1">
        <f t="array" ref="N37">SUM(_xll.jinx.AverageDie(E37)*(G37+1),F37,H37,_xll.jinx.Modifier(D37),10)</f>
        <v>41</v>
      </c>
      <c r="O37" s="113"/>
      <c r="P37" s="83" cm="1">
        <f t="array" ref="P37">_xll.jinx.chanceToHit('Meta data'!D14,L37,20,"advantage")</f>
        <v>0.6</v>
      </c>
      <c r="Q37" s="84" cm="1">
        <f t="array" ref="Q37">(_xll.jinx.chanceToHit('Meta data'!D14,L37,20,"advantage")*M37+0.0975*N37)*C37</f>
        <v>60.592499999999994</v>
      </c>
    </row>
    <row r="38" spans="2:17" x14ac:dyDescent="0.55000000000000004">
      <c r="B38" s="66">
        <f t="shared" si="1"/>
        <v>12</v>
      </c>
      <c r="C38" s="22">
        <v>3</v>
      </c>
      <c r="D38" s="19">
        <v>20</v>
      </c>
      <c r="E38" s="19" t="s">
        <v>49</v>
      </c>
      <c r="F38" s="19">
        <v>3</v>
      </c>
      <c r="G38" s="19">
        <v>2</v>
      </c>
      <c r="H38" s="33">
        <v>2</v>
      </c>
      <c r="I38" s="92" cm="1">
        <f t="array" ref="I38">_xll.jinx.totalAdvantage(2,6)-_xll.jinx.AverageDie(E38)</f>
        <v>1.3715875999999998</v>
      </c>
      <c r="J38" s="36" t="s">
        <v>62</v>
      </c>
      <c r="K38" s="113"/>
      <c r="L38" s="22" cm="1">
        <f t="array" ref="L38">'Meta data'!C15+_xll.jinx.Modifier(D38)-5</f>
        <v>4</v>
      </c>
      <c r="M38" s="19">
        <f>SUM(_xll.jinx.AverageDie(E38),_xll.jinx.Modifier(D38),F38,H38)+10</f>
        <v>27</v>
      </c>
      <c r="N38" s="56" cm="1">
        <f t="array" ref="N38">SUM(_xll.jinx.AverageDie(E38)*(G38+1),F38,H38,_xll.jinx.Modifier(D38),10)</f>
        <v>41</v>
      </c>
      <c r="O38" s="113"/>
      <c r="P38" s="83" cm="1">
        <f t="array" ref="P38">_xll.jinx.chanceToHit('Meta data'!D15,L38,20,"advantage")</f>
        <v>0.54249999999999998</v>
      </c>
      <c r="Q38" s="84" cm="1">
        <f t="array" ref="Q38">(_xll.jinx.chanceToHit('Meta data'!D15,L38,20,"advantage")*M38+0.0975*N38)*C38+P38*I38+0.0975*I38*2</f>
        <v>56.946545855000004</v>
      </c>
    </row>
    <row r="39" spans="2:17" x14ac:dyDescent="0.55000000000000004">
      <c r="B39" s="66">
        <f t="shared" si="1"/>
        <v>13</v>
      </c>
      <c r="C39" s="22">
        <v>3</v>
      </c>
      <c r="D39" s="19">
        <v>20</v>
      </c>
      <c r="E39" s="19" t="s">
        <v>49</v>
      </c>
      <c r="F39" s="19">
        <v>3</v>
      </c>
      <c r="G39" s="19">
        <v>3</v>
      </c>
      <c r="H39" s="33">
        <v>2</v>
      </c>
      <c r="I39" s="92" cm="1">
        <f t="array" ref="I39">_xll.jinx.totalAdvantage(2,6)-_xll.jinx.AverageDie(E39)</f>
        <v>1.3723288999999994</v>
      </c>
      <c r="J39" s="21" t="s">
        <v>63</v>
      </c>
      <c r="K39" s="113"/>
      <c r="L39" s="22" cm="1">
        <f t="array" ref="L39">'Meta data'!C16+_xll.jinx.Modifier(D39)-5</f>
        <v>5</v>
      </c>
      <c r="M39" s="19">
        <f>SUM(_xll.jinx.AverageDie(E39),_xll.jinx.Modifier(D39),F39,H39)+10</f>
        <v>27</v>
      </c>
      <c r="N39" s="56" cm="1">
        <f t="array" ref="N39">SUM(_xll.jinx.AverageDie(E39)*(G39+1),F39,H39,_xll.jinx.Modifier(D39),10)</f>
        <v>48</v>
      </c>
      <c r="O39" s="113"/>
      <c r="P39" s="83" cm="1">
        <f t="array" ref="P39">_xll.jinx.chanceToHit('Meta data'!D16,L39,20,"advantage")</f>
        <v>0.6</v>
      </c>
      <c r="Q39" s="84" cm="1">
        <f t="array" ref="Q39">(_xll.jinx.chanceToHit('Meta data'!D16,L39,20,"advantage")*M39+0.0975*N39)*C39+P39*I39+0.0975*I39*2</f>
        <v>63.731001475500001</v>
      </c>
    </row>
    <row r="40" spans="2:17" x14ac:dyDescent="0.55000000000000004">
      <c r="B40" s="66">
        <f t="shared" si="1"/>
        <v>14</v>
      </c>
      <c r="C40" s="22">
        <v>3</v>
      </c>
      <c r="D40" s="19">
        <v>20</v>
      </c>
      <c r="E40" s="19" t="s">
        <v>49</v>
      </c>
      <c r="F40" s="19">
        <v>3</v>
      </c>
      <c r="G40" s="19">
        <v>3</v>
      </c>
      <c r="H40" s="33">
        <v>2</v>
      </c>
      <c r="I40" s="92" cm="1">
        <f t="array" ref="I40">_xll.jinx.totalAdvantage(2,6)-_xll.jinx.AverageDie(E40)</f>
        <v>1.3714717000000007</v>
      </c>
      <c r="J40" s="21"/>
      <c r="K40" s="113"/>
      <c r="L40" s="22" cm="1">
        <f t="array" ref="L40">'Meta data'!C17+_xll.jinx.Modifier(D40)-5</f>
        <v>5</v>
      </c>
      <c r="M40" s="19">
        <f>SUM(_xll.jinx.AverageDie(E40),_xll.jinx.Modifier(D40),F40,H40)+10</f>
        <v>27</v>
      </c>
      <c r="N40" s="56" cm="1">
        <f t="array" ref="N40">SUM(_xll.jinx.AverageDie(E40)*(G40+1),F40,H40,_xll.jinx.Modifier(D40),10)</f>
        <v>48</v>
      </c>
      <c r="O40" s="113"/>
      <c r="P40" s="83" cm="1">
        <f t="array" ref="P40">_xll.jinx.chanceToHit('Meta data'!D17,L40,20,"advantage")</f>
        <v>0.6</v>
      </c>
      <c r="Q40" s="84" cm="1">
        <f t="array" ref="Q40">(_xll.jinx.chanceToHit('Meta data'!D17,L40,20,"advantage")*M40+0.0975*N40)*C40+P40*I40+0.0975*I40*2</f>
        <v>63.730320001499997</v>
      </c>
    </row>
    <row r="41" spans="2:17" x14ac:dyDescent="0.55000000000000004">
      <c r="B41" s="66">
        <f t="shared" si="1"/>
        <v>15</v>
      </c>
      <c r="C41" s="22">
        <v>3</v>
      </c>
      <c r="D41" s="19">
        <v>20</v>
      </c>
      <c r="E41" s="19" t="s">
        <v>49</v>
      </c>
      <c r="F41" s="19">
        <v>3</v>
      </c>
      <c r="G41" s="19">
        <v>3</v>
      </c>
      <c r="H41" s="33">
        <v>3</v>
      </c>
      <c r="I41" s="92" cm="1">
        <f t="array" ref="I41">_xll.jinx.totalAdvantage(2,6)-_xll.jinx.AverageDie(E41)</f>
        <v>1.3715995999999997</v>
      </c>
      <c r="J41" s="88" t="s">
        <v>65</v>
      </c>
      <c r="K41" s="113"/>
      <c r="L41" s="22" cm="1">
        <f t="array" ref="L41">'Meta data'!C18+_xll.jinx.Modifier(D41)-5</f>
        <v>5</v>
      </c>
      <c r="M41" s="19">
        <f>SUM(_xll.jinx.AverageDie(E41),_xll.jinx.Modifier(D41),F41,H41)+10</f>
        <v>28</v>
      </c>
      <c r="N41" s="56" cm="1">
        <f t="array" ref="N41">SUM(_xll.jinx.AverageDie(E41)*(G41+1),F41,H41,_xll.jinx.Modifier(D41),10)</f>
        <v>49</v>
      </c>
      <c r="O41" s="113"/>
      <c r="P41" s="83" cm="1">
        <f t="array" ref="P41">_xll.jinx.chanceToHit('Meta data'!D18,L41,20,"advantage")</f>
        <v>0.54249999999999998</v>
      </c>
      <c r="Q41" s="84" cm="1">
        <f t="array" ref="Q41">(_xll.jinx.chanceToHit('Meta data'!D18,L41,20,"advantage")*M41+0.0975*N41)*C41+P41*I41+0.0975*I41*2</f>
        <v>60.914054705000005</v>
      </c>
    </row>
    <row r="42" spans="2:17" x14ac:dyDescent="0.55000000000000004">
      <c r="B42" s="66">
        <f t="shared" si="1"/>
        <v>16</v>
      </c>
      <c r="C42" s="22">
        <v>3</v>
      </c>
      <c r="D42" s="19">
        <v>20</v>
      </c>
      <c r="E42" s="19" t="s">
        <v>49</v>
      </c>
      <c r="F42" s="19">
        <v>4</v>
      </c>
      <c r="G42" s="19">
        <v>3</v>
      </c>
      <c r="H42" s="33">
        <v>3</v>
      </c>
      <c r="I42" s="92" cm="1">
        <f t="array" ref="I42">_xll.jinx.totalAdvantage(2,6)-_xll.jinx.AverageDie(E42)</f>
        <v>1.3714733999999993</v>
      </c>
      <c r="J42" s="21"/>
      <c r="K42" s="113"/>
      <c r="L42" s="22" cm="1">
        <f t="array" ref="L42">'Meta data'!C19+_xll.jinx.Modifier(D42)-5</f>
        <v>5</v>
      </c>
      <c r="M42" s="19">
        <f>SUM(_xll.jinx.AverageDie(E42),_xll.jinx.Modifier(D42),F42,H42)+10</f>
        <v>29</v>
      </c>
      <c r="N42" s="56" cm="1">
        <f t="array" ref="N42">SUM(_xll.jinx.AverageDie(E42)*(G42+1),F42,H42,_xll.jinx.Modifier(D42),10)</f>
        <v>50</v>
      </c>
      <c r="O42" s="113"/>
      <c r="P42" s="83" cm="1">
        <f t="array" ref="P42">_xll.jinx.chanceToHit('Meta data'!D19,L42,20,"advantage")</f>
        <v>0.54249999999999998</v>
      </c>
      <c r="Q42" s="84" cm="1">
        <f t="array" ref="Q42">(_xll.jinx.chanceToHit('Meta data'!D19,L42,20,"advantage")*M42+0.0975*N42)*C42+P42*I42+0.0975*I42*2</f>
        <v>62.833961632500007</v>
      </c>
    </row>
    <row r="43" spans="2:17" x14ac:dyDescent="0.55000000000000004">
      <c r="B43" s="66">
        <f t="shared" si="1"/>
        <v>17</v>
      </c>
      <c r="C43" s="22">
        <v>3</v>
      </c>
      <c r="D43" s="19">
        <v>20</v>
      </c>
      <c r="E43" s="19" t="s">
        <v>49</v>
      </c>
      <c r="F43" s="19">
        <v>4</v>
      </c>
      <c r="G43" s="19">
        <v>4</v>
      </c>
      <c r="H43" s="33">
        <v>3</v>
      </c>
      <c r="I43" s="92" cm="1">
        <f t="array" ref="I43">_xll.jinx.totalAdvantage(2,6)-_xll.jinx.AverageDie(E43)</f>
        <v>1.3721791000000003</v>
      </c>
      <c r="J43" s="21" t="s">
        <v>63</v>
      </c>
      <c r="K43" s="113"/>
      <c r="L43" s="22" cm="1">
        <f t="array" ref="L43">'Meta data'!C20+_xll.jinx.Modifier(D43)-5</f>
        <v>6</v>
      </c>
      <c r="M43" s="19">
        <f>SUM(_xll.jinx.AverageDie(E43),_xll.jinx.Modifier(D43),F43,H43)+10</f>
        <v>29</v>
      </c>
      <c r="N43" s="56" cm="1">
        <f t="array" ref="N43">SUM(_xll.jinx.AverageDie(E43)*(G43+1),F43,H43,_xll.jinx.Modifier(D43),10)</f>
        <v>57</v>
      </c>
      <c r="O43" s="113"/>
      <c r="P43" s="83" cm="1">
        <f t="array" ref="P43">_xll.jinx.chanceToHit('Meta data'!D20,L43,20,"advantage")</f>
        <v>0.6</v>
      </c>
      <c r="Q43" s="84" cm="1">
        <f t="array" ref="Q43">(_xll.jinx.chanceToHit('Meta data'!D20,L43,20,"advantage")*M43+0.0975*N43)*C43+P43*I43+0.0975*I43*2</f>
        <v>69.963382384499994</v>
      </c>
    </row>
    <row r="44" spans="2:17" x14ac:dyDescent="0.55000000000000004">
      <c r="B44" s="66">
        <f t="shared" si="1"/>
        <v>18</v>
      </c>
      <c r="C44" s="22">
        <v>3</v>
      </c>
      <c r="D44" s="19">
        <v>20</v>
      </c>
      <c r="E44" s="19" t="s">
        <v>49</v>
      </c>
      <c r="F44" s="19">
        <v>4</v>
      </c>
      <c r="G44" s="19">
        <v>4</v>
      </c>
      <c r="H44" s="33">
        <v>3</v>
      </c>
      <c r="I44" s="92" cm="1">
        <f t="array" ref="I44">_xll.jinx.totalAdvantage(2,6)-_xll.jinx.AverageDie(E44)</f>
        <v>1.371734</v>
      </c>
      <c r="J44" s="21"/>
      <c r="K44" s="113"/>
      <c r="L44" s="22" cm="1">
        <f t="array" ref="L44">'Meta data'!C21+_xll.jinx.Modifier(D44)-5</f>
        <v>6</v>
      </c>
      <c r="M44" s="19">
        <f>SUM(_xll.jinx.AverageDie(E44),_xll.jinx.Modifier(D44),F44,H44)+10</f>
        <v>29</v>
      </c>
      <c r="N44" s="56" cm="1">
        <f t="array" ref="N44">SUM(_xll.jinx.AverageDie(E44)*(G44+1),F44,H44,_xll.jinx.Modifier(D44),10)</f>
        <v>57</v>
      </c>
      <c r="O44" s="113"/>
      <c r="P44" s="83" cm="1">
        <f t="array" ref="P44">_xll.jinx.chanceToHit('Meta data'!D21,L44,20,"advantage")</f>
        <v>0.54249999999999998</v>
      </c>
      <c r="Q44" s="84" cm="1">
        <f t="array" ref="Q44">(_xll.jinx.chanceToHit('Meta data'!D21,L44,20,"advantage")*M44+0.0975*N44)*C44+P44*I44+0.0975*I44*2</f>
        <v>64.881653825000001</v>
      </c>
    </row>
    <row r="45" spans="2:17" x14ac:dyDescent="0.55000000000000004">
      <c r="B45" s="66">
        <f t="shared" si="1"/>
        <v>19</v>
      </c>
      <c r="C45" s="22">
        <v>3</v>
      </c>
      <c r="D45" s="19">
        <v>20</v>
      </c>
      <c r="E45" s="19" t="s">
        <v>49</v>
      </c>
      <c r="F45" s="19">
        <v>4</v>
      </c>
      <c r="G45" s="19">
        <v>4</v>
      </c>
      <c r="H45" s="33">
        <v>3</v>
      </c>
      <c r="I45" s="92" cm="1">
        <f t="array" ref="I45">_xll.jinx.totalAdvantage(2,6)-_xll.jinx.AverageDie(E45)</f>
        <v>1.3722086000000004</v>
      </c>
      <c r="J45" s="21"/>
      <c r="K45" s="113"/>
      <c r="L45" s="22" cm="1">
        <f t="array" ref="L45">'Meta data'!C22+_xll.jinx.Modifier(D45)-5</f>
        <v>6</v>
      </c>
      <c r="M45" s="19">
        <f>SUM(_xll.jinx.AverageDie(E45),_xll.jinx.Modifier(D45),F45,H45)+10</f>
        <v>29</v>
      </c>
      <c r="N45" s="56" cm="1">
        <f t="array" ref="N45">SUM(_xll.jinx.AverageDie(E45)*(G45+1),F45,H45,_xll.jinx.Modifier(D45),10)</f>
        <v>57</v>
      </c>
      <c r="O45" s="113"/>
      <c r="P45" s="83" cm="1">
        <f t="array" ref="P45">_xll.jinx.chanceToHit('Meta data'!D22,L45,20,"advantage")</f>
        <v>0.54249999999999998</v>
      </c>
      <c r="Q45" s="84" cm="1">
        <f t="array" ref="Q45">(_xll.jinx.chanceToHit('Meta data'!D22,L45,20,"advantage")*M45+0.0975*N45)*C45+P45*I45+0.0975*I45*2</f>
        <v>64.882003842499998</v>
      </c>
    </row>
    <row r="46" spans="2:17" ht="14.7" thickBot="1" x14ac:dyDescent="0.6">
      <c r="B46" s="67">
        <f t="shared" si="1"/>
        <v>20</v>
      </c>
      <c r="C46" s="23">
        <v>3</v>
      </c>
      <c r="D46" s="31">
        <v>24</v>
      </c>
      <c r="E46" s="31" t="s">
        <v>49</v>
      </c>
      <c r="F46" s="31">
        <v>4</v>
      </c>
      <c r="G46" s="31">
        <v>4</v>
      </c>
      <c r="H46" s="35">
        <v>3</v>
      </c>
      <c r="I46" s="104" cm="1">
        <f t="array" ref="I46">_xll.jinx.totalAdvantage(2,6)-_xll.jinx.AverageDie(E46)</f>
        <v>1.3721642000000003</v>
      </c>
      <c r="J46" s="24"/>
      <c r="K46" s="114"/>
      <c r="L46" s="23" cm="1">
        <f t="array" ref="L46">'Meta data'!C23+_xll.jinx.Modifier(D46)-5</f>
        <v>8</v>
      </c>
      <c r="M46" s="31">
        <f>SUM(_xll.jinx.AverageDie(E46),_xll.jinx.Modifier(D46),F46,H46)+10</f>
        <v>31</v>
      </c>
      <c r="N46" s="57" cm="1">
        <f t="array" ref="N46">SUM(_xll.jinx.AverageDie(E46)*(G46+1),F46,H46,_xll.jinx.Modifier(D46),10)</f>
        <v>59</v>
      </c>
      <c r="O46" s="114"/>
      <c r="P46" s="85" cm="1">
        <f t="array" ref="P46">_xll.jinx.chanceToHit('Meta data'!D23,L46,20,"advantage")</f>
        <v>0.65249999999999997</v>
      </c>
      <c r="Q46" s="84" cm="1">
        <f t="array" ref="Q46">(_xll.jinx.chanceToHit('Meta data'!D23,L46,20,"advantage")*M46+0.0975*N46)*C46+P46*I46+0.0975*I46*2</f>
        <v>79.102909159500001</v>
      </c>
    </row>
  </sheetData>
  <mergeCells count="3">
    <mergeCell ref="B2:D2"/>
    <mergeCell ref="C3:E3"/>
    <mergeCell ref="B25:Q25"/>
  </mergeCells>
  <conditionalFormatting sqref="B4:B23 B26:H46 Q26:Q46 J37:J40 J42:J46 J26:J35">
    <cfRule type="expression" dxfId="5" priority="6">
      <formula>MOD(ROW(),2)=0</formula>
    </cfRule>
  </conditionalFormatting>
  <conditionalFormatting sqref="L26:N46">
    <cfRule type="expression" dxfId="4" priority="5">
      <formula>MOD(ROW(),2)=0</formula>
    </cfRule>
  </conditionalFormatting>
  <conditionalFormatting sqref="P26:P46">
    <cfRule type="expression" dxfId="3" priority="4">
      <formula>MOD(ROW(),2)=0</formula>
    </cfRule>
  </conditionalFormatting>
  <conditionalFormatting sqref="I26:I46">
    <cfRule type="expression" dxfId="2" priority="3">
      <formula>MOD(ROW(),2)=0</formula>
    </cfRule>
  </conditionalFormatting>
  <conditionalFormatting sqref="J36">
    <cfRule type="expression" dxfId="1" priority="2">
      <formula>MOD(ROW(),2)=0</formula>
    </cfRule>
  </conditionalFormatting>
  <conditionalFormatting sqref="J41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Meta data</vt:lpstr>
      <vt:lpstr>Barbarian</vt:lpstr>
      <vt:lpstr>Blood Hunter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Korbinian Ring</dc:creator>
  <cp:lastModifiedBy>Korbinian Ring</cp:lastModifiedBy>
  <dcterms:created xsi:type="dcterms:W3CDTF">2020-06-17T10:38:36Z</dcterms:created>
  <dcterms:modified xsi:type="dcterms:W3CDTF">2020-06-18T00:21:44Z</dcterms:modified>
</cp:coreProperties>
</file>