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D6A180D-7776-4FBC-A11D-DE8D77F44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F2" i="1" s="1"/>
  <c r="G2" i="1" s="1"/>
  <c r="M3" i="1"/>
  <c r="M4" i="1"/>
  <c r="M5" i="1"/>
  <c r="F5" i="1" s="1"/>
  <c r="G5" i="1" s="1"/>
  <c r="M6" i="1"/>
  <c r="M7" i="1"/>
  <c r="M8" i="1"/>
  <c r="J8" i="1" s="1"/>
  <c r="K8" i="1" s="1"/>
  <c r="M9" i="1"/>
  <c r="M10" i="1"/>
  <c r="F10" i="1" s="1"/>
  <c r="G10" i="1" s="1"/>
  <c r="M11" i="1"/>
  <c r="M12" i="1"/>
  <c r="M13" i="1"/>
  <c r="M14" i="1"/>
  <c r="M15" i="1"/>
  <c r="M16" i="1"/>
  <c r="J16" i="1" s="1"/>
  <c r="K16" i="1" s="1"/>
  <c r="M17" i="1"/>
  <c r="M18" i="1"/>
  <c r="F18" i="1" s="1"/>
  <c r="G18" i="1" s="1"/>
  <c r="M19" i="1"/>
  <c r="M20" i="1"/>
  <c r="M21" i="1"/>
  <c r="L3" i="1"/>
  <c r="L4" i="1"/>
  <c r="L5" i="1"/>
  <c r="J5" i="1" s="1"/>
  <c r="K5" i="1" s="1"/>
  <c r="L6" i="1"/>
  <c r="L7" i="1"/>
  <c r="L8" i="1"/>
  <c r="L9" i="1"/>
  <c r="L10" i="1"/>
  <c r="L11" i="1"/>
  <c r="J11" i="1" s="1"/>
  <c r="K11" i="1" s="1"/>
  <c r="L12" i="1"/>
  <c r="L13" i="1"/>
  <c r="L14" i="1"/>
  <c r="L15" i="1"/>
  <c r="L16" i="1"/>
  <c r="L17" i="1"/>
  <c r="L18" i="1"/>
  <c r="L19" i="1"/>
  <c r="L20" i="1"/>
  <c r="L21" i="1"/>
  <c r="K20" i="1"/>
  <c r="J3" i="1"/>
  <c r="K3" i="1" s="1"/>
  <c r="J4" i="1"/>
  <c r="K4" i="1" s="1"/>
  <c r="J6" i="1"/>
  <c r="K6" i="1" s="1"/>
  <c r="J7" i="1"/>
  <c r="K7" i="1" s="1"/>
  <c r="J9" i="1"/>
  <c r="K9" i="1" s="1"/>
  <c r="J12" i="1"/>
  <c r="K12" i="1" s="1"/>
  <c r="J13" i="1"/>
  <c r="K13" i="1" s="1"/>
  <c r="J14" i="1"/>
  <c r="K14" i="1" s="1"/>
  <c r="J15" i="1"/>
  <c r="K15" i="1" s="1"/>
  <c r="J17" i="1"/>
  <c r="K17" i="1" s="1"/>
  <c r="J19" i="1"/>
  <c r="K19" i="1" s="1"/>
  <c r="J20" i="1"/>
  <c r="J21" i="1"/>
  <c r="K21" i="1" s="1"/>
  <c r="I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14" i="1"/>
  <c r="F3" i="1"/>
  <c r="G3" i="1" s="1"/>
  <c r="F4" i="1"/>
  <c r="G4" i="1" s="1"/>
  <c r="F6" i="1"/>
  <c r="G6" i="1" s="1"/>
  <c r="F7" i="1"/>
  <c r="G7" i="1" s="1"/>
  <c r="F8" i="1"/>
  <c r="G8" i="1" s="1"/>
  <c r="F9" i="1"/>
  <c r="G9" i="1" s="1"/>
  <c r="F12" i="1"/>
  <c r="G12" i="1" s="1"/>
  <c r="F13" i="1"/>
  <c r="G13" i="1" s="1"/>
  <c r="F14" i="1"/>
  <c r="F15" i="1"/>
  <c r="G15" i="1" s="1"/>
  <c r="F17" i="1"/>
  <c r="G17" i="1" s="1"/>
  <c r="F19" i="1"/>
  <c r="G19" i="1" s="1"/>
  <c r="F20" i="1"/>
  <c r="G20" i="1" s="1"/>
  <c r="F21" i="1"/>
  <c r="G21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Q2" i="1"/>
  <c r="I2" i="1"/>
  <c r="P2" i="1"/>
  <c r="O2" i="1"/>
  <c r="N2" i="1"/>
  <c r="L2" i="1"/>
  <c r="E2" i="1"/>
  <c r="J2" i="1" l="1"/>
  <c r="K2" i="1" s="1"/>
  <c r="F16" i="1"/>
  <c r="G16" i="1" s="1"/>
  <c r="J18" i="1"/>
  <c r="K18" i="1" s="1"/>
  <c r="J10" i="1"/>
  <c r="K10" i="1" s="1"/>
  <c r="F11" i="1"/>
  <c r="G11" i="1" s="1"/>
</calcChain>
</file>

<file path=xl/sharedStrings.xml><?xml version="1.0" encoding="utf-8"?>
<sst xmlns="http://schemas.openxmlformats.org/spreadsheetml/2006/main" count="17" uniqueCount="17">
  <si>
    <t>N</t>
  </si>
  <si>
    <t>delta</t>
  </si>
  <si>
    <t>E пад</t>
  </si>
  <si>
    <t>Е отр</t>
  </si>
  <si>
    <t>Г</t>
  </si>
  <si>
    <t>Г FDTD</t>
  </si>
  <si>
    <t>Г с волной</t>
  </si>
  <si>
    <t>сигма</t>
  </si>
  <si>
    <t>Е т пр</t>
  </si>
  <si>
    <t>T fdtd</t>
  </si>
  <si>
    <t>T с волной</t>
  </si>
  <si>
    <t>сигма T</t>
  </si>
  <si>
    <t>бета_1</t>
  </si>
  <si>
    <t>бета_2</t>
  </si>
  <si>
    <t>W</t>
  </si>
  <si>
    <t>W0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</si>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</sst>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H21" sqref="H21"/>
    </sheetView>
  </sheetViews>
  <sheetFormatPr defaultRowHeight="14.4" x14ac:dyDescent="0.3"/>
  <cols>
    <col min="1" max="5" width="8.88671875" style="1"/>
    <col min="6" max="6" width="11.109375" style="1" customWidth="1"/>
    <col min="7" max="9" width="8.88671875" style="1"/>
    <col min="10" max="10" width="10.44140625" style="1" customWidth="1"/>
    <col min="11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  <c r="Q1" s="1" t="s">
        <v>16</v>
      </c>
    </row>
    <row r="2" spans="1:17" x14ac:dyDescent="0.3">
      <c r="A2" s="1">
        <v>100</v>
      </c>
      <c r="B2" s="1">
        <v>5.9958400000000001E-4</v>
      </c>
      <c r="C2" s="1">
        <v>1</v>
      </c>
      <c r="D2" s="1">
        <v>0.16694000000000001</v>
      </c>
      <c r="E2" s="1">
        <f>-D2/C2</f>
        <v>-0.16694000000000001</v>
      </c>
      <c r="F2" s="1">
        <f>(SQRT(1)*COS(M2)-SQRT(1.96)*COS(L2))/(SQRT(1)*COS(M2)+SQRT(1.96)*COS(L2))</f>
        <v>-0.16689720924095161</v>
      </c>
      <c r="G2" s="1">
        <f>(F2-$P$2)/$P$2*100</f>
        <v>0.13832554457095522</v>
      </c>
      <c r="H2" s="1">
        <v>0.84502999999999995</v>
      </c>
      <c r="I2" s="1">
        <f>H2/C2</f>
        <v>0.84502999999999995</v>
      </c>
      <c r="J2" s="1">
        <f>2*SQRT(1)*COS(L2)/(SQRT(1)*COS(M2) + SQRT(1.96)*COS(L2))</f>
        <v>0.83349800660067974</v>
      </c>
      <c r="K2" s="1">
        <f>(J2 - $Q$2)/$Q$2*100</f>
        <v>1.976079208156456E-2</v>
      </c>
      <c r="L2" s="1">
        <f>ASIN(SQRT(1)/1*SIN(PI()*1/A2))</f>
        <v>3.1415926535897927E-2</v>
      </c>
      <c r="M2" s="1">
        <f>ASIN(SQRT(1.96)/1*SIN(PI()*1/A2))</f>
        <v>4.3989248265016115E-2</v>
      </c>
      <c r="N2" s="1">
        <f xml:space="preserve"> 120*PI() / SQRT(1.96)</f>
        <v>269.27937030769652</v>
      </c>
      <c r="O2" s="1">
        <f>120*PI()</f>
        <v>376.99111843077515</v>
      </c>
      <c r="P2" s="1">
        <f>($N$2 - $O$2)/($N$2 + $O$2)</f>
        <v>-0.16666666666666669</v>
      </c>
      <c r="Q2" s="1">
        <f>2*$N$2 / ($N$2 + $O$2)</f>
        <v>0.83333333333333337</v>
      </c>
    </row>
    <row r="3" spans="1:17" x14ac:dyDescent="0.3">
      <c r="A3" s="1">
        <v>90</v>
      </c>
      <c r="B3" s="1">
        <v>6.6E-4</v>
      </c>
      <c r="C3" s="1">
        <v>0.99939</v>
      </c>
      <c r="D3" s="1">
        <v>0.16691</v>
      </c>
      <c r="E3" s="1">
        <f t="shared" ref="E3:E21" si="0">-D3/C3</f>
        <v>-0.16701187724511954</v>
      </c>
      <c r="F3" s="1">
        <f t="shared" ref="F3:F21" si="1">(SQRT(1)*COS(M3)-SQRT(1.96)*COS(L3))/(SQRT(1)*COS(M3)+SQRT(1.96)*COS(L3))</f>
        <v>-0.16695136014667702</v>
      </c>
      <c r="G3" s="1">
        <f t="shared" ref="G3:G21" si="2">(F3-$P$2)/$P$2*100</f>
        <v>0.17081608800620371</v>
      </c>
      <c r="H3" s="1">
        <v>0.84477999999999998</v>
      </c>
      <c r="I3" s="1">
        <f t="shared" ref="I3:I20" si="3">H3/C3</f>
        <v>0.84529563033450406</v>
      </c>
      <c r="J3" s="1">
        <f t="shared" ref="J3:J21" si="4">2*SQRT(1)*COS(L3)/(SQRT(1)*COS(M3) + SQRT(1.96)*COS(L3))</f>
        <v>0.83353668581905505</v>
      </c>
      <c r="K3" s="1">
        <f t="shared" ref="K3:K21" si="5">(J3 - $Q$2)/$Q$2*100</f>
        <v>2.440229828660101E-2</v>
      </c>
      <c r="L3" s="1">
        <f t="shared" ref="L3:L21" si="6">ASIN(SQRT(1)/1*SIN(PI()*1/A3))</f>
        <v>3.4906585039886591E-2</v>
      </c>
      <c r="M3" s="1">
        <f t="shared" ref="M3:M21" si="7">ASIN(SQRT(1.96)/1*SIN(PI()*1/A3))</f>
        <v>4.8878756031790455E-2</v>
      </c>
    </row>
    <row r="4" spans="1:17" x14ac:dyDescent="0.3">
      <c r="A4" s="1">
        <v>80</v>
      </c>
      <c r="B4" s="1">
        <v>7.494E-4</v>
      </c>
      <c r="C4" s="1">
        <v>1</v>
      </c>
      <c r="D4" s="1">
        <v>0.16703999999999999</v>
      </c>
      <c r="E4" s="1">
        <f t="shared" si="0"/>
        <v>-0.16703999999999999</v>
      </c>
      <c r="F4" s="1">
        <f t="shared" si="1"/>
        <v>-0.16702711112749055</v>
      </c>
      <c r="G4" s="1">
        <f t="shared" si="2"/>
        <v>0.21626667649431991</v>
      </c>
      <c r="H4" s="1">
        <v>0.83689000000000002</v>
      </c>
      <c r="I4" s="1">
        <f t="shared" si="3"/>
        <v>0.83689000000000002</v>
      </c>
      <c r="J4" s="1">
        <f t="shared" si="4"/>
        <v>0.83359079366249333</v>
      </c>
      <c r="K4" s="1">
        <f t="shared" si="5"/>
        <v>3.0895239499195704E-2</v>
      </c>
      <c r="L4" s="1">
        <f t="shared" si="6"/>
        <v>3.9269908169872414E-2</v>
      </c>
      <c r="M4" s="1">
        <f t="shared" si="7"/>
        <v>5.4991454115242901E-2</v>
      </c>
    </row>
    <row r="5" spans="1:17" x14ac:dyDescent="0.3">
      <c r="A5" s="1">
        <v>70</v>
      </c>
      <c r="B5" s="1">
        <v>8.5649999999999995E-4</v>
      </c>
      <c r="C5" s="1">
        <v>0.99899000000000004</v>
      </c>
      <c r="D5" s="1">
        <v>0.16700999999999999</v>
      </c>
      <c r="E5" s="1">
        <f t="shared" si="0"/>
        <v>-0.16717885063914553</v>
      </c>
      <c r="F5" s="1">
        <f t="shared" si="1"/>
        <v>-0.1671376977650347</v>
      </c>
      <c r="G5" s="1">
        <f>(F5-$P$2)/$P$2*100</f>
        <v>0.28261865902081124</v>
      </c>
      <c r="H5" s="1">
        <v>0.83591000000000004</v>
      </c>
      <c r="I5" s="1">
        <f t="shared" si="3"/>
        <v>0.83675512267390062</v>
      </c>
      <c r="J5" s="1">
        <f t="shared" si="4"/>
        <v>0.83366978411788206</v>
      </c>
      <c r="K5" s="1">
        <f t="shared" si="5"/>
        <v>4.0374094145843031E-2</v>
      </c>
      <c r="L5" s="1">
        <f t="shared" si="6"/>
        <v>4.4879895051282759E-2</v>
      </c>
      <c r="M5" s="1">
        <f t="shared" si="7"/>
        <v>6.2852136069984493E-2</v>
      </c>
    </row>
    <row r="6" spans="1:17" x14ac:dyDescent="0.3">
      <c r="A6" s="1">
        <v>60</v>
      </c>
      <c r="B6" s="1">
        <v>9.9930000000000006E-4</v>
      </c>
      <c r="C6" s="1">
        <v>1</v>
      </c>
      <c r="D6" s="1">
        <v>0.16733000000000001</v>
      </c>
      <c r="E6" s="1">
        <f t="shared" si="0"/>
        <v>-0.16733000000000001</v>
      </c>
      <c r="F6" s="1">
        <f t="shared" si="1"/>
        <v>-0.1673083099441966</v>
      </c>
      <c r="G6" s="1">
        <f t="shared" si="2"/>
        <v>0.38498596651794775</v>
      </c>
      <c r="H6" s="1">
        <v>0.83460000000000001</v>
      </c>
      <c r="I6" s="1">
        <f t="shared" si="3"/>
        <v>0.83460000000000001</v>
      </c>
      <c r="J6" s="1">
        <f t="shared" si="4"/>
        <v>0.83379164996014055</v>
      </c>
      <c r="K6" s="1">
        <f t="shared" si="5"/>
        <v>5.4997995216861099E-2</v>
      </c>
      <c r="L6" s="1">
        <f t="shared" si="6"/>
        <v>5.2359877559829883E-2</v>
      </c>
      <c r="M6" s="1">
        <f t="shared" si="7"/>
        <v>7.3336056783857129E-2</v>
      </c>
    </row>
    <row r="7" spans="1:17" x14ac:dyDescent="0.3">
      <c r="A7" s="1">
        <v>50</v>
      </c>
      <c r="B7" s="1">
        <v>1.199E-3</v>
      </c>
      <c r="C7" s="1">
        <v>0.99802999999999997</v>
      </c>
      <c r="D7" s="1">
        <v>0.29979</v>
      </c>
      <c r="E7" s="1">
        <f t="shared" si="0"/>
        <v>-0.30038175205154155</v>
      </c>
      <c r="F7" s="1">
        <f t="shared" si="1"/>
        <v>-0.16759187178671039</v>
      </c>
      <c r="G7" s="1">
        <f t="shared" si="2"/>
        <v>0.55512307202622557</v>
      </c>
      <c r="H7" s="1">
        <v>0.85407</v>
      </c>
      <c r="I7" s="1">
        <f t="shared" si="3"/>
        <v>0.85575583900283558</v>
      </c>
      <c r="J7" s="1">
        <f t="shared" si="4"/>
        <v>0.83399419413336473</v>
      </c>
      <c r="K7" s="1">
        <f t="shared" si="5"/>
        <v>7.930329600376318E-2</v>
      </c>
      <c r="L7" s="1">
        <f t="shared" si="6"/>
        <v>6.2831853071795868E-2</v>
      </c>
      <c r="M7" s="1">
        <f t="shared" si="7"/>
        <v>8.8020340764965163E-2</v>
      </c>
    </row>
    <row r="8" spans="1:17" x14ac:dyDescent="0.3">
      <c r="A8" s="1">
        <v>40</v>
      </c>
      <c r="B8" s="1">
        <v>1.4989000000000001E-3</v>
      </c>
      <c r="C8" s="1">
        <v>1</v>
      </c>
      <c r="D8" s="1">
        <v>0.16819999999999999</v>
      </c>
      <c r="E8" s="1">
        <f t="shared" si="0"/>
        <v>-0.16819999999999999</v>
      </c>
      <c r="F8" s="1">
        <f t="shared" si="1"/>
        <v>-0.1681158764908485</v>
      </c>
      <c r="G8" s="1">
        <f t="shared" si="2"/>
        <v>0.86952589450908757</v>
      </c>
      <c r="H8" s="1">
        <v>0.87648999999999999</v>
      </c>
      <c r="I8" s="1">
        <f t="shared" si="3"/>
        <v>0.87648999999999999</v>
      </c>
      <c r="J8" s="1">
        <f t="shared" si="4"/>
        <v>0.83436848320774892</v>
      </c>
      <c r="K8" s="1">
        <f t="shared" si="5"/>
        <v>0.12421798492986634</v>
      </c>
      <c r="L8" s="1">
        <f t="shared" si="6"/>
        <v>7.8539816339744842E-2</v>
      </c>
      <c r="M8" s="1">
        <f t="shared" si="7"/>
        <v>0.11006482520973189</v>
      </c>
    </row>
    <row r="9" spans="1:17" x14ac:dyDescent="0.3">
      <c r="A9" s="1">
        <v>30</v>
      </c>
      <c r="B9" s="1">
        <v>6.6600000000000001E-3</v>
      </c>
      <c r="C9" s="1">
        <v>0.99451999999999996</v>
      </c>
      <c r="D9" s="1">
        <v>0.16930999999999999</v>
      </c>
      <c r="E9" s="1">
        <f t="shared" si="0"/>
        <v>-0.17024293126332302</v>
      </c>
      <c r="F9" s="1">
        <f t="shared" si="1"/>
        <v>-0.16925688514357928</v>
      </c>
      <c r="G9" s="1">
        <f t="shared" si="2"/>
        <v>1.5541310861475586</v>
      </c>
      <c r="H9" s="1">
        <v>0.87572000000000005</v>
      </c>
      <c r="I9" s="1">
        <f t="shared" si="3"/>
        <v>0.8805453887302418</v>
      </c>
      <c r="J9" s="1">
        <f t="shared" si="4"/>
        <v>0.83518348938827092</v>
      </c>
      <c r="K9" s="1">
        <f t="shared" si="5"/>
        <v>0.22201872659250552</v>
      </c>
      <c r="L9" s="1">
        <f t="shared" si="6"/>
        <v>0.10471975511965977</v>
      </c>
      <c r="M9" s="1">
        <f t="shared" si="7"/>
        <v>0.14686726711458598</v>
      </c>
    </row>
    <row r="10" spans="1:17" x14ac:dyDescent="0.3">
      <c r="A10" s="1">
        <v>25</v>
      </c>
      <c r="B10" s="1">
        <v>2.3982999999999999E-3</v>
      </c>
      <c r="C10" s="1">
        <v>0.99802999999999997</v>
      </c>
      <c r="D10" s="1">
        <v>0.17158000000000001</v>
      </c>
      <c r="E10" s="1">
        <f t="shared" si="0"/>
        <v>-0.17191867979920444</v>
      </c>
      <c r="F10" s="1">
        <f t="shared" si="1"/>
        <v>-0.17041684868833135</v>
      </c>
      <c r="G10" s="1">
        <f t="shared" si="2"/>
        <v>2.2501092129987961</v>
      </c>
      <c r="H10" s="1">
        <v>0.86151</v>
      </c>
      <c r="I10" s="1">
        <f t="shared" si="3"/>
        <v>0.8632105247337255</v>
      </c>
      <c r="J10" s="1">
        <f t="shared" si="4"/>
        <v>0.83601203477737951</v>
      </c>
      <c r="K10" s="1">
        <f t="shared" si="5"/>
        <v>0.32144417328553665</v>
      </c>
      <c r="L10" s="1">
        <f t="shared" si="6"/>
        <v>0.12566370614359176</v>
      </c>
      <c r="M10" s="1">
        <f t="shared" si="7"/>
        <v>0.17637962720604328</v>
      </c>
    </row>
    <row r="11" spans="1:17" x14ac:dyDescent="0.3">
      <c r="A11" s="1">
        <v>20</v>
      </c>
      <c r="B11" s="1">
        <v>2.9979E-3</v>
      </c>
      <c r="C11" s="1">
        <v>1</v>
      </c>
      <c r="D11" s="1">
        <v>0.17508000000000001</v>
      </c>
      <c r="E11" s="1">
        <f t="shared" si="0"/>
        <v>-0.17508000000000001</v>
      </c>
      <c r="F11" s="1">
        <f t="shared" si="1"/>
        <v>-0.17258552820147019</v>
      </c>
      <c r="G11" s="1">
        <f t="shared" si="2"/>
        <v>3.551316920882102</v>
      </c>
      <c r="H11" s="1">
        <v>0.83518000000000003</v>
      </c>
      <c r="I11" s="1">
        <f t="shared" si="3"/>
        <v>0.83518000000000003</v>
      </c>
      <c r="J11" s="1">
        <f t="shared" si="4"/>
        <v>0.83756109157247882</v>
      </c>
      <c r="K11" s="1">
        <f t="shared" si="5"/>
        <v>0.50733098869745419</v>
      </c>
      <c r="L11" s="1">
        <f t="shared" si="6"/>
        <v>0.15707963267948968</v>
      </c>
      <c r="M11" s="1">
        <f t="shared" si="7"/>
        <v>0.22079792967090692</v>
      </c>
    </row>
    <row r="12" spans="1:17" x14ac:dyDescent="0.3">
      <c r="A12" s="1">
        <v>18</v>
      </c>
      <c r="B12" s="1">
        <v>3.3310000000000002E-3</v>
      </c>
      <c r="C12" s="1">
        <v>0.98480999999999996</v>
      </c>
      <c r="D12" s="1">
        <v>0.17252000000000001</v>
      </c>
      <c r="E12" s="1">
        <f t="shared" si="0"/>
        <v>-0.1751809993805912</v>
      </c>
      <c r="F12" s="1">
        <f t="shared" si="1"/>
        <v>-0.1740223230874377</v>
      </c>
      <c r="G12" s="1">
        <f t="shared" si="2"/>
        <v>4.41339385246261</v>
      </c>
      <c r="H12" s="1">
        <v>0.84870000000000001</v>
      </c>
      <c r="I12" s="1">
        <f t="shared" si="3"/>
        <v>0.86179059920187651</v>
      </c>
      <c r="J12" s="1">
        <f t="shared" si="4"/>
        <v>0.83858737363388425</v>
      </c>
      <c r="K12" s="1">
        <f t="shared" si="5"/>
        <v>0.63048483606610528</v>
      </c>
      <c r="L12" s="1">
        <f t="shared" si="6"/>
        <v>0.17453292519943295</v>
      </c>
      <c r="M12" s="1">
        <f t="shared" si="7"/>
        <v>0.24556812897061886</v>
      </c>
    </row>
    <row r="13" spans="1:17" x14ac:dyDescent="0.3">
      <c r="A13" s="1">
        <v>16</v>
      </c>
      <c r="B13" s="1">
        <v>3.7469999999999999E-3</v>
      </c>
      <c r="C13" s="1">
        <v>1</v>
      </c>
      <c r="D13" s="1">
        <v>0.17971999999999999</v>
      </c>
      <c r="E13" s="1">
        <f t="shared" si="0"/>
        <v>-0.17971999999999999</v>
      </c>
      <c r="F13" s="1">
        <f t="shared" si="1"/>
        <v>-0.17606321281281909</v>
      </c>
      <c r="G13" s="1">
        <f t="shared" si="2"/>
        <v>5.6379276876914401</v>
      </c>
      <c r="H13" s="1">
        <v>0.86619000000000002</v>
      </c>
      <c r="I13" s="1">
        <f t="shared" si="3"/>
        <v>0.86619000000000002</v>
      </c>
      <c r="J13" s="1">
        <f t="shared" si="4"/>
        <v>0.84004515200915653</v>
      </c>
      <c r="K13" s="1">
        <f t="shared" si="5"/>
        <v>0.80541824109877869</v>
      </c>
      <c r="L13" s="1">
        <f t="shared" si="6"/>
        <v>0.19634954084936204</v>
      </c>
      <c r="M13" s="1">
        <f t="shared" si="7"/>
        <v>0.2766415618086665</v>
      </c>
    </row>
    <row r="14" spans="1:17" x14ac:dyDescent="0.3">
      <c r="A14" s="1">
        <v>14</v>
      </c>
      <c r="B14" s="1">
        <v>4.282E-4</v>
      </c>
      <c r="C14" s="1">
        <v>0.97492999999999996</v>
      </c>
      <c r="D14" s="1">
        <v>0.17977000000000001</v>
      </c>
      <c r="E14" s="1">
        <f t="shared" si="0"/>
        <v>-0.18439272563158382</v>
      </c>
      <c r="F14" s="1">
        <f t="shared" si="1"/>
        <v>-0.17910939154857666</v>
      </c>
      <c r="G14" s="1">
        <f t="shared" si="2"/>
        <v>7.4656349291459856</v>
      </c>
      <c r="H14" s="1">
        <v>0.84896000000000005</v>
      </c>
      <c r="I14" s="1">
        <f t="shared" si="3"/>
        <v>0.8707907234365545</v>
      </c>
      <c r="J14" s="1">
        <f t="shared" si="4"/>
        <v>0.8422209939632691</v>
      </c>
      <c r="K14" s="1">
        <f t="shared" si="5"/>
        <v>1.0665192755922881</v>
      </c>
      <c r="L14" s="1">
        <f t="shared" si="6"/>
        <v>0.22439947525641377</v>
      </c>
      <c r="M14" s="1">
        <f t="shared" si="7"/>
        <v>0.31680200545358761</v>
      </c>
    </row>
    <row r="15" spans="1:17" x14ac:dyDescent="0.3">
      <c r="A15" s="1">
        <v>12</v>
      </c>
      <c r="B15" s="1">
        <v>4.9959999999999996E-3</v>
      </c>
      <c r="C15" s="1">
        <v>1</v>
      </c>
      <c r="D15" s="1">
        <v>0.18410000000000001</v>
      </c>
      <c r="E15" s="1">
        <f t="shared" si="0"/>
        <v>-0.18410000000000001</v>
      </c>
      <c r="F15" s="1">
        <f t="shared" si="1"/>
        <v>-0.18397123052498518</v>
      </c>
      <c r="G15" s="1">
        <f t="shared" si="2"/>
        <v>10.382738314991096</v>
      </c>
      <c r="H15" s="1">
        <v>0.85821000000000003</v>
      </c>
      <c r="I15" s="1">
        <f t="shared" si="3"/>
        <v>0.85821000000000003</v>
      </c>
      <c r="J15" s="1">
        <f t="shared" si="4"/>
        <v>0.84569373608927512</v>
      </c>
      <c r="K15" s="1">
        <f t="shared" si="5"/>
        <v>1.4832483307130095</v>
      </c>
      <c r="L15" s="1">
        <f t="shared" si="6"/>
        <v>0.26179938779914941</v>
      </c>
      <c r="M15" s="1">
        <f t="shared" si="7"/>
        <v>0.37078442674944262</v>
      </c>
    </row>
    <row r="16" spans="1:17" x14ac:dyDescent="0.3">
      <c r="A16" s="1">
        <v>10</v>
      </c>
      <c r="B16" s="1">
        <v>5.9957999999999999E-3</v>
      </c>
      <c r="C16" s="1">
        <v>0.95106000000000002</v>
      </c>
      <c r="D16" s="1">
        <v>0.19669</v>
      </c>
      <c r="E16" s="1">
        <f t="shared" si="0"/>
        <v>-0.20681134733875886</v>
      </c>
      <c r="F16" s="1">
        <f t="shared" si="1"/>
        <v>-0.19251869660925244</v>
      </c>
      <c r="G16" s="1">
        <f t="shared" si="2"/>
        <v>15.511217965551452</v>
      </c>
      <c r="H16" s="1">
        <v>0.91554000000000002</v>
      </c>
      <c r="I16" s="1">
        <f t="shared" si="3"/>
        <v>0.9626521985994575</v>
      </c>
      <c r="J16" s="1">
        <f t="shared" si="4"/>
        <v>0.85179906900660907</v>
      </c>
      <c r="K16" s="1">
        <f t="shared" si="5"/>
        <v>2.2158882807930835</v>
      </c>
      <c r="L16" s="1">
        <f t="shared" si="6"/>
        <v>0.31415926535897931</v>
      </c>
      <c r="M16" s="1">
        <f t="shared" si="7"/>
        <v>0.44740098497077091</v>
      </c>
    </row>
    <row r="17" spans="1:13" x14ac:dyDescent="0.3">
      <c r="A17" s="1">
        <v>9</v>
      </c>
      <c r="B17" s="1">
        <v>6.6620000000000004E-3</v>
      </c>
      <c r="C17" s="1">
        <v>0.98480999999999996</v>
      </c>
      <c r="D17" s="1">
        <v>0.20937</v>
      </c>
      <c r="E17" s="1">
        <f t="shared" si="0"/>
        <v>-0.21259938465287723</v>
      </c>
      <c r="F17" s="1">
        <f t="shared" si="1"/>
        <v>-0.19952832220826658</v>
      </c>
      <c r="G17" s="1">
        <f t="shared" si="2"/>
        <v>19.716993324959933</v>
      </c>
      <c r="H17" s="1">
        <v>0.91496</v>
      </c>
      <c r="I17" s="1">
        <f t="shared" si="3"/>
        <v>0.92907261299133848</v>
      </c>
      <c r="J17" s="1">
        <f t="shared" si="4"/>
        <v>0.85680594443447622</v>
      </c>
      <c r="K17" s="1">
        <f t="shared" si="5"/>
        <v>2.8167133321371418</v>
      </c>
      <c r="L17" s="1">
        <f t="shared" si="6"/>
        <v>0.3490658503988659</v>
      </c>
      <c r="M17" s="1">
        <f t="shared" si="7"/>
        <v>0.49931946348737616</v>
      </c>
    </row>
    <row r="18" spans="1:13" x14ac:dyDescent="0.3">
      <c r="A18" s="1">
        <v>8</v>
      </c>
      <c r="B18" s="1">
        <v>7.4939999999999998E-3</v>
      </c>
      <c r="C18" s="1">
        <v>1</v>
      </c>
      <c r="D18" s="1">
        <v>0.21062</v>
      </c>
      <c r="E18" s="1">
        <f t="shared" si="0"/>
        <v>-0.21062</v>
      </c>
      <c r="F18" s="1">
        <f t="shared" si="1"/>
        <v>-0.21005624169506751</v>
      </c>
      <c r="G18" s="1">
        <f t="shared" si="2"/>
        <v>26.033745017040488</v>
      </c>
      <c r="H18" s="1">
        <v>0.93627000000000005</v>
      </c>
      <c r="I18" s="1">
        <f t="shared" si="3"/>
        <v>0.93627000000000005</v>
      </c>
      <c r="J18" s="1">
        <f t="shared" si="4"/>
        <v>0.8643258869250483</v>
      </c>
      <c r="K18" s="1">
        <f t="shared" si="5"/>
        <v>3.719106431005792</v>
      </c>
      <c r="L18" s="1">
        <f t="shared" si="6"/>
        <v>0.3926990816987242</v>
      </c>
      <c r="M18" s="1">
        <f t="shared" si="7"/>
        <v>0.56540378588693929</v>
      </c>
    </row>
    <row r="19" spans="1:13" x14ac:dyDescent="0.3">
      <c r="A19" s="1">
        <v>7</v>
      </c>
      <c r="B19" s="1">
        <v>8.5599999999999999E-3</v>
      </c>
      <c r="C19" s="1">
        <v>0.97492999999999996</v>
      </c>
      <c r="D19" s="1">
        <v>0.23279</v>
      </c>
      <c r="E19" s="1">
        <f t="shared" si="0"/>
        <v>-0.23877611725970072</v>
      </c>
      <c r="F19" s="1">
        <f t="shared" si="1"/>
        <v>-0.22716508514289574</v>
      </c>
      <c r="G19" s="1">
        <f t="shared" si="2"/>
        <v>36.299051085737425</v>
      </c>
      <c r="H19" s="1">
        <v>0.94350000000000001</v>
      </c>
      <c r="I19" s="1">
        <f t="shared" si="3"/>
        <v>0.96776178802580703</v>
      </c>
      <c r="J19" s="1">
        <f t="shared" si="4"/>
        <v>0.87654648938778268</v>
      </c>
      <c r="K19" s="1">
        <f t="shared" si="5"/>
        <v>5.185578726533917</v>
      </c>
      <c r="L19" s="1">
        <f t="shared" si="6"/>
        <v>0.44879895051282759</v>
      </c>
      <c r="M19" s="1">
        <f t="shared" si="7"/>
        <v>0.65283042590215834</v>
      </c>
    </row>
    <row r="20" spans="1:13" x14ac:dyDescent="0.3">
      <c r="A20" s="1">
        <v>6</v>
      </c>
      <c r="B20" s="1">
        <v>9.9930000000000001E-3</v>
      </c>
      <c r="C20" s="1">
        <v>0.87795999999999996</v>
      </c>
      <c r="D20" s="1">
        <v>0.31358000000000003</v>
      </c>
      <c r="E20" s="1">
        <f t="shared" si="0"/>
        <v>-0.35716889152125386</v>
      </c>
      <c r="F20" s="1">
        <f t="shared" si="1"/>
        <v>-0.25864128879227338</v>
      </c>
      <c r="G20" s="1">
        <f t="shared" si="2"/>
        <v>55.184773275364009</v>
      </c>
      <c r="H20" s="1">
        <v>0.93725000000000003</v>
      </c>
      <c r="I20" s="1">
        <f t="shared" si="3"/>
        <v>1.0675315504123195</v>
      </c>
      <c r="J20" s="1">
        <f t="shared" si="4"/>
        <v>0.89902949199448101</v>
      </c>
      <c r="K20" s="1">
        <f t="shared" si="5"/>
        <v>7.8835390393377169</v>
      </c>
      <c r="L20" s="1">
        <f t="shared" si="6"/>
        <v>0.52359877559829882</v>
      </c>
      <c r="M20" s="1">
        <f t="shared" si="7"/>
        <v>0.77539749661075286</v>
      </c>
    </row>
    <row r="21" spans="1:13" x14ac:dyDescent="0.3">
      <c r="A21" s="1">
        <v>5</v>
      </c>
      <c r="B21" s="1">
        <v>1.1991E-2</v>
      </c>
      <c r="C21" s="1">
        <v>0.95106000000000002</v>
      </c>
      <c r="D21" s="1">
        <v>0.45071</v>
      </c>
      <c r="E21" s="1">
        <f t="shared" si="0"/>
        <v>-0.4739028031880218</v>
      </c>
      <c r="F21" s="1">
        <f t="shared" si="1"/>
        <v>-0.3318632354412106</v>
      </c>
      <c r="G21" s="1">
        <f t="shared" si="2"/>
        <v>99.11794126472634</v>
      </c>
      <c r="H21" s="1">
        <v>1.0620000000000001</v>
      </c>
      <c r="I21" s="1">
        <f>H21/C21</f>
        <v>1.1166487918743297</v>
      </c>
      <c r="J21" s="1">
        <f t="shared" si="4"/>
        <v>0.95133088245800768</v>
      </c>
      <c r="K21" s="1">
        <f t="shared" si="5"/>
        <v>14.159705894960917</v>
      </c>
      <c r="L21" s="1">
        <f t="shared" si="6"/>
        <v>0.62831853071795862</v>
      </c>
      <c r="M21" s="1">
        <f t="shared" si="7"/>
        <v>0.96649513646290119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2022-04-29T12:07:52Z</dcterms:modified>
</cp:coreProperties>
</file>