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 1" sheetId="1" r:id="rId4"/>
    <sheet state="visible" name="Bag 2" sheetId="2" r:id="rId5"/>
    <sheet state="visible" name="Bag 3" sheetId="3" r:id="rId6"/>
    <sheet state="visible" name="Spat bag Summary" sheetId="4" r:id="rId7"/>
  </sheets>
  <definedNames/>
  <calcPr/>
  <extLst>
    <ext uri="GoogleSheetsCustomDataVersion2">
      <go:sheetsCustomData xmlns:go="http://customooxmlschemas.google.com/" r:id="rId8" roundtripDataChecksum="iyGd1yZ4ma1/3hP8bLreXtSLZNV+9SNy4upQT4FK8tU="/>
    </ext>
  </extLst>
</workbook>
</file>

<file path=xl/sharedStrings.xml><?xml version="1.0" encoding="utf-8"?>
<sst xmlns="http://schemas.openxmlformats.org/spreadsheetml/2006/main" count="22" uniqueCount="12">
  <si>
    <t>Bag #</t>
  </si>
  <si>
    <t>Individual</t>
  </si>
  <si>
    <t>Shell Height 1</t>
  </si>
  <si>
    <t>Survival</t>
  </si>
  <si>
    <t>Field ID</t>
  </si>
  <si>
    <t>Date</t>
  </si>
  <si>
    <t>Site</t>
  </si>
  <si>
    <t>State</t>
  </si>
  <si>
    <t>Bag_number</t>
  </si>
  <si>
    <t xml:space="preserve">Shell_length </t>
  </si>
  <si>
    <t>ASHC</t>
  </si>
  <si>
    <t>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</si>
</sst>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3" numFmtId="0" xfId="0" applyFont="1"/>
    <xf borderId="0" fillId="6" fontId="2" numFmtId="164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0" fontId="2" numFmtId="0" xfId="0" applyFont="1"/>
    <xf borderId="0" fillId="5" fontId="4" numFmtId="0" xfId="0" applyAlignment="1" applyFont="1">
      <alignment horizontal="left"/>
    </xf>
    <xf borderId="0" fillId="7" fontId="2" numFmtId="164" xfId="0" applyFill="1" applyFont="1" applyNumberFormat="1"/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1.0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68.04</v>
      </c>
      <c r="C3" s="3">
        <v>0.0</v>
      </c>
    </row>
    <row r="4" ht="15.75" customHeight="1">
      <c r="A4" s="2">
        <v>2.0</v>
      </c>
      <c r="B4" s="3">
        <v>71.76</v>
      </c>
      <c r="C4" s="3">
        <v>0.0</v>
      </c>
    </row>
    <row r="5" ht="15.75" customHeight="1">
      <c r="A5" s="2">
        <v>3.0</v>
      </c>
      <c r="B5" s="3">
        <v>57.95</v>
      </c>
      <c r="C5" s="3">
        <v>0.0</v>
      </c>
    </row>
    <row r="6" ht="15.75" customHeight="1">
      <c r="A6" s="2">
        <v>4.0</v>
      </c>
      <c r="B6" s="3">
        <v>64.35</v>
      </c>
      <c r="C6" s="3">
        <v>0.0</v>
      </c>
    </row>
    <row r="7" ht="15.75" customHeight="1">
      <c r="A7" s="2">
        <v>5.0</v>
      </c>
      <c r="B7" s="3">
        <v>76.88</v>
      </c>
      <c r="C7" s="3">
        <v>0.0</v>
      </c>
    </row>
    <row r="8" ht="15.75" customHeight="1">
      <c r="A8" s="2">
        <v>6.0</v>
      </c>
      <c r="B8" s="3">
        <v>70.04</v>
      </c>
      <c r="C8" s="3">
        <v>0.0</v>
      </c>
    </row>
    <row r="9" ht="15.75" customHeight="1">
      <c r="A9" s="2">
        <v>7.0</v>
      </c>
      <c r="B9" s="3">
        <v>68.68</v>
      </c>
      <c r="C9" s="3">
        <v>0.0</v>
      </c>
    </row>
    <row r="10" ht="15.75" customHeight="1">
      <c r="A10" s="2">
        <v>8.0</v>
      </c>
      <c r="B10" s="3">
        <v>60.02</v>
      </c>
      <c r="C10" s="3">
        <v>0.0</v>
      </c>
    </row>
    <row r="11" ht="15.75" customHeight="1">
      <c r="A11" s="2">
        <v>9.0</v>
      </c>
      <c r="B11" s="3">
        <v>53.29</v>
      </c>
      <c r="C11" s="3">
        <v>0.0</v>
      </c>
    </row>
    <row r="12" ht="15.75" customHeight="1">
      <c r="A12" s="2">
        <v>10.0</v>
      </c>
      <c r="B12" s="3">
        <v>63.51</v>
      </c>
      <c r="C12" s="3">
        <v>0.0</v>
      </c>
    </row>
    <row r="13" ht="15.75" customHeight="1">
      <c r="A13" s="2">
        <v>11.0</v>
      </c>
      <c r="B13" s="3">
        <v>63.43</v>
      </c>
      <c r="C13" s="3">
        <v>0.0</v>
      </c>
    </row>
    <row r="14" ht="15.75" customHeight="1">
      <c r="A14" s="2">
        <v>12.0</v>
      </c>
      <c r="B14" s="3">
        <v>59.88</v>
      </c>
      <c r="C14" s="3">
        <v>0.0</v>
      </c>
    </row>
    <row r="15" ht="15.75" customHeight="1">
      <c r="A15" s="2">
        <v>13.0</v>
      </c>
      <c r="B15" s="3">
        <v>51.13</v>
      </c>
      <c r="C15" s="3">
        <v>0.0</v>
      </c>
    </row>
    <row r="16" ht="15.75" customHeight="1">
      <c r="A16" s="2">
        <v>14.0</v>
      </c>
      <c r="B16" s="3">
        <v>59.49</v>
      </c>
      <c r="C16" s="3">
        <v>0.0</v>
      </c>
    </row>
    <row r="17" ht="15.75" customHeight="1">
      <c r="A17" s="2">
        <v>15.0</v>
      </c>
      <c r="B17" s="3">
        <v>89.57</v>
      </c>
      <c r="C17" s="3">
        <v>0.0</v>
      </c>
    </row>
    <row r="18" ht="15.75" customHeight="1">
      <c r="A18" s="2">
        <v>16.0</v>
      </c>
      <c r="B18" s="3">
        <v>50.71</v>
      </c>
      <c r="C18" s="3">
        <v>0.0</v>
      </c>
    </row>
    <row r="19" ht="15.75" customHeight="1">
      <c r="A19" s="2">
        <v>17.0</v>
      </c>
      <c r="B19" s="3">
        <v>62.08</v>
      </c>
      <c r="C19" s="3">
        <v>0.0</v>
      </c>
    </row>
    <row r="20" ht="15.75" customHeight="1">
      <c r="A20" s="2">
        <v>18.0</v>
      </c>
      <c r="B20" s="3">
        <v>62.45</v>
      </c>
      <c r="C20" s="3">
        <v>0.0</v>
      </c>
    </row>
    <row r="21" ht="15.75" customHeight="1">
      <c r="A21" s="2">
        <v>19.0</v>
      </c>
      <c r="B21" s="3">
        <v>59.33</v>
      </c>
      <c r="C21" s="3">
        <v>0.0</v>
      </c>
    </row>
    <row r="22" ht="15.75" customHeight="1">
      <c r="A22" s="2">
        <v>20.0</v>
      </c>
      <c r="B22" s="3">
        <v>58.99</v>
      </c>
      <c r="C22" s="3">
        <v>0.0</v>
      </c>
    </row>
    <row r="23" ht="15.75" customHeight="1">
      <c r="A23" s="2">
        <v>21.0</v>
      </c>
      <c r="B23" s="3">
        <v>49.25</v>
      </c>
      <c r="C23" s="3">
        <v>0.0</v>
      </c>
    </row>
    <row r="24" ht="15.75" customHeight="1">
      <c r="A24" s="2">
        <v>22.0</v>
      </c>
      <c r="B24" s="3">
        <v>77.26</v>
      </c>
      <c r="C24" s="3">
        <v>0.0</v>
      </c>
    </row>
    <row r="25" ht="15.75" customHeight="1">
      <c r="A25" s="2">
        <v>23.0</v>
      </c>
      <c r="B25" s="3">
        <v>69.14</v>
      </c>
      <c r="C25" s="3">
        <v>0.0</v>
      </c>
    </row>
    <row r="26" ht="15.75" customHeight="1">
      <c r="A26" s="2">
        <v>24.0</v>
      </c>
      <c r="B26" s="3">
        <v>68.24</v>
      </c>
      <c r="C26" s="3">
        <v>0.0</v>
      </c>
    </row>
    <row r="27" ht="15.75" customHeight="1">
      <c r="A27" s="2">
        <v>25.0</v>
      </c>
      <c r="B27" s="2"/>
      <c r="C27" s="3">
        <v>1.0</v>
      </c>
    </row>
    <row r="28" ht="15.75" customHeight="1">
      <c r="A28" s="2">
        <v>26.0</v>
      </c>
      <c r="B28" s="2"/>
      <c r="C28" s="3">
        <v>1.0</v>
      </c>
    </row>
    <row r="29" ht="15.75" customHeight="1">
      <c r="A29" s="2">
        <v>27.0</v>
      </c>
      <c r="B29" s="2"/>
      <c r="C29" s="3">
        <v>1.0</v>
      </c>
    </row>
    <row r="30" ht="15.75" customHeight="1">
      <c r="A30" s="2">
        <v>28.0</v>
      </c>
      <c r="B30" s="2"/>
      <c r="C30" s="3">
        <v>1.0</v>
      </c>
    </row>
    <row r="31" ht="15.75" customHeight="1">
      <c r="A31" s="2">
        <v>29.0</v>
      </c>
      <c r="B31" s="2"/>
      <c r="C31" s="3">
        <v>1.0</v>
      </c>
    </row>
    <row r="32" ht="15.75" customHeight="1">
      <c r="A32" s="2">
        <v>30.0</v>
      </c>
      <c r="B32" s="2"/>
      <c r="C32" s="3">
        <v>1.0</v>
      </c>
    </row>
    <row r="33" ht="15.75" customHeight="1">
      <c r="A33" s="2">
        <v>31.0</v>
      </c>
      <c r="B33" s="2"/>
      <c r="C33" s="3">
        <v>1.0</v>
      </c>
    </row>
    <row r="34" ht="15.75" customHeight="1">
      <c r="A34" s="2">
        <v>32.0</v>
      </c>
      <c r="B34" s="2"/>
      <c r="C34" s="3">
        <v>1.0</v>
      </c>
    </row>
    <row r="35" ht="15.75" customHeight="1">
      <c r="A35" s="2">
        <v>33.0</v>
      </c>
      <c r="B35" s="2"/>
      <c r="C35" s="3">
        <v>1.0</v>
      </c>
    </row>
    <row r="36" ht="15.75" customHeight="1">
      <c r="A36" s="2">
        <v>34.0</v>
      </c>
      <c r="B36" s="2"/>
      <c r="C36" s="3">
        <v>1.0</v>
      </c>
    </row>
    <row r="37" ht="15.75" customHeight="1">
      <c r="A37" s="2">
        <v>35.0</v>
      </c>
      <c r="B37" s="2"/>
      <c r="C37" s="3">
        <v>1.0</v>
      </c>
    </row>
    <row r="38" ht="15.75" customHeight="1">
      <c r="A38" s="2">
        <v>36.0</v>
      </c>
      <c r="B38" s="2"/>
      <c r="C38" s="3">
        <v>1.0</v>
      </c>
    </row>
    <row r="39" ht="15.75" customHeight="1">
      <c r="A39" s="2">
        <v>37.0</v>
      </c>
      <c r="B39" s="2"/>
      <c r="C39" s="3">
        <v>1.0</v>
      </c>
    </row>
    <row r="40" ht="15.75" customHeight="1">
      <c r="A40" s="2">
        <v>38.0</v>
      </c>
      <c r="B40" s="2"/>
      <c r="C40" s="3">
        <v>1.0</v>
      </c>
    </row>
    <row r="41" ht="15.75" customHeight="1">
      <c r="A41" s="2">
        <v>39.0</v>
      </c>
      <c r="B41" s="2"/>
      <c r="C41" s="3">
        <v>1.0</v>
      </c>
    </row>
    <row r="42" ht="15.75" customHeight="1">
      <c r="A42" s="2">
        <v>40.0</v>
      </c>
      <c r="B42" s="2"/>
      <c r="C42" s="3">
        <v>1.0</v>
      </c>
    </row>
    <row r="43" ht="15.75" customHeight="1">
      <c r="A43" s="2">
        <v>41.0</v>
      </c>
      <c r="B43" s="2"/>
      <c r="C43" s="3">
        <v>1.0</v>
      </c>
    </row>
    <row r="44" ht="15.75" customHeight="1">
      <c r="A44" s="2">
        <v>42.0</v>
      </c>
      <c r="B44" s="2"/>
      <c r="C44" s="3">
        <v>1.0</v>
      </c>
    </row>
    <row r="45" ht="15.75" customHeight="1">
      <c r="A45" s="2">
        <v>43.0</v>
      </c>
      <c r="B45" s="2"/>
      <c r="C45" s="3">
        <v>1.0</v>
      </c>
    </row>
    <row r="46" ht="15.75" customHeight="1">
      <c r="A46" s="2">
        <v>44.0</v>
      </c>
      <c r="B46" s="2"/>
      <c r="C46" s="3">
        <v>1.0</v>
      </c>
    </row>
    <row r="47" ht="15.75" customHeight="1">
      <c r="A47" s="2">
        <v>45.0</v>
      </c>
      <c r="B47" s="2"/>
      <c r="C47" s="3">
        <v>1.0</v>
      </c>
    </row>
    <row r="48" ht="15.75" customHeight="1">
      <c r="A48" s="2">
        <v>46.0</v>
      </c>
      <c r="B48" s="2"/>
      <c r="C48" s="3">
        <v>1.0</v>
      </c>
    </row>
    <row r="49" ht="15.75" customHeight="1">
      <c r="A49" s="2">
        <v>47.0</v>
      </c>
      <c r="B49" s="2"/>
      <c r="C49" s="3">
        <v>1.0</v>
      </c>
    </row>
    <row r="50" ht="15.75" customHeight="1">
      <c r="A50" s="2">
        <v>48.0</v>
      </c>
      <c r="B50" s="2"/>
      <c r="C50" s="3">
        <v>1.0</v>
      </c>
    </row>
    <row r="51" ht="15.75" customHeight="1">
      <c r="A51" s="2">
        <v>49.0</v>
      </c>
      <c r="B51" s="2"/>
      <c r="C51" s="3">
        <v>1.0</v>
      </c>
    </row>
    <row r="52" ht="15.75" customHeight="1">
      <c r="A52" s="2">
        <v>50.0</v>
      </c>
      <c r="B52" s="2"/>
      <c r="C52" s="3">
        <v>1.0</v>
      </c>
    </row>
    <row r="53" ht="15.75" customHeight="1">
      <c r="A53" s="2">
        <v>51.0</v>
      </c>
      <c r="B53" s="2"/>
      <c r="C53" s="3">
        <v>1.0</v>
      </c>
    </row>
    <row r="54" ht="15.75" customHeight="1">
      <c r="A54" s="2">
        <v>52.0</v>
      </c>
      <c r="B54" s="2"/>
      <c r="C54" s="3">
        <v>1.0</v>
      </c>
    </row>
    <row r="55" ht="15.75" customHeight="1">
      <c r="A55" s="2">
        <v>53.0</v>
      </c>
      <c r="B55" s="2"/>
      <c r="C55" s="3">
        <v>1.0</v>
      </c>
    </row>
    <row r="56" ht="15.75" customHeight="1">
      <c r="A56" s="2">
        <v>54.0</v>
      </c>
      <c r="B56" s="2"/>
      <c r="C56" s="3">
        <v>1.0</v>
      </c>
    </row>
    <row r="57" ht="15.75" customHeight="1">
      <c r="A57" s="2">
        <v>55.0</v>
      </c>
      <c r="B57" s="2"/>
      <c r="C57" s="3">
        <v>1.0</v>
      </c>
    </row>
    <row r="58" ht="15.75" customHeight="1">
      <c r="A58" s="2">
        <v>56.0</v>
      </c>
      <c r="B58" s="2"/>
      <c r="C58" s="3">
        <v>1.0</v>
      </c>
    </row>
    <row r="59" ht="15.75" customHeight="1">
      <c r="A59" s="2">
        <v>57.0</v>
      </c>
      <c r="B59" s="2"/>
      <c r="C59" s="3">
        <v>1.0</v>
      </c>
    </row>
    <row r="60" ht="15.75" customHeight="1">
      <c r="A60" s="2">
        <v>58.0</v>
      </c>
      <c r="B60" s="2"/>
      <c r="C60" s="3">
        <v>1.0</v>
      </c>
    </row>
    <row r="61" ht="15.75" customHeight="1">
      <c r="A61" s="2">
        <v>59.0</v>
      </c>
      <c r="B61" s="2"/>
      <c r="C61" s="3">
        <v>1.0</v>
      </c>
    </row>
    <row r="62" ht="15.75" customHeight="1">
      <c r="A62" s="2">
        <v>60.0</v>
      </c>
      <c r="B62" s="2"/>
      <c r="C62" s="3">
        <v>1.0</v>
      </c>
    </row>
    <row r="63" ht="15.75" customHeight="1">
      <c r="A63" s="2">
        <v>61.0</v>
      </c>
      <c r="B63" s="2"/>
      <c r="C63" s="3">
        <v>1.0</v>
      </c>
    </row>
    <row r="64" ht="15.75" customHeight="1">
      <c r="A64" s="2">
        <v>62.0</v>
      </c>
      <c r="B64" s="2"/>
      <c r="C64" s="3">
        <v>1.0</v>
      </c>
    </row>
    <row r="65" ht="15.75" customHeight="1">
      <c r="A65" s="2">
        <v>63.0</v>
      </c>
      <c r="B65" s="2"/>
      <c r="C65" s="3">
        <v>1.0</v>
      </c>
    </row>
    <row r="66" ht="15.75" customHeight="1">
      <c r="A66" s="2">
        <v>64.0</v>
      </c>
      <c r="B66" s="2"/>
      <c r="C66" s="3">
        <v>1.0</v>
      </c>
    </row>
    <row r="67" ht="15.75" customHeight="1">
      <c r="A67" s="2">
        <v>65.0</v>
      </c>
      <c r="B67" s="2"/>
      <c r="C67" s="3">
        <v>1.0</v>
      </c>
    </row>
    <row r="68" ht="15.75" customHeight="1">
      <c r="A68" s="2">
        <v>66.0</v>
      </c>
      <c r="B68" s="2"/>
      <c r="C68" s="3">
        <v>1.0</v>
      </c>
    </row>
    <row r="69" ht="15.75" customHeight="1">
      <c r="A69" s="2">
        <v>67.0</v>
      </c>
      <c r="B69" s="2"/>
      <c r="C69" s="3">
        <v>1.0</v>
      </c>
    </row>
    <row r="70" ht="15.75" customHeight="1">
      <c r="A70" s="2">
        <v>68.0</v>
      </c>
      <c r="B70" s="2"/>
      <c r="C70" s="3">
        <v>1.0</v>
      </c>
    </row>
    <row r="71" ht="15.75" customHeight="1">
      <c r="A71" s="2">
        <v>69.0</v>
      </c>
      <c r="B71" s="2"/>
      <c r="C71" s="3">
        <v>1.0</v>
      </c>
    </row>
    <row r="72" ht="15.75" customHeight="1">
      <c r="A72" s="2">
        <v>70.0</v>
      </c>
      <c r="B72" s="2"/>
      <c r="C72" s="3">
        <v>1.0</v>
      </c>
    </row>
    <row r="73" ht="15.75" customHeight="1">
      <c r="A73" s="2">
        <v>71.0</v>
      </c>
      <c r="B73" s="2"/>
      <c r="C73" s="3">
        <v>1.0</v>
      </c>
    </row>
    <row r="74" ht="15.75" customHeight="1">
      <c r="A74" s="2">
        <v>72.0</v>
      </c>
      <c r="B74" s="2"/>
      <c r="C74" s="3">
        <v>1.0</v>
      </c>
    </row>
    <row r="75" ht="15.75" customHeight="1">
      <c r="A75" s="2">
        <v>73.0</v>
      </c>
      <c r="B75" s="2"/>
      <c r="C75" s="3">
        <v>1.0</v>
      </c>
    </row>
    <row r="76" ht="15.75" customHeight="1">
      <c r="A76" s="2">
        <v>74.0</v>
      </c>
      <c r="B76" s="2"/>
      <c r="C76" s="3">
        <v>1.0</v>
      </c>
    </row>
    <row r="77" ht="15.75" customHeight="1">
      <c r="A77" s="2">
        <v>75.0</v>
      </c>
      <c r="B77" s="2"/>
      <c r="C77" s="3">
        <v>1.0</v>
      </c>
    </row>
    <row r="78" ht="15.75" customHeight="1">
      <c r="A78" s="2">
        <v>76.0</v>
      </c>
      <c r="B78" s="2"/>
      <c r="C78" s="3">
        <v>1.0</v>
      </c>
    </row>
    <row r="79" ht="15.75" customHeight="1">
      <c r="A79" s="2">
        <v>77.0</v>
      </c>
      <c r="B79" s="2"/>
      <c r="C79" s="3">
        <v>1.0</v>
      </c>
    </row>
    <row r="80" ht="15.75" customHeight="1">
      <c r="A80" s="2">
        <v>78.0</v>
      </c>
      <c r="B80" s="2"/>
      <c r="C80" s="3">
        <v>1.0</v>
      </c>
    </row>
    <row r="81" ht="15.75" customHeight="1">
      <c r="A81" s="2">
        <v>79.0</v>
      </c>
      <c r="B81" s="2"/>
      <c r="C81" s="3">
        <v>1.0</v>
      </c>
    </row>
    <row r="82" ht="15.75" customHeight="1">
      <c r="A82" s="2">
        <v>80.0</v>
      </c>
      <c r="B82" s="2"/>
      <c r="C82" s="3">
        <v>1.0</v>
      </c>
    </row>
    <row r="83" ht="15.75" customHeight="1">
      <c r="A83" s="2">
        <v>81.0</v>
      </c>
      <c r="B83" s="2"/>
      <c r="C83" s="3">
        <v>1.0</v>
      </c>
    </row>
    <row r="84" ht="15.75" customHeight="1">
      <c r="A84" s="2">
        <v>82.0</v>
      </c>
      <c r="B84" s="2"/>
      <c r="C84" s="3">
        <v>1.0</v>
      </c>
    </row>
    <row r="85" ht="15.75" customHeight="1">
      <c r="A85" s="2">
        <v>83.0</v>
      </c>
      <c r="B85" s="2"/>
      <c r="C85" s="3">
        <v>1.0</v>
      </c>
    </row>
    <row r="86" ht="15.75" customHeight="1">
      <c r="A86" s="2">
        <v>84.0</v>
      </c>
      <c r="B86" s="2"/>
      <c r="C86" s="3">
        <v>1.0</v>
      </c>
    </row>
    <row r="87" ht="15.75" customHeight="1">
      <c r="A87" s="2">
        <v>85.0</v>
      </c>
      <c r="B87" s="2"/>
      <c r="C87" s="3">
        <v>1.0</v>
      </c>
    </row>
    <row r="88" ht="15.75" customHeight="1">
      <c r="A88" s="2">
        <v>86.0</v>
      </c>
      <c r="B88" s="2"/>
      <c r="C88" s="3">
        <v>1.0</v>
      </c>
    </row>
    <row r="89" ht="15.75" customHeight="1">
      <c r="A89" s="2">
        <v>87.0</v>
      </c>
      <c r="B89" s="2"/>
      <c r="C89" s="3">
        <v>1.0</v>
      </c>
    </row>
    <row r="90" ht="15.75" customHeight="1">
      <c r="A90" s="2">
        <v>88.0</v>
      </c>
      <c r="B90" s="2"/>
      <c r="C90" s="3">
        <v>1.0</v>
      </c>
    </row>
    <row r="91" ht="15.75" customHeight="1">
      <c r="A91" s="2">
        <v>89.0</v>
      </c>
      <c r="B91" s="2"/>
      <c r="C91" s="3">
        <v>1.0</v>
      </c>
    </row>
    <row r="92" ht="15.75" customHeight="1">
      <c r="A92" s="2">
        <v>90.0</v>
      </c>
      <c r="B92" s="2"/>
      <c r="C92" s="3">
        <v>1.0</v>
      </c>
    </row>
    <row r="93" ht="15.75" customHeight="1">
      <c r="A93" s="2">
        <v>91.0</v>
      </c>
      <c r="B93" s="2"/>
      <c r="C93" s="3">
        <v>1.0</v>
      </c>
    </row>
    <row r="94" ht="15.75" customHeight="1">
      <c r="A94" s="2">
        <v>92.0</v>
      </c>
      <c r="B94" s="2"/>
      <c r="C94" s="3">
        <v>1.0</v>
      </c>
    </row>
    <row r="95" ht="15.75" customHeight="1">
      <c r="A95" s="2">
        <v>93.0</v>
      </c>
      <c r="B95" s="2"/>
      <c r="C95" s="3">
        <v>1.0</v>
      </c>
    </row>
    <row r="96" ht="15.75" customHeight="1">
      <c r="A96" s="2">
        <v>94.0</v>
      </c>
      <c r="B96" s="2"/>
      <c r="C96" s="3">
        <v>1.0</v>
      </c>
    </row>
    <row r="97" ht="15.75" customHeight="1">
      <c r="A97" s="2">
        <v>95.0</v>
      </c>
      <c r="B97" s="2"/>
      <c r="C97" s="3">
        <v>1.0</v>
      </c>
    </row>
    <row r="98" ht="15.75" customHeight="1">
      <c r="A98" s="2">
        <v>96.0</v>
      </c>
      <c r="B98" s="2"/>
      <c r="C98" s="3">
        <v>1.0</v>
      </c>
    </row>
    <row r="99" ht="15.75" customHeight="1">
      <c r="A99" s="2">
        <v>97.0</v>
      </c>
      <c r="B99" s="2"/>
      <c r="C99" s="3">
        <v>1.0</v>
      </c>
    </row>
    <row r="100" ht="15.75" customHeight="1">
      <c r="A100" s="2">
        <v>98.0</v>
      </c>
      <c r="B100" s="2"/>
      <c r="C100" s="3">
        <v>1.0</v>
      </c>
    </row>
    <row r="101" ht="15.75" customHeight="1">
      <c r="A101" s="2">
        <v>99.0</v>
      </c>
      <c r="B101" s="2"/>
      <c r="C101" s="3">
        <v>1.0</v>
      </c>
    </row>
    <row r="102" ht="15.75" customHeight="1">
      <c r="A102" s="2">
        <v>100.0</v>
      </c>
      <c r="B102" s="2"/>
      <c r="C102" s="3">
        <v>1.0</v>
      </c>
    </row>
    <row r="103" ht="15.75" customHeight="1">
      <c r="A103" s="2"/>
      <c r="B103" s="2"/>
      <c r="C103" s="2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2.0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75.2</v>
      </c>
      <c r="C3" s="3">
        <v>0.0</v>
      </c>
    </row>
    <row r="4" ht="15.75" customHeight="1">
      <c r="A4" s="2">
        <v>2.0</v>
      </c>
      <c r="B4" s="3">
        <v>81.71</v>
      </c>
      <c r="C4" s="3">
        <v>0.0</v>
      </c>
    </row>
    <row r="5" ht="15.75" customHeight="1">
      <c r="A5" s="2">
        <v>3.0</v>
      </c>
      <c r="B5" s="3">
        <v>48.2</v>
      </c>
      <c r="C5" s="3">
        <v>0.0</v>
      </c>
    </row>
    <row r="6" ht="15.75" customHeight="1">
      <c r="A6" s="2">
        <v>4.0</v>
      </c>
      <c r="B6" s="3">
        <v>75.24</v>
      </c>
      <c r="C6" s="3">
        <v>0.0</v>
      </c>
    </row>
    <row r="7" ht="15.75" customHeight="1">
      <c r="A7" s="2">
        <v>5.0</v>
      </c>
      <c r="B7" s="3">
        <v>81.99</v>
      </c>
      <c r="C7" s="3">
        <v>0.0</v>
      </c>
    </row>
    <row r="8" ht="15.75" customHeight="1">
      <c r="A8" s="2">
        <v>6.0</v>
      </c>
      <c r="B8" s="3">
        <v>77.26</v>
      </c>
      <c r="C8" s="3">
        <v>0.0</v>
      </c>
    </row>
    <row r="9" ht="15.75" customHeight="1">
      <c r="A9" s="2">
        <v>7.0</v>
      </c>
      <c r="B9" s="3">
        <v>70.33</v>
      </c>
      <c r="C9" s="3">
        <v>0.0</v>
      </c>
    </row>
    <row r="10" ht="15.75" customHeight="1">
      <c r="A10" s="2">
        <v>8.0</v>
      </c>
      <c r="B10" s="3">
        <v>45.89</v>
      </c>
      <c r="C10" s="3">
        <v>0.0</v>
      </c>
    </row>
    <row r="11" ht="15.75" customHeight="1">
      <c r="A11" s="2">
        <v>9.0</v>
      </c>
      <c r="B11" s="3">
        <v>46.92</v>
      </c>
      <c r="C11" s="3">
        <v>0.0</v>
      </c>
    </row>
    <row r="12" ht="15.75" customHeight="1">
      <c r="A12" s="2">
        <v>10.0</v>
      </c>
      <c r="B12" s="3">
        <v>49.53</v>
      </c>
      <c r="C12" s="3">
        <v>0.0</v>
      </c>
    </row>
    <row r="13" ht="15.75" customHeight="1">
      <c r="A13" s="2">
        <v>11.0</v>
      </c>
      <c r="B13" s="3">
        <v>45.91</v>
      </c>
      <c r="C13" s="3">
        <v>0.0</v>
      </c>
    </row>
    <row r="14" ht="15.75" customHeight="1">
      <c r="A14" s="2">
        <v>12.0</v>
      </c>
      <c r="B14" s="2"/>
      <c r="C14" s="3">
        <v>1.0</v>
      </c>
    </row>
    <row r="15" ht="15.75" customHeight="1">
      <c r="A15" s="2">
        <v>13.0</v>
      </c>
      <c r="B15" s="2"/>
      <c r="C15" s="3">
        <v>1.0</v>
      </c>
    </row>
    <row r="16" ht="15.75" customHeight="1">
      <c r="A16" s="2">
        <v>14.0</v>
      </c>
      <c r="B16" s="2"/>
      <c r="C16" s="3">
        <v>1.0</v>
      </c>
    </row>
    <row r="17" ht="15.75" customHeight="1">
      <c r="A17" s="2">
        <v>15.0</v>
      </c>
      <c r="B17" s="2"/>
      <c r="C17" s="3">
        <v>1.0</v>
      </c>
    </row>
    <row r="18" ht="15.75" customHeight="1">
      <c r="A18" s="2">
        <v>16.0</v>
      </c>
      <c r="B18" s="2"/>
      <c r="C18" s="3">
        <v>1.0</v>
      </c>
    </row>
    <row r="19" ht="15.75" customHeight="1">
      <c r="A19" s="2">
        <v>17.0</v>
      </c>
      <c r="B19" s="2"/>
      <c r="C19" s="3">
        <v>1.0</v>
      </c>
    </row>
    <row r="20" ht="15.75" customHeight="1">
      <c r="A20" s="2">
        <v>18.0</v>
      </c>
      <c r="B20" s="2"/>
      <c r="C20" s="3">
        <v>1.0</v>
      </c>
    </row>
    <row r="21" ht="15.75" customHeight="1">
      <c r="A21" s="2">
        <v>19.0</v>
      </c>
      <c r="B21" s="2"/>
      <c r="C21" s="3">
        <v>1.0</v>
      </c>
    </row>
    <row r="22" ht="15.75" customHeight="1">
      <c r="A22" s="2">
        <v>20.0</v>
      </c>
      <c r="B22" s="2"/>
      <c r="C22" s="3">
        <v>1.0</v>
      </c>
    </row>
    <row r="23" ht="15.75" customHeight="1">
      <c r="A23" s="2">
        <v>21.0</v>
      </c>
      <c r="B23" s="2"/>
      <c r="C23" s="3">
        <v>1.0</v>
      </c>
    </row>
    <row r="24" ht="15.75" customHeight="1">
      <c r="A24" s="2">
        <v>22.0</v>
      </c>
      <c r="B24" s="2"/>
      <c r="C24" s="3">
        <v>1.0</v>
      </c>
    </row>
    <row r="25" ht="15.75" customHeight="1">
      <c r="A25" s="2">
        <v>23.0</v>
      </c>
      <c r="B25" s="2"/>
      <c r="C25" s="3">
        <v>1.0</v>
      </c>
    </row>
    <row r="26" ht="15.75" customHeight="1">
      <c r="A26" s="2">
        <v>24.0</v>
      </c>
      <c r="B26" s="2"/>
      <c r="C26" s="3">
        <v>1.0</v>
      </c>
    </row>
    <row r="27" ht="15.75" customHeight="1">
      <c r="A27" s="2">
        <v>25.0</v>
      </c>
      <c r="B27" s="2"/>
      <c r="C27" s="3">
        <v>1.0</v>
      </c>
    </row>
    <row r="28" ht="15.75" customHeight="1">
      <c r="A28" s="2">
        <v>26.0</v>
      </c>
      <c r="B28" s="2"/>
      <c r="C28" s="3">
        <v>1.0</v>
      </c>
    </row>
    <row r="29" ht="15.75" customHeight="1">
      <c r="A29" s="2">
        <v>27.0</v>
      </c>
      <c r="B29" s="2"/>
      <c r="C29" s="3">
        <v>1.0</v>
      </c>
    </row>
    <row r="30" ht="15.75" customHeight="1">
      <c r="A30" s="2">
        <v>28.0</v>
      </c>
      <c r="B30" s="2"/>
      <c r="C30" s="3">
        <v>1.0</v>
      </c>
    </row>
    <row r="31" ht="15.75" customHeight="1">
      <c r="A31" s="2">
        <v>29.0</v>
      </c>
      <c r="B31" s="2"/>
      <c r="C31" s="3">
        <v>1.0</v>
      </c>
    </row>
    <row r="32" ht="15.75" customHeight="1">
      <c r="A32" s="2">
        <v>30.0</v>
      </c>
      <c r="B32" s="2"/>
      <c r="C32" s="3">
        <v>1.0</v>
      </c>
    </row>
    <row r="33" ht="15.75" customHeight="1">
      <c r="A33" s="2">
        <v>31.0</v>
      </c>
      <c r="B33" s="2"/>
      <c r="C33" s="3">
        <v>1.0</v>
      </c>
    </row>
    <row r="34" ht="15.75" customHeight="1">
      <c r="A34" s="2">
        <v>32.0</v>
      </c>
      <c r="B34" s="2"/>
      <c r="C34" s="3">
        <v>1.0</v>
      </c>
    </row>
    <row r="35" ht="15.75" customHeight="1">
      <c r="A35" s="2">
        <v>33.0</v>
      </c>
      <c r="B35" s="2"/>
      <c r="C35" s="3">
        <v>1.0</v>
      </c>
    </row>
    <row r="36" ht="15.75" customHeight="1">
      <c r="A36" s="2">
        <v>34.0</v>
      </c>
      <c r="B36" s="2"/>
      <c r="C36" s="3">
        <v>1.0</v>
      </c>
    </row>
    <row r="37" ht="15.75" customHeight="1">
      <c r="A37" s="2">
        <v>35.0</v>
      </c>
      <c r="B37" s="2"/>
      <c r="C37" s="3">
        <v>1.0</v>
      </c>
    </row>
    <row r="38" ht="15.75" customHeight="1">
      <c r="A38" s="2">
        <v>36.0</v>
      </c>
      <c r="B38" s="2"/>
      <c r="C38" s="3">
        <v>1.0</v>
      </c>
    </row>
    <row r="39" ht="15.75" customHeight="1">
      <c r="A39" s="2">
        <v>37.0</v>
      </c>
      <c r="B39" s="2"/>
      <c r="C39" s="3">
        <v>1.0</v>
      </c>
    </row>
    <row r="40" ht="15.75" customHeight="1">
      <c r="A40" s="2">
        <v>38.0</v>
      </c>
      <c r="B40" s="2"/>
      <c r="C40" s="3">
        <v>1.0</v>
      </c>
    </row>
    <row r="41" ht="15.75" customHeight="1">
      <c r="A41" s="2">
        <v>39.0</v>
      </c>
      <c r="B41" s="2"/>
      <c r="C41" s="3">
        <v>1.0</v>
      </c>
    </row>
    <row r="42" ht="15.75" customHeight="1">
      <c r="A42" s="2">
        <v>40.0</v>
      </c>
      <c r="B42" s="2"/>
      <c r="C42" s="3">
        <v>1.0</v>
      </c>
    </row>
    <row r="43" ht="15.75" customHeight="1">
      <c r="A43" s="2">
        <v>41.0</v>
      </c>
      <c r="B43" s="2"/>
      <c r="C43" s="3">
        <v>1.0</v>
      </c>
    </row>
    <row r="44" ht="15.75" customHeight="1">
      <c r="A44" s="2">
        <v>42.0</v>
      </c>
      <c r="B44" s="2"/>
      <c r="C44" s="3">
        <v>1.0</v>
      </c>
    </row>
    <row r="45" ht="15.75" customHeight="1">
      <c r="A45" s="2">
        <v>43.0</v>
      </c>
      <c r="B45" s="2"/>
      <c r="C45" s="3">
        <v>1.0</v>
      </c>
    </row>
    <row r="46" ht="15.75" customHeight="1">
      <c r="A46" s="2">
        <v>44.0</v>
      </c>
      <c r="B46" s="2"/>
      <c r="C46" s="3">
        <v>1.0</v>
      </c>
    </row>
    <row r="47" ht="15.75" customHeight="1">
      <c r="A47" s="2">
        <v>45.0</v>
      </c>
      <c r="B47" s="2"/>
      <c r="C47" s="3">
        <v>1.0</v>
      </c>
    </row>
    <row r="48" ht="15.75" customHeight="1">
      <c r="A48" s="2">
        <v>46.0</v>
      </c>
      <c r="B48" s="2"/>
      <c r="C48" s="3">
        <v>1.0</v>
      </c>
    </row>
    <row r="49" ht="15.75" customHeight="1">
      <c r="A49" s="2">
        <v>47.0</v>
      </c>
      <c r="B49" s="2"/>
      <c r="C49" s="3">
        <v>1.0</v>
      </c>
    </row>
    <row r="50" ht="15.75" customHeight="1">
      <c r="A50" s="2">
        <v>48.0</v>
      </c>
      <c r="B50" s="2"/>
      <c r="C50" s="3">
        <v>1.0</v>
      </c>
    </row>
    <row r="51" ht="15.75" customHeight="1">
      <c r="A51" s="2">
        <v>49.0</v>
      </c>
      <c r="B51" s="2"/>
      <c r="C51" s="3">
        <v>1.0</v>
      </c>
    </row>
    <row r="52" ht="15.75" customHeight="1">
      <c r="A52" s="2">
        <v>50.0</v>
      </c>
      <c r="B52" s="2"/>
      <c r="C52" s="3">
        <v>1.0</v>
      </c>
    </row>
    <row r="53" ht="15.75" customHeight="1">
      <c r="A53" s="2">
        <v>51.0</v>
      </c>
      <c r="B53" s="2"/>
      <c r="C53" s="3">
        <v>1.0</v>
      </c>
    </row>
    <row r="54" ht="15.75" customHeight="1">
      <c r="A54" s="2">
        <v>52.0</v>
      </c>
      <c r="B54" s="2"/>
      <c r="C54" s="3">
        <v>1.0</v>
      </c>
    </row>
    <row r="55" ht="15.75" customHeight="1">
      <c r="A55" s="2">
        <v>53.0</v>
      </c>
      <c r="B55" s="2"/>
      <c r="C55" s="3">
        <v>1.0</v>
      </c>
    </row>
    <row r="56" ht="15.75" customHeight="1">
      <c r="A56" s="2">
        <v>54.0</v>
      </c>
      <c r="B56" s="2"/>
      <c r="C56" s="3">
        <v>1.0</v>
      </c>
    </row>
    <row r="57" ht="15.75" customHeight="1">
      <c r="A57" s="2">
        <v>55.0</v>
      </c>
      <c r="B57" s="2"/>
      <c r="C57" s="3">
        <v>1.0</v>
      </c>
    </row>
    <row r="58" ht="15.75" customHeight="1">
      <c r="A58" s="2">
        <v>56.0</v>
      </c>
      <c r="B58" s="2"/>
      <c r="C58" s="3">
        <v>1.0</v>
      </c>
    </row>
    <row r="59" ht="15.75" customHeight="1">
      <c r="A59" s="2">
        <v>57.0</v>
      </c>
      <c r="B59" s="2"/>
      <c r="C59" s="3">
        <v>1.0</v>
      </c>
    </row>
    <row r="60" ht="15.75" customHeight="1">
      <c r="A60" s="2">
        <v>58.0</v>
      </c>
      <c r="B60" s="2"/>
      <c r="C60" s="3">
        <v>1.0</v>
      </c>
    </row>
    <row r="61" ht="15.75" customHeight="1">
      <c r="A61" s="2">
        <v>59.0</v>
      </c>
      <c r="B61" s="2"/>
      <c r="C61" s="3">
        <v>1.0</v>
      </c>
    </row>
    <row r="62" ht="15.75" customHeight="1">
      <c r="A62" s="2">
        <v>60.0</v>
      </c>
      <c r="B62" s="2"/>
      <c r="C62" s="3">
        <v>1.0</v>
      </c>
    </row>
    <row r="63" ht="15.75" customHeight="1">
      <c r="A63" s="2">
        <v>61.0</v>
      </c>
      <c r="B63" s="2"/>
      <c r="C63" s="3">
        <v>1.0</v>
      </c>
    </row>
    <row r="64" ht="15.75" customHeight="1">
      <c r="A64" s="2">
        <v>62.0</v>
      </c>
      <c r="B64" s="2"/>
      <c r="C64" s="3">
        <v>1.0</v>
      </c>
    </row>
    <row r="65" ht="15.75" customHeight="1">
      <c r="A65" s="2">
        <v>63.0</v>
      </c>
      <c r="B65" s="2"/>
      <c r="C65" s="3">
        <v>1.0</v>
      </c>
    </row>
    <row r="66" ht="15.75" customHeight="1">
      <c r="A66" s="2">
        <v>64.0</v>
      </c>
      <c r="B66" s="2"/>
      <c r="C66" s="3">
        <v>1.0</v>
      </c>
    </row>
    <row r="67" ht="15.75" customHeight="1">
      <c r="A67" s="2">
        <v>65.0</v>
      </c>
      <c r="B67" s="2"/>
      <c r="C67" s="3">
        <v>1.0</v>
      </c>
    </row>
    <row r="68" ht="15.75" customHeight="1">
      <c r="A68" s="2">
        <v>66.0</v>
      </c>
      <c r="B68" s="2"/>
      <c r="C68" s="3">
        <v>1.0</v>
      </c>
    </row>
    <row r="69" ht="15.75" customHeight="1">
      <c r="A69" s="2">
        <v>67.0</v>
      </c>
      <c r="B69" s="2"/>
      <c r="C69" s="3">
        <v>1.0</v>
      </c>
    </row>
    <row r="70" ht="15.75" customHeight="1">
      <c r="A70" s="2">
        <v>68.0</v>
      </c>
      <c r="B70" s="2"/>
      <c r="C70" s="3">
        <v>1.0</v>
      </c>
    </row>
    <row r="71" ht="15.75" customHeight="1">
      <c r="A71" s="2">
        <v>69.0</v>
      </c>
      <c r="B71" s="2"/>
      <c r="C71" s="3">
        <v>1.0</v>
      </c>
    </row>
    <row r="72" ht="15.75" customHeight="1">
      <c r="A72" s="2">
        <v>70.0</v>
      </c>
      <c r="B72" s="2"/>
      <c r="C72" s="3">
        <v>1.0</v>
      </c>
    </row>
    <row r="73" ht="15.75" customHeight="1">
      <c r="A73" s="2">
        <v>71.0</v>
      </c>
      <c r="B73" s="2"/>
      <c r="C73" s="3">
        <v>1.0</v>
      </c>
    </row>
    <row r="74" ht="15.75" customHeight="1">
      <c r="A74" s="2">
        <v>72.0</v>
      </c>
      <c r="B74" s="2"/>
      <c r="C74" s="3">
        <v>1.0</v>
      </c>
    </row>
    <row r="75" ht="15.75" customHeight="1">
      <c r="A75" s="2">
        <v>73.0</v>
      </c>
      <c r="B75" s="2"/>
      <c r="C75" s="3">
        <v>1.0</v>
      </c>
    </row>
    <row r="76" ht="15.75" customHeight="1">
      <c r="A76" s="2">
        <v>74.0</v>
      </c>
      <c r="B76" s="2"/>
      <c r="C76" s="3">
        <v>1.0</v>
      </c>
    </row>
    <row r="77" ht="15.75" customHeight="1">
      <c r="A77" s="2">
        <v>75.0</v>
      </c>
      <c r="B77" s="2"/>
      <c r="C77" s="3">
        <v>1.0</v>
      </c>
    </row>
    <row r="78" ht="15.75" customHeight="1">
      <c r="A78" s="2">
        <v>76.0</v>
      </c>
      <c r="B78" s="2"/>
      <c r="C78" s="3">
        <v>1.0</v>
      </c>
    </row>
    <row r="79" ht="15.75" customHeight="1">
      <c r="A79" s="2">
        <v>77.0</v>
      </c>
      <c r="B79" s="2"/>
      <c r="C79" s="3">
        <v>1.0</v>
      </c>
    </row>
    <row r="80" ht="15.75" customHeight="1">
      <c r="A80" s="2">
        <v>78.0</v>
      </c>
      <c r="B80" s="2"/>
      <c r="C80" s="3">
        <v>1.0</v>
      </c>
    </row>
    <row r="81" ht="15.75" customHeight="1">
      <c r="A81" s="2">
        <v>79.0</v>
      </c>
      <c r="B81" s="2"/>
      <c r="C81" s="3">
        <v>1.0</v>
      </c>
    </row>
    <row r="82" ht="15.75" customHeight="1">
      <c r="A82" s="2">
        <v>80.0</v>
      </c>
      <c r="B82" s="2"/>
      <c r="C82" s="3">
        <v>1.0</v>
      </c>
    </row>
    <row r="83" ht="15.75" customHeight="1">
      <c r="A83" s="2">
        <v>81.0</v>
      </c>
      <c r="B83" s="2"/>
      <c r="C83" s="3">
        <v>1.0</v>
      </c>
    </row>
    <row r="84" ht="15.75" customHeight="1">
      <c r="A84" s="2">
        <v>82.0</v>
      </c>
      <c r="B84" s="2"/>
      <c r="C84" s="3">
        <v>1.0</v>
      </c>
    </row>
    <row r="85" ht="15.75" customHeight="1">
      <c r="A85" s="2">
        <v>83.0</v>
      </c>
      <c r="B85" s="2"/>
      <c r="C85" s="3">
        <v>1.0</v>
      </c>
    </row>
    <row r="86" ht="15.75" customHeight="1">
      <c r="A86" s="2">
        <v>84.0</v>
      </c>
      <c r="B86" s="2"/>
      <c r="C86" s="3">
        <v>1.0</v>
      </c>
    </row>
    <row r="87" ht="15.75" customHeight="1">
      <c r="A87" s="2">
        <v>85.0</v>
      </c>
      <c r="B87" s="2"/>
      <c r="C87" s="3">
        <v>1.0</v>
      </c>
    </row>
    <row r="88" ht="15.75" customHeight="1">
      <c r="A88" s="2">
        <v>86.0</v>
      </c>
      <c r="B88" s="2"/>
      <c r="C88" s="3">
        <v>1.0</v>
      </c>
    </row>
    <row r="89" ht="15.75" customHeight="1">
      <c r="A89" s="2">
        <v>87.0</v>
      </c>
      <c r="B89" s="2"/>
      <c r="C89" s="3">
        <v>1.0</v>
      </c>
    </row>
    <row r="90" ht="15.75" customHeight="1">
      <c r="A90" s="2">
        <v>88.0</v>
      </c>
      <c r="B90" s="2"/>
      <c r="C90" s="3">
        <v>1.0</v>
      </c>
    </row>
    <row r="91" ht="15.75" customHeight="1">
      <c r="A91" s="2">
        <v>89.0</v>
      </c>
      <c r="B91" s="2"/>
      <c r="C91" s="3">
        <v>1.0</v>
      </c>
    </row>
    <row r="92" ht="15.75" customHeight="1">
      <c r="A92" s="2">
        <v>90.0</v>
      </c>
      <c r="B92" s="2"/>
      <c r="C92" s="3">
        <v>1.0</v>
      </c>
    </row>
    <row r="93" ht="15.75" customHeight="1">
      <c r="A93" s="2">
        <v>91.0</v>
      </c>
      <c r="B93" s="2"/>
      <c r="C93" s="3">
        <v>1.0</v>
      </c>
    </row>
    <row r="94" ht="15.75" customHeight="1">
      <c r="A94" s="2">
        <v>92.0</v>
      </c>
      <c r="B94" s="2"/>
      <c r="C94" s="3">
        <v>1.0</v>
      </c>
    </row>
    <row r="95" ht="15.75" customHeight="1">
      <c r="A95" s="2">
        <v>93.0</v>
      </c>
      <c r="B95" s="2"/>
      <c r="C95" s="3">
        <v>1.0</v>
      </c>
    </row>
    <row r="96" ht="15.75" customHeight="1">
      <c r="A96" s="2">
        <v>94.0</v>
      </c>
      <c r="B96" s="2"/>
      <c r="C96" s="3">
        <v>1.0</v>
      </c>
    </row>
    <row r="97" ht="15.75" customHeight="1">
      <c r="A97" s="2">
        <v>95.0</v>
      </c>
      <c r="B97" s="2"/>
      <c r="C97" s="3">
        <v>1.0</v>
      </c>
    </row>
    <row r="98" ht="15.75" customHeight="1">
      <c r="A98" s="2">
        <v>96.0</v>
      </c>
      <c r="B98" s="2"/>
      <c r="C98" s="3">
        <v>1.0</v>
      </c>
    </row>
    <row r="99" ht="15.75" customHeight="1">
      <c r="A99" s="2">
        <v>97.0</v>
      </c>
      <c r="B99" s="2"/>
      <c r="C99" s="3">
        <v>1.0</v>
      </c>
    </row>
    <row r="100" ht="15.75" customHeight="1">
      <c r="A100" s="2">
        <v>98.0</v>
      </c>
      <c r="B100" s="2"/>
      <c r="C100" s="3">
        <v>1.0</v>
      </c>
    </row>
    <row r="101" ht="15.75" customHeight="1">
      <c r="A101" s="2">
        <v>99.0</v>
      </c>
      <c r="B101" s="2"/>
      <c r="C101" s="3">
        <v>1.0</v>
      </c>
    </row>
    <row r="102" ht="15.75" customHeight="1">
      <c r="A102" s="2">
        <v>100.0</v>
      </c>
      <c r="B102" s="2"/>
      <c r="C102" s="3">
        <v>1.0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3.0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51.61</v>
      </c>
      <c r="C3" s="3">
        <v>0.0</v>
      </c>
    </row>
    <row r="4" ht="15.75" customHeight="1">
      <c r="A4" s="2">
        <v>2.0</v>
      </c>
      <c r="B4" s="3">
        <v>62.22</v>
      </c>
      <c r="C4" s="3">
        <v>0.0</v>
      </c>
    </row>
    <row r="5" ht="15.75" customHeight="1">
      <c r="A5" s="2">
        <v>3.0</v>
      </c>
      <c r="B5" s="3">
        <v>59.32</v>
      </c>
      <c r="C5" s="3">
        <v>0.0</v>
      </c>
    </row>
    <row r="6" ht="15.75" customHeight="1">
      <c r="A6" s="2">
        <v>4.0</v>
      </c>
      <c r="B6" s="3">
        <v>65.83</v>
      </c>
      <c r="C6" s="3">
        <v>0.0</v>
      </c>
    </row>
    <row r="7" ht="15.75" customHeight="1">
      <c r="A7" s="2">
        <v>5.0</v>
      </c>
      <c r="B7" s="3">
        <v>51.39</v>
      </c>
      <c r="C7" s="3">
        <v>0.0</v>
      </c>
    </row>
    <row r="8" ht="15.75" customHeight="1">
      <c r="A8" s="2">
        <v>6.0</v>
      </c>
      <c r="B8" s="2"/>
      <c r="C8" s="3">
        <v>1.0</v>
      </c>
    </row>
    <row r="9" ht="15.75" customHeight="1">
      <c r="A9" s="2">
        <v>7.0</v>
      </c>
      <c r="B9" s="2"/>
      <c r="C9" s="3">
        <v>1.0</v>
      </c>
    </row>
    <row r="10" ht="15.75" customHeight="1">
      <c r="A10" s="2">
        <v>8.0</v>
      </c>
      <c r="B10" s="2"/>
      <c r="C10" s="3">
        <v>1.0</v>
      </c>
    </row>
    <row r="11" ht="15.75" customHeight="1">
      <c r="A11" s="2">
        <v>9.0</v>
      </c>
      <c r="B11" s="2"/>
      <c r="C11" s="3">
        <v>1.0</v>
      </c>
    </row>
    <row r="12" ht="15.75" customHeight="1">
      <c r="A12" s="2">
        <v>10.0</v>
      </c>
      <c r="B12" s="2"/>
      <c r="C12" s="3">
        <v>1.0</v>
      </c>
    </row>
    <row r="13" ht="15.75" customHeight="1">
      <c r="A13" s="2">
        <v>11.0</v>
      </c>
      <c r="B13" s="2"/>
      <c r="C13" s="3">
        <v>1.0</v>
      </c>
    </row>
    <row r="14" ht="15.75" customHeight="1">
      <c r="A14" s="2">
        <v>12.0</v>
      </c>
      <c r="B14" s="2"/>
      <c r="C14" s="3">
        <v>1.0</v>
      </c>
    </row>
    <row r="15" ht="15.75" customHeight="1">
      <c r="A15" s="2">
        <v>13.0</v>
      </c>
      <c r="B15" s="2"/>
      <c r="C15" s="3">
        <v>1.0</v>
      </c>
    </row>
    <row r="16" ht="15.75" customHeight="1">
      <c r="A16" s="2">
        <v>14.0</v>
      </c>
      <c r="B16" s="2"/>
      <c r="C16" s="3">
        <v>1.0</v>
      </c>
    </row>
    <row r="17" ht="15.75" customHeight="1">
      <c r="A17" s="2">
        <v>15.0</v>
      </c>
      <c r="B17" s="2"/>
      <c r="C17" s="3">
        <v>1.0</v>
      </c>
    </row>
    <row r="18" ht="15.75" customHeight="1">
      <c r="A18" s="2">
        <v>16.0</v>
      </c>
      <c r="B18" s="2"/>
      <c r="C18" s="3">
        <v>1.0</v>
      </c>
    </row>
    <row r="19" ht="15.75" customHeight="1">
      <c r="A19" s="2">
        <v>17.0</v>
      </c>
      <c r="B19" s="2"/>
      <c r="C19" s="3">
        <v>1.0</v>
      </c>
    </row>
    <row r="20" ht="15.75" customHeight="1">
      <c r="A20" s="2">
        <v>18.0</v>
      </c>
      <c r="B20" s="2"/>
      <c r="C20" s="3">
        <v>1.0</v>
      </c>
    </row>
    <row r="21" ht="15.75" customHeight="1">
      <c r="A21" s="2">
        <v>19.0</v>
      </c>
      <c r="B21" s="2"/>
      <c r="C21" s="3">
        <v>1.0</v>
      </c>
    </row>
    <row r="22" ht="15.75" customHeight="1">
      <c r="A22" s="2">
        <v>20.0</v>
      </c>
      <c r="B22" s="2"/>
      <c r="C22" s="3">
        <v>1.0</v>
      </c>
    </row>
    <row r="23" ht="15.75" customHeight="1">
      <c r="A23" s="2">
        <v>21.0</v>
      </c>
      <c r="B23" s="2"/>
      <c r="C23" s="3">
        <v>1.0</v>
      </c>
    </row>
    <row r="24" ht="15.75" customHeight="1">
      <c r="A24" s="2">
        <v>22.0</v>
      </c>
      <c r="B24" s="2"/>
      <c r="C24" s="3">
        <v>1.0</v>
      </c>
    </row>
    <row r="25" ht="15.75" customHeight="1">
      <c r="A25" s="2">
        <v>23.0</v>
      </c>
      <c r="B25" s="2"/>
      <c r="C25" s="3">
        <v>1.0</v>
      </c>
    </row>
    <row r="26" ht="15.75" customHeight="1">
      <c r="A26" s="2">
        <v>24.0</v>
      </c>
      <c r="B26" s="2"/>
      <c r="C26" s="3">
        <v>1.0</v>
      </c>
    </row>
    <row r="27" ht="15.75" customHeight="1">
      <c r="A27" s="2">
        <v>25.0</v>
      </c>
      <c r="B27" s="2"/>
      <c r="C27" s="3">
        <v>1.0</v>
      </c>
    </row>
    <row r="28" ht="15.75" customHeight="1">
      <c r="A28" s="2">
        <v>26.0</v>
      </c>
      <c r="B28" s="2"/>
      <c r="C28" s="3">
        <v>1.0</v>
      </c>
    </row>
    <row r="29" ht="15.75" customHeight="1">
      <c r="A29" s="2">
        <v>27.0</v>
      </c>
      <c r="B29" s="2"/>
      <c r="C29" s="3">
        <v>1.0</v>
      </c>
    </row>
    <row r="30" ht="15.75" customHeight="1">
      <c r="A30" s="2">
        <v>28.0</v>
      </c>
      <c r="B30" s="2"/>
      <c r="C30" s="3">
        <v>1.0</v>
      </c>
    </row>
    <row r="31" ht="15.75" customHeight="1">
      <c r="A31" s="2">
        <v>29.0</v>
      </c>
      <c r="B31" s="2"/>
      <c r="C31" s="3">
        <v>1.0</v>
      </c>
    </row>
    <row r="32" ht="15.75" customHeight="1">
      <c r="A32" s="2">
        <v>30.0</v>
      </c>
      <c r="B32" s="2"/>
      <c r="C32" s="3">
        <v>1.0</v>
      </c>
    </row>
    <row r="33" ht="15.75" customHeight="1">
      <c r="A33" s="2">
        <v>31.0</v>
      </c>
      <c r="B33" s="2"/>
      <c r="C33" s="3">
        <v>1.0</v>
      </c>
    </row>
    <row r="34" ht="15.75" customHeight="1">
      <c r="A34" s="2">
        <v>32.0</v>
      </c>
      <c r="B34" s="2"/>
      <c r="C34" s="3">
        <v>1.0</v>
      </c>
    </row>
    <row r="35" ht="15.75" customHeight="1">
      <c r="A35" s="2">
        <v>33.0</v>
      </c>
      <c r="B35" s="2"/>
      <c r="C35" s="3">
        <v>1.0</v>
      </c>
    </row>
    <row r="36" ht="15.75" customHeight="1">
      <c r="A36" s="2">
        <v>34.0</v>
      </c>
      <c r="B36" s="2"/>
      <c r="C36" s="3">
        <v>1.0</v>
      </c>
    </row>
    <row r="37" ht="15.75" customHeight="1">
      <c r="A37" s="2">
        <v>35.0</v>
      </c>
      <c r="B37" s="2"/>
      <c r="C37" s="3">
        <v>1.0</v>
      </c>
    </row>
    <row r="38" ht="15.75" customHeight="1">
      <c r="A38" s="2">
        <v>36.0</v>
      </c>
      <c r="B38" s="2"/>
      <c r="C38" s="3">
        <v>1.0</v>
      </c>
    </row>
    <row r="39" ht="15.75" customHeight="1">
      <c r="A39" s="2">
        <v>37.0</v>
      </c>
      <c r="B39" s="2"/>
      <c r="C39" s="3">
        <v>1.0</v>
      </c>
    </row>
    <row r="40" ht="15.75" customHeight="1">
      <c r="A40" s="2">
        <v>38.0</v>
      </c>
      <c r="B40" s="2"/>
      <c r="C40" s="3">
        <v>1.0</v>
      </c>
    </row>
    <row r="41" ht="15.75" customHeight="1">
      <c r="A41" s="2">
        <v>39.0</v>
      </c>
      <c r="B41" s="2"/>
      <c r="C41" s="3">
        <v>1.0</v>
      </c>
    </row>
    <row r="42" ht="15.75" customHeight="1">
      <c r="A42" s="2">
        <v>40.0</v>
      </c>
      <c r="B42" s="2"/>
      <c r="C42" s="3">
        <v>1.0</v>
      </c>
    </row>
    <row r="43" ht="15.75" customHeight="1">
      <c r="A43" s="2">
        <v>41.0</v>
      </c>
      <c r="B43" s="2"/>
      <c r="C43" s="3">
        <v>1.0</v>
      </c>
    </row>
    <row r="44" ht="15.75" customHeight="1">
      <c r="A44" s="2">
        <v>42.0</v>
      </c>
      <c r="B44" s="2"/>
      <c r="C44" s="3">
        <v>1.0</v>
      </c>
    </row>
    <row r="45" ht="15.75" customHeight="1">
      <c r="A45" s="2">
        <v>43.0</v>
      </c>
      <c r="B45" s="2"/>
      <c r="C45" s="3">
        <v>1.0</v>
      </c>
    </row>
    <row r="46" ht="15.75" customHeight="1">
      <c r="A46" s="2">
        <v>44.0</v>
      </c>
      <c r="B46" s="2"/>
      <c r="C46" s="3">
        <v>1.0</v>
      </c>
    </row>
    <row r="47" ht="15.75" customHeight="1">
      <c r="A47" s="2">
        <v>45.0</v>
      </c>
      <c r="B47" s="2"/>
      <c r="C47" s="3">
        <v>1.0</v>
      </c>
    </row>
    <row r="48" ht="15.75" customHeight="1">
      <c r="A48" s="2">
        <v>46.0</v>
      </c>
      <c r="B48" s="2"/>
      <c r="C48" s="3">
        <v>1.0</v>
      </c>
    </row>
    <row r="49" ht="15.75" customHeight="1">
      <c r="A49" s="2">
        <v>47.0</v>
      </c>
      <c r="B49" s="2"/>
      <c r="C49" s="3">
        <v>1.0</v>
      </c>
    </row>
    <row r="50" ht="15.75" customHeight="1">
      <c r="A50" s="2">
        <v>48.0</v>
      </c>
      <c r="B50" s="2"/>
      <c r="C50" s="3">
        <v>1.0</v>
      </c>
    </row>
    <row r="51" ht="15.75" customHeight="1">
      <c r="A51" s="2">
        <v>49.0</v>
      </c>
      <c r="B51" s="2"/>
      <c r="C51" s="3">
        <v>1.0</v>
      </c>
    </row>
    <row r="52" ht="15.75" customHeight="1">
      <c r="A52" s="2">
        <v>50.0</v>
      </c>
      <c r="B52" s="2"/>
      <c r="C52" s="3">
        <v>1.0</v>
      </c>
    </row>
    <row r="53" ht="15.75" customHeight="1">
      <c r="A53" s="2">
        <v>51.0</v>
      </c>
      <c r="B53" s="2"/>
      <c r="C53" s="3">
        <v>1.0</v>
      </c>
    </row>
    <row r="54" ht="15.75" customHeight="1">
      <c r="A54" s="2">
        <v>52.0</v>
      </c>
      <c r="B54" s="2"/>
      <c r="C54" s="3">
        <v>1.0</v>
      </c>
    </row>
    <row r="55" ht="15.75" customHeight="1">
      <c r="A55" s="2">
        <v>53.0</v>
      </c>
      <c r="B55" s="2"/>
      <c r="C55" s="3">
        <v>1.0</v>
      </c>
    </row>
    <row r="56" ht="15.75" customHeight="1">
      <c r="A56" s="2">
        <v>54.0</v>
      </c>
      <c r="B56" s="2"/>
      <c r="C56" s="3">
        <v>1.0</v>
      </c>
    </row>
    <row r="57" ht="15.75" customHeight="1">
      <c r="A57" s="2">
        <v>55.0</v>
      </c>
      <c r="B57" s="2"/>
      <c r="C57" s="3">
        <v>1.0</v>
      </c>
    </row>
    <row r="58" ht="15.75" customHeight="1">
      <c r="A58" s="2">
        <v>56.0</v>
      </c>
      <c r="B58" s="2"/>
      <c r="C58" s="3">
        <v>1.0</v>
      </c>
    </row>
    <row r="59" ht="15.75" customHeight="1">
      <c r="A59" s="2">
        <v>57.0</v>
      </c>
      <c r="B59" s="2"/>
      <c r="C59" s="3">
        <v>1.0</v>
      </c>
    </row>
    <row r="60" ht="15.75" customHeight="1">
      <c r="A60" s="2">
        <v>58.0</v>
      </c>
      <c r="B60" s="2"/>
      <c r="C60" s="3">
        <v>1.0</v>
      </c>
    </row>
    <row r="61" ht="15.75" customHeight="1">
      <c r="A61" s="2">
        <v>59.0</v>
      </c>
      <c r="B61" s="2"/>
      <c r="C61" s="3">
        <v>1.0</v>
      </c>
    </row>
    <row r="62" ht="15.75" customHeight="1">
      <c r="A62" s="2">
        <v>60.0</v>
      </c>
      <c r="B62" s="2"/>
      <c r="C62" s="3">
        <v>1.0</v>
      </c>
    </row>
    <row r="63" ht="15.75" customHeight="1">
      <c r="A63" s="2">
        <v>61.0</v>
      </c>
      <c r="B63" s="2"/>
      <c r="C63" s="3">
        <v>1.0</v>
      </c>
    </row>
    <row r="64" ht="15.75" customHeight="1">
      <c r="A64" s="2">
        <v>62.0</v>
      </c>
      <c r="B64" s="2"/>
      <c r="C64" s="3">
        <v>1.0</v>
      </c>
    </row>
    <row r="65" ht="15.75" customHeight="1">
      <c r="A65" s="2">
        <v>63.0</v>
      </c>
      <c r="B65" s="2"/>
      <c r="C65" s="3">
        <v>1.0</v>
      </c>
    </row>
    <row r="66" ht="15.75" customHeight="1">
      <c r="A66" s="2">
        <v>64.0</v>
      </c>
      <c r="B66" s="2"/>
      <c r="C66" s="3">
        <v>1.0</v>
      </c>
    </row>
    <row r="67" ht="15.75" customHeight="1">
      <c r="A67" s="2">
        <v>65.0</v>
      </c>
      <c r="B67" s="2"/>
      <c r="C67" s="3">
        <v>1.0</v>
      </c>
    </row>
    <row r="68" ht="15.75" customHeight="1">
      <c r="A68" s="2">
        <v>66.0</v>
      </c>
      <c r="B68" s="2"/>
      <c r="C68" s="3">
        <v>1.0</v>
      </c>
    </row>
    <row r="69" ht="15.75" customHeight="1">
      <c r="A69" s="2">
        <v>67.0</v>
      </c>
      <c r="B69" s="2"/>
      <c r="C69" s="3">
        <v>1.0</v>
      </c>
    </row>
    <row r="70" ht="15.75" customHeight="1">
      <c r="A70" s="2">
        <v>68.0</v>
      </c>
      <c r="B70" s="2"/>
      <c r="C70" s="3">
        <v>1.0</v>
      </c>
    </row>
    <row r="71" ht="15.75" customHeight="1">
      <c r="A71" s="2">
        <v>69.0</v>
      </c>
      <c r="B71" s="2"/>
      <c r="C71" s="3">
        <v>1.0</v>
      </c>
    </row>
    <row r="72" ht="15.75" customHeight="1">
      <c r="A72" s="2">
        <v>70.0</v>
      </c>
      <c r="B72" s="2"/>
      <c r="C72" s="3">
        <v>1.0</v>
      </c>
    </row>
    <row r="73" ht="15.75" customHeight="1">
      <c r="A73" s="2">
        <v>71.0</v>
      </c>
      <c r="B73" s="2"/>
      <c r="C73" s="3">
        <v>1.0</v>
      </c>
    </row>
    <row r="74" ht="15.75" customHeight="1">
      <c r="A74" s="2">
        <v>72.0</v>
      </c>
      <c r="B74" s="2"/>
      <c r="C74" s="3">
        <v>1.0</v>
      </c>
    </row>
    <row r="75" ht="15.75" customHeight="1">
      <c r="A75" s="2">
        <v>73.0</v>
      </c>
      <c r="B75" s="2"/>
      <c r="C75" s="3">
        <v>1.0</v>
      </c>
    </row>
    <row r="76" ht="15.75" customHeight="1">
      <c r="A76" s="2">
        <v>74.0</v>
      </c>
      <c r="B76" s="2"/>
      <c r="C76" s="3">
        <v>1.0</v>
      </c>
    </row>
    <row r="77" ht="15.75" customHeight="1">
      <c r="A77" s="2">
        <v>75.0</v>
      </c>
      <c r="B77" s="2"/>
      <c r="C77" s="3">
        <v>1.0</v>
      </c>
    </row>
    <row r="78" ht="15.75" customHeight="1">
      <c r="A78" s="2">
        <v>76.0</v>
      </c>
      <c r="B78" s="2"/>
      <c r="C78" s="3">
        <v>1.0</v>
      </c>
    </row>
    <row r="79" ht="15.75" customHeight="1">
      <c r="A79" s="2">
        <v>77.0</v>
      </c>
      <c r="B79" s="2"/>
      <c r="C79" s="3">
        <v>1.0</v>
      </c>
    </row>
    <row r="80" ht="15.75" customHeight="1">
      <c r="A80" s="2">
        <v>78.0</v>
      </c>
      <c r="B80" s="2"/>
      <c r="C80" s="3">
        <v>1.0</v>
      </c>
    </row>
    <row r="81" ht="15.75" customHeight="1">
      <c r="A81" s="2">
        <v>79.0</v>
      </c>
      <c r="B81" s="2"/>
      <c r="C81" s="3">
        <v>1.0</v>
      </c>
    </row>
    <row r="82" ht="15.75" customHeight="1">
      <c r="A82" s="2">
        <v>80.0</v>
      </c>
      <c r="B82" s="2"/>
      <c r="C82" s="3">
        <v>1.0</v>
      </c>
    </row>
    <row r="83" ht="15.75" customHeight="1">
      <c r="A83" s="2">
        <v>81.0</v>
      </c>
      <c r="B83" s="2"/>
      <c r="C83" s="3">
        <v>1.0</v>
      </c>
    </row>
    <row r="84" ht="15.75" customHeight="1">
      <c r="A84" s="2">
        <v>82.0</v>
      </c>
      <c r="B84" s="2"/>
      <c r="C84" s="3">
        <v>1.0</v>
      </c>
    </row>
    <row r="85" ht="15.75" customHeight="1">
      <c r="A85" s="2">
        <v>83.0</v>
      </c>
      <c r="B85" s="2"/>
      <c r="C85" s="3">
        <v>1.0</v>
      </c>
    </row>
    <row r="86" ht="15.75" customHeight="1">
      <c r="A86" s="2">
        <v>84.0</v>
      </c>
      <c r="B86" s="2"/>
      <c r="C86" s="3">
        <v>1.0</v>
      </c>
    </row>
    <row r="87" ht="15.75" customHeight="1">
      <c r="A87" s="2">
        <v>85.0</v>
      </c>
      <c r="B87" s="2"/>
      <c r="C87" s="3">
        <v>1.0</v>
      </c>
    </row>
    <row r="88" ht="15.75" customHeight="1">
      <c r="A88" s="2">
        <v>86.0</v>
      </c>
      <c r="B88" s="2"/>
      <c r="C88" s="3">
        <v>1.0</v>
      </c>
    </row>
    <row r="89" ht="15.75" customHeight="1">
      <c r="A89" s="2">
        <v>87.0</v>
      </c>
      <c r="B89" s="2"/>
      <c r="C89" s="3">
        <v>1.0</v>
      </c>
    </row>
    <row r="90" ht="15.75" customHeight="1">
      <c r="A90" s="2">
        <v>88.0</v>
      </c>
      <c r="B90" s="2"/>
      <c r="C90" s="3">
        <v>1.0</v>
      </c>
    </row>
    <row r="91" ht="15.75" customHeight="1">
      <c r="A91" s="2">
        <v>89.0</v>
      </c>
      <c r="B91" s="2"/>
      <c r="C91" s="3">
        <v>1.0</v>
      </c>
    </row>
    <row r="92" ht="15.75" customHeight="1">
      <c r="A92" s="2">
        <v>90.0</v>
      </c>
      <c r="B92" s="2"/>
      <c r="C92" s="3">
        <v>1.0</v>
      </c>
    </row>
    <row r="93" ht="15.75" customHeight="1">
      <c r="A93" s="2">
        <v>91.0</v>
      </c>
      <c r="B93" s="2"/>
      <c r="C93" s="3">
        <v>1.0</v>
      </c>
    </row>
    <row r="94" ht="15.75" customHeight="1">
      <c r="A94" s="2">
        <v>92.0</v>
      </c>
      <c r="B94" s="2"/>
      <c r="C94" s="3">
        <v>1.0</v>
      </c>
    </row>
    <row r="95" ht="15.75" customHeight="1">
      <c r="A95" s="2">
        <v>93.0</v>
      </c>
      <c r="B95" s="2"/>
      <c r="C95" s="3">
        <v>1.0</v>
      </c>
    </row>
    <row r="96" ht="15.75" customHeight="1">
      <c r="A96" s="2">
        <v>94.0</v>
      </c>
      <c r="B96" s="2"/>
      <c r="C96" s="3">
        <v>1.0</v>
      </c>
    </row>
    <row r="97" ht="15.75" customHeight="1">
      <c r="A97" s="2">
        <v>95.0</v>
      </c>
      <c r="B97" s="2"/>
      <c r="C97" s="3">
        <v>1.0</v>
      </c>
    </row>
    <row r="98" ht="15.75" customHeight="1">
      <c r="A98" s="2">
        <v>96.0</v>
      </c>
      <c r="B98" s="2"/>
      <c r="C98" s="3">
        <v>1.0</v>
      </c>
    </row>
    <row r="99" ht="15.75" customHeight="1">
      <c r="A99" s="2">
        <v>97.0</v>
      </c>
      <c r="B99" s="2"/>
      <c r="C99" s="3">
        <v>1.0</v>
      </c>
    </row>
    <row r="100" ht="15.75" customHeight="1">
      <c r="A100" s="2">
        <v>98.0</v>
      </c>
      <c r="B100" s="2"/>
      <c r="C100" s="3">
        <v>1.0</v>
      </c>
    </row>
    <row r="101" ht="15.75" customHeight="1">
      <c r="A101" s="2">
        <v>99.0</v>
      </c>
      <c r="B101" s="2"/>
      <c r="C101" s="3">
        <v>1.0</v>
      </c>
    </row>
    <row r="102" ht="15.75" customHeight="1">
      <c r="A102" s="2">
        <v>100.0</v>
      </c>
      <c r="B102" s="2"/>
      <c r="C102" s="3">
        <v>1.0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1</v>
      </c>
      <c r="G1" s="6" t="s">
        <v>9</v>
      </c>
      <c r="H1" s="5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" t="str">
        <f>if(len(C2)=1,concatenate(text(month(B2),"00"),right(year(B2),2),C2,"_0"),concatenate(text(month(B2),"00"),right(year(B2),2),C2,))</f>
        <v>1124ASHC</v>
      </c>
      <c r="B2" s="8">
        <v>45609.0</v>
      </c>
      <c r="C2" s="9" t="s">
        <v>10</v>
      </c>
      <c r="D2" s="10" t="s">
        <v>11</v>
      </c>
      <c r="E2" s="11">
        <v>1.0</v>
      </c>
      <c r="F2" s="12">
        <f>IFERROR(__xludf.DUMMYFUNCTION("QUERY({'Bag 1'!A3:D102;'Bag 2'!A3:D102;'Bag 3'!A3:D102})"),1.0)</f>
        <v>1</v>
      </c>
      <c r="G2" s="5">
        <f>IFERROR(__xludf.DUMMYFUNCTION("""COMPUTED_VALUE"""),68.04)</f>
        <v>68.04</v>
      </c>
      <c r="H2" s="5">
        <f>IFERROR(__xludf.DUMMYFUNCTION("""COMPUTED_VALUE"""),0.0)</f>
        <v>0</v>
      </c>
      <c r="I2" s="11"/>
    </row>
    <row r="3" ht="15.75" customHeight="1">
      <c r="A3" s="5" t="str">
        <f t="shared" ref="A3:D3" si="1">A2</f>
        <v>1124ASHC</v>
      </c>
      <c r="B3" s="13">
        <f t="shared" si="1"/>
        <v>45609</v>
      </c>
      <c r="C3" s="14" t="str">
        <f t="shared" si="1"/>
        <v>ASHC</v>
      </c>
      <c r="D3" s="14" t="str">
        <f t="shared" si="1"/>
        <v>CT</v>
      </c>
      <c r="E3" s="11">
        <v>1.0</v>
      </c>
      <c r="F3" s="5">
        <f>IFERROR(__xludf.DUMMYFUNCTION("""COMPUTED_VALUE"""),2.0)</f>
        <v>2</v>
      </c>
      <c r="G3" s="5">
        <f>IFERROR(__xludf.DUMMYFUNCTION("""COMPUTED_VALUE"""),71.76)</f>
        <v>71.76</v>
      </c>
      <c r="H3" s="5">
        <f>IFERROR(__xludf.DUMMYFUNCTION("""COMPUTED_VALUE"""),0.0)</f>
        <v>0</v>
      </c>
      <c r="I3" s="11"/>
    </row>
    <row r="4" ht="15.75" customHeight="1">
      <c r="A4" s="5" t="str">
        <f t="shared" ref="A4:D4" si="2">A3</f>
        <v>1124ASHC</v>
      </c>
      <c r="B4" s="13">
        <f t="shared" si="2"/>
        <v>45609</v>
      </c>
      <c r="C4" s="14" t="str">
        <f t="shared" si="2"/>
        <v>ASHC</v>
      </c>
      <c r="D4" s="14" t="str">
        <f t="shared" si="2"/>
        <v>CT</v>
      </c>
      <c r="E4" s="11">
        <v>1.0</v>
      </c>
      <c r="F4" s="5">
        <f>IFERROR(__xludf.DUMMYFUNCTION("""COMPUTED_VALUE"""),3.0)</f>
        <v>3</v>
      </c>
      <c r="G4" s="5">
        <f>IFERROR(__xludf.DUMMYFUNCTION("""COMPUTED_VALUE"""),57.95)</f>
        <v>57.95</v>
      </c>
      <c r="H4" s="5">
        <f>IFERROR(__xludf.DUMMYFUNCTION("""COMPUTED_VALUE"""),0.0)</f>
        <v>0</v>
      </c>
      <c r="I4" s="11"/>
    </row>
    <row r="5" ht="15.75" customHeight="1">
      <c r="A5" s="5" t="str">
        <f t="shared" ref="A5:D5" si="3">A4</f>
        <v>1124ASHC</v>
      </c>
      <c r="B5" s="13">
        <f t="shared" si="3"/>
        <v>45609</v>
      </c>
      <c r="C5" s="14" t="str">
        <f t="shared" si="3"/>
        <v>ASHC</v>
      </c>
      <c r="D5" s="14" t="str">
        <f t="shared" si="3"/>
        <v>CT</v>
      </c>
      <c r="E5" s="11">
        <v>1.0</v>
      </c>
      <c r="F5" s="5">
        <f>IFERROR(__xludf.DUMMYFUNCTION("""COMPUTED_VALUE"""),4.0)</f>
        <v>4</v>
      </c>
      <c r="G5" s="5">
        <f>IFERROR(__xludf.DUMMYFUNCTION("""COMPUTED_VALUE"""),64.35)</f>
        <v>64.35</v>
      </c>
      <c r="H5" s="5">
        <f>IFERROR(__xludf.DUMMYFUNCTION("""COMPUTED_VALUE"""),0.0)</f>
        <v>0</v>
      </c>
      <c r="I5" s="11"/>
    </row>
    <row r="6" ht="15.75" customHeight="1">
      <c r="A6" s="5" t="str">
        <f t="shared" ref="A6:D6" si="4">A5</f>
        <v>1124ASHC</v>
      </c>
      <c r="B6" s="13">
        <f t="shared" si="4"/>
        <v>45609</v>
      </c>
      <c r="C6" s="14" t="str">
        <f t="shared" si="4"/>
        <v>ASHC</v>
      </c>
      <c r="D6" s="14" t="str">
        <f t="shared" si="4"/>
        <v>CT</v>
      </c>
      <c r="E6" s="11">
        <v>1.0</v>
      </c>
      <c r="F6" s="5">
        <f>IFERROR(__xludf.DUMMYFUNCTION("""COMPUTED_VALUE"""),5.0)</f>
        <v>5</v>
      </c>
      <c r="G6" s="5">
        <f>IFERROR(__xludf.DUMMYFUNCTION("""COMPUTED_VALUE"""),76.88)</f>
        <v>76.88</v>
      </c>
      <c r="H6" s="5">
        <f>IFERROR(__xludf.DUMMYFUNCTION("""COMPUTED_VALUE"""),0.0)</f>
        <v>0</v>
      </c>
      <c r="I6" s="11"/>
    </row>
    <row r="7" ht="15.75" customHeight="1">
      <c r="A7" s="5" t="str">
        <f t="shared" ref="A7:D7" si="5">A6</f>
        <v>1124ASHC</v>
      </c>
      <c r="B7" s="13">
        <f t="shared" si="5"/>
        <v>45609</v>
      </c>
      <c r="C7" s="14" t="str">
        <f t="shared" si="5"/>
        <v>ASHC</v>
      </c>
      <c r="D7" s="14" t="str">
        <f t="shared" si="5"/>
        <v>CT</v>
      </c>
      <c r="E7" s="11">
        <v>1.0</v>
      </c>
      <c r="F7" s="5">
        <f>IFERROR(__xludf.DUMMYFUNCTION("""COMPUTED_VALUE"""),6.0)</f>
        <v>6</v>
      </c>
      <c r="G7" s="5">
        <f>IFERROR(__xludf.DUMMYFUNCTION("""COMPUTED_VALUE"""),70.04)</f>
        <v>70.04</v>
      </c>
      <c r="H7" s="5">
        <f>IFERROR(__xludf.DUMMYFUNCTION("""COMPUTED_VALUE"""),0.0)</f>
        <v>0</v>
      </c>
      <c r="I7" s="11"/>
    </row>
    <row r="8" ht="15.75" customHeight="1">
      <c r="A8" s="5" t="str">
        <f t="shared" ref="A8:D8" si="6">A7</f>
        <v>1124ASHC</v>
      </c>
      <c r="B8" s="13">
        <f t="shared" si="6"/>
        <v>45609</v>
      </c>
      <c r="C8" s="14" t="str">
        <f t="shared" si="6"/>
        <v>ASHC</v>
      </c>
      <c r="D8" s="14" t="str">
        <f t="shared" si="6"/>
        <v>CT</v>
      </c>
      <c r="E8" s="11">
        <v>1.0</v>
      </c>
      <c r="F8" s="5">
        <f>IFERROR(__xludf.DUMMYFUNCTION("""COMPUTED_VALUE"""),7.0)</f>
        <v>7</v>
      </c>
      <c r="G8" s="5">
        <f>IFERROR(__xludf.DUMMYFUNCTION("""COMPUTED_VALUE"""),68.68)</f>
        <v>68.68</v>
      </c>
      <c r="H8" s="5">
        <f>IFERROR(__xludf.DUMMYFUNCTION("""COMPUTED_VALUE"""),0.0)</f>
        <v>0</v>
      </c>
      <c r="I8" s="11"/>
    </row>
    <row r="9" ht="15.75" customHeight="1">
      <c r="A9" s="5" t="str">
        <f t="shared" ref="A9:D9" si="7">A8</f>
        <v>1124ASHC</v>
      </c>
      <c r="B9" s="13">
        <f t="shared" si="7"/>
        <v>45609</v>
      </c>
      <c r="C9" s="14" t="str">
        <f t="shared" si="7"/>
        <v>ASHC</v>
      </c>
      <c r="D9" s="14" t="str">
        <f t="shared" si="7"/>
        <v>CT</v>
      </c>
      <c r="E9" s="11">
        <v>1.0</v>
      </c>
      <c r="F9" s="5">
        <f>IFERROR(__xludf.DUMMYFUNCTION("""COMPUTED_VALUE"""),8.0)</f>
        <v>8</v>
      </c>
      <c r="G9" s="5">
        <f>IFERROR(__xludf.DUMMYFUNCTION("""COMPUTED_VALUE"""),60.02)</f>
        <v>60.02</v>
      </c>
      <c r="H9" s="5">
        <f>IFERROR(__xludf.DUMMYFUNCTION("""COMPUTED_VALUE"""),0.0)</f>
        <v>0</v>
      </c>
      <c r="I9" s="11"/>
    </row>
    <row r="10" ht="15.75" customHeight="1">
      <c r="A10" s="5" t="str">
        <f t="shared" ref="A10:D10" si="8">A9</f>
        <v>1124ASHC</v>
      </c>
      <c r="B10" s="13">
        <f t="shared" si="8"/>
        <v>45609</v>
      </c>
      <c r="C10" s="14" t="str">
        <f t="shared" si="8"/>
        <v>ASHC</v>
      </c>
      <c r="D10" s="14" t="str">
        <f t="shared" si="8"/>
        <v>CT</v>
      </c>
      <c r="E10" s="11">
        <v>1.0</v>
      </c>
      <c r="F10" s="5">
        <f>IFERROR(__xludf.DUMMYFUNCTION("""COMPUTED_VALUE"""),9.0)</f>
        <v>9</v>
      </c>
      <c r="G10" s="5">
        <f>IFERROR(__xludf.DUMMYFUNCTION("""COMPUTED_VALUE"""),53.29)</f>
        <v>53.29</v>
      </c>
      <c r="H10" s="5">
        <f>IFERROR(__xludf.DUMMYFUNCTION("""COMPUTED_VALUE"""),0.0)</f>
        <v>0</v>
      </c>
      <c r="I10" s="11"/>
    </row>
    <row r="11" ht="15.75" customHeight="1">
      <c r="A11" s="5" t="str">
        <f t="shared" ref="A11:D11" si="9">A10</f>
        <v>1124ASHC</v>
      </c>
      <c r="B11" s="13">
        <f t="shared" si="9"/>
        <v>45609</v>
      </c>
      <c r="C11" s="14" t="str">
        <f t="shared" si="9"/>
        <v>ASHC</v>
      </c>
      <c r="D11" s="14" t="str">
        <f t="shared" si="9"/>
        <v>CT</v>
      </c>
      <c r="E11" s="11">
        <v>1.0</v>
      </c>
      <c r="F11" s="5">
        <f>IFERROR(__xludf.DUMMYFUNCTION("""COMPUTED_VALUE"""),10.0)</f>
        <v>10</v>
      </c>
      <c r="G11" s="5">
        <f>IFERROR(__xludf.DUMMYFUNCTION("""COMPUTED_VALUE"""),63.51)</f>
        <v>63.51</v>
      </c>
      <c r="H11" s="5">
        <f>IFERROR(__xludf.DUMMYFUNCTION("""COMPUTED_VALUE"""),0.0)</f>
        <v>0</v>
      </c>
      <c r="I11" s="11"/>
    </row>
    <row r="12" ht="15.75" customHeight="1">
      <c r="A12" s="5" t="str">
        <f t="shared" ref="A12:D12" si="10">A11</f>
        <v>1124ASHC</v>
      </c>
      <c r="B12" s="13">
        <f t="shared" si="10"/>
        <v>45609</v>
      </c>
      <c r="C12" s="14" t="str">
        <f t="shared" si="10"/>
        <v>ASHC</v>
      </c>
      <c r="D12" s="14" t="str">
        <f t="shared" si="10"/>
        <v>CT</v>
      </c>
      <c r="E12" s="11">
        <v>1.0</v>
      </c>
      <c r="F12" s="5">
        <f>IFERROR(__xludf.DUMMYFUNCTION("""COMPUTED_VALUE"""),11.0)</f>
        <v>11</v>
      </c>
      <c r="G12" s="5">
        <f>IFERROR(__xludf.DUMMYFUNCTION("""COMPUTED_VALUE"""),63.43)</f>
        <v>63.43</v>
      </c>
      <c r="H12" s="5">
        <f>IFERROR(__xludf.DUMMYFUNCTION("""COMPUTED_VALUE"""),0.0)</f>
        <v>0</v>
      </c>
      <c r="I12" s="11"/>
    </row>
    <row r="13" ht="15.75" customHeight="1">
      <c r="A13" s="5" t="str">
        <f t="shared" ref="A13:D13" si="11">A12</f>
        <v>1124ASHC</v>
      </c>
      <c r="B13" s="13">
        <f t="shared" si="11"/>
        <v>45609</v>
      </c>
      <c r="C13" s="14" t="str">
        <f t="shared" si="11"/>
        <v>ASHC</v>
      </c>
      <c r="D13" s="14" t="str">
        <f t="shared" si="11"/>
        <v>CT</v>
      </c>
      <c r="E13" s="11">
        <v>1.0</v>
      </c>
      <c r="F13" s="5">
        <f>IFERROR(__xludf.DUMMYFUNCTION("""COMPUTED_VALUE"""),12.0)</f>
        <v>12</v>
      </c>
      <c r="G13" s="5">
        <f>IFERROR(__xludf.DUMMYFUNCTION("""COMPUTED_VALUE"""),59.88)</f>
        <v>59.88</v>
      </c>
      <c r="H13" s="5">
        <f>IFERROR(__xludf.DUMMYFUNCTION("""COMPUTED_VALUE"""),0.0)</f>
        <v>0</v>
      </c>
      <c r="I13" s="11"/>
    </row>
    <row r="14" ht="15.75" customHeight="1">
      <c r="A14" s="5" t="str">
        <f t="shared" ref="A14:D14" si="12">A13</f>
        <v>1124ASHC</v>
      </c>
      <c r="B14" s="13">
        <f t="shared" si="12"/>
        <v>45609</v>
      </c>
      <c r="C14" s="14" t="str">
        <f t="shared" si="12"/>
        <v>ASHC</v>
      </c>
      <c r="D14" s="14" t="str">
        <f t="shared" si="12"/>
        <v>CT</v>
      </c>
      <c r="E14" s="11">
        <v>1.0</v>
      </c>
      <c r="F14" s="5">
        <f>IFERROR(__xludf.DUMMYFUNCTION("""COMPUTED_VALUE"""),13.0)</f>
        <v>13</v>
      </c>
      <c r="G14" s="5">
        <f>IFERROR(__xludf.DUMMYFUNCTION("""COMPUTED_VALUE"""),51.13)</f>
        <v>51.13</v>
      </c>
      <c r="H14" s="5">
        <f>IFERROR(__xludf.DUMMYFUNCTION("""COMPUTED_VALUE"""),0.0)</f>
        <v>0</v>
      </c>
      <c r="I14" s="11"/>
    </row>
    <row r="15" ht="15.75" customHeight="1">
      <c r="A15" s="5" t="str">
        <f t="shared" ref="A15:D15" si="13">A14</f>
        <v>1124ASHC</v>
      </c>
      <c r="B15" s="13">
        <f t="shared" si="13"/>
        <v>45609</v>
      </c>
      <c r="C15" s="14" t="str">
        <f t="shared" si="13"/>
        <v>ASHC</v>
      </c>
      <c r="D15" s="14" t="str">
        <f t="shared" si="13"/>
        <v>CT</v>
      </c>
      <c r="E15" s="11">
        <v>1.0</v>
      </c>
      <c r="F15" s="5">
        <f>IFERROR(__xludf.DUMMYFUNCTION("""COMPUTED_VALUE"""),14.0)</f>
        <v>14</v>
      </c>
      <c r="G15" s="5">
        <f>IFERROR(__xludf.DUMMYFUNCTION("""COMPUTED_VALUE"""),59.49)</f>
        <v>59.49</v>
      </c>
      <c r="H15" s="5">
        <f>IFERROR(__xludf.DUMMYFUNCTION("""COMPUTED_VALUE"""),0.0)</f>
        <v>0</v>
      </c>
      <c r="I15" s="11"/>
    </row>
    <row r="16" ht="15.75" customHeight="1">
      <c r="A16" s="5" t="str">
        <f t="shared" ref="A16:D16" si="14">A15</f>
        <v>1124ASHC</v>
      </c>
      <c r="B16" s="13">
        <f t="shared" si="14"/>
        <v>45609</v>
      </c>
      <c r="C16" s="14" t="str">
        <f t="shared" si="14"/>
        <v>ASHC</v>
      </c>
      <c r="D16" s="14" t="str">
        <f t="shared" si="14"/>
        <v>CT</v>
      </c>
      <c r="E16" s="11">
        <v>1.0</v>
      </c>
      <c r="F16" s="5">
        <f>IFERROR(__xludf.DUMMYFUNCTION("""COMPUTED_VALUE"""),15.0)</f>
        <v>15</v>
      </c>
      <c r="G16" s="5">
        <f>IFERROR(__xludf.DUMMYFUNCTION("""COMPUTED_VALUE"""),89.57)</f>
        <v>89.57</v>
      </c>
      <c r="H16" s="5">
        <f>IFERROR(__xludf.DUMMYFUNCTION("""COMPUTED_VALUE"""),0.0)</f>
        <v>0</v>
      </c>
      <c r="I16" s="11"/>
    </row>
    <row r="17" ht="15.75" customHeight="1">
      <c r="A17" s="5" t="str">
        <f t="shared" ref="A17:D17" si="15">A16</f>
        <v>1124ASHC</v>
      </c>
      <c r="B17" s="13">
        <f t="shared" si="15"/>
        <v>45609</v>
      </c>
      <c r="C17" s="14" t="str">
        <f t="shared" si="15"/>
        <v>ASHC</v>
      </c>
      <c r="D17" s="14" t="str">
        <f t="shared" si="15"/>
        <v>CT</v>
      </c>
      <c r="E17" s="11">
        <v>1.0</v>
      </c>
      <c r="F17" s="5">
        <f>IFERROR(__xludf.DUMMYFUNCTION("""COMPUTED_VALUE"""),16.0)</f>
        <v>16</v>
      </c>
      <c r="G17" s="5">
        <f>IFERROR(__xludf.DUMMYFUNCTION("""COMPUTED_VALUE"""),50.71)</f>
        <v>50.71</v>
      </c>
      <c r="H17" s="5">
        <f>IFERROR(__xludf.DUMMYFUNCTION("""COMPUTED_VALUE"""),0.0)</f>
        <v>0</v>
      </c>
      <c r="I17" s="11"/>
    </row>
    <row r="18" ht="15.75" customHeight="1">
      <c r="A18" s="5" t="str">
        <f t="shared" ref="A18:D18" si="16">A17</f>
        <v>1124ASHC</v>
      </c>
      <c r="B18" s="13">
        <f t="shared" si="16"/>
        <v>45609</v>
      </c>
      <c r="C18" s="14" t="str">
        <f t="shared" si="16"/>
        <v>ASHC</v>
      </c>
      <c r="D18" s="14" t="str">
        <f t="shared" si="16"/>
        <v>CT</v>
      </c>
      <c r="E18" s="11">
        <v>1.0</v>
      </c>
      <c r="F18" s="5">
        <f>IFERROR(__xludf.DUMMYFUNCTION("""COMPUTED_VALUE"""),17.0)</f>
        <v>17</v>
      </c>
      <c r="G18" s="5">
        <f>IFERROR(__xludf.DUMMYFUNCTION("""COMPUTED_VALUE"""),62.08)</f>
        <v>62.08</v>
      </c>
      <c r="H18" s="5">
        <f>IFERROR(__xludf.DUMMYFUNCTION("""COMPUTED_VALUE"""),0.0)</f>
        <v>0</v>
      </c>
      <c r="I18" s="11"/>
    </row>
    <row r="19" ht="15.75" customHeight="1">
      <c r="A19" s="5" t="str">
        <f t="shared" ref="A19:D19" si="17">A18</f>
        <v>1124ASHC</v>
      </c>
      <c r="B19" s="13">
        <f t="shared" si="17"/>
        <v>45609</v>
      </c>
      <c r="C19" s="14" t="str">
        <f t="shared" si="17"/>
        <v>ASHC</v>
      </c>
      <c r="D19" s="14" t="str">
        <f t="shared" si="17"/>
        <v>CT</v>
      </c>
      <c r="E19" s="11">
        <v>1.0</v>
      </c>
      <c r="F19" s="5">
        <f>IFERROR(__xludf.DUMMYFUNCTION("""COMPUTED_VALUE"""),18.0)</f>
        <v>18</v>
      </c>
      <c r="G19" s="5">
        <f>IFERROR(__xludf.DUMMYFUNCTION("""COMPUTED_VALUE"""),62.45)</f>
        <v>62.45</v>
      </c>
      <c r="H19" s="5">
        <f>IFERROR(__xludf.DUMMYFUNCTION("""COMPUTED_VALUE"""),0.0)</f>
        <v>0</v>
      </c>
      <c r="I19" s="11"/>
    </row>
    <row r="20" ht="15.75" customHeight="1">
      <c r="A20" s="5" t="str">
        <f t="shared" ref="A20:D20" si="18">A19</f>
        <v>1124ASHC</v>
      </c>
      <c r="B20" s="13">
        <f t="shared" si="18"/>
        <v>45609</v>
      </c>
      <c r="C20" s="14" t="str">
        <f t="shared" si="18"/>
        <v>ASHC</v>
      </c>
      <c r="D20" s="14" t="str">
        <f t="shared" si="18"/>
        <v>CT</v>
      </c>
      <c r="E20" s="11">
        <v>1.0</v>
      </c>
      <c r="F20" s="5">
        <f>IFERROR(__xludf.DUMMYFUNCTION("""COMPUTED_VALUE"""),19.0)</f>
        <v>19</v>
      </c>
      <c r="G20" s="5">
        <f>IFERROR(__xludf.DUMMYFUNCTION("""COMPUTED_VALUE"""),59.33)</f>
        <v>59.33</v>
      </c>
      <c r="H20" s="5">
        <f>IFERROR(__xludf.DUMMYFUNCTION("""COMPUTED_VALUE"""),0.0)</f>
        <v>0</v>
      </c>
      <c r="I20" s="11"/>
    </row>
    <row r="21" ht="15.75" customHeight="1">
      <c r="A21" s="5" t="str">
        <f t="shared" ref="A21:D21" si="19">A20</f>
        <v>1124ASHC</v>
      </c>
      <c r="B21" s="13">
        <f t="shared" si="19"/>
        <v>45609</v>
      </c>
      <c r="C21" s="14" t="str">
        <f t="shared" si="19"/>
        <v>ASHC</v>
      </c>
      <c r="D21" s="14" t="str">
        <f t="shared" si="19"/>
        <v>CT</v>
      </c>
      <c r="E21" s="11">
        <v>1.0</v>
      </c>
      <c r="F21" s="5">
        <f>IFERROR(__xludf.DUMMYFUNCTION("""COMPUTED_VALUE"""),20.0)</f>
        <v>20</v>
      </c>
      <c r="G21" s="5">
        <f>IFERROR(__xludf.DUMMYFUNCTION("""COMPUTED_VALUE"""),58.99)</f>
        <v>58.99</v>
      </c>
      <c r="H21" s="5">
        <f>IFERROR(__xludf.DUMMYFUNCTION("""COMPUTED_VALUE"""),0.0)</f>
        <v>0</v>
      </c>
      <c r="I21" s="11"/>
    </row>
    <row r="22" ht="15.75" customHeight="1">
      <c r="A22" s="5" t="str">
        <f t="shared" ref="A22:D22" si="20">A21</f>
        <v>1124ASHC</v>
      </c>
      <c r="B22" s="13">
        <f t="shared" si="20"/>
        <v>45609</v>
      </c>
      <c r="C22" s="14" t="str">
        <f t="shared" si="20"/>
        <v>ASHC</v>
      </c>
      <c r="D22" s="14" t="str">
        <f t="shared" si="20"/>
        <v>CT</v>
      </c>
      <c r="E22" s="11">
        <v>1.0</v>
      </c>
      <c r="F22" s="5">
        <f>IFERROR(__xludf.DUMMYFUNCTION("""COMPUTED_VALUE"""),21.0)</f>
        <v>21</v>
      </c>
      <c r="G22" s="5">
        <f>IFERROR(__xludf.DUMMYFUNCTION("""COMPUTED_VALUE"""),49.25)</f>
        <v>49.25</v>
      </c>
      <c r="H22" s="5">
        <f>IFERROR(__xludf.DUMMYFUNCTION("""COMPUTED_VALUE"""),0.0)</f>
        <v>0</v>
      </c>
      <c r="I22" s="11"/>
    </row>
    <row r="23" ht="15.75" customHeight="1">
      <c r="A23" s="5" t="str">
        <f t="shared" ref="A23:D23" si="21">A22</f>
        <v>1124ASHC</v>
      </c>
      <c r="B23" s="13">
        <f t="shared" si="21"/>
        <v>45609</v>
      </c>
      <c r="C23" s="14" t="str">
        <f t="shared" si="21"/>
        <v>ASHC</v>
      </c>
      <c r="D23" s="14" t="str">
        <f t="shared" si="21"/>
        <v>CT</v>
      </c>
      <c r="E23" s="11">
        <v>1.0</v>
      </c>
      <c r="F23" s="5">
        <f>IFERROR(__xludf.DUMMYFUNCTION("""COMPUTED_VALUE"""),22.0)</f>
        <v>22</v>
      </c>
      <c r="G23" s="5">
        <f>IFERROR(__xludf.DUMMYFUNCTION("""COMPUTED_VALUE"""),77.26)</f>
        <v>77.26</v>
      </c>
      <c r="H23" s="5">
        <f>IFERROR(__xludf.DUMMYFUNCTION("""COMPUTED_VALUE"""),0.0)</f>
        <v>0</v>
      </c>
      <c r="I23" s="11"/>
    </row>
    <row r="24" ht="15.75" customHeight="1">
      <c r="A24" s="5" t="str">
        <f t="shared" ref="A24:D24" si="22">A23</f>
        <v>1124ASHC</v>
      </c>
      <c r="B24" s="13">
        <f t="shared" si="22"/>
        <v>45609</v>
      </c>
      <c r="C24" s="14" t="str">
        <f t="shared" si="22"/>
        <v>ASHC</v>
      </c>
      <c r="D24" s="14" t="str">
        <f t="shared" si="22"/>
        <v>CT</v>
      </c>
      <c r="E24" s="11">
        <v>1.0</v>
      </c>
      <c r="F24" s="5">
        <f>IFERROR(__xludf.DUMMYFUNCTION("""COMPUTED_VALUE"""),23.0)</f>
        <v>23</v>
      </c>
      <c r="G24" s="5">
        <f>IFERROR(__xludf.DUMMYFUNCTION("""COMPUTED_VALUE"""),69.14)</f>
        <v>69.14</v>
      </c>
      <c r="H24" s="5">
        <f>IFERROR(__xludf.DUMMYFUNCTION("""COMPUTED_VALUE"""),0.0)</f>
        <v>0</v>
      </c>
      <c r="I24" s="11"/>
    </row>
    <row r="25" ht="15.75" customHeight="1">
      <c r="A25" s="5" t="str">
        <f t="shared" ref="A25:D25" si="23">A24</f>
        <v>1124ASHC</v>
      </c>
      <c r="B25" s="13">
        <f t="shared" si="23"/>
        <v>45609</v>
      </c>
      <c r="C25" s="14" t="str">
        <f t="shared" si="23"/>
        <v>ASHC</v>
      </c>
      <c r="D25" s="14" t="str">
        <f t="shared" si="23"/>
        <v>CT</v>
      </c>
      <c r="E25" s="11">
        <v>1.0</v>
      </c>
      <c r="F25" s="5">
        <f>IFERROR(__xludf.DUMMYFUNCTION("""COMPUTED_VALUE"""),24.0)</f>
        <v>24</v>
      </c>
      <c r="G25" s="5">
        <f>IFERROR(__xludf.DUMMYFUNCTION("""COMPUTED_VALUE"""),68.24)</f>
        <v>68.24</v>
      </c>
      <c r="H25" s="5">
        <f>IFERROR(__xludf.DUMMYFUNCTION("""COMPUTED_VALUE"""),0.0)</f>
        <v>0</v>
      </c>
      <c r="I25" s="11"/>
    </row>
    <row r="26" ht="15.75" customHeight="1">
      <c r="A26" s="5" t="str">
        <f t="shared" ref="A26:D26" si="24">A25</f>
        <v>1124ASHC</v>
      </c>
      <c r="B26" s="13">
        <f t="shared" si="24"/>
        <v>45609</v>
      </c>
      <c r="C26" s="14" t="str">
        <f t="shared" si="24"/>
        <v>ASHC</v>
      </c>
      <c r="D26" s="14" t="str">
        <f t="shared" si="24"/>
        <v>CT</v>
      </c>
      <c r="E26" s="11">
        <v>1.0</v>
      </c>
      <c r="F26" s="5">
        <f>IFERROR(__xludf.DUMMYFUNCTION("""COMPUTED_VALUE"""),25.0)</f>
        <v>25</v>
      </c>
      <c r="G26" s="5"/>
      <c r="H26" s="5">
        <f>IFERROR(__xludf.DUMMYFUNCTION("""COMPUTED_VALUE"""),1.0)</f>
        <v>1</v>
      </c>
      <c r="I26" s="11"/>
    </row>
    <row r="27" ht="15.75" customHeight="1">
      <c r="A27" s="5" t="str">
        <f t="shared" ref="A27:D27" si="25">A26</f>
        <v>1124ASHC</v>
      </c>
      <c r="B27" s="13">
        <f t="shared" si="25"/>
        <v>45609</v>
      </c>
      <c r="C27" s="14" t="str">
        <f t="shared" si="25"/>
        <v>ASHC</v>
      </c>
      <c r="D27" s="14" t="str">
        <f t="shared" si="25"/>
        <v>CT</v>
      </c>
      <c r="E27" s="11">
        <v>1.0</v>
      </c>
      <c r="F27" s="5">
        <f>IFERROR(__xludf.DUMMYFUNCTION("""COMPUTED_VALUE"""),26.0)</f>
        <v>26</v>
      </c>
      <c r="G27" s="5"/>
      <c r="H27" s="5">
        <f>IFERROR(__xludf.DUMMYFUNCTION("""COMPUTED_VALUE"""),1.0)</f>
        <v>1</v>
      </c>
      <c r="I27" s="11"/>
    </row>
    <row r="28" ht="15.75" customHeight="1">
      <c r="A28" s="5" t="str">
        <f t="shared" ref="A28:D28" si="26">A27</f>
        <v>1124ASHC</v>
      </c>
      <c r="B28" s="13">
        <f t="shared" si="26"/>
        <v>45609</v>
      </c>
      <c r="C28" s="14" t="str">
        <f t="shared" si="26"/>
        <v>ASHC</v>
      </c>
      <c r="D28" s="14" t="str">
        <f t="shared" si="26"/>
        <v>CT</v>
      </c>
      <c r="E28" s="11">
        <v>1.0</v>
      </c>
      <c r="F28" s="5">
        <f>IFERROR(__xludf.DUMMYFUNCTION("""COMPUTED_VALUE"""),27.0)</f>
        <v>27</v>
      </c>
      <c r="G28" s="5"/>
      <c r="H28" s="5">
        <f>IFERROR(__xludf.DUMMYFUNCTION("""COMPUTED_VALUE"""),1.0)</f>
        <v>1</v>
      </c>
      <c r="I28" s="11"/>
    </row>
    <row r="29" ht="15.75" customHeight="1">
      <c r="A29" s="5" t="str">
        <f t="shared" ref="A29:D29" si="27">A28</f>
        <v>1124ASHC</v>
      </c>
      <c r="B29" s="13">
        <f t="shared" si="27"/>
        <v>45609</v>
      </c>
      <c r="C29" s="14" t="str">
        <f t="shared" si="27"/>
        <v>ASHC</v>
      </c>
      <c r="D29" s="14" t="str">
        <f t="shared" si="27"/>
        <v>CT</v>
      </c>
      <c r="E29" s="11">
        <v>1.0</v>
      </c>
      <c r="F29" s="5">
        <f>IFERROR(__xludf.DUMMYFUNCTION("""COMPUTED_VALUE"""),28.0)</f>
        <v>28</v>
      </c>
      <c r="G29" s="5"/>
      <c r="H29" s="5">
        <f>IFERROR(__xludf.DUMMYFUNCTION("""COMPUTED_VALUE"""),1.0)</f>
        <v>1</v>
      </c>
      <c r="I29" s="11"/>
    </row>
    <row r="30" ht="15.75" customHeight="1">
      <c r="A30" s="5" t="str">
        <f t="shared" ref="A30:D30" si="28">A29</f>
        <v>1124ASHC</v>
      </c>
      <c r="B30" s="13">
        <f t="shared" si="28"/>
        <v>45609</v>
      </c>
      <c r="C30" s="14" t="str">
        <f t="shared" si="28"/>
        <v>ASHC</v>
      </c>
      <c r="D30" s="14" t="str">
        <f t="shared" si="28"/>
        <v>CT</v>
      </c>
      <c r="E30" s="11">
        <v>1.0</v>
      </c>
      <c r="F30" s="5">
        <f>IFERROR(__xludf.DUMMYFUNCTION("""COMPUTED_VALUE"""),29.0)</f>
        <v>29</v>
      </c>
      <c r="G30" s="5"/>
      <c r="H30" s="5">
        <f>IFERROR(__xludf.DUMMYFUNCTION("""COMPUTED_VALUE"""),1.0)</f>
        <v>1</v>
      </c>
      <c r="I30" s="11"/>
    </row>
    <row r="31" ht="15.75" customHeight="1">
      <c r="A31" s="5" t="str">
        <f t="shared" ref="A31:D31" si="29">A30</f>
        <v>1124ASHC</v>
      </c>
      <c r="B31" s="13">
        <f t="shared" si="29"/>
        <v>45609</v>
      </c>
      <c r="C31" s="14" t="str">
        <f t="shared" si="29"/>
        <v>ASHC</v>
      </c>
      <c r="D31" s="14" t="str">
        <f t="shared" si="29"/>
        <v>CT</v>
      </c>
      <c r="E31" s="11">
        <v>1.0</v>
      </c>
      <c r="F31" s="5">
        <f>IFERROR(__xludf.DUMMYFUNCTION("""COMPUTED_VALUE"""),30.0)</f>
        <v>30</v>
      </c>
      <c r="G31" s="5"/>
      <c r="H31" s="5">
        <f>IFERROR(__xludf.DUMMYFUNCTION("""COMPUTED_VALUE"""),1.0)</f>
        <v>1</v>
      </c>
      <c r="I31" s="11"/>
    </row>
    <row r="32" ht="15.75" customHeight="1">
      <c r="A32" s="5" t="str">
        <f t="shared" ref="A32:D32" si="30">A31</f>
        <v>1124ASHC</v>
      </c>
      <c r="B32" s="13">
        <f t="shared" si="30"/>
        <v>45609</v>
      </c>
      <c r="C32" s="14" t="str">
        <f t="shared" si="30"/>
        <v>ASHC</v>
      </c>
      <c r="D32" s="14" t="str">
        <f t="shared" si="30"/>
        <v>CT</v>
      </c>
      <c r="E32" s="11">
        <v>1.0</v>
      </c>
      <c r="F32" s="5">
        <f>IFERROR(__xludf.DUMMYFUNCTION("""COMPUTED_VALUE"""),31.0)</f>
        <v>31</v>
      </c>
      <c r="G32" s="5"/>
      <c r="H32" s="5">
        <f>IFERROR(__xludf.DUMMYFUNCTION("""COMPUTED_VALUE"""),1.0)</f>
        <v>1</v>
      </c>
      <c r="I32" s="11"/>
    </row>
    <row r="33" ht="15.75" customHeight="1">
      <c r="A33" s="5" t="str">
        <f t="shared" ref="A33:D33" si="31">A32</f>
        <v>1124ASHC</v>
      </c>
      <c r="B33" s="13">
        <f t="shared" si="31"/>
        <v>45609</v>
      </c>
      <c r="C33" s="14" t="str">
        <f t="shared" si="31"/>
        <v>ASHC</v>
      </c>
      <c r="D33" s="14" t="str">
        <f t="shared" si="31"/>
        <v>CT</v>
      </c>
      <c r="E33" s="11">
        <v>1.0</v>
      </c>
      <c r="F33" s="5">
        <f>IFERROR(__xludf.DUMMYFUNCTION("""COMPUTED_VALUE"""),32.0)</f>
        <v>32</v>
      </c>
      <c r="G33" s="5"/>
      <c r="H33" s="5">
        <f>IFERROR(__xludf.DUMMYFUNCTION("""COMPUTED_VALUE"""),1.0)</f>
        <v>1</v>
      </c>
      <c r="I33" s="11"/>
    </row>
    <row r="34" ht="15.75" customHeight="1">
      <c r="A34" s="5" t="str">
        <f t="shared" ref="A34:D34" si="32">A33</f>
        <v>1124ASHC</v>
      </c>
      <c r="B34" s="13">
        <f t="shared" si="32"/>
        <v>45609</v>
      </c>
      <c r="C34" s="14" t="str">
        <f t="shared" si="32"/>
        <v>ASHC</v>
      </c>
      <c r="D34" s="14" t="str">
        <f t="shared" si="32"/>
        <v>CT</v>
      </c>
      <c r="E34" s="11">
        <v>1.0</v>
      </c>
      <c r="F34" s="5">
        <f>IFERROR(__xludf.DUMMYFUNCTION("""COMPUTED_VALUE"""),33.0)</f>
        <v>33</v>
      </c>
      <c r="G34" s="5"/>
      <c r="H34" s="5">
        <f>IFERROR(__xludf.DUMMYFUNCTION("""COMPUTED_VALUE"""),1.0)</f>
        <v>1</v>
      </c>
      <c r="I34" s="11"/>
    </row>
    <row r="35" ht="15.75" customHeight="1">
      <c r="A35" s="5" t="str">
        <f t="shared" ref="A35:D35" si="33">A34</f>
        <v>1124ASHC</v>
      </c>
      <c r="B35" s="13">
        <f t="shared" si="33"/>
        <v>45609</v>
      </c>
      <c r="C35" s="14" t="str">
        <f t="shared" si="33"/>
        <v>ASHC</v>
      </c>
      <c r="D35" s="14" t="str">
        <f t="shared" si="33"/>
        <v>CT</v>
      </c>
      <c r="E35" s="11">
        <v>1.0</v>
      </c>
      <c r="F35" s="5">
        <f>IFERROR(__xludf.DUMMYFUNCTION("""COMPUTED_VALUE"""),34.0)</f>
        <v>34</v>
      </c>
      <c r="G35" s="5"/>
      <c r="H35" s="5">
        <f>IFERROR(__xludf.DUMMYFUNCTION("""COMPUTED_VALUE"""),1.0)</f>
        <v>1</v>
      </c>
      <c r="I35" s="11"/>
    </row>
    <row r="36" ht="15.75" customHeight="1">
      <c r="A36" s="5" t="str">
        <f t="shared" ref="A36:D36" si="34">A35</f>
        <v>1124ASHC</v>
      </c>
      <c r="B36" s="13">
        <f t="shared" si="34"/>
        <v>45609</v>
      </c>
      <c r="C36" s="14" t="str">
        <f t="shared" si="34"/>
        <v>ASHC</v>
      </c>
      <c r="D36" s="14" t="str">
        <f t="shared" si="34"/>
        <v>CT</v>
      </c>
      <c r="E36" s="11">
        <v>1.0</v>
      </c>
      <c r="F36" s="5">
        <f>IFERROR(__xludf.DUMMYFUNCTION("""COMPUTED_VALUE"""),35.0)</f>
        <v>35</v>
      </c>
      <c r="G36" s="5"/>
      <c r="H36" s="5">
        <f>IFERROR(__xludf.DUMMYFUNCTION("""COMPUTED_VALUE"""),1.0)</f>
        <v>1</v>
      </c>
      <c r="I36" s="11"/>
    </row>
    <row r="37" ht="15.75" customHeight="1">
      <c r="A37" s="5" t="str">
        <f t="shared" ref="A37:D37" si="35">A36</f>
        <v>1124ASHC</v>
      </c>
      <c r="B37" s="13">
        <f t="shared" si="35"/>
        <v>45609</v>
      </c>
      <c r="C37" s="14" t="str">
        <f t="shared" si="35"/>
        <v>ASHC</v>
      </c>
      <c r="D37" s="14" t="str">
        <f t="shared" si="35"/>
        <v>CT</v>
      </c>
      <c r="E37" s="11">
        <v>1.0</v>
      </c>
      <c r="F37" s="5">
        <f>IFERROR(__xludf.DUMMYFUNCTION("""COMPUTED_VALUE"""),36.0)</f>
        <v>36</v>
      </c>
      <c r="G37" s="5"/>
      <c r="H37" s="5">
        <f>IFERROR(__xludf.DUMMYFUNCTION("""COMPUTED_VALUE"""),1.0)</f>
        <v>1</v>
      </c>
      <c r="I37" s="11"/>
    </row>
    <row r="38" ht="15.75" customHeight="1">
      <c r="A38" s="5" t="str">
        <f t="shared" ref="A38:D38" si="36">A37</f>
        <v>1124ASHC</v>
      </c>
      <c r="B38" s="13">
        <f t="shared" si="36"/>
        <v>45609</v>
      </c>
      <c r="C38" s="14" t="str">
        <f t="shared" si="36"/>
        <v>ASHC</v>
      </c>
      <c r="D38" s="14" t="str">
        <f t="shared" si="36"/>
        <v>CT</v>
      </c>
      <c r="E38" s="11">
        <v>1.0</v>
      </c>
      <c r="F38" s="5">
        <f>IFERROR(__xludf.DUMMYFUNCTION("""COMPUTED_VALUE"""),37.0)</f>
        <v>37</v>
      </c>
      <c r="G38" s="5"/>
      <c r="H38" s="5">
        <f>IFERROR(__xludf.DUMMYFUNCTION("""COMPUTED_VALUE"""),1.0)</f>
        <v>1</v>
      </c>
      <c r="I38" s="11"/>
    </row>
    <row r="39" ht="15.75" customHeight="1">
      <c r="A39" s="5" t="str">
        <f t="shared" ref="A39:D39" si="37">A38</f>
        <v>1124ASHC</v>
      </c>
      <c r="B39" s="13">
        <f t="shared" si="37"/>
        <v>45609</v>
      </c>
      <c r="C39" s="14" t="str">
        <f t="shared" si="37"/>
        <v>ASHC</v>
      </c>
      <c r="D39" s="14" t="str">
        <f t="shared" si="37"/>
        <v>CT</v>
      </c>
      <c r="E39" s="11">
        <v>1.0</v>
      </c>
      <c r="F39" s="5">
        <f>IFERROR(__xludf.DUMMYFUNCTION("""COMPUTED_VALUE"""),38.0)</f>
        <v>38</v>
      </c>
      <c r="G39" s="5"/>
      <c r="H39" s="5">
        <f>IFERROR(__xludf.DUMMYFUNCTION("""COMPUTED_VALUE"""),1.0)</f>
        <v>1</v>
      </c>
      <c r="I39" s="11"/>
    </row>
    <row r="40" ht="15.75" customHeight="1">
      <c r="A40" s="5" t="str">
        <f t="shared" ref="A40:D40" si="38">A39</f>
        <v>1124ASHC</v>
      </c>
      <c r="B40" s="13">
        <f t="shared" si="38"/>
        <v>45609</v>
      </c>
      <c r="C40" s="14" t="str">
        <f t="shared" si="38"/>
        <v>ASHC</v>
      </c>
      <c r="D40" s="14" t="str">
        <f t="shared" si="38"/>
        <v>CT</v>
      </c>
      <c r="E40" s="11">
        <v>1.0</v>
      </c>
      <c r="F40" s="5">
        <f>IFERROR(__xludf.DUMMYFUNCTION("""COMPUTED_VALUE"""),39.0)</f>
        <v>39</v>
      </c>
      <c r="G40" s="5"/>
      <c r="H40" s="5">
        <f>IFERROR(__xludf.DUMMYFUNCTION("""COMPUTED_VALUE"""),1.0)</f>
        <v>1</v>
      </c>
      <c r="I40" s="11"/>
    </row>
    <row r="41" ht="15.75" customHeight="1">
      <c r="A41" s="5" t="str">
        <f t="shared" ref="A41:D41" si="39">A40</f>
        <v>1124ASHC</v>
      </c>
      <c r="B41" s="13">
        <f t="shared" si="39"/>
        <v>45609</v>
      </c>
      <c r="C41" s="14" t="str">
        <f t="shared" si="39"/>
        <v>ASHC</v>
      </c>
      <c r="D41" s="14" t="str">
        <f t="shared" si="39"/>
        <v>CT</v>
      </c>
      <c r="E41" s="11">
        <v>1.0</v>
      </c>
      <c r="F41" s="5">
        <f>IFERROR(__xludf.DUMMYFUNCTION("""COMPUTED_VALUE"""),40.0)</f>
        <v>40</v>
      </c>
      <c r="G41" s="5"/>
      <c r="H41" s="5">
        <f>IFERROR(__xludf.DUMMYFUNCTION("""COMPUTED_VALUE"""),1.0)</f>
        <v>1</v>
      </c>
      <c r="I41" s="11"/>
    </row>
    <row r="42" ht="15.75" customHeight="1">
      <c r="A42" s="5" t="str">
        <f t="shared" ref="A42:D42" si="40">A41</f>
        <v>1124ASHC</v>
      </c>
      <c r="B42" s="13">
        <f t="shared" si="40"/>
        <v>45609</v>
      </c>
      <c r="C42" s="14" t="str">
        <f t="shared" si="40"/>
        <v>ASHC</v>
      </c>
      <c r="D42" s="14" t="str">
        <f t="shared" si="40"/>
        <v>CT</v>
      </c>
      <c r="E42" s="11">
        <v>1.0</v>
      </c>
      <c r="F42" s="5">
        <f>IFERROR(__xludf.DUMMYFUNCTION("""COMPUTED_VALUE"""),41.0)</f>
        <v>41</v>
      </c>
      <c r="G42" s="5"/>
      <c r="H42" s="5">
        <f>IFERROR(__xludf.DUMMYFUNCTION("""COMPUTED_VALUE"""),1.0)</f>
        <v>1</v>
      </c>
      <c r="I42" s="11"/>
    </row>
    <row r="43" ht="15.75" customHeight="1">
      <c r="A43" s="5" t="str">
        <f t="shared" ref="A43:D43" si="41">A42</f>
        <v>1124ASHC</v>
      </c>
      <c r="B43" s="13">
        <f t="shared" si="41"/>
        <v>45609</v>
      </c>
      <c r="C43" s="14" t="str">
        <f t="shared" si="41"/>
        <v>ASHC</v>
      </c>
      <c r="D43" s="14" t="str">
        <f t="shared" si="41"/>
        <v>CT</v>
      </c>
      <c r="E43" s="11">
        <v>1.0</v>
      </c>
      <c r="F43" s="5">
        <f>IFERROR(__xludf.DUMMYFUNCTION("""COMPUTED_VALUE"""),42.0)</f>
        <v>42</v>
      </c>
      <c r="G43" s="5"/>
      <c r="H43" s="5">
        <f>IFERROR(__xludf.DUMMYFUNCTION("""COMPUTED_VALUE"""),1.0)</f>
        <v>1</v>
      </c>
      <c r="I43" s="11"/>
    </row>
    <row r="44" ht="15.75" customHeight="1">
      <c r="A44" s="5" t="str">
        <f t="shared" ref="A44:D44" si="42">A43</f>
        <v>1124ASHC</v>
      </c>
      <c r="B44" s="13">
        <f t="shared" si="42"/>
        <v>45609</v>
      </c>
      <c r="C44" s="14" t="str">
        <f t="shared" si="42"/>
        <v>ASHC</v>
      </c>
      <c r="D44" s="14" t="str">
        <f t="shared" si="42"/>
        <v>CT</v>
      </c>
      <c r="E44" s="11">
        <v>1.0</v>
      </c>
      <c r="F44" s="5">
        <f>IFERROR(__xludf.DUMMYFUNCTION("""COMPUTED_VALUE"""),43.0)</f>
        <v>43</v>
      </c>
      <c r="G44" s="5"/>
      <c r="H44" s="5">
        <f>IFERROR(__xludf.DUMMYFUNCTION("""COMPUTED_VALUE"""),1.0)</f>
        <v>1</v>
      </c>
      <c r="I44" s="11"/>
    </row>
    <row r="45" ht="15.75" customHeight="1">
      <c r="A45" s="5" t="str">
        <f t="shared" ref="A45:D45" si="43">A44</f>
        <v>1124ASHC</v>
      </c>
      <c r="B45" s="13">
        <f t="shared" si="43"/>
        <v>45609</v>
      </c>
      <c r="C45" s="14" t="str">
        <f t="shared" si="43"/>
        <v>ASHC</v>
      </c>
      <c r="D45" s="14" t="str">
        <f t="shared" si="43"/>
        <v>CT</v>
      </c>
      <c r="E45" s="11">
        <v>1.0</v>
      </c>
      <c r="F45" s="5">
        <f>IFERROR(__xludf.DUMMYFUNCTION("""COMPUTED_VALUE"""),44.0)</f>
        <v>44</v>
      </c>
      <c r="G45" s="5"/>
      <c r="H45" s="5">
        <f>IFERROR(__xludf.DUMMYFUNCTION("""COMPUTED_VALUE"""),1.0)</f>
        <v>1</v>
      </c>
      <c r="I45" s="11"/>
    </row>
    <row r="46" ht="15.75" customHeight="1">
      <c r="A46" s="5" t="str">
        <f t="shared" ref="A46:D46" si="44">A45</f>
        <v>1124ASHC</v>
      </c>
      <c r="B46" s="13">
        <f t="shared" si="44"/>
        <v>45609</v>
      </c>
      <c r="C46" s="14" t="str">
        <f t="shared" si="44"/>
        <v>ASHC</v>
      </c>
      <c r="D46" s="14" t="str">
        <f t="shared" si="44"/>
        <v>CT</v>
      </c>
      <c r="E46" s="11">
        <v>1.0</v>
      </c>
      <c r="F46" s="5">
        <f>IFERROR(__xludf.DUMMYFUNCTION("""COMPUTED_VALUE"""),45.0)</f>
        <v>45</v>
      </c>
      <c r="G46" s="5"/>
      <c r="H46" s="5">
        <f>IFERROR(__xludf.DUMMYFUNCTION("""COMPUTED_VALUE"""),1.0)</f>
        <v>1</v>
      </c>
      <c r="I46" s="11"/>
    </row>
    <row r="47" ht="15.75" customHeight="1">
      <c r="A47" s="5" t="str">
        <f t="shared" ref="A47:D47" si="45">A46</f>
        <v>1124ASHC</v>
      </c>
      <c r="B47" s="13">
        <f t="shared" si="45"/>
        <v>45609</v>
      </c>
      <c r="C47" s="14" t="str">
        <f t="shared" si="45"/>
        <v>ASHC</v>
      </c>
      <c r="D47" s="14" t="str">
        <f t="shared" si="45"/>
        <v>CT</v>
      </c>
      <c r="E47" s="11">
        <v>1.0</v>
      </c>
      <c r="F47" s="5">
        <f>IFERROR(__xludf.DUMMYFUNCTION("""COMPUTED_VALUE"""),46.0)</f>
        <v>46</v>
      </c>
      <c r="G47" s="5"/>
      <c r="H47" s="5">
        <f>IFERROR(__xludf.DUMMYFUNCTION("""COMPUTED_VALUE"""),1.0)</f>
        <v>1</v>
      </c>
      <c r="I47" s="11"/>
    </row>
    <row r="48" ht="15.75" customHeight="1">
      <c r="A48" s="5" t="str">
        <f t="shared" ref="A48:D48" si="46">A47</f>
        <v>1124ASHC</v>
      </c>
      <c r="B48" s="13">
        <f t="shared" si="46"/>
        <v>45609</v>
      </c>
      <c r="C48" s="14" t="str">
        <f t="shared" si="46"/>
        <v>ASHC</v>
      </c>
      <c r="D48" s="14" t="str">
        <f t="shared" si="46"/>
        <v>CT</v>
      </c>
      <c r="E48" s="11">
        <v>1.0</v>
      </c>
      <c r="F48" s="5">
        <f>IFERROR(__xludf.DUMMYFUNCTION("""COMPUTED_VALUE"""),47.0)</f>
        <v>47</v>
      </c>
      <c r="G48" s="5"/>
      <c r="H48" s="5">
        <f>IFERROR(__xludf.DUMMYFUNCTION("""COMPUTED_VALUE"""),1.0)</f>
        <v>1</v>
      </c>
      <c r="I48" s="11"/>
    </row>
    <row r="49" ht="15.75" customHeight="1">
      <c r="A49" s="5" t="str">
        <f t="shared" ref="A49:D49" si="47">A48</f>
        <v>1124ASHC</v>
      </c>
      <c r="B49" s="13">
        <f t="shared" si="47"/>
        <v>45609</v>
      </c>
      <c r="C49" s="14" t="str">
        <f t="shared" si="47"/>
        <v>ASHC</v>
      </c>
      <c r="D49" s="14" t="str">
        <f t="shared" si="47"/>
        <v>CT</v>
      </c>
      <c r="E49" s="11">
        <v>1.0</v>
      </c>
      <c r="F49" s="5">
        <f>IFERROR(__xludf.DUMMYFUNCTION("""COMPUTED_VALUE"""),48.0)</f>
        <v>48</v>
      </c>
      <c r="G49" s="5"/>
      <c r="H49" s="5">
        <f>IFERROR(__xludf.DUMMYFUNCTION("""COMPUTED_VALUE"""),1.0)</f>
        <v>1</v>
      </c>
      <c r="I49" s="11"/>
    </row>
    <row r="50" ht="15.75" customHeight="1">
      <c r="A50" s="5" t="str">
        <f t="shared" ref="A50:D50" si="48">A49</f>
        <v>1124ASHC</v>
      </c>
      <c r="B50" s="13">
        <f t="shared" si="48"/>
        <v>45609</v>
      </c>
      <c r="C50" s="14" t="str">
        <f t="shared" si="48"/>
        <v>ASHC</v>
      </c>
      <c r="D50" s="14" t="str">
        <f t="shared" si="48"/>
        <v>CT</v>
      </c>
      <c r="E50" s="11">
        <v>1.0</v>
      </c>
      <c r="F50" s="5">
        <f>IFERROR(__xludf.DUMMYFUNCTION("""COMPUTED_VALUE"""),49.0)</f>
        <v>49</v>
      </c>
      <c r="G50" s="5"/>
      <c r="H50" s="5">
        <f>IFERROR(__xludf.DUMMYFUNCTION("""COMPUTED_VALUE"""),1.0)</f>
        <v>1</v>
      </c>
      <c r="I50" s="11"/>
    </row>
    <row r="51" ht="15.75" customHeight="1">
      <c r="A51" s="5" t="str">
        <f t="shared" ref="A51:D51" si="49">A50</f>
        <v>1124ASHC</v>
      </c>
      <c r="B51" s="13">
        <f t="shared" si="49"/>
        <v>45609</v>
      </c>
      <c r="C51" s="14" t="str">
        <f t="shared" si="49"/>
        <v>ASHC</v>
      </c>
      <c r="D51" s="14" t="str">
        <f t="shared" si="49"/>
        <v>CT</v>
      </c>
      <c r="E51" s="11">
        <v>1.0</v>
      </c>
      <c r="F51" s="5">
        <f>IFERROR(__xludf.DUMMYFUNCTION("""COMPUTED_VALUE"""),50.0)</f>
        <v>50</v>
      </c>
      <c r="G51" s="5"/>
      <c r="H51" s="5">
        <f>IFERROR(__xludf.DUMMYFUNCTION("""COMPUTED_VALUE"""),1.0)</f>
        <v>1</v>
      </c>
      <c r="I51" s="11"/>
    </row>
    <row r="52" ht="15.75" customHeight="1">
      <c r="A52" s="5" t="str">
        <f t="shared" ref="A52:D52" si="50">A51</f>
        <v>1124ASHC</v>
      </c>
      <c r="B52" s="13">
        <f t="shared" si="50"/>
        <v>45609</v>
      </c>
      <c r="C52" s="14" t="str">
        <f t="shared" si="50"/>
        <v>ASHC</v>
      </c>
      <c r="D52" s="14" t="str">
        <f t="shared" si="50"/>
        <v>CT</v>
      </c>
      <c r="E52" s="11">
        <v>1.0</v>
      </c>
      <c r="F52" s="5">
        <f>IFERROR(__xludf.DUMMYFUNCTION("""COMPUTED_VALUE"""),51.0)</f>
        <v>51</v>
      </c>
      <c r="G52" s="5"/>
      <c r="H52" s="5">
        <f>IFERROR(__xludf.DUMMYFUNCTION("""COMPUTED_VALUE"""),1.0)</f>
        <v>1</v>
      </c>
      <c r="I52" s="11"/>
    </row>
    <row r="53" ht="15.75" customHeight="1">
      <c r="A53" s="5" t="str">
        <f t="shared" ref="A53:D53" si="51">A52</f>
        <v>1124ASHC</v>
      </c>
      <c r="B53" s="13">
        <f t="shared" si="51"/>
        <v>45609</v>
      </c>
      <c r="C53" s="14" t="str">
        <f t="shared" si="51"/>
        <v>ASHC</v>
      </c>
      <c r="D53" s="14" t="str">
        <f t="shared" si="51"/>
        <v>CT</v>
      </c>
      <c r="E53" s="11">
        <v>1.0</v>
      </c>
      <c r="F53" s="5">
        <f>IFERROR(__xludf.DUMMYFUNCTION("""COMPUTED_VALUE"""),52.0)</f>
        <v>52</v>
      </c>
      <c r="G53" s="5"/>
      <c r="H53" s="5">
        <f>IFERROR(__xludf.DUMMYFUNCTION("""COMPUTED_VALUE"""),1.0)</f>
        <v>1</v>
      </c>
      <c r="I53" s="11"/>
    </row>
    <row r="54" ht="15.75" customHeight="1">
      <c r="A54" s="5" t="str">
        <f t="shared" ref="A54:D54" si="52">A53</f>
        <v>1124ASHC</v>
      </c>
      <c r="B54" s="13">
        <f t="shared" si="52"/>
        <v>45609</v>
      </c>
      <c r="C54" s="14" t="str">
        <f t="shared" si="52"/>
        <v>ASHC</v>
      </c>
      <c r="D54" s="14" t="str">
        <f t="shared" si="52"/>
        <v>CT</v>
      </c>
      <c r="E54" s="11">
        <v>1.0</v>
      </c>
      <c r="F54" s="5">
        <f>IFERROR(__xludf.DUMMYFUNCTION("""COMPUTED_VALUE"""),53.0)</f>
        <v>53</v>
      </c>
      <c r="G54" s="5"/>
      <c r="H54" s="5">
        <f>IFERROR(__xludf.DUMMYFUNCTION("""COMPUTED_VALUE"""),1.0)</f>
        <v>1</v>
      </c>
      <c r="I54" s="11"/>
    </row>
    <row r="55" ht="15.75" customHeight="1">
      <c r="A55" s="5" t="str">
        <f t="shared" ref="A55:D55" si="53">A54</f>
        <v>1124ASHC</v>
      </c>
      <c r="B55" s="13">
        <f t="shared" si="53"/>
        <v>45609</v>
      </c>
      <c r="C55" s="14" t="str">
        <f t="shared" si="53"/>
        <v>ASHC</v>
      </c>
      <c r="D55" s="14" t="str">
        <f t="shared" si="53"/>
        <v>CT</v>
      </c>
      <c r="E55" s="11">
        <v>1.0</v>
      </c>
      <c r="F55" s="5">
        <f>IFERROR(__xludf.DUMMYFUNCTION("""COMPUTED_VALUE"""),54.0)</f>
        <v>54</v>
      </c>
      <c r="G55" s="5"/>
      <c r="H55" s="5">
        <f>IFERROR(__xludf.DUMMYFUNCTION("""COMPUTED_VALUE"""),1.0)</f>
        <v>1</v>
      </c>
      <c r="I55" s="11"/>
    </row>
    <row r="56" ht="15.75" customHeight="1">
      <c r="A56" s="5" t="str">
        <f t="shared" ref="A56:D56" si="54">A55</f>
        <v>1124ASHC</v>
      </c>
      <c r="B56" s="13">
        <f t="shared" si="54"/>
        <v>45609</v>
      </c>
      <c r="C56" s="14" t="str">
        <f t="shared" si="54"/>
        <v>ASHC</v>
      </c>
      <c r="D56" s="14" t="str">
        <f t="shared" si="54"/>
        <v>CT</v>
      </c>
      <c r="E56" s="11">
        <v>1.0</v>
      </c>
      <c r="F56" s="5">
        <f>IFERROR(__xludf.DUMMYFUNCTION("""COMPUTED_VALUE"""),55.0)</f>
        <v>55</v>
      </c>
      <c r="G56" s="5"/>
      <c r="H56" s="5">
        <f>IFERROR(__xludf.DUMMYFUNCTION("""COMPUTED_VALUE"""),1.0)</f>
        <v>1</v>
      </c>
      <c r="I56" s="11"/>
    </row>
    <row r="57" ht="15.75" customHeight="1">
      <c r="A57" s="5" t="str">
        <f t="shared" ref="A57:D57" si="55">A56</f>
        <v>1124ASHC</v>
      </c>
      <c r="B57" s="13">
        <f t="shared" si="55"/>
        <v>45609</v>
      </c>
      <c r="C57" s="14" t="str">
        <f t="shared" si="55"/>
        <v>ASHC</v>
      </c>
      <c r="D57" s="14" t="str">
        <f t="shared" si="55"/>
        <v>CT</v>
      </c>
      <c r="E57" s="11">
        <v>1.0</v>
      </c>
      <c r="F57" s="5">
        <f>IFERROR(__xludf.DUMMYFUNCTION("""COMPUTED_VALUE"""),56.0)</f>
        <v>56</v>
      </c>
      <c r="G57" s="5"/>
      <c r="H57" s="5">
        <f>IFERROR(__xludf.DUMMYFUNCTION("""COMPUTED_VALUE"""),1.0)</f>
        <v>1</v>
      </c>
      <c r="I57" s="11"/>
    </row>
    <row r="58" ht="15.75" customHeight="1">
      <c r="A58" s="5" t="str">
        <f t="shared" ref="A58:D58" si="56">A57</f>
        <v>1124ASHC</v>
      </c>
      <c r="B58" s="13">
        <f t="shared" si="56"/>
        <v>45609</v>
      </c>
      <c r="C58" s="14" t="str">
        <f t="shared" si="56"/>
        <v>ASHC</v>
      </c>
      <c r="D58" s="14" t="str">
        <f t="shared" si="56"/>
        <v>CT</v>
      </c>
      <c r="E58" s="11">
        <v>1.0</v>
      </c>
      <c r="F58" s="5">
        <f>IFERROR(__xludf.DUMMYFUNCTION("""COMPUTED_VALUE"""),57.0)</f>
        <v>57</v>
      </c>
      <c r="G58" s="5"/>
      <c r="H58" s="5">
        <f>IFERROR(__xludf.DUMMYFUNCTION("""COMPUTED_VALUE"""),1.0)</f>
        <v>1</v>
      </c>
      <c r="I58" s="11"/>
    </row>
    <row r="59" ht="15.75" customHeight="1">
      <c r="A59" s="5" t="str">
        <f t="shared" ref="A59:D59" si="57">A58</f>
        <v>1124ASHC</v>
      </c>
      <c r="B59" s="13">
        <f t="shared" si="57"/>
        <v>45609</v>
      </c>
      <c r="C59" s="14" t="str">
        <f t="shared" si="57"/>
        <v>ASHC</v>
      </c>
      <c r="D59" s="14" t="str">
        <f t="shared" si="57"/>
        <v>CT</v>
      </c>
      <c r="E59" s="11">
        <v>1.0</v>
      </c>
      <c r="F59" s="5">
        <f>IFERROR(__xludf.DUMMYFUNCTION("""COMPUTED_VALUE"""),58.0)</f>
        <v>58</v>
      </c>
      <c r="G59" s="5"/>
      <c r="H59" s="5">
        <f>IFERROR(__xludf.DUMMYFUNCTION("""COMPUTED_VALUE"""),1.0)</f>
        <v>1</v>
      </c>
      <c r="I59" s="11"/>
    </row>
    <row r="60" ht="15.75" customHeight="1">
      <c r="A60" s="5" t="str">
        <f t="shared" ref="A60:D60" si="58">A59</f>
        <v>1124ASHC</v>
      </c>
      <c r="B60" s="13">
        <f t="shared" si="58"/>
        <v>45609</v>
      </c>
      <c r="C60" s="14" t="str">
        <f t="shared" si="58"/>
        <v>ASHC</v>
      </c>
      <c r="D60" s="14" t="str">
        <f t="shared" si="58"/>
        <v>CT</v>
      </c>
      <c r="E60" s="11">
        <v>1.0</v>
      </c>
      <c r="F60" s="5">
        <f>IFERROR(__xludf.DUMMYFUNCTION("""COMPUTED_VALUE"""),59.0)</f>
        <v>59</v>
      </c>
      <c r="G60" s="5"/>
      <c r="H60" s="5">
        <f>IFERROR(__xludf.DUMMYFUNCTION("""COMPUTED_VALUE"""),1.0)</f>
        <v>1</v>
      </c>
      <c r="I60" s="11"/>
    </row>
    <row r="61" ht="15.75" customHeight="1">
      <c r="A61" s="5" t="str">
        <f t="shared" ref="A61:D61" si="59">A60</f>
        <v>1124ASHC</v>
      </c>
      <c r="B61" s="13">
        <f t="shared" si="59"/>
        <v>45609</v>
      </c>
      <c r="C61" s="14" t="str">
        <f t="shared" si="59"/>
        <v>ASHC</v>
      </c>
      <c r="D61" s="14" t="str">
        <f t="shared" si="59"/>
        <v>CT</v>
      </c>
      <c r="E61" s="11">
        <v>1.0</v>
      </c>
      <c r="F61" s="5">
        <f>IFERROR(__xludf.DUMMYFUNCTION("""COMPUTED_VALUE"""),60.0)</f>
        <v>60</v>
      </c>
      <c r="G61" s="5"/>
      <c r="H61" s="5">
        <f>IFERROR(__xludf.DUMMYFUNCTION("""COMPUTED_VALUE"""),1.0)</f>
        <v>1</v>
      </c>
      <c r="I61" s="11"/>
    </row>
    <row r="62" ht="15.75" customHeight="1">
      <c r="A62" s="5" t="str">
        <f t="shared" ref="A62:D62" si="60">A61</f>
        <v>1124ASHC</v>
      </c>
      <c r="B62" s="13">
        <f t="shared" si="60"/>
        <v>45609</v>
      </c>
      <c r="C62" s="14" t="str">
        <f t="shared" si="60"/>
        <v>ASHC</v>
      </c>
      <c r="D62" s="14" t="str">
        <f t="shared" si="60"/>
        <v>CT</v>
      </c>
      <c r="E62" s="11">
        <v>1.0</v>
      </c>
      <c r="F62" s="5">
        <f>IFERROR(__xludf.DUMMYFUNCTION("""COMPUTED_VALUE"""),61.0)</f>
        <v>61</v>
      </c>
      <c r="G62" s="5"/>
      <c r="H62" s="5">
        <f>IFERROR(__xludf.DUMMYFUNCTION("""COMPUTED_VALUE"""),1.0)</f>
        <v>1</v>
      </c>
      <c r="I62" s="11"/>
    </row>
    <row r="63" ht="15.75" customHeight="1">
      <c r="A63" s="5" t="str">
        <f t="shared" ref="A63:D63" si="61">A62</f>
        <v>1124ASHC</v>
      </c>
      <c r="B63" s="13">
        <f t="shared" si="61"/>
        <v>45609</v>
      </c>
      <c r="C63" s="14" t="str">
        <f t="shared" si="61"/>
        <v>ASHC</v>
      </c>
      <c r="D63" s="14" t="str">
        <f t="shared" si="61"/>
        <v>CT</v>
      </c>
      <c r="E63" s="11">
        <v>1.0</v>
      </c>
      <c r="F63" s="5">
        <f>IFERROR(__xludf.DUMMYFUNCTION("""COMPUTED_VALUE"""),62.0)</f>
        <v>62</v>
      </c>
      <c r="G63" s="5"/>
      <c r="H63" s="5">
        <f>IFERROR(__xludf.DUMMYFUNCTION("""COMPUTED_VALUE"""),1.0)</f>
        <v>1</v>
      </c>
      <c r="I63" s="11"/>
    </row>
    <row r="64" ht="15.75" customHeight="1">
      <c r="A64" s="5" t="str">
        <f t="shared" ref="A64:D64" si="62">A63</f>
        <v>1124ASHC</v>
      </c>
      <c r="B64" s="13">
        <f t="shared" si="62"/>
        <v>45609</v>
      </c>
      <c r="C64" s="14" t="str">
        <f t="shared" si="62"/>
        <v>ASHC</v>
      </c>
      <c r="D64" s="14" t="str">
        <f t="shared" si="62"/>
        <v>CT</v>
      </c>
      <c r="E64" s="11">
        <v>1.0</v>
      </c>
      <c r="F64" s="5">
        <f>IFERROR(__xludf.DUMMYFUNCTION("""COMPUTED_VALUE"""),63.0)</f>
        <v>63</v>
      </c>
      <c r="G64" s="5"/>
      <c r="H64" s="5">
        <f>IFERROR(__xludf.DUMMYFUNCTION("""COMPUTED_VALUE"""),1.0)</f>
        <v>1</v>
      </c>
      <c r="I64" s="11"/>
    </row>
    <row r="65" ht="15.75" customHeight="1">
      <c r="A65" s="5" t="str">
        <f t="shared" ref="A65:D65" si="63">A64</f>
        <v>1124ASHC</v>
      </c>
      <c r="B65" s="13">
        <f t="shared" si="63"/>
        <v>45609</v>
      </c>
      <c r="C65" s="14" t="str">
        <f t="shared" si="63"/>
        <v>ASHC</v>
      </c>
      <c r="D65" s="14" t="str">
        <f t="shared" si="63"/>
        <v>CT</v>
      </c>
      <c r="E65" s="11">
        <v>1.0</v>
      </c>
      <c r="F65" s="5">
        <f>IFERROR(__xludf.DUMMYFUNCTION("""COMPUTED_VALUE"""),64.0)</f>
        <v>64</v>
      </c>
      <c r="G65" s="5"/>
      <c r="H65" s="5">
        <f>IFERROR(__xludf.DUMMYFUNCTION("""COMPUTED_VALUE"""),1.0)</f>
        <v>1</v>
      </c>
      <c r="I65" s="11"/>
    </row>
    <row r="66" ht="15.75" customHeight="1">
      <c r="A66" s="5" t="str">
        <f t="shared" ref="A66:D66" si="64">A65</f>
        <v>1124ASHC</v>
      </c>
      <c r="B66" s="13">
        <f t="shared" si="64"/>
        <v>45609</v>
      </c>
      <c r="C66" s="14" t="str">
        <f t="shared" si="64"/>
        <v>ASHC</v>
      </c>
      <c r="D66" s="14" t="str">
        <f t="shared" si="64"/>
        <v>CT</v>
      </c>
      <c r="E66" s="11">
        <v>1.0</v>
      </c>
      <c r="F66" s="5">
        <f>IFERROR(__xludf.DUMMYFUNCTION("""COMPUTED_VALUE"""),65.0)</f>
        <v>65</v>
      </c>
      <c r="G66" s="5"/>
      <c r="H66" s="5">
        <f>IFERROR(__xludf.DUMMYFUNCTION("""COMPUTED_VALUE"""),1.0)</f>
        <v>1</v>
      </c>
      <c r="I66" s="11"/>
    </row>
    <row r="67" ht="15.75" customHeight="1">
      <c r="A67" s="5" t="str">
        <f t="shared" ref="A67:D67" si="65">A66</f>
        <v>1124ASHC</v>
      </c>
      <c r="B67" s="13">
        <f t="shared" si="65"/>
        <v>45609</v>
      </c>
      <c r="C67" s="14" t="str">
        <f t="shared" si="65"/>
        <v>ASHC</v>
      </c>
      <c r="D67" s="14" t="str">
        <f t="shared" si="65"/>
        <v>CT</v>
      </c>
      <c r="E67" s="11">
        <v>1.0</v>
      </c>
      <c r="F67" s="5">
        <f>IFERROR(__xludf.DUMMYFUNCTION("""COMPUTED_VALUE"""),66.0)</f>
        <v>66</v>
      </c>
      <c r="G67" s="5"/>
      <c r="H67" s="5">
        <f>IFERROR(__xludf.DUMMYFUNCTION("""COMPUTED_VALUE"""),1.0)</f>
        <v>1</v>
      </c>
      <c r="I67" s="11"/>
    </row>
    <row r="68" ht="15.75" customHeight="1">
      <c r="A68" s="5" t="str">
        <f t="shared" ref="A68:D68" si="66">A67</f>
        <v>1124ASHC</v>
      </c>
      <c r="B68" s="13">
        <f t="shared" si="66"/>
        <v>45609</v>
      </c>
      <c r="C68" s="14" t="str">
        <f t="shared" si="66"/>
        <v>ASHC</v>
      </c>
      <c r="D68" s="14" t="str">
        <f t="shared" si="66"/>
        <v>CT</v>
      </c>
      <c r="E68" s="11">
        <v>1.0</v>
      </c>
      <c r="F68" s="5">
        <f>IFERROR(__xludf.DUMMYFUNCTION("""COMPUTED_VALUE"""),67.0)</f>
        <v>67</v>
      </c>
      <c r="G68" s="5"/>
      <c r="H68" s="5">
        <f>IFERROR(__xludf.DUMMYFUNCTION("""COMPUTED_VALUE"""),1.0)</f>
        <v>1</v>
      </c>
      <c r="I68" s="11"/>
    </row>
    <row r="69" ht="15.75" customHeight="1">
      <c r="A69" s="5" t="str">
        <f t="shared" ref="A69:D69" si="67">A68</f>
        <v>1124ASHC</v>
      </c>
      <c r="B69" s="13">
        <f t="shared" si="67"/>
        <v>45609</v>
      </c>
      <c r="C69" s="14" t="str">
        <f t="shared" si="67"/>
        <v>ASHC</v>
      </c>
      <c r="D69" s="14" t="str">
        <f t="shared" si="67"/>
        <v>CT</v>
      </c>
      <c r="E69" s="11">
        <v>1.0</v>
      </c>
      <c r="F69" s="5">
        <f>IFERROR(__xludf.DUMMYFUNCTION("""COMPUTED_VALUE"""),68.0)</f>
        <v>68</v>
      </c>
      <c r="G69" s="5"/>
      <c r="H69" s="5">
        <f>IFERROR(__xludf.DUMMYFUNCTION("""COMPUTED_VALUE"""),1.0)</f>
        <v>1</v>
      </c>
      <c r="I69" s="11"/>
    </row>
    <row r="70" ht="15.75" customHeight="1">
      <c r="A70" s="5" t="str">
        <f t="shared" ref="A70:D70" si="68">A69</f>
        <v>1124ASHC</v>
      </c>
      <c r="B70" s="13">
        <f t="shared" si="68"/>
        <v>45609</v>
      </c>
      <c r="C70" s="14" t="str">
        <f t="shared" si="68"/>
        <v>ASHC</v>
      </c>
      <c r="D70" s="14" t="str">
        <f t="shared" si="68"/>
        <v>CT</v>
      </c>
      <c r="E70" s="11">
        <v>1.0</v>
      </c>
      <c r="F70" s="5">
        <f>IFERROR(__xludf.DUMMYFUNCTION("""COMPUTED_VALUE"""),69.0)</f>
        <v>69</v>
      </c>
      <c r="G70" s="5"/>
      <c r="H70" s="5">
        <f>IFERROR(__xludf.DUMMYFUNCTION("""COMPUTED_VALUE"""),1.0)</f>
        <v>1</v>
      </c>
      <c r="I70" s="11"/>
    </row>
    <row r="71" ht="15.75" customHeight="1">
      <c r="A71" s="5" t="str">
        <f t="shared" ref="A71:D71" si="69">A70</f>
        <v>1124ASHC</v>
      </c>
      <c r="B71" s="13">
        <f t="shared" si="69"/>
        <v>45609</v>
      </c>
      <c r="C71" s="14" t="str">
        <f t="shared" si="69"/>
        <v>ASHC</v>
      </c>
      <c r="D71" s="14" t="str">
        <f t="shared" si="69"/>
        <v>CT</v>
      </c>
      <c r="E71" s="11">
        <v>1.0</v>
      </c>
      <c r="F71" s="5">
        <f>IFERROR(__xludf.DUMMYFUNCTION("""COMPUTED_VALUE"""),70.0)</f>
        <v>70</v>
      </c>
      <c r="G71" s="5"/>
      <c r="H71" s="5">
        <f>IFERROR(__xludf.DUMMYFUNCTION("""COMPUTED_VALUE"""),1.0)</f>
        <v>1</v>
      </c>
      <c r="I71" s="11"/>
    </row>
    <row r="72" ht="15.75" customHeight="1">
      <c r="A72" s="5" t="str">
        <f t="shared" ref="A72:D72" si="70">A71</f>
        <v>1124ASHC</v>
      </c>
      <c r="B72" s="13">
        <f t="shared" si="70"/>
        <v>45609</v>
      </c>
      <c r="C72" s="14" t="str">
        <f t="shared" si="70"/>
        <v>ASHC</v>
      </c>
      <c r="D72" s="14" t="str">
        <f t="shared" si="70"/>
        <v>CT</v>
      </c>
      <c r="E72" s="11">
        <v>1.0</v>
      </c>
      <c r="F72" s="5">
        <f>IFERROR(__xludf.DUMMYFUNCTION("""COMPUTED_VALUE"""),71.0)</f>
        <v>71</v>
      </c>
      <c r="G72" s="5"/>
      <c r="H72" s="5">
        <f>IFERROR(__xludf.DUMMYFUNCTION("""COMPUTED_VALUE"""),1.0)</f>
        <v>1</v>
      </c>
      <c r="I72" s="11"/>
    </row>
    <row r="73" ht="15.75" customHeight="1">
      <c r="A73" s="5" t="str">
        <f t="shared" ref="A73:D73" si="71">A72</f>
        <v>1124ASHC</v>
      </c>
      <c r="B73" s="13">
        <f t="shared" si="71"/>
        <v>45609</v>
      </c>
      <c r="C73" s="14" t="str">
        <f t="shared" si="71"/>
        <v>ASHC</v>
      </c>
      <c r="D73" s="14" t="str">
        <f t="shared" si="71"/>
        <v>CT</v>
      </c>
      <c r="E73" s="11">
        <v>1.0</v>
      </c>
      <c r="F73" s="5">
        <f>IFERROR(__xludf.DUMMYFUNCTION("""COMPUTED_VALUE"""),72.0)</f>
        <v>72</v>
      </c>
      <c r="G73" s="5"/>
      <c r="H73" s="5">
        <f>IFERROR(__xludf.DUMMYFUNCTION("""COMPUTED_VALUE"""),1.0)</f>
        <v>1</v>
      </c>
      <c r="I73" s="11"/>
    </row>
    <row r="74" ht="15.75" customHeight="1">
      <c r="A74" s="5" t="str">
        <f t="shared" ref="A74:D74" si="72">A73</f>
        <v>1124ASHC</v>
      </c>
      <c r="B74" s="13">
        <f t="shared" si="72"/>
        <v>45609</v>
      </c>
      <c r="C74" s="14" t="str">
        <f t="shared" si="72"/>
        <v>ASHC</v>
      </c>
      <c r="D74" s="14" t="str">
        <f t="shared" si="72"/>
        <v>CT</v>
      </c>
      <c r="E74" s="11">
        <v>1.0</v>
      </c>
      <c r="F74" s="5">
        <f>IFERROR(__xludf.DUMMYFUNCTION("""COMPUTED_VALUE"""),73.0)</f>
        <v>73</v>
      </c>
      <c r="G74" s="5"/>
      <c r="H74" s="5">
        <f>IFERROR(__xludf.DUMMYFUNCTION("""COMPUTED_VALUE"""),1.0)</f>
        <v>1</v>
      </c>
      <c r="I74" s="11"/>
    </row>
    <row r="75" ht="15.75" customHeight="1">
      <c r="A75" s="5" t="str">
        <f t="shared" ref="A75:D75" si="73">A74</f>
        <v>1124ASHC</v>
      </c>
      <c r="B75" s="13">
        <f t="shared" si="73"/>
        <v>45609</v>
      </c>
      <c r="C75" s="14" t="str">
        <f t="shared" si="73"/>
        <v>ASHC</v>
      </c>
      <c r="D75" s="14" t="str">
        <f t="shared" si="73"/>
        <v>CT</v>
      </c>
      <c r="E75" s="11">
        <v>1.0</v>
      </c>
      <c r="F75" s="5">
        <f>IFERROR(__xludf.DUMMYFUNCTION("""COMPUTED_VALUE"""),74.0)</f>
        <v>74</v>
      </c>
      <c r="G75" s="5"/>
      <c r="H75" s="5">
        <f>IFERROR(__xludf.DUMMYFUNCTION("""COMPUTED_VALUE"""),1.0)</f>
        <v>1</v>
      </c>
      <c r="I75" s="11"/>
    </row>
    <row r="76" ht="15.75" customHeight="1">
      <c r="A76" s="5" t="str">
        <f t="shared" ref="A76:D76" si="74">A75</f>
        <v>1124ASHC</v>
      </c>
      <c r="B76" s="13">
        <f t="shared" si="74"/>
        <v>45609</v>
      </c>
      <c r="C76" s="14" t="str">
        <f t="shared" si="74"/>
        <v>ASHC</v>
      </c>
      <c r="D76" s="14" t="str">
        <f t="shared" si="74"/>
        <v>CT</v>
      </c>
      <c r="E76" s="11">
        <v>1.0</v>
      </c>
      <c r="F76" s="5">
        <f>IFERROR(__xludf.DUMMYFUNCTION("""COMPUTED_VALUE"""),75.0)</f>
        <v>75</v>
      </c>
      <c r="G76" s="5"/>
      <c r="H76" s="5">
        <f>IFERROR(__xludf.DUMMYFUNCTION("""COMPUTED_VALUE"""),1.0)</f>
        <v>1</v>
      </c>
      <c r="I76" s="11"/>
    </row>
    <row r="77" ht="15.75" customHeight="1">
      <c r="A77" s="5" t="str">
        <f t="shared" ref="A77:D77" si="75">A76</f>
        <v>1124ASHC</v>
      </c>
      <c r="B77" s="13">
        <f t="shared" si="75"/>
        <v>45609</v>
      </c>
      <c r="C77" s="14" t="str">
        <f t="shared" si="75"/>
        <v>ASHC</v>
      </c>
      <c r="D77" s="14" t="str">
        <f t="shared" si="75"/>
        <v>CT</v>
      </c>
      <c r="E77" s="11">
        <v>1.0</v>
      </c>
      <c r="F77" s="5">
        <f>IFERROR(__xludf.DUMMYFUNCTION("""COMPUTED_VALUE"""),76.0)</f>
        <v>76</v>
      </c>
      <c r="G77" s="5"/>
      <c r="H77" s="5">
        <f>IFERROR(__xludf.DUMMYFUNCTION("""COMPUTED_VALUE"""),1.0)</f>
        <v>1</v>
      </c>
      <c r="I77" s="11"/>
    </row>
    <row r="78" ht="15.75" customHeight="1">
      <c r="A78" s="5" t="str">
        <f t="shared" ref="A78:D78" si="76">A77</f>
        <v>1124ASHC</v>
      </c>
      <c r="B78" s="13">
        <f t="shared" si="76"/>
        <v>45609</v>
      </c>
      <c r="C78" s="14" t="str">
        <f t="shared" si="76"/>
        <v>ASHC</v>
      </c>
      <c r="D78" s="14" t="str">
        <f t="shared" si="76"/>
        <v>CT</v>
      </c>
      <c r="E78" s="11">
        <v>1.0</v>
      </c>
      <c r="F78" s="5">
        <f>IFERROR(__xludf.DUMMYFUNCTION("""COMPUTED_VALUE"""),77.0)</f>
        <v>77</v>
      </c>
      <c r="G78" s="5"/>
      <c r="H78" s="5">
        <f>IFERROR(__xludf.DUMMYFUNCTION("""COMPUTED_VALUE"""),1.0)</f>
        <v>1</v>
      </c>
      <c r="I78" s="11"/>
    </row>
    <row r="79" ht="15.75" customHeight="1">
      <c r="A79" s="5" t="str">
        <f t="shared" ref="A79:D79" si="77">A78</f>
        <v>1124ASHC</v>
      </c>
      <c r="B79" s="13">
        <f t="shared" si="77"/>
        <v>45609</v>
      </c>
      <c r="C79" s="14" t="str">
        <f t="shared" si="77"/>
        <v>ASHC</v>
      </c>
      <c r="D79" s="14" t="str">
        <f t="shared" si="77"/>
        <v>CT</v>
      </c>
      <c r="E79" s="11">
        <v>1.0</v>
      </c>
      <c r="F79" s="5">
        <f>IFERROR(__xludf.DUMMYFUNCTION("""COMPUTED_VALUE"""),78.0)</f>
        <v>78</v>
      </c>
      <c r="G79" s="5"/>
      <c r="H79" s="5">
        <f>IFERROR(__xludf.DUMMYFUNCTION("""COMPUTED_VALUE"""),1.0)</f>
        <v>1</v>
      </c>
      <c r="I79" s="11"/>
    </row>
    <row r="80" ht="15.75" customHeight="1">
      <c r="A80" s="5" t="str">
        <f t="shared" ref="A80:D80" si="78">A79</f>
        <v>1124ASHC</v>
      </c>
      <c r="B80" s="13">
        <f t="shared" si="78"/>
        <v>45609</v>
      </c>
      <c r="C80" s="14" t="str">
        <f t="shared" si="78"/>
        <v>ASHC</v>
      </c>
      <c r="D80" s="14" t="str">
        <f t="shared" si="78"/>
        <v>CT</v>
      </c>
      <c r="E80" s="11">
        <v>1.0</v>
      </c>
      <c r="F80" s="5">
        <f>IFERROR(__xludf.DUMMYFUNCTION("""COMPUTED_VALUE"""),79.0)</f>
        <v>79</v>
      </c>
      <c r="G80" s="5"/>
      <c r="H80" s="5">
        <f>IFERROR(__xludf.DUMMYFUNCTION("""COMPUTED_VALUE"""),1.0)</f>
        <v>1</v>
      </c>
      <c r="I80" s="11"/>
    </row>
    <row r="81" ht="15.75" customHeight="1">
      <c r="A81" s="5" t="str">
        <f t="shared" ref="A81:D81" si="79">A80</f>
        <v>1124ASHC</v>
      </c>
      <c r="B81" s="13">
        <f t="shared" si="79"/>
        <v>45609</v>
      </c>
      <c r="C81" s="14" t="str">
        <f t="shared" si="79"/>
        <v>ASHC</v>
      </c>
      <c r="D81" s="14" t="str">
        <f t="shared" si="79"/>
        <v>CT</v>
      </c>
      <c r="E81" s="11">
        <v>1.0</v>
      </c>
      <c r="F81" s="5">
        <f>IFERROR(__xludf.DUMMYFUNCTION("""COMPUTED_VALUE"""),80.0)</f>
        <v>80</v>
      </c>
      <c r="G81" s="5"/>
      <c r="H81" s="5">
        <f>IFERROR(__xludf.DUMMYFUNCTION("""COMPUTED_VALUE"""),1.0)</f>
        <v>1</v>
      </c>
      <c r="I81" s="11"/>
    </row>
    <row r="82" ht="15.75" customHeight="1">
      <c r="A82" s="5" t="str">
        <f t="shared" ref="A82:D82" si="80">A81</f>
        <v>1124ASHC</v>
      </c>
      <c r="B82" s="13">
        <f t="shared" si="80"/>
        <v>45609</v>
      </c>
      <c r="C82" s="14" t="str">
        <f t="shared" si="80"/>
        <v>ASHC</v>
      </c>
      <c r="D82" s="14" t="str">
        <f t="shared" si="80"/>
        <v>CT</v>
      </c>
      <c r="E82" s="11">
        <v>1.0</v>
      </c>
      <c r="F82" s="5">
        <f>IFERROR(__xludf.DUMMYFUNCTION("""COMPUTED_VALUE"""),81.0)</f>
        <v>81</v>
      </c>
      <c r="G82" s="5"/>
      <c r="H82" s="5">
        <f>IFERROR(__xludf.DUMMYFUNCTION("""COMPUTED_VALUE"""),1.0)</f>
        <v>1</v>
      </c>
      <c r="I82" s="11"/>
    </row>
    <row r="83" ht="15.75" customHeight="1">
      <c r="A83" s="5" t="str">
        <f t="shared" ref="A83:D83" si="81">A82</f>
        <v>1124ASHC</v>
      </c>
      <c r="B83" s="13">
        <f t="shared" si="81"/>
        <v>45609</v>
      </c>
      <c r="C83" s="14" t="str">
        <f t="shared" si="81"/>
        <v>ASHC</v>
      </c>
      <c r="D83" s="14" t="str">
        <f t="shared" si="81"/>
        <v>CT</v>
      </c>
      <c r="E83" s="11">
        <v>1.0</v>
      </c>
      <c r="F83" s="5">
        <f>IFERROR(__xludf.DUMMYFUNCTION("""COMPUTED_VALUE"""),82.0)</f>
        <v>82</v>
      </c>
      <c r="G83" s="5"/>
      <c r="H83" s="5">
        <f>IFERROR(__xludf.DUMMYFUNCTION("""COMPUTED_VALUE"""),1.0)</f>
        <v>1</v>
      </c>
      <c r="I83" s="11"/>
    </row>
    <row r="84" ht="15.75" customHeight="1">
      <c r="A84" s="5" t="str">
        <f t="shared" ref="A84:D84" si="82">A83</f>
        <v>1124ASHC</v>
      </c>
      <c r="B84" s="13">
        <f t="shared" si="82"/>
        <v>45609</v>
      </c>
      <c r="C84" s="14" t="str">
        <f t="shared" si="82"/>
        <v>ASHC</v>
      </c>
      <c r="D84" s="14" t="str">
        <f t="shared" si="82"/>
        <v>CT</v>
      </c>
      <c r="E84" s="11">
        <v>1.0</v>
      </c>
      <c r="F84" s="5">
        <f>IFERROR(__xludf.DUMMYFUNCTION("""COMPUTED_VALUE"""),83.0)</f>
        <v>83</v>
      </c>
      <c r="G84" s="5"/>
      <c r="H84" s="5">
        <f>IFERROR(__xludf.DUMMYFUNCTION("""COMPUTED_VALUE"""),1.0)</f>
        <v>1</v>
      </c>
      <c r="I84" s="11"/>
    </row>
    <row r="85" ht="15.75" customHeight="1">
      <c r="A85" s="5" t="str">
        <f t="shared" ref="A85:D85" si="83">A84</f>
        <v>1124ASHC</v>
      </c>
      <c r="B85" s="13">
        <f t="shared" si="83"/>
        <v>45609</v>
      </c>
      <c r="C85" s="14" t="str">
        <f t="shared" si="83"/>
        <v>ASHC</v>
      </c>
      <c r="D85" s="14" t="str">
        <f t="shared" si="83"/>
        <v>CT</v>
      </c>
      <c r="E85" s="11">
        <v>1.0</v>
      </c>
      <c r="F85" s="5">
        <f>IFERROR(__xludf.DUMMYFUNCTION("""COMPUTED_VALUE"""),84.0)</f>
        <v>84</v>
      </c>
      <c r="G85" s="5"/>
      <c r="H85" s="5">
        <f>IFERROR(__xludf.DUMMYFUNCTION("""COMPUTED_VALUE"""),1.0)</f>
        <v>1</v>
      </c>
      <c r="I85" s="11"/>
    </row>
    <row r="86" ht="15.75" customHeight="1">
      <c r="A86" s="5" t="str">
        <f t="shared" ref="A86:D86" si="84">A85</f>
        <v>1124ASHC</v>
      </c>
      <c r="B86" s="13">
        <f t="shared" si="84"/>
        <v>45609</v>
      </c>
      <c r="C86" s="14" t="str">
        <f t="shared" si="84"/>
        <v>ASHC</v>
      </c>
      <c r="D86" s="14" t="str">
        <f t="shared" si="84"/>
        <v>CT</v>
      </c>
      <c r="E86" s="11">
        <v>1.0</v>
      </c>
      <c r="F86" s="5">
        <f>IFERROR(__xludf.DUMMYFUNCTION("""COMPUTED_VALUE"""),85.0)</f>
        <v>85</v>
      </c>
      <c r="G86" s="5"/>
      <c r="H86" s="5">
        <f>IFERROR(__xludf.DUMMYFUNCTION("""COMPUTED_VALUE"""),1.0)</f>
        <v>1</v>
      </c>
      <c r="I86" s="11"/>
    </row>
    <row r="87" ht="15.75" customHeight="1">
      <c r="A87" s="5" t="str">
        <f t="shared" ref="A87:D87" si="85">A86</f>
        <v>1124ASHC</v>
      </c>
      <c r="B87" s="13">
        <f t="shared" si="85"/>
        <v>45609</v>
      </c>
      <c r="C87" s="14" t="str">
        <f t="shared" si="85"/>
        <v>ASHC</v>
      </c>
      <c r="D87" s="14" t="str">
        <f t="shared" si="85"/>
        <v>CT</v>
      </c>
      <c r="E87" s="11">
        <v>1.0</v>
      </c>
      <c r="F87" s="5">
        <f>IFERROR(__xludf.DUMMYFUNCTION("""COMPUTED_VALUE"""),86.0)</f>
        <v>86</v>
      </c>
      <c r="G87" s="5"/>
      <c r="H87" s="5">
        <f>IFERROR(__xludf.DUMMYFUNCTION("""COMPUTED_VALUE"""),1.0)</f>
        <v>1</v>
      </c>
      <c r="I87" s="11"/>
    </row>
    <row r="88" ht="15.75" customHeight="1">
      <c r="A88" s="5" t="str">
        <f t="shared" ref="A88:D88" si="86">A87</f>
        <v>1124ASHC</v>
      </c>
      <c r="B88" s="13">
        <f t="shared" si="86"/>
        <v>45609</v>
      </c>
      <c r="C88" s="14" t="str">
        <f t="shared" si="86"/>
        <v>ASHC</v>
      </c>
      <c r="D88" s="14" t="str">
        <f t="shared" si="86"/>
        <v>CT</v>
      </c>
      <c r="E88" s="11">
        <v>1.0</v>
      </c>
      <c r="F88" s="5">
        <f>IFERROR(__xludf.DUMMYFUNCTION("""COMPUTED_VALUE"""),87.0)</f>
        <v>87</v>
      </c>
      <c r="G88" s="5"/>
      <c r="H88" s="5">
        <f>IFERROR(__xludf.DUMMYFUNCTION("""COMPUTED_VALUE"""),1.0)</f>
        <v>1</v>
      </c>
      <c r="I88" s="11"/>
    </row>
    <row r="89" ht="15.75" customHeight="1">
      <c r="A89" s="5" t="str">
        <f t="shared" ref="A89:D89" si="87">A88</f>
        <v>1124ASHC</v>
      </c>
      <c r="B89" s="13">
        <f t="shared" si="87"/>
        <v>45609</v>
      </c>
      <c r="C89" s="14" t="str">
        <f t="shared" si="87"/>
        <v>ASHC</v>
      </c>
      <c r="D89" s="14" t="str">
        <f t="shared" si="87"/>
        <v>CT</v>
      </c>
      <c r="E89" s="11">
        <v>1.0</v>
      </c>
      <c r="F89" s="5">
        <f>IFERROR(__xludf.DUMMYFUNCTION("""COMPUTED_VALUE"""),88.0)</f>
        <v>88</v>
      </c>
      <c r="G89" s="5"/>
      <c r="H89" s="5">
        <f>IFERROR(__xludf.DUMMYFUNCTION("""COMPUTED_VALUE"""),1.0)</f>
        <v>1</v>
      </c>
      <c r="I89" s="11"/>
    </row>
    <row r="90" ht="15.75" customHeight="1">
      <c r="A90" s="5" t="str">
        <f t="shared" ref="A90:D90" si="88">A89</f>
        <v>1124ASHC</v>
      </c>
      <c r="B90" s="13">
        <f t="shared" si="88"/>
        <v>45609</v>
      </c>
      <c r="C90" s="14" t="str">
        <f t="shared" si="88"/>
        <v>ASHC</v>
      </c>
      <c r="D90" s="14" t="str">
        <f t="shared" si="88"/>
        <v>CT</v>
      </c>
      <c r="E90" s="11">
        <v>1.0</v>
      </c>
      <c r="F90" s="5">
        <f>IFERROR(__xludf.DUMMYFUNCTION("""COMPUTED_VALUE"""),89.0)</f>
        <v>89</v>
      </c>
      <c r="G90" s="5"/>
      <c r="H90" s="5">
        <f>IFERROR(__xludf.DUMMYFUNCTION("""COMPUTED_VALUE"""),1.0)</f>
        <v>1</v>
      </c>
      <c r="I90" s="11"/>
    </row>
    <row r="91" ht="15.75" customHeight="1">
      <c r="A91" s="5" t="str">
        <f t="shared" ref="A91:D91" si="89">A90</f>
        <v>1124ASHC</v>
      </c>
      <c r="B91" s="13">
        <f t="shared" si="89"/>
        <v>45609</v>
      </c>
      <c r="C91" s="14" t="str">
        <f t="shared" si="89"/>
        <v>ASHC</v>
      </c>
      <c r="D91" s="14" t="str">
        <f t="shared" si="89"/>
        <v>CT</v>
      </c>
      <c r="E91" s="11">
        <v>1.0</v>
      </c>
      <c r="F91" s="5">
        <f>IFERROR(__xludf.DUMMYFUNCTION("""COMPUTED_VALUE"""),90.0)</f>
        <v>90</v>
      </c>
      <c r="G91" s="5"/>
      <c r="H91" s="5">
        <f>IFERROR(__xludf.DUMMYFUNCTION("""COMPUTED_VALUE"""),1.0)</f>
        <v>1</v>
      </c>
      <c r="I91" s="11"/>
    </row>
    <row r="92" ht="15.75" customHeight="1">
      <c r="A92" s="5" t="str">
        <f t="shared" ref="A92:D92" si="90">A91</f>
        <v>1124ASHC</v>
      </c>
      <c r="B92" s="13">
        <f t="shared" si="90"/>
        <v>45609</v>
      </c>
      <c r="C92" s="14" t="str">
        <f t="shared" si="90"/>
        <v>ASHC</v>
      </c>
      <c r="D92" s="14" t="str">
        <f t="shared" si="90"/>
        <v>CT</v>
      </c>
      <c r="E92" s="11">
        <v>1.0</v>
      </c>
      <c r="F92" s="5">
        <f>IFERROR(__xludf.DUMMYFUNCTION("""COMPUTED_VALUE"""),91.0)</f>
        <v>91</v>
      </c>
      <c r="G92" s="5"/>
      <c r="H92" s="5">
        <f>IFERROR(__xludf.DUMMYFUNCTION("""COMPUTED_VALUE"""),1.0)</f>
        <v>1</v>
      </c>
      <c r="I92" s="11"/>
    </row>
    <row r="93" ht="15.75" customHeight="1">
      <c r="A93" s="5" t="str">
        <f t="shared" ref="A93:D93" si="91">A92</f>
        <v>1124ASHC</v>
      </c>
      <c r="B93" s="13">
        <f t="shared" si="91"/>
        <v>45609</v>
      </c>
      <c r="C93" s="14" t="str">
        <f t="shared" si="91"/>
        <v>ASHC</v>
      </c>
      <c r="D93" s="14" t="str">
        <f t="shared" si="91"/>
        <v>CT</v>
      </c>
      <c r="E93" s="11">
        <v>1.0</v>
      </c>
      <c r="F93" s="5">
        <f>IFERROR(__xludf.DUMMYFUNCTION("""COMPUTED_VALUE"""),92.0)</f>
        <v>92</v>
      </c>
      <c r="G93" s="5"/>
      <c r="H93" s="5">
        <f>IFERROR(__xludf.DUMMYFUNCTION("""COMPUTED_VALUE"""),1.0)</f>
        <v>1</v>
      </c>
      <c r="I93" s="11"/>
    </row>
    <row r="94" ht="15.75" customHeight="1">
      <c r="A94" s="5" t="str">
        <f t="shared" ref="A94:D94" si="92">A93</f>
        <v>1124ASHC</v>
      </c>
      <c r="B94" s="13">
        <f t="shared" si="92"/>
        <v>45609</v>
      </c>
      <c r="C94" s="14" t="str">
        <f t="shared" si="92"/>
        <v>ASHC</v>
      </c>
      <c r="D94" s="14" t="str">
        <f t="shared" si="92"/>
        <v>CT</v>
      </c>
      <c r="E94" s="11">
        <v>1.0</v>
      </c>
      <c r="F94" s="5">
        <f>IFERROR(__xludf.DUMMYFUNCTION("""COMPUTED_VALUE"""),93.0)</f>
        <v>93</v>
      </c>
      <c r="G94" s="5"/>
      <c r="H94" s="5">
        <f>IFERROR(__xludf.DUMMYFUNCTION("""COMPUTED_VALUE"""),1.0)</f>
        <v>1</v>
      </c>
      <c r="I94" s="11"/>
    </row>
    <row r="95" ht="15.75" customHeight="1">
      <c r="A95" s="5" t="str">
        <f t="shared" ref="A95:D95" si="93">A94</f>
        <v>1124ASHC</v>
      </c>
      <c r="B95" s="13">
        <f t="shared" si="93"/>
        <v>45609</v>
      </c>
      <c r="C95" s="14" t="str">
        <f t="shared" si="93"/>
        <v>ASHC</v>
      </c>
      <c r="D95" s="14" t="str">
        <f t="shared" si="93"/>
        <v>CT</v>
      </c>
      <c r="E95" s="11">
        <v>1.0</v>
      </c>
      <c r="F95" s="5">
        <f>IFERROR(__xludf.DUMMYFUNCTION("""COMPUTED_VALUE"""),94.0)</f>
        <v>94</v>
      </c>
      <c r="G95" s="5"/>
      <c r="H95" s="5">
        <f>IFERROR(__xludf.DUMMYFUNCTION("""COMPUTED_VALUE"""),1.0)</f>
        <v>1</v>
      </c>
      <c r="I95" s="11"/>
    </row>
    <row r="96" ht="15.75" customHeight="1">
      <c r="A96" s="5" t="str">
        <f t="shared" ref="A96:D96" si="94">A95</f>
        <v>1124ASHC</v>
      </c>
      <c r="B96" s="13">
        <f t="shared" si="94"/>
        <v>45609</v>
      </c>
      <c r="C96" s="14" t="str">
        <f t="shared" si="94"/>
        <v>ASHC</v>
      </c>
      <c r="D96" s="14" t="str">
        <f t="shared" si="94"/>
        <v>CT</v>
      </c>
      <c r="E96" s="11">
        <v>1.0</v>
      </c>
      <c r="F96" s="5">
        <f>IFERROR(__xludf.DUMMYFUNCTION("""COMPUTED_VALUE"""),95.0)</f>
        <v>95</v>
      </c>
      <c r="G96" s="5"/>
      <c r="H96" s="5">
        <f>IFERROR(__xludf.DUMMYFUNCTION("""COMPUTED_VALUE"""),1.0)</f>
        <v>1</v>
      </c>
      <c r="I96" s="11"/>
    </row>
    <row r="97" ht="15.75" customHeight="1">
      <c r="A97" s="5" t="str">
        <f t="shared" ref="A97:D97" si="95">A96</f>
        <v>1124ASHC</v>
      </c>
      <c r="B97" s="13">
        <f t="shared" si="95"/>
        <v>45609</v>
      </c>
      <c r="C97" s="14" t="str">
        <f t="shared" si="95"/>
        <v>ASHC</v>
      </c>
      <c r="D97" s="14" t="str">
        <f t="shared" si="95"/>
        <v>CT</v>
      </c>
      <c r="E97" s="11">
        <v>1.0</v>
      </c>
      <c r="F97" s="5">
        <f>IFERROR(__xludf.DUMMYFUNCTION("""COMPUTED_VALUE"""),96.0)</f>
        <v>96</v>
      </c>
      <c r="G97" s="5"/>
      <c r="H97" s="5">
        <f>IFERROR(__xludf.DUMMYFUNCTION("""COMPUTED_VALUE"""),1.0)</f>
        <v>1</v>
      </c>
      <c r="I97" s="11"/>
    </row>
    <row r="98" ht="15.75" customHeight="1">
      <c r="A98" s="5" t="str">
        <f t="shared" ref="A98:D98" si="96">A97</f>
        <v>1124ASHC</v>
      </c>
      <c r="B98" s="13">
        <f t="shared" si="96"/>
        <v>45609</v>
      </c>
      <c r="C98" s="14" t="str">
        <f t="shared" si="96"/>
        <v>ASHC</v>
      </c>
      <c r="D98" s="14" t="str">
        <f t="shared" si="96"/>
        <v>CT</v>
      </c>
      <c r="E98" s="11">
        <v>1.0</v>
      </c>
      <c r="F98" s="5">
        <f>IFERROR(__xludf.DUMMYFUNCTION("""COMPUTED_VALUE"""),97.0)</f>
        <v>97</v>
      </c>
      <c r="G98" s="5"/>
      <c r="H98" s="5">
        <f>IFERROR(__xludf.DUMMYFUNCTION("""COMPUTED_VALUE"""),1.0)</f>
        <v>1</v>
      </c>
      <c r="I98" s="11"/>
    </row>
    <row r="99" ht="15.75" customHeight="1">
      <c r="A99" s="5" t="str">
        <f t="shared" ref="A99:D99" si="97">A98</f>
        <v>1124ASHC</v>
      </c>
      <c r="B99" s="13">
        <f t="shared" si="97"/>
        <v>45609</v>
      </c>
      <c r="C99" s="14" t="str">
        <f t="shared" si="97"/>
        <v>ASHC</v>
      </c>
      <c r="D99" s="14" t="str">
        <f t="shared" si="97"/>
        <v>CT</v>
      </c>
      <c r="E99" s="11">
        <v>1.0</v>
      </c>
      <c r="F99" s="5">
        <f>IFERROR(__xludf.DUMMYFUNCTION("""COMPUTED_VALUE"""),98.0)</f>
        <v>98</v>
      </c>
      <c r="G99" s="5"/>
      <c r="H99" s="5">
        <f>IFERROR(__xludf.DUMMYFUNCTION("""COMPUTED_VALUE"""),1.0)</f>
        <v>1</v>
      </c>
      <c r="I99" s="11"/>
    </row>
    <row r="100" ht="15.75" customHeight="1">
      <c r="A100" s="5" t="str">
        <f t="shared" ref="A100:D100" si="98">A99</f>
        <v>1124ASHC</v>
      </c>
      <c r="B100" s="13">
        <f t="shared" si="98"/>
        <v>45609</v>
      </c>
      <c r="C100" s="14" t="str">
        <f t="shared" si="98"/>
        <v>ASHC</v>
      </c>
      <c r="D100" s="14" t="str">
        <f t="shared" si="98"/>
        <v>CT</v>
      </c>
      <c r="E100" s="11">
        <v>1.0</v>
      </c>
      <c r="F100" s="5">
        <f>IFERROR(__xludf.DUMMYFUNCTION("""COMPUTED_VALUE"""),99.0)</f>
        <v>99</v>
      </c>
      <c r="G100" s="5"/>
      <c r="H100" s="5">
        <f>IFERROR(__xludf.DUMMYFUNCTION("""COMPUTED_VALUE"""),1.0)</f>
        <v>1</v>
      </c>
      <c r="I100" s="11"/>
    </row>
    <row r="101" ht="15.75" customHeight="1">
      <c r="A101" s="5" t="str">
        <f t="shared" ref="A101:D101" si="99">A100</f>
        <v>1124ASHC</v>
      </c>
      <c r="B101" s="13">
        <f t="shared" si="99"/>
        <v>45609</v>
      </c>
      <c r="C101" s="14" t="str">
        <f t="shared" si="99"/>
        <v>ASHC</v>
      </c>
      <c r="D101" s="14" t="str">
        <f t="shared" si="99"/>
        <v>CT</v>
      </c>
      <c r="E101" s="11">
        <v>1.0</v>
      </c>
      <c r="F101" s="5">
        <f>IFERROR(__xludf.DUMMYFUNCTION("""COMPUTED_VALUE"""),100.0)</f>
        <v>100</v>
      </c>
      <c r="G101" s="5"/>
      <c r="H101" s="5">
        <f>IFERROR(__xludf.DUMMYFUNCTION("""COMPUTED_VALUE"""),1.0)</f>
        <v>1</v>
      </c>
      <c r="I101" s="11"/>
    </row>
    <row r="102" ht="15.75" customHeight="1">
      <c r="A102" s="5" t="str">
        <f t="shared" ref="A102:D102" si="100">A101</f>
        <v>1124ASHC</v>
      </c>
      <c r="B102" s="13">
        <f t="shared" si="100"/>
        <v>45609</v>
      </c>
      <c r="C102" s="14" t="str">
        <f t="shared" si="100"/>
        <v>ASHC</v>
      </c>
      <c r="D102" s="14" t="str">
        <f t="shared" si="100"/>
        <v>CT</v>
      </c>
      <c r="E102" s="11">
        <v>2.0</v>
      </c>
      <c r="F102" s="5">
        <f>IFERROR(__xludf.DUMMYFUNCTION("""COMPUTED_VALUE"""),1.0)</f>
        <v>1</v>
      </c>
      <c r="G102" s="5">
        <f>IFERROR(__xludf.DUMMYFUNCTION("""COMPUTED_VALUE"""),75.2)</f>
        <v>75.2</v>
      </c>
      <c r="H102" s="5">
        <f>IFERROR(__xludf.DUMMYFUNCTION("""COMPUTED_VALUE"""),0.0)</f>
        <v>0</v>
      </c>
      <c r="I102" s="11"/>
    </row>
    <row r="103" ht="15.75" customHeight="1">
      <c r="A103" s="5" t="str">
        <f t="shared" ref="A103:D103" si="101">A102</f>
        <v>1124ASHC</v>
      </c>
      <c r="B103" s="13">
        <f t="shared" si="101"/>
        <v>45609</v>
      </c>
      <c r="C103" s="14" t="str">
        <f t="shared" si="101"/>
        <v>ASHC</v>
      </c>
      <c r="D103" s="14" t="str">
        <f t="shared" si="101"/>
        <v>CT</v>
      </c>
      <c r="E103" s="11">
        <v>2.0</v>
      </c>
      <c r="F103" s="5">
        <f>IFERROR(__xludf.DUMMYFUNCTION("""COMPUTED_VALUE"""),2.0)</f>
        <v>2</v>
      </c>
      <c r="G103" s="5">
        <f>IFERROR(__xludf.DUMMYFUNCTION("""COMPUTED_VALUE"""),81.71)</f>
        <v>81.71</v>
      </c>
      <c r="H103" s="5">
        <f>IFERROR(__xludf.DUMMYFUNCTION("""COMPUTED_VALUE"""),0.0)</f>
        <v>0</v>
      </c>
      <c r="I103" s="11"/>
    </row>
    <row r="104" ht="15.75" customHeight="1">
      <c r="A104" s="5" t="str">
        <f t="shared" ref="A104:D104" si="102">A103</f>
        <v>1124ASHC</v>
      </c>
      <c r="B104" s="13">
        <f t="shared" si="102"/>
        <v>45609</v>
      </c>
      <c r="C104" s="14" t="str">
        <f t="shared" si="102"/>
        <v>ASHC</v>
      </c>
      <c r="D104" s="14" t="str">
        <f t="shared" si="102"/>
        <v>CT</v>
      </c>
      <c r="E104" s="11">
        <v>2.0</v>
      </c>
      <c r="F104" s="5">
        <f>IFERROR(__xludf.DUMMYFUNCTION("""COMPUTED_VALUE"""),3.0)</f>
        <v>3</v>
      </c>
      <c r="G104" s="5">
        <f>IFERROR(__xludf.DUMMYFUNCTION("""COMPUTED_VALUE"""),48.2)</f>
        <v>48.2</v>
      </c>
      <c r="H104" s="5">
        <f>IFERROR(__xludf.DUMMYFUNCTION("""COMPUTED_VALUE"""),0.0)</f>
        <v>0</v>
      </c>
      <c r="I104" s="11"/>
    </row>
    <row r="105" ht="15.75" customHeight="1">
      <c r="A105" s="5" t="str">
        <f t="shared" ref="A105:D105" si="103">A104</f>
        <v>1124ASHC</v>
      </c>
      <c r="B105" s="13">
        <f t="shared" si="103"/>
        <v>45609</v>
      </c>
      <c r="C105" s="14" t="str">
        <f t="shared" si="103"/>
        <v>ASHC</v>
      </c>
      <c r="D105" s="14" t="str">
        <f t="shared" si="103"/>
        <v>CT</v>
      </c>
      <c r="E105" s="11">
        <v>2.0</v>
      </c>
      <c r="F105" s="5">
        <f>IFERROR(__xludf.DUMMYFUNCTION("""COMPUTED_VALUE"""),4.0)</f>
        <v>4</v>
      </c>
      <c r="G105" s="5">
        <f>IFERROR(__xludf.DUMMYFUNCTION("""COMPUTED_VALUE"""),75.24)</f>
        <v>75.24</v>
      </c>
      <c r="H105" s="5">
        <f>IFERROR(__xludf.DUMMYFUNCTION("""COMPUTED_VALUE"""),0.0)</f>
        <v>0</v>
      </c>
      <c r="I105" s="11"/>
    </row>
    <row r="106" ht="15.75" customHeight="1">
      <c r="A106" s="5" t="str">
        <f t="shared" ref="A106:D106" si="104">A105</f>
        <v>1124ASHC</v>
      </c>
      <c r="B106" s="13">
        <f t="shared" si="104"/>
        <v>45609</v>
      </c>
      <c r="C106" s="14" t="str">
        <f t="shared" si="104"/>
        <v>ASHC</v>
      </c>
      <c r="D106" s="14" t="str">
        <f t="shared" si="104"/>
        <v>CT</v>
      </c>
      <c r="E106" s="11">
        <v>2.0</v>
      </c>
      <c r="F106" s="5">
        <f>IFERROR(__xludf.DUMMYFUNCTION("""COMPUTED_VALUE"""),5.0)</f>
        <v>5</v>
      </c>
      <c r="G106" s="5">
        <f>IFERROR(__xludf.DUMMYFUNCTION("""COMPUTED_VALUE"""),81.99)</f>
        <v>81.99</v>
      </c>
      <c r="H106" s="5">
        <f>IFERROR(__xludf.DUMMYFUNCTION("""COMPUTED_VALUE"""),0.0)</f>
        <v>0</v>
      </c>
      <c r="I106" s="11"/>
    </row>
    <row r="107" ht="15.75" customHeight="1">
      <c r="A107" s="5" t="str">
        <f t="shared" ref="A107:D107" si="105">A106</f>
        <v>1124ASHC</v>
      </c>
      <c r="B107" s="13">
        <f t="shared" si="105"/>
        <v>45609</v>
      </c>
      <c r="C107" s="14" t="str">
        <f t="shared" si="105"/>
        <v>ASHC</v>
      </c>
      <c r="D107" s="14" t="str">
        <f t="shared" si="105"/>
        <v>CT</v>
      </c>
      <c r="E107" s="11">
        <v>2.0</v>
      </c>
      <c r="F107" s="5">
        <f>IFERROR(__xludf.DUMMYFUNCTION("""COMPUTED_VALUE"""),6.0)</f>
        <v>6</v>
      </c>
      <c r="G107" s="5">
        <f>IFERROR(__xludf.DUMMYFUNCTION("""COMPUTED_VALUE"""),77.26)</f>
        <v>77.26</v>
      </c>
      <c r="H107" s="5">
        <f>IFERROR(__xludf.DUMMYFUNCTION("""COMPUTED_VALUE"""),0.0)</f>
        <v>0</v>
      </c>
      <c r="I107" s="11"/>
    </row>
    <row r="108" ht="15.75" customHeight="1">
      <c r="A108" s="5" t="str">
        <f t="shared" ref="A108:D108" si="106">A107</f>
        <v>1124ASHC</v>
      </c>
      <c r="B108" s="13">
        <f t="shared" si="106"/>
        <v>45609</v>
      </c>
      <c r="C108" s="14" t="str">
        <f t="shared" si="106"/>
        <v>ASHC</v>
      </c>
      <c r="D108" s="14" t="str">
        <f t="shared" si="106"/>
        <v>CT</v>
      </c>
      <c r="E108" s="11">
        <v>2.0</v>
      </c>
      <c r="F108" s="5">
        <f>IFERROR(__xludf.DUMMYFUNCTION("""COMPUTED_VALUE"""),7.0)</f>
        <v>7</v>
      </c>
      <c r="G108" s="5">
        <f>IFERROR(__xludf.DUMMYFUNCTION("""COMPUTED_VALUE"""),70.33)</f>
        <v>70.33</v>
      </c>
      <c r="H108" s="5">
        <f>IFERROR(__xludf.DUMMYFUNCTION("""COMPUTED_VALUE"""),0.0)</f>
        <v>0</v>
      </c>
      <c r="I108" s="11"/>
    </row>
    <row r="109" ht="15.75" customHeight="1">
      <c r="A109" s="5" t="str">
        <f t="shared" ref="A109:D109" si="107">A108</f>
        <v>1124ASHC</v>
      </c>
      <c r="B109" s="13">
        <f t="shared" si="107"/>
        <v>45609</v>
      </c>
      <c r="C109" s="14" t="str">
        <f t="shared" si="107"/>
        <v>ASHC</v>
      </c>
      <c r="D109" s="14" t="str">
        <f t="shared" si="107"/>
        <v>CT</v>
      </c>
      <c r="E109" s="11">
        <v>2.0</v>
      </c>
      <c r="F109" s="5">
        <f>IFERROR(__xludf.DUMMYFUNCTION("""COMPUTED_VALUE"""),8.0)</f>
        <v>8</v>
      </c>
      <c r="G109" s="5">
        <f>IFERROR(__xludf.DUMMYFUNCTION("""COMPUTED_VALUE"""),45.89)</f>
        <v>45.89</v>
      </c>
      <c r="H109" s="5">
        <f>IFERROR(__xludf.DUMMYFUNCTION("""COMPUTED_VALUE"""),0.0)</f>
        <v>0</v>
      </c>
      <c r="I109" s="11"/>
    </row>
    <row r="110" ht="15.75" customHeight="1">
      <c r="A110" s="5" t="str">
        <f t="shared" ref="A110:D110" si="108">A109</f>
        <v>1124ASHC</v>
      </c>
      <c r="B110" s="13">
        <f t="shared" si="108"/>
        <v>45609</v>
      </c>
      <c r="C110" s="14" t="str">
        <f t="shared" si="108"/>
        <v>ASHC</v>
      </c>
      <c r="D110" s="14" t="str">
        <f t="shared" si="108"/>
        <v>CT</v>
      </c>
      <c r="E110" s="11">
        <v>2.0</v>
      </c>
      <c r="F110" s="5">
        <f>IFERROR(__xludf.DUMMYFUNCTION("""COMPUTED_VALUE"""),9.0)</f>
        <v>9</v>
      </c>
      <c r="G110" s="5">
        <f>IFERROR(__xludf.DUMMYFUNCTION("""COMPUTED_VALUE"""),46.92)</f>
        <v>46.92</v>
      </c>
      <c r="H110" s="5">
        <f>IFERROR(__xludf.DUMMYFUNCTION("""COMPUTED_VALUE"""),0.0)</f>
        <v>0</v>
      </c>
      <c r="I110" s="11"/>
    </row>
    <row r="111" ht="15.75" customHeight="1">
      <c r="A111" s="5" t="str">
        <f t="shared" ref="A111:D111" si="109">A110</f>
        <v>1124ASHC</v>
      </c>
      <c r="B111" s="13">
        <f t="shared" si="109"/>
        <v>45609</v>
      </c>
      <c r="C111" s="14" t="str">
        <f t="shared" si="109"/>
        <v>ASHC</v>
      </c>
      <c r="D111" s="14" t="str">
        <f t="shared" si="109"/>
        <v>CT</v>
      </c>
      <c r="E111" s="11">
        <v>2.0</v>
      </c>
      <c r="F111" s="5">
        <f>IFERROR(__xludf.DUMMYFUNCTION("""COMPUTED_VALUE"""),10.0)</f>
        <v>10</v>
      </c>
      <c r="G111" s="5">
        <f>IFERROR(__xludf.DUMMYFUNCTION("""COMPUTED_VALUE"""),49.53)</f>
        <v>49.53</v>
      </c>
      <c r="H111" s="5">
        <f>IFERROR(__xludf.DUMMYFUNCTION("""COMPUTED_VALUE"""),0.0)</f>
        <v>0</v>
      </c>
      <c r="I111" s="11"/>
    </row>
    <row r="112" ht="15.75" customHeight="1">
      <c r="A112" s="5" t="str">
        <f t="shared" ref="A112:D112" si="110">A111</f>
        <v>1124ASHC</v>
      </c>
      <c r="B112" s="13">
        <f t="shared" si="110"/>
        <v>45609</v>
      </c>
      <c r="C112" s="14" t="str">
        <f t="shared" si="110"/>
        <v>ASHC</v>
      </c>
      <c r="D112" s="14" t="str">
        <f t="shared" si="110"/>
        <v>CT</v>
      </c>
      <c r="E112" s="11">
        <v>2.0</v>
      </c>
      <c r="F112" s="5">
        <f>IFERROR(__xludf.DUMMYFUNCTION("""COMPUTED_VALUE"""),11.0)</f>
        <v>11</v>
      </c>
      <c r="G112" s="5">
        <f>IFERROR(__xludf.DUMMYFUNCTION("""COMPUTED_VALUE"""),45.91)</f>
        <v>45.91</v>
      </c>
      <c r="H112" s="5">
        <f>IFERROR(__xludf.DUMMYFUNCTION("""COMPUTED_VALUE"""),0.0)</f>
        <v>0</v>
      </c>
      <c r="I112" s="11"/>
    </row>
    <row r="113" ht="15.75" customHeight="1">
      <c r="A113" s="5" t="str">
        <f t="shared" ref="A113:D113" si="111">A112</f>
        <v>1124ASHC</v>
      </c>
      <c r="B113" s="13">
        <f t="shared" si="111"/>
        <v>45609</v>
      </c>
      <c r="C113" s="14" t="str">
        <f t="shared" si="111"/>
        <v>ASHC</v>
      </c>
      <c r="D113" s="14" t="str">
        <f t="shared" si="111"/>
        <v>CT</v>
      </c>
      <c r="E113" s="11">
        <v>2.0</v>
      </c>
      <c r="F113" s="5">
        <f>IFERROR(__xludf.DUMMYFUNCTION("""COMPUTED_VALUE"""),12.0)</f>
        <v>12</v>
      </c>
      <c r="G113" s="5"/>
      <c r="H113" s="5">
        <f>IFERROR(__xludf.DUMMYFUNCTION("""COMPUTED_VALUE"""),1.0)</f>
        <v>1</v>
      </c>
      <c r="I113" s="11"/>
    </row>
    <row r="114" ht="15.75" customHeight="1">
      <c r="A114" s="5" t="str">
        <f t="shared" ref="A114:D114" si="112">A113</f>
        <v>1124ASHC</v>
      </c>
      <c r="B114" s="13">
        <f t="shared" si="112"/>
        <v>45609</v>
      </c>
      <c r="C114" s="14" t="str">
        <f t="shared" si="112"/>
        <v>ASHC</v>
      </c>
      <c r="D114" s="14" t="str">
        <f t="shared" si="112"/>
        <v>CT</v>
      </c>
      <c r="E114" s="11">
        <v>2.0</v>
      </c>
      <c r="F114" s="5">
        <f>IFERROR(__xludf.DUMMYFUNCTION("""COMPUTED_VALUE"""),13.0)</f>
        <v>13</v>
      </c>
      <c r="G114" s="5"/>
      <c r="H114" s="5">
        <f>IFERROR(__xludf.DUMMYFUNCTION("""COMPUTED_VALUE"""),1.0)</f>
        <v>1</v>
      </c>
      <c r="I114" s="11"/>
    </row>
    <row r="115" ht="15.75" customHeight="1">
      <c r="A115" s="5" t="str">
        <f t="shared" ref="A115:D115" si="113">A114</f>
        <v>1124ASHC</v>
      </c>
      <c r="B115" s="13">
        <f t="shared" si="113"/>
        <v>45609</v>
      </c>
      <c r="C115" s="14" t="str">
        <f t="shared" si="113"/>
        <v>ASHC</v>
      </c>
      <c r="D115" s="14" t="str">
        <f t="shared" si="113"/>
        <v>CT</v>
      </c>
      <c r="E115" s="11">
        <v>2.0</v>
      </c>
      <c r="F115" s="5">
        <f>IFERROR(__xludf.DUMMYFUNCTION("""COMPUTED_VALUE"""),14.0)</f>
        <v>14</v>
      </c>
      <c r="G115" s="5"/>
      <c r="H115" s="5">
        <f>IFERROR(__xludf.DUMMYFUNCTION("""COMPUTED_VALUE"""),1.0)</f>
        <v>1</v>
      </c>
      <c r="I115" s="11"/>
    </row>
    <row r="116" ht="15.75" customHeight="1">
      <c r="A116" s="5" t="str">
        <f t="shared" ref="A116:D116" si="114">A115</f>
        <v>1124ASHC</v>
      </c>
      <c r="B116" s="13">
        <f t="shared" si="114"/>
        <v>45609</v>
      </c>
      <c r="C116" s="14" t="str">
        <f t="shared" si="114"/>
        <v>ASHC</v>
      </c>
      <c r="D116" s="14" t="str">
        <f t="shared" si="114"/>
        <v>CT</v>
      </c>
      <c r="E116" s="11">
        <v>2.0</v>
      </c>
      <c r="F116" s="5">
        <f>IFERROR(__xludf.DUMMYFUNCTION("""COMPUTED_VALUE"""),15.0)</f>
        <v>15</v>
      </c>
      <c r="G116" s="5"/>
      <c r="H116" s="5">
        <f>IFERROR(__xludf.DUMMYFUNCTION("""COMPUTED_VALUE"""),1.0)</f>
        <v>1</v>
      </c>
      <c r="I116" s="11"/>
    </row>
    <row r="117" ht="15.75" customHeight="1">
      <c r="A117" s="5" t="str">
        <f t="shared" ref="A117:D117" si="115">A116</f>
        <v>1124ASHC</v>
      </c>
      <c r="B117" s="13">
        <f t="shared" si="115"/>
        <v>45609</v>
      </c>
      <c r="C117" s="14" t="str">
        <f t="shared" si="115"/>
        <v>ASHC</v>
      </c>
      <c r="D117" s="14" t="str">
        <f t="shared" si="115"/>
        <v>CT</v>
      </c>
      <c r="E117" s="11">
        <v>2.0</v>
      </c>
      <c r="F117" s="5">
        <f>IFERROR(__xludf.DUMMYFUNCTION("""COMPUTED_VALUE"""),16.0)</f>
        <v>16</v>
      </c>
      <c r="G117" s="5"/>
      <c r="H117" s="5">
        <f>IFERROR(__xludf.DUMMYFUNCTION("""COMPUTED_VALUE"""),1.0)</f>
        <v>1</v>
      </c>
      <c r="I117" s="11"/>
    </row>
    <row r="118" ht="15.75" customHeight="1">
      <c r="A118" s="5" t="str">
        <f t="shared" ref="A118:D118" si="116">A117</f>
        <v>1124ASHC</v>
      </c>
      <c r="B118" s="13">
        <f t="shared" si="116"/>
        <v>45609</v>
      </c>
      <c r="C118" s="14" t="str">
        <f t="shared" si="116"/>
        <v>ASHC</v>
      </c>
      <c r="D118" s="14" t="str">
        <f t="shared" si="116"/>
        <v>CT</v>
      </c>
      <c r="E118" s="11">
        <v>2.0</v>
      </c>
      <c r="F118" s="5">
        <f>IFERROR(__xludf.DUMMYFUNCTION("""COMPUTED_VALUE"""),17.0)</f>
        <v>17</v>
      </c>
      <c r="G118" s="5"/>
      <c r="H118" s="5">
        <f>IFERROR(__xludf.DUMMYFUNCTION("""COMPUTED_VALUE"""),1.0)</f>
        <v>1</v>
      </c>
      <c r="I118" s="11"/>
    </row>
    <row r="119" ht="15.75" customHeight="1">
      <c r="A119" s="5" t="str">
        <f t="shared" ref="A119:D119" si="117">A118</f>
        <v>1124ASHC</v>
      </c>
      <c r="B119" s="13">
        <f t="shared" si="117"/>
        <v>45609</v>
      </c>
      <c r="C119" s="14" t="str">
        <f t="shared" si="117"/>
        <v>ASHC</v>
      </c>
      <c r="D119" s="14" t="str">
        <f t="shared" si="117"/>
        <v>CT</v>
      </c>
      <c r="E119" s="11">
        <v>2.0</v>
      </c>
      <c r="F119" s="5">
        <f>IFERROR(__xludf.DUMMYFUNCTION("""COMPUTED_VALUE"""),18.0)</f>
        <v>18</v>
      </c>
      <c r="G119" s="5"/>
      <c r="H119" s="5">
        <f>IFERROR(__xludf.DUMMYFUNCTION("""COMPUTED_VALUE"""),1.0)</f>
        <v>1</v>
      </c>
      <c r="I119" s="11"/>
    </row>
    <row r="120" ht="15.75" customHeight="1">
      <c r="A120" s="5" t="str">
        <f t="shared" ref="A120:D120" si="118">A119</f>
        <v>1124ASHC</v>
      </c>
      <c r="B120" s="13">
        <f t="shared" si="118"/>
        <v>45609</v>
      </c>
      <c r="C120" s="14" t="str">
        <f t="shared" si="118"/>
        <v>ASHC</v>
      </c>
      <c r="D120" s="14" t="str">
        <f t="shared" si="118"/>
        <v>CT</v>
      </c>
      <c r="E120" s="11">
        <v>2.0</v>
      </c>
      <c r="F120" s="5">
        <f>IFERROR(__xludf.DUMMYFUNCTION("""COMPUTED_VALUE"""),19.0)</f>
        <v>19</v>
      </c>
      <c r="G120" s="5"/>
      <c r="H120" s="5">
        <f>IFERROR(__xludf.DUMMYFUNCTION("""COMPUTED_VALUE"""),1.0)</f>
        <v>1</v>
      </c>
      <c r="I120" s="11"/>
    </row>
    <row r="121" ht="15.75" customHeight="1">
      <c r="A121" s="5" t="str">
        <f t="shared" ref="A121:D121" si="119">A120</f>
        <v>1124ASHC</v>
      </c>
      <c r="B121" s="13">
        <f t="shared" si="119"/>
        <v>45609</v>
      </c>
      <c r="C121" s="14" t="str">
        <f t="shared" si="119"/>
        <v>ASHC</v>
      </c>
      <c r="D121" s="14" t="str">
        <f t="shared" si="119"/>
        <v>CT</v>
      </c>
      <c r="E121" s="11">
        <v>2.0</v>
      </c>
      <c r="F121" s="5">
        <f>IFERROR(__xludf.DUMMYFUNCTION("""COMPUTED_VALUE"""),20.0)</f>
        <v>20</v>
      </c>
      <c r="G121" s="5"/>
      <c r="H121" s="5">
        <f>IFERROR(__xludf.DUMMYFUNCTION("""COMPUTED_VALUE"""),1.0)</f>
        <v>1</v>
      </c>
      <c r="I121" s="11"/>
    </row>
    <row r="122" ht="15.75" customHeight="1">
      <c r="A122" s="5" t="str">
        <f t="shared" ref="A122:D122" si="120">A121</f>
        <v>1124ASHC</v>
      </c>
      <c r="B122" s="13">
        <f t="shared" si="120"/>
        <v>45609</v>
      </c>
      <c r="C122" s="14" t="str">
        <f t="shared" si="120"/>
        <v>ASHC</v>
      </c>
      <c r="D122" s="14" t="str">
        <f t="shared" si="120"/>
        <v>CT</v>
      </c>
      <c r="E122" s="11">
        <v>2.0</v>
      </c>
      <c r="F122" s="5">
        <f>IFERROR(__xludf.DUMMYFUNCTION("""COMPUTED_VALUE"""),21.0)</f>
        <v>21</v>
      </c>
      <c r="G122" s="5"/>
      <c r="H122" s="5">
        <f>IFERROR(__xludf.DUMMYFUNCTION("""COMPUTED_VALUE"""),1.0)</f>
        <v>1</v>
      </c>
      <c r="I122" s="11"/>
    </row>
    <row r="123" ht="15.75" customHeight="1">
      <c r="A123" s="5" t="str">
        <f t="shared" ref="A123:D123" si="121">A122</f>
        <v>1124ASHC</v>
      </c>
      <c r="B123" s="13">
        <f t="shared" si="121"/>
        <v>45609</v>
      </c>
      <c r="C123" s="14" t="str">
        <f t="shared" si="121"/>
        <v>ASHC</v>
      </c>
      <c r="D123" s="14" t="str">
        <f t="shared" si="121"/>
        <v>CT</v>
      </c>
      <c r="E123" s="11">
        <v>2.0</v>
      </c>
      <c r="F123" s="5">
        <f>IFERROR(__xludf.DUMMYFUNCTION("""COMPUTED_VALUE"""),22.0)</f>
        <v>22</v>
      </c>
      <c r="G123" s="5"/>
      <c r="H123" s="5">
        <f>IFERROR(__xludf.DUMMYFUNCTION("""COMPUTED_VALUE"""),1.0)</f>
        <v>1</v>
      </c>
      <c r="I123" s="11"/>
    </row>
    <row r="124" ht="15.75" customHeight="1">
      <c r="A124" s="5" t="str">
        <f t="shared" ref="A124:D124" si="122">A123</f>
        <v>1124ASHC</v>
      </c>
      <c r="B124" s="13">
        <f t="shared" si="122"/>
        <v>45609</v>
      </c>
      <c r="C124" s="14" t="str">
        <f t="shared" si="122"/>
        <v>ASHC</v>
      </c>
      <c r="D124" s="14" t="str">
        <f t="shared" si="122"/>
        <v>CT</v>
      </c>
      <c r="E124" s="11">
        <v>2.0</v>
      </c>
      <c r="F124" s="5">
        <f>IFERROR(__xludf.DUMMYFUNCTION("""COMPUTED_VALUE"""),23.0)</f>
        <v>23</v>
      </c>
      <c r="G124" s="5"/>
      <c r="H124" s="5">
        <f>IFERROR(__xludf.DUMMYFUNCTION("""COMPUTED_VALUE"""),1.0)</f>
        <v>1</v>
      </c>
      <c r="I124" s="11"/>
    </row>
    <row r="125" ht="15.75" customHeight="1">
      <c r="A125" s="5" t="str">
        <f t="shared" ref="A125:D125" si="123">A124</f>
        <v>1124ASHC</v>
      </c>
      <c r="B125" s="13">
        <f t="shared" si="123"/>
        <v>45609</v>
      </c>
      <c r="C125" s="14" t="str">
        <f t="shared" si="123"/>
        <v>ASHC</v>
      </c>
      <c r="D125" s="14" t="str">
        <f t="shared" si="123"/>
        <v>CT</v>
      </c>
      <c r="E125" s="11">
        <v>2.0</v>
      </c>
      <c r="F125" s="5">
        <f>IFERROR(__xludf.DUMMYFUNCTION("""COMPUTED_VALUE"""),24.0)</f>
        <v>24</v>
      </c>
      <c r="G125" s="5"/>
      <c r="H125" s="5">
        <f>IFERROR(__xludf.DUMMYFUNCTION("""COMPUTED_VALUE"""),1.0)</f>
        <v>1</v>
      </c>
      <c r="I125" s="11"/>
    </row>
    <row r="126" ht="15.75" customHeight="1">
      <c r="A126" s="5" t="str">
        <f t="shared" ref="A126:D126" si="124">A125</f>
        <v>1124ASHC</v>
      </c>
      <c r="B126" s="13">
        <f t="shared" si="124"/>
        <v>45609</v>
      </c>
      <c r="C126" s="14" t="str">
        <f t="shared" si="124"/>
        <v>ASHC</v>
      </c>
      <c r="D126" s="14" t="str">
        <f t="shared" si="124"/>
        <v>CT</v>
      </c>
      <c r="E126" s="11">
        <v>2.0</v>
      </c>
      <c r="F126" s="5">
        <f>IFERROR(__xludf.DUMMYFUNCTION("""COMPUTED_VALUE"""),25.0)</f>
        <v>25</v>
      </c>
      <c r="G126" s="5"/>
      <c r="H126" s="5">
        <f>IFERROR(__xludf.DUMMYFUNCTION("""COMPUTED_VALUE"""),1.0)</f>
        <v>1</v>
      </c>
      <c r="I126" s="11"/>
    </row>
    <row r="127" ht="15.75" customHeight="1">
      <c r="A127" s="5" t="str">
        <f t="shared" ref="A127:D127" si="125">A126</f>
        <v>1124ASHC</v>
      </c>
      <c r="B127" s="13">
        <f t="shared" si="125"/>
        <v>45609</v>
      </c>
      <c r="C127" s="14" t="str">
        <f t="shared" si="125"/>
        <v>ASHC</v>
      </c>
      <c r="D127" s="14" t="str">
        <f t="shared" si="125"/>
        <v>CT</v>
      </c>
      <c r="E127" s="11">
        <v>2.0</v>
      </c>
      <c r="F127" s="5">
        <f>IFERROR(__xludf.DUMMYFUNCTION("""COMPUTED_VALUE"""),26.0)</f>
        <v>26</v>
      </c>
      <c r="G127" s="5"/>
      <c r="H127" s="5">
        <f>IFERROR(__xludf.DUMMYFUNCTION("""COMPUTED_VALUE"""),1.0)</f>
        <v>1</v>
      </c>
      <c r="I127" s="11"/>
    </row>
    <row r="128" ht="15.75" customHeight="1">
      <c r="A128" s="5" t="str">
        <f t="shared" ref="A128:D128" si="126">A127</f>
        <v>1124ASHC</v>
      </c>
      <c r="B128" s="13">
        <f t="shared" si="126"/>
        <v>45609</v>
      </c>
      <c r="C128" s="14" t="str">
        <f t="shared" si="126"/>
        <v>ASHC</v>
      </c>
      <c r="D128" s="14" t="str">
        <f t="shared" si="126"/>
        <v>CT</v>
      </c>
      <c r="E128" s="11">
        <v>2.0</v>
      </c>
      <c r="F128" s="5">
        <f>IFERROR(__xludf.DUMMYFUNCTION("""COMPUTED_VALUE"""),27.0)</f>
        <v>27</v>
      </c>
      <c r="G128" s="5"/>
      <c r="H128" s="5">
        <f>IFERROR(__xludf.DUMMYFUNCTION("""COMPUTED_VALUE"""),1.0)</f>
        <v>1</v>
      </c>
      <c r="I128" s="11"/>
    </row>
    <row r="129" ht="15.75" customHeight="1">
      <c r="A129" s="5" t="str">
        <f t="shared" ref="A129:D129" si="127">A128</f>
        <v>1124ASHC</v>
      </c>
      <c r="B129" s="13">
        <f t="shared" si="127"/>
        <v>45609</v>
      </c>
      <c r="C129" s="14" t="str">
        <f t="shared" si="127"/>
        <v>ASHC</v>
      </c>
      <c r="D129" s="14" t="str">
        <f t="shared" si="127"/>
        <v>CT</v>
      </c>
      <c r="E129" s="11">
        <v>2.0</v>
      </c>
      <c r="F129" s="5">
        <f>IFERROR(__xludf.DUMMYFUNCTION("""COMPUTED_VALUE"""),28.0)</f>
        <v>28</v>
      </c>
      <c r="G129" s="5"/>
      <c r="H129" s="5">
        <f>IFERROR(__xludf.DUMMYFUNCTION("""COMPUTED_VALUE"""),1.0)</f>
        <v>1</v>
      </c>
      <c r="I129" s="11"/>
    </row>
    <row r="130" ht="15.75" customHeight="1">
      <c r="A130" s="5" t="str">
        <f t="shared" ref="A130:D130" si="128">A129</f>
        <v>1124ASHC</v>
      </c>
      <c r="B130" s="13">
        <f t="shared" si="128"/>
        <v>45609</v>
      </c>
      <c r="C130" s="14" t="str">
        <f t="shared" si="128"/>
        <v>ASHC</v>
      </c>
      <c r="D130" s="14" t="str">
        <f t="shared" si="128"/>
        <v>CT</v>
      </c>
      <c r="E130" s="11">
        <v>2.0</v>
      </c>
      <c r="F130" s="5">
        <f>IFERROR(__xludf.DUMMYFUNCTION("""COMPUTED_VALUE"""),29.0)</f>
        <v>29</v>
      </c>
      <c r="G130" s="5"/>
      <c r="H130" s="5">
        <f>IFERROR(__xludf.DUMMYFUNCTION("""COMPUTED_VALUE"""),1.0)</f>
        <v>1</v>
      </c>
      <c r="I130" s="11"/>
    </row>
    <row r="131" ht="15.75" customHeight="1">
      <c r="A131" s="5" t="str">
        <f t="shared" ref="A131:D131" si="129">A130</f>
        <v>1124ASHC</v>
      </c>
      <c r="B131" s="13">
        <f t="shared" si="129"/>
        <v>45609</v>
      </c>
      <c r="C131" s="14" t="str">
        <f t="shared" si="129"/>
        <v>ASHC</v>
      </c>
      <c r="D131" s="14" t="str">
        <f t="shared" si="129"/>
        <v>CT</v>
      </c>
      <c r="E131" s="11">
        <v>2.0</v>
      </c>
      <c r="F131" s="5">
        <f>IFERROR(__xludf.DUMMYFUNCTION("""COMPUTED_VALUE"""),30.0)</f>
        <v>30</v>
      </c>
      <c r="G131" s="5"/>
      <c r="H131" s="5">
        <f>IFERROR(__xludf.DUMMYFUNCTION("""COMPUTED_VALUE"""),1.0)</f>
        <v>1</v>
      </c>
      <c r="I131" s="11"/>
    </row>
    <row r="132" ht="15.75" customHeight="1">
      <c r="A132" s="5" t="str">
        <f t="shared" ref="A132:D132" si="130">A131</f>
        <v>1124ASHC</v>
      </c>
      <c r="B132" s="13">
        <f t="shared" si="130"/>
        <v>45609</v>
      </c>
      <c r="C132" s="14" t="str">
        <f t="shared" si="130"/>
        <v>ASHC</v>
      </c>
      <c r="D132" s="14" t="str">
        <f t="shared" si="130"/>
        <v>CT</v>
      </c>
      <c r="E132" s="11">
        <v>2.0</v>
      </c>
      <c r="F132" s="5">
        <f>IFERROR(__xludf.DUMMYFUNCTION("""COMPUTED_VALUE"""),31.0)</f>
        <v>31</v>
      </c>
      <c r="G132" s="5"/>
      <c r="H132" s="5">
        <f>IFERROR(__xludf.DUMMYFUNCTION("""COMPUTED_VALUE"""),1.0)</f>
        <v>1</v>
      </c>
      <c r="I132" s="11"/>
    </row>
    <row r="133" ht="15.75" customHeight="1">
      <c r="A133" s="5" t="str">
        <f t="shared" ref="A133:D133" si="131">A132</f>
        <v>1124ASHC</v>
      </c>
      <c r="B133" s="13">
        <f t="shared" si="131"/>
        <v>45609</v>
      </c>
      <c r="C133" s="14" t="str">
        <f t="shared" si="131"/>
        <v>ASHC</v>
      </c>
      <c r="D133" s="14" t="str">
        <f t="shared" si="131"/>
        <v>CT</v>
      </c>
      <c r="E133" s="11">
        <v>2.0</v>
      </c>
      <c r="F133" s="5">
        <f>IFERROR(__xludf.DUMMYFUNCTION("""COMPUTED_VALUE"""),32.0)</f>
        <v>32</v>
      </c>
      <c r="G133" s="5"/>
      <c r="H133" s="5">
        <f>IFERROR(__xludf.DUMMYFUNCTION("""COMPUTED_VALUE"""),1.0)</f>
        <v>1</v>
      </c>
      <c r="I133" s="11"/>
    </row>
    <row r="134" ht="15.75" customHeight="1">
      <c r="A134" s="5" t="str">
        <f t="shared" ref="A134:D134" si="132">A133</f>
        <v>1124ASHC</v>
      </c>
      <c r="B134" s="13">
        <f t="shared" si="132"/>
        <v>45609</v>
      </c>
      <c r="C134" s="14" t="str">
        <f t="shared" si="132"/>
        <v>ASHC</v>
      </c>
      <c r="D134" s="14" t="str">
        <f t="shared" si="132"/>
        <v>CT</v>
      </c>
      <c r="E134" s="11">
        <v>2.0</v>
      </c>
      <c r="F134" s="5">
        <f>IFERROR(__xludf.DUMMYFUNCTION("""COMPUTED_VALUE"""),33.0)</f>
        <v>33</v>
      </c>
      <c r="G134" s="5"/>
      <c r="H134" s="5">
        <f>IFERROR(__xludf.DUMMYFUNCTION("""COMPUTED_VALUE"""),1.0)</f>
        <v>1</v>
      </c>
      <c r="I134" s="11"/>
    </row>
    <row r="135" ht="15.75" customHeight="1">
      <c r="A135" s="5" t="str">
        <f t="shared" ref="A135:D135" si="133">A134</f>
        <v>1124ASHC</v>
      </c>
      <c r="B135" s="13">
        <f t="shared" si="133"/>
        <v>45609</v>
      </c>
      <c r="C135" s="14" t="str">
        <f t="shared" si="133"/>
        <v>ASHC</v>
      </c>
      <c r="D135" s="14" t="str">
        <f t="shared" si="133"/>
        <v>CT</v>
      </c>
      <c r="E135" s="11">
        <v>2.0</v>
      </c>
      <c r="F135" s="5">
        <f>IFERROR(__xludf.DUMMYFUNCTION("""COMPUTED_VALUE"""),34.0)</f>
        <v>34</v>
      </c>
      <c r="G135" s="5"/>
      <c r="H135" s="5">
        <f>IFERROR(__xludf.DUMMYFUNCTION("""COMPUTED_VALUE"""),1.0)</f>
        <v>1</v>
      </c>
      <c r="I135" s="11"/>
    </row>
    <row r="136" ht="15.75" customHeight="1">
      <c r="A136" s="5" t="str">
        <f t="shared" ref="A136:D136" si="134">A135</f>
        <v>1124ASHC</v>
      </c>
      <c r="B136" s="13">
        <f t="shared" si="134"/>
        <v>45609</v>
      </c>
      <c r="C136" s="14" t="str">
        <f t="shared" si="134"/>
        <v>ASHC</v>
      </c>
      <c r="D136" s="14" t="str">
        <f t="shared" si="134"/>
        <v>CT</v>
      </c>
      <c r="E136" s="11">
        <v>2.0</v>
      </c>
      <c r="F136" s="5">
        <f>IFERROR(__xludf.DUMMYFUNCTION("""COMPUTED_VALUE"""),35.0)</f>
        <v>35</v>
      </c>
      <c r="G136" s="5"/>
      <c r="H136" s="5">
        <f>IFERROR(__xludf.DUMMYFUNCTION("""COMPUTED_VALUE"""),1.0)</f>
        <v>1</v>
      </c>
      <c r="I136" s="11"/>
    </row>
    <row r="137" ht="15.75" customHeight="1">
      <c r="A137" s="5" t="str">
        <f t="shared" ref="A137:D137" si="135">A136</f>
        <v>1124ASHC</v>
      </c>
      <c r="B137" s="13">
        <f t="shared" si="135"/>
        <v>45609</v>
      </c>
      <c r="C137" s="14" t="str">
        <f t="shared" si="135"/>
        <v>ASHC</v>
      </c>
      <c r="D137" s="14" t="str">
        <f t="shared" si="135"/>
        <v>CT</v>
      </c>
      <c r="E137" s="11">
        <v>2.0</v>
      </c>
      <c r="F137" s="5">
        <f>IFERROR(__xludf.DUMMYFUNCTION("""COMPUTED_VALUE"""),36.0)</f>
        <v>36</v>
      </c>
      <c r="G137" s="5"/>
      <c r="H137" s="5">
        <f>IFERROR(__xludf.DUMMYFUNCTION("""COMPUTED_VALUE"""),1.0)</f>
        <v>1</v>
      </c>
      <c r="I137" s="11"/>
    </row>
    <row r="138" ht="15.75" customHeight="1">
      <c r="A138" s="5" t="str">
        <f t="shared" ref="A138:D138" si="136">A137</f>
        <v>1124ASHC</v>
      </c>
      <c r="B138" s="13">
        <f t="shared" si="136"/>
        <v>45609</v>
      </c>
      <c r="C138" s="14" t="str">
        <f t="shared" si="136"/>
        <v>ASHC</v>
      </c>
      <c r="D138" s="14" t="str">
        <f t="shared" si="136"/>
        <v>CT</v>
      </c>
      <c r="E138" s="11">
        <v>2.0</v>
      </c>
      <c r="F138" s="5">
        <f>IFERROR(__xludf.DUMMYFUNCTION("""COMPUTED_VALUE"""),37.0)</f>
        <v>37</v>
      </c>
      <c r="G138" s="5"/>
      <c r="H138" s="5">
        <f>IFERROR(__xludf.DUMMYFUNCTION("""COMPUTED_VALUE"""),1.0)</f>
        <v>1</v>
      </c>
      <c r="I138" s="11"/>
    </row>
    <row r="139" ht="15.75" customHeight="1">
      <c r="A139" s="5" t="str">
        <f t="shared" ref="A139:D139" si="137">A138</f>
        <v>1124ASHC</v>
      </c>
      <c r="B139" s="13">
        <f t="shared" si="137"/>
        <v>45609</v>
      </c>
      <c r="C139" s="14" t="str">
        <f t="shared" si="137"/>
        <v>ASHC</v>
      </c>
      <c r="D139" s="14" t="str">
        <f t="shared" si="137"/>
        <v>CT</v>
      </c>
      <c r="E139" s="11">
        <v>2.0</v>
      </c>
      <c r="F139" s="5">
        <f>IFERROR(__xludf.DUMMYFUNCTION("""COMPUTED_VALUE"""),38.0)</f>
        <v>38</v>
      </c>
      <c r="G139" s="5"/>
      <c r="H139" s="5">
        <f>IFERROR(__xludf.DUMMYFUNCTION("""COMPUTED_VALUE"""),1.0)</f>
        <v>1</v>
      </c>
      <c r="I139" s="11"/>
    </row>
    <row r="140" ht="15.75" customHeight="1">
      <c r="A140" s="5" t="str">
        <f t="shared" ref="A140:D140" si="138">A139</f>
        <v>1124ASHC</v>
      </c>
      <c r="B140" s="13">
        <f t="shared" si="138"/>
        <v>45609</v>
      </c>
      <c r="C140" s="14" t="str">
        <f t="shared" si="138"/>
        <v>ASHC</v>
      </c>
      <c r="D140" s="14" t="str">
        <f t="shared" si="138"/>
        <v>CT</v>
      </c>
      <c r="E140" s="11">
        <v>2.0</v>
      </c>
      <c r="F140" s="5">
        <f>IFERROR(__xludf.DUMMYFUNCTION("""COMPUTED_VALUE"""),39.0)</f>
        <v>39</v>
      </c>
      <c r="G140" s="5"/>
      <c r="H140" s="5">
        <f>IFERROR(__xludf.DUMMYFUNCTION("""COMPUTED_VALUE"""),1.0)</f>
        <v>1</v>
      </c>
      <c r="I140" s="11"/>
    </row>
    <row r="141" ht="15.75" customHeight="1">
      <c r="A141" s="5" t="str">
        <f t="shared" ref="A141:D141" si="139">A140</f>
        <v>1124ASHC</v>
      </c>
      <c r="B141" s="13">
        <f t="shared" si="139"/>
        <v>45609</v>
      </c>
      <c r="C141" s="14" t="str">
        <f t="shared" si="139"/>
        <v>ASHC</v>
      </c>
      <c r="D141" s="14" t="str">
        <f t="shared" si="139"/>
        <v>CT</v>
      </c>
      <c r="E141" s="11">
        <v>2.0</v>
      </c>
      <c r="F141" s="5">
        <f>IFERROR(__xludf.DUMMYFUNCTION("""COMPUTED_VALUE"""),40.0)</f>
        <v>40</v>
      </c>
      <c r="G141" s="5"/>
      <c r="H141" s="5">
        <f>IFERROR(__xludf.DUMMYFUNCTION("""COMPUTED_VALUE"""),1.0)</f>
        <v>1</v>
      </c>
      <c r="I141" s="11"/>
    </row>
    <row r="142" ht="15.75" customHeight="1">
      <c r="A142" s="5" t="str">
        <f t="shared" ref="A142:D142" si="140">A141</f>
        <v>1124ASHC</v>
      </c>
      <c r="B142" s="13">
        <f t="shared" si="140"/>
        <v>45609</v>
      </c>
      <c r="C142" s="14" t="str">
        <f t="shared" si="140"/>
        <v>ASHC</v>
      </c>
      <c r="D142" s="14" t="str">
        <f t="shared" si="140"/>
        <v>CT</v>
      </c>
      <c r="E142" s="11">
        <v>2.0</v>
      </c>
      <c r="F142" s="5">
        <f>IFERROR(__xludf.DUMMYFUNCTION("""COMPUTED_VALUE"""),41.0)</f>
        <v>41</v>
      </c>
      <c r="G142" s="5"/>
      <c r="H142" s="5">
        <f>IFERROR(__xludf.DUMMYFUNCTION("""COMPUTED_VALUE"""),1.0)</f>
        <v>1</v>
      </c>
      <c r="I142" s="11"/>
    </row>
    <row r="143" ht="15.75" customHeight="1">
      <c r="A143" s="5" t="str">
        <f t="shared" ref="A143:D143" si="141">A142</f>
        <v>1124ASHC</v>
      </c>
      <c r="B143" s="13">
        <f t="shared" si="141"/>
        <v>45609</v>
      </c>
      <c r="C143" s="14" t="str">
        <f t="shared" si="141"/>
        <v>ASHC</v>
      </c>
      <c r="D143" s="14" t="str">
        <f t="shared" si="141"/>
        <v>CT</v>
      </c>
      <c r="E143" s="11">
        <v>2.0</v>
      </c>
      <c r="F143" s="5">
        <f>IFERROR(__xludf.DUMMYFUNCTION("""COMPUTED_VALUE"""),42.0)</f>
        <v>42</v>
      </c>
      <c r="G143" s="5"/>
      <c r="H143" s="5">
        <f>IFERROR(__xludf.DUMMYFUNCTION("""COMPUTED_VALUE"""),1.0)</f>
        <v>1</v>
      </c>
      <c r="I143" s="11"/>
    </row>
    <row r="144" ht="15.75" customHeight="1">
      <c r="A144" s="5" t="str">
        <f t="shared" ref="A144:D144" si="142">A143</f>
        <v>1124ASHC</v>
      </c>
      <c r="B144" s="13">
        <f t="shared" si="142"/>
        <v>45609</v>
      </c>
      <c r="C144" s="14" t="str">
        <f t="shared" si="142"/>
        <v>ASHC</v>
      </c>
      <c r="D144" s="14" t="str">
        <f t="shared" si="142"/>
        <v>CT</v>
      </c>
      <c r="E144" s="11">
        <v>2.0</v>
      </c>
      <c r="F144" s="5">
        <f>IFERROR(__xludf.DUMMYFUNCTION("""COMPUTED_VALUE"""),43.0)</f>
        <v>43</v>
      </c>
      <c r="G144" s="5"/>
      <c r="H144" s="5">
        <f>IFERROR(__xludf.DUMMYFUNCTION("""COMPUTED_VALUE"""),1.0)</f>
        <v>1</v>
      </c>
      <c r="I144" s="11"/>
    </row>
    <row r="145" ht="15.75" customHeight="1">
      <c r="A145" s="5" t="str">
        <f t="shared" ref="A145:D145" si="143">A144</f>
        <v>1124ASHC</v>
      </c>
      <c r="B145" s="13">
        <f t="shared" si="143"/>
        <v>45609</v>
      </c>
      <c r="C145" s="14" t="str">
        <f t="shared" si="143"/>
        <v>ASHC</v>
      </c>
      <c r="D145" s="14" t="str">
        <f t="shared" si="143"/>
        <v>CT</v>
      </c>
      <c r="E145" s="11">
        <v>2.0</v>
      </c>
      <c r="F145" s="5">
        <f>IFERROR(__xludf.DUMMYFUNCTION("""COMPUTED_VALUE"""),44.0)</f>
        <v>44</v>
      </c>
      <c r="G145" s="5"/>
      <c r="H145" s="5">
        <f>IFERROR(__xludf.DUMMYFUNCTION("""COMPUTED_VALUE"""),1.0)</f>
        <v>1</v>
      </c>
      <c r="I145" s="11"/>
    </row>
    <row r="146" ht="15.75" customHeight="1">
      <c r="A146" s="5" t="str">
        <f t="shared" ref="A146:D146" si="144">A145</f>
        <v>1124ASHC</v>
      </c>
      <c r="B146" s="13">
        <f t="shared" si="144"/>
        <v>45609</v>
      </c>
      <c r="C146" s="14" t="str">
        <f t="shared" si="144"/>
        <v>ASHC</v>
      </c>
      <c r="D146" s="14" t="str">
        <f t="shared" si="144"/>
        <v>CT</v>
      </c>
      <c r="E146" s="11">
        <v>2.0</v>
      </c>
      <c r="F146" s="5">
        <f>IFERROR(__xludf.DUMMYFUNCTION("""COMPUTED_VALUE"""),45.0)</f>
        <v>45</v>
      </c>
      <c r="G146" s="5"/>
      <c r="H146" s="5">
        <f>IFERROR(__xludf.DUMMYFUNCTION("""COMPUTED_VALUE"""),1.0)</f>
        <v>1</v>
      </c>
      <c r="I146" s="11"/>
    </row>
    <row r="147" ht="15.75" customHeight="1">
      <c r="A147" s="5" t="str">
        <f t="shared" ref="A147:D147" si="145">A146</f>
        <v>1124ASHC</v>
      </c>
      <c r="B147" s="13">
        <f t="shared" si="145"/>
        <v>45609</v>
      </c>
      <c r="C147" s="14" t="str">
        <f t="shared" si="145"/>
        <v>ASHC</v>
      </c>
      <c r="D147" s="14" t="str">
        <f t="shared" si="145"/>
        <v>CT</v>
      </c>
      <c r="E147" s="11">
        <v>2.0</v>
      </c>
      <c r="F147" s="5">
        <f>IFERROR(__xludf.DUMMYFUNCTION("""COMPUTED_VALUE"""),46.0)</f>
        <v>46</v>
      </c>
      <c r="G147" s="5"/>
      <c r="H147" s="5">
        <f>IFERROR(__xludf.DUMMYFUNCTION("""COMPUTED_VALUE"""),1.0)</f>
        <v>1</v>
      </c>
      <c r="I147" s="11"/>
    </row>
    <row r="148" ht="15.75" customHeight="1">
      <c r="A148" s="5" t="str">
        <f t="shared" ref="A148:D148" si="146">A147</f>
        <v>1124ASHC</v>
      </c>
      <c r="B148" s="13">
        <f t="shared" si="146"/>
        <v>45609</v>
      </c>
      <c r="C148" s="14" t="str">
        <f t="shared" si="146"/>
        <v>ASHC</v>
      </c>
      <c r="D148" s="14" t="str">
        <f t="shared" si="146"/>
        <v>CT</v>
      </c>
      <c r="E148" s="11">
        <v>2.0</v>
      </c>
      <c r="F148" s="5">
        <f>IFERROR(__xludf.DUMMYFUNCTION("""COMPUTED_VALUE"""),47.0)</f>
        <v>47</v>
      </c>
      <c r="G148" s="5"/>
      <c r="H148" s="5">
        <f>IFERROR(__xludf.DUMMYFUNCTION("""COMPUTED_VALUE"""),1.0)</f>
        <v>1</v>
      </c>
      <c r="I148" s="11"/>
    </row>
    <row r="149" ht="15.75" customHeight="1">
      <c r="A149" s="5" t="str">
        <f t="shared" ref="A149:D149" si="147">A148</f>
        <v>1124ASHC</v>
      </c>
      <c r="B149" s="13">
        <f t="shared" si="147"/>
        <v>45609</v>
      </c>
      <c r="C149" s="14" t="str">
        <f t="shared" si="147"/>
        <v>ASHC</v>
      </c>
      <c r="D149" s="14" t="str">
        <f t="shared" si="147"/>
        <v>CT</v>
      </c>
      <c r="E149" s="11">
        <v>2.0</v>
      </c>
      <c r="F149" s="5">
        <f>IFERROR(__xludf.DUMMYFUNCTION("""COMPUTED_VALUE"""),48.0)</f>
        <v>48</v>
      </c>
      <c r="G149" s="5"/>
      <c r="H149" s="5">
        <f>IFERROR(__xludf.DUMMYFUNCTION("""COMPUTED_VALUE"""),1.0)</f>
        <v>1</v>
      </c>
      <c r="I149" s="11"/>
    </row>
    <row r="150" ht="15.75" customHeight="1">
      <c r="A150" s="5" t="str">
        <f t="shared" ref="A150:D150" si="148">A149</f>
        <v>1124ASHC</v>
      </c>
      <c r="B150" s="13">
        <f t="shared" si="148"/>
        <v>45609</v>
      </c>
      <c r="C150" s="14" t="str">
        <f t="shared" si="148"/>
        <v>ASHC</v>
      </c>
      <c r="D150" s="14" t="str">
        <f t="shared" si="148"/>
        <v>CT</v>
      </c>
      <c r="E150" s="11">
        <v>2.0</v>
      </c>
      <c r="F150" s="5">
        <f>IFERROR(__xludf.DUMMYFUNCTION("""COMPUTED_VALUE"""),49.0)</f>
        <v>49</v>
      </c>
      <c r="G150" s="5"/>
      <c r="H150" s="5">
        <f>IFERROR(__xludf.DUMMYFUNCTION("""COMPUTED_VALUE"""),1.0)</f>
        <v>1</v>
      </c>
      <c r="I150" s="11"/>
    </row>
    <row r="151" ht="15.75" customHeight="1">
      <c r="A151" s="5" t="str">
        <f t="shared" ref="A151:D151" si="149">A150</f>
        <v>1124ASHC</v>
      </c>
      <c r="B151" s="13">
        <f t="shared" si="149"/>
        <v>45609</v>
      </c>
      <c r="C151" s="14" t="str">
        <f t="shared" si="149"/>
        <v>ASHC</v>
      </c>
      <c r="D151" s="14" t="str">
        <f t="shared" si="149"/>
        <v>CT</v>
      </c>
      <c r="E151" s="11">
        <v>2.0</v>
      </c>
      <c r="F151" s="5">
        <f>IFERROR(__xludf.DUMMYFUNCTION("""COMPUTED_VALUE"""),50.0)</f>
        <v>50</v>
      </c>
      <c r="G151" s="5"/>
      <c r="H151" s="5">
        <f>IFERROR(__xludf.DUMMYFUNCTION("""COMPUTED_VALUE"""),1.0)</f>
        <v>1</v>
      </c>
      <c r="I151" s="11"/>
    </row>
    <row r="152" ht="15.75" customHeight="1">
      <c r="A152" s="5" t="str">
        <f t="shared" ref="A152:D152" si="150">A151</f>
        <v>1124ASHC</v>
      </c>
      <c r="B152" s="13">
        <f t="shared" si="150"/>
        <v>45609</v>
      </c>
      <c r="C152" s="14" t="str">
        <f t="shared" si="150"/>
        <v>ASHC</v>
      </c>
      <c r="D152" s="14" t="str">
        <f t="shared" si="150"/>
        <v>CT</v>
      </c>
      <c r="E152" s="11">
        <v>2.0</v>
      </c>
      <c r="F152" s="5">
        <f>IFERROR(__xludf.DUMMYFUNCTION("""COMPUTED_VALUE"""),51.0)</f>
        <v>51</v>
      </c>
      <c r="G152" s="5"/>
      <c r="H152" s="5">
        <f>IFERROR(__xludf.DUMMYFUNCTION("""COMPUTED_VALUE"""),1.0)</f>
        <v>1</v>
      </c>
      <c r="I152" s="11"/>
    </row>
    <row r="153" ht="15.75" customHeight="1">
      <c r="A153" s="5" t="str">
        <f t="shared" ref="A153:D153" si="151">A152</f>
        <v>1124ASHC</v>
      </c>
      <c r="B153" s="13">
        <f t="shared" si="151"/>
        <v>45609</v>
      </c>
      <c r="C153" s="14" t="str">
        <f t="shared" si="151"/>
        <v>ASHC</v>
      </c>
      <c r="D153" s="14" t="str">
        <f t="shared" si="151"/>
        <v>CT</v>
      </c>
      <c r="E153" s="11">
        <v>2.0</v>
      </c>
      <c r="F153" s="5">
        <f>IFERROR(__xludf.DUMMYFUNCTION("""COMPUTED_VALUE"""),52.0)</f>
        <v>52</v>
      </c>
      <c r="G153" s="5"/>
      <c r="H153" s="5">
        <f>IFERROR(__xludf.DUMMYFUNCTION("""COMPUTED_VALUE"""),1.0)</f>
        <v>1</v>
      </c>
      <c r="I153" s="11"/>
    </row>
    <row r="154" ht="15.75" customHeight="1">
      <c r="A154" s="5" t="str">
        <f t="shared" ref="A154:D154" si="152">A153</f>
        <v>1124ASHC</v>
      </c>
      <c r="B154" s="13">
        <f t="shared" si="152"/>
        <v>45609</v>
      </c>
      <c r="C154" s="14" t="str">
        <f t="shared" si="152"/>
        <v>ASHC</v>
      </c>
      <c r="D154" s="14" t="str">
        <f t="shared" si="152"/>
        <v>CT</v>
      </c>
      <c r="E154" s="11">
        <v>2.0</v>
      </c>
      <c r="F154" s="5">
        <f>IFERROR(__xludf.DUMMYFUNCTION("""COMPUTED_VALUE"""),53.0)</f>
        <v>53</v>
      </c>
      <c r="G154" s="5"/>
      <c r="H154" s="5">
        <f>IFERROR(__xludf.DUMMYFUNCTION("""COMPUTED_VALUE"""),1.0)</f>
        <v>1</v>
      </c>
      <c r="I154" s="11"/>
    </row>
    <row r="155" ht="15.75" customHeight="1">
      <c r="A155" s="5" t="str">
        <f t="shared" ref="A155:D155" si="153">A154</f>
        <v>1124ASHC</v>
      </c>
      <c r="B155" s="13">
        <f t="shared" si="153"/>
        <v>45609</v>
      </c>
      <c r="C155" s="14" t="str">
        <f t="shared" si="153"/>
        <v>ASHC</v>
      </c>
      <c r="D155" s="14" t="str">
        <f t="shared" si="153"/>
        <v>CT</v>
      </c>
      <c r="E155" s="11">
        <v>2.0</v>
      </c>
      <c r="F155" s="5">
        <f>IFERROR(__xludf.DUMMYFUNCTION("""COMPUTED_VALUE"""),54.0)</f>
        <v>54</v>
      </c>
      <c r="G155" s="5"/>
      <c r="H155" s="5">
        <f>IFERROR(__xludf.DUMMYFUNCTION("""COMPUTED_VALUE"""),1.0)</f>
        <v>1</v>
      </c>
      <c r="I155" s="11"/>
    </row>
    <row r="156" ht="15.75" customHeight="1">
      <c r="A156" s="5" t="str">
        <f t="shared" ref="A156:D156" si="154">A155</f>
        <v>1124ASHC</v>
      </c>
      <c r="B156" s="13">
        <f t="shared" si="154"/>
        <v>45609</v>
      </c>
      <c r="C156" s="14" t="str">
        <f t="shared" si="154"/>
        <v>ASHC</v>
      </c>
      <c r="D156" s="14" t="str">
        <f t="shared" si="154"/>
        <v>CT</v>
      </c>
      <c r="E156" s="11">
        <v>2.0</v>
      </c>
      <c r="F156" s="5">
        <f>IFERROR(__xludf.DUMMYFUNCTION("""COMPUTED_VALUE"""),55.0)</f>
        <v>55</v>
      </c>
      <c r="G156" s="5"/>
      <c r="H156" s="5">
        <f>IFERROR(__xludf.DUMMYFUNCTION("""COMPUTED_VALUE"""),1.0)</f>
        <v>1</v>
      </c>
      <c r="I156" s="11"/>
    </row>
    <row r="157" ht="15.75" customHeight="1">
      <c r="A157" s="5" t="str">
        <f t="shared" ref="A157:D157" si="155">A156</f>
        <v>1124ASHC</v>
      </c>
      <c r="B157" s="13">
        <f t="shared" si="155"/>
        <v>45609</v>
      </c>
      <c r="C157" s="14" t="str">
        <f t="shared" si="155"/>
        <v>ASHC</v>
      </c>
      <c r="D157" s="14" t="str">
        <f t="shared" si="155"/>
        <v>CT</v>
      </c>
      <c r="E157" s="11">
        <v>2.0</v>
      </c>
      <c r="F157" s="5">
        <f>IFERROR(__xludf.DUMMYFUNCTION("""COMPUTED_VALUE"""),56.0)</f>
        <v>56</v>
      </c>
      <c r="G157" s="5"/>
      <c r="H157" s="5">
        <f>IFERROR(__xludf.DUMMYFUNCTION("""COMPUTED_VALUE"""),1.0)</f>
        <v>1</v>
      </c>
      <c r="I157" s="11"/>
    </row>
    <row r="158" ht="15.75" customHeight="1">
      <c r="A158" s="5" t="str">
        <f t="shared" ref="A158:D158" si="156">A157</f>
        <v>1124ASHC</v>
      </c>
      <c r="B158" s="13">
        <f t="shared" si="156"/>
        <v>45609</v>
      </c>
      <c r="C158" s="14" t="str">
        <f t="shared" si="156"/>
        <v>ASHC</v>
      </c>
      <c r="D158" s="14" t="str">
        <f t="shared" si="156"/>
        <v>CT</v>
      </c>
      <c r="E158" s="11">
        <v>2.0</v>
      </c>
      <c r="F158" s="5">
        <f>IFERROR(__xludf.DUMMYFUNCTION("""COMPUTED_VALUE"""),57.0)</f>
        <v>57</v>
      </c>
      <c r="G158" s="5"/>
      <c r="H158" s="5">
        <f>IFERROR(__xludf.DUMMYFUNCTION("""COMPUTED_VALUE"""),1.0)</f>
        <v>1</v>
      </c>
      <c r="I158" s="11"/>
    </row>
    <row r="159" ht="15.75" customHeight="1">
      <c r="A159" s="5" t="str">
        <f t="shared" ref="A159:D159" si="157">A158</f>
        <v>1124ASHC</v>
      </c>
      <c r="B159" s="13">
        <f t="shared" si="157"/>
        <v>45609</v>
      </c>
      <c r="C159" s="14" t="str">
        <f t="shared" si="157"/>
        <v>ASHC</v>
      </c>
      <c r="D159" s="14" t="str">
        <f t="shared" si="157"/>
        <v>CT</v>
      </c>
      <c r="E159" s="11">
        <v>2.0</v>
      </c>
      <c r="F159" s="5">
        <f>IFERROR(__xludf.DUMMYFUNCTION("""COMPUTED_VALUE"""),58.0)</f>
        <v>58</v>
      </c>
      <c r="G159" s="5"/>
      <c r="H159" s="5">
        <f>IFERROR(__xludf.DUMMYFUNCTION("""COMPUTED_VALUE"""),1.0)</f>
        <v>1</v>
      </c>
      <c r="I159" s="11"/>
    </row>
    <row r="160" ht="15.75" customHeight="1">
      <c r="A160" s="5" t="str">
        <f t="shared" ref="A160:D160" si="158">A159</f>
        <v>1124ASHC</v>
      </c>
      <c r="B160" s="13">
        <f t="shared" si="158"/>
        <v>45609</v>
      </c>
      <c r="C160" s="14" t="str">
        <f t="shared" si="158"/>
        <v>ASHC</v>
      </c>
      <c r="D160" s="14" t="str">
        <f t="shared" si="158"/>
        <v>CT</v>
      </c>
      <c r="E160" s="11">
        <v>2.0</v>
      </c>
      <c r="F160" s="5">
        <f>IFERROR(__xludf.DUMMYFUNCTION("""COMPUTED_VALUE"""),59.0)</f>
        <v>59</v>
      </c>
      <c r="G160" s="5"/>
      <c r="H160" s="5">
        <f>IFERROR(__xludf.DUMMYFUNCTION("""COMPUTED_VALUE"""),1.0)</f>
        <v>1</v>
      </c>
      <c r="I160" s="11"/>
    </row>
    <row r="161" ht="15.75" customHeight="1">
      <c r="A161" s="5" t="str">
        <f t="shared" ref="A161:D161" si="159">A160</f>
        <v>1124ASHC</v>
      </c>
      <c r="B161" s="13">
        <f t="shared" si="159"/>
        <v>45609</v>
      </c>
      <c r="C161" s="14" t="str">
        <f t="shared" si="159"/>
        <v>ASHC</v>
      </c>
      <c r="D161" s="14" t="str">
        <f t="shared" si="159"/>
        <v>CT</v>
      </c>
      <c r="E161" s="11">
        <v>2.0</v>
      </c>
      <c r="F161" s="5">
        <f>IFERROR(__xludf.DUMMYFUNCTION("""COMPUTED_VALUE"""),60.0)</f>
        <v>60</v>
      </c>
      <c r="G161" s="5"/>
      <c r="H161" s="5">
        <f>IFERROR(__xludf.DUMMYFUNCTION("""COMPUTED_VALUE"""),1.0)</f>
        <v>1</v>
      </c>
      <c r="I161" s="11"/>
    </row>
    <row r="162" ht="15.75" customHeight="1">
      <c r="A162" s="5" t="str">
        <f t="shared" ref="A162:D162" si="160">A161</f>
        <v>1124ASHC</v>
      </c>
      <c r="B162" s="13">
        <f t="shared" si="160"/>
        <v>45609</v>
      </c>
      <c r="C162" s="14" t="str">
        <f t="shared" si="160"/>
        <v>ASHC</v>
      </c>
      <c r="D162" s="14" t="str">
        <f t="shared" si="160"/>
        <v>CT</v>
      </c>
      <c r="E162" s="11">
        <v>2.0</v>
      </c>
      <c r="F162" s="5">
        <f>IFERROR(__xludf.DUMMYFUNCTION("""COMPUTED_VALUE"""),61.0)</f>
        <v>61</v>
      </c>
      <c r="G162" s="5"/>
      <c r="H162" s="5">
        <f>IFERROR(__xludf.DUMMYFUNCTION("""COMPUTED_VALUE"""),1.0)</f>
        <v>1</v>
      </c>
      <c r="I162" s="11"/>
    </row>
    <row r="163" ht="15.75" customHeight="1">
      <c r="A163" s="5" t="str">
        <f t="shared" ref="A163:D163" si="161">A162</f>
        <v>1124ASHC</v>
      </c>
      <c r="B163" s="13">
        <f t="shared" si="161"/>
        <v>45609</v>
      </c>
      <c r="C163" s="14" t="str">
        <f t="shared" si="161"/>
        <v>ASHC</v>
      </c>
      <c r="D163" s="14" t="str">
        <f t="shared" si="161"/>
        <v>CT</v>
      </c>
      <c r="E163" s="11">
        <v>2.0</v>
      </c>
      <c r="F163" s="5">
        <f>IFERROR(__xludf.DUMMYFUNCTION("""COMPUTED_VALUE"""),62.0)</f>
        <v>62</v>
      </c>
      <c r="G163" s="5"/>
      <c r="H163" s="5">
        <f>IFERROR(__xludf.DUMMYFUNCTION("""COMPUTED_VALUE"""),1.0)</f>
        <v>1</v>
      </c>
      <c r="I163" s="11"/>
    </row>
    <row r="164" ht="15.75" customHeight="1">
      <c r="A164" s="5" t="str">
        <f t="shared" ref="A164:D164" si="162">A163</f>
        <v>1124ASHC</v>
      </c>
      <c r="B164" s="13">
        <f t="shared" si="162"/>
        <v>45609</v>
      </c>
      <c r="C164" s="14" t="str">
        <f t="shared" si="162"/>
        <v>ASHC</v>
      </c>
      <c r="D164" s="14" t="str">
        <f t="shared" si="162"/>
        <v>CT</v>
      </c>
      <c r="E164" s="11">
        <v>2.0</v>
      </c>
      <c r="F164" s="5">
        <f>IFERROR(__xludf.DUMMYFUNCTION("""COMPUTED_VALUE"""),63.0)</f>
        <v>63</v>
      </c>
      <c r="G164" s="5"/>
      <c r="H164" s="5">
        <f>IFERROR(__xludf.DUMMYFUNCTION("""COMPUTED_VALUE"""),1.0)</f>
        <v>1</v>
      </c>
      <c r="I164" s="11"/>
    </row>
    <row r="165" ht="15.75" customHeight="1">
      <c r="A165" s="5" t="str">
        <f t="shared" ref="A165:D165" si="163">A164</f>
        <v>1124ASHC</v>
      </c>
      <c r="B165" s="13">
        <f t="shared" si="163"/>
        <v>45609</v>
      </c>
      <c r="C165" s="14" t="str">
        <f t="shared" si="163"/>
        <v>ASHC</v>
      </c>
      <c r="D165" s="14" t="str">
        <f t="shared" si="163"/>
        <v>CT</v>
      </c>
      <c r="E165" s="11">
        <v>2.0</v>
      </c>
      <c r="F165" s="5">
        <f>IFERROR(__xludf.DUMMYFUNCTION("""COMPUTED_VALUE"""),64.0)</f>
        <v>64</v>
      </c>
      <c r="G165" s="5"/>
      <c r="H165" s="5">
        <f>IFERROR(__xludf.DUMMYFUNCTION("""COMPUTED_VALUE"""),1.0)</f>
        <v>1</v>
      </c>
      <c r="I165" s="11"/>
    </row>
    <row r="166" ht="15.75" customHeight="1">
      <c r="A166" s="5" t="str">
        <f t="shared" ref="A166:D166" si="164">A165</f>
        <v>1124ASHC</v>
      </c>
      <c r="B166" s="13">
        <f t="shared" si="164"/>
        <v>45609</v>
      </c>
      <c r="C166" s="14" t="str">
        <f t="shared" si="164"/>
        <v>ASHC</v>
      </c>
      <c r="D166" s="14" t="str">
        <f t="shared" si="164"/>
        <v>CT</v>
      </c>
      <c r="E166" s="11">
        <v>2.0</v>
      </c>
      <c r="F166" s="5">
        <f>IFERROR(__xludf.DUMMYFUNCTION("""COMPUTED_VALUE"""),65.0)</f>
        <v>65</v>
      </c>
      <c r="G166" s="5"/>
      <c r="H166" s="5">
        <f>IFERROR(__xludf.DUMMYFUNCTION("""COMPUTED_VALUE"""),1.0)</f>
        <v>1</v>
      </c>
      <c r="I166" s="11"/>
    </row>
    <row r="167" ht="15.75" customHeight="1">
      <c r="A167" s="5" t="str">
        <f t="shared" ref="A167:D167" si="165">A166</f>
        <v>1124ASHC</v>
      </c>
      <c r="B167" s="13">
        <f t="shared" si="165"/>
        <v>45609</v>
      </c>
      <c r="C167" s="14" t="str">
        <f t="shared" si="165"/>
        <v>ASHC</v>
      </c>
      <c r="D167" s="14" t="str">
        <f t="shared" si="165"/>
        <v>CT</v>
      </c>
      <c r="E167" s="11">
        <v>2.0</v>
      </c>
      <c r="F167" s="5">
        <f>IFERROR(__xludf.DUMMYFUNCTION("""COMPUTED_VALUE"""),66.0)</f>
        <v>66</v>
      </c>
      <c r="G167" s="5"/>
      <c r="H167" s="5">
        <f>IFERROR(__xludf.DUMMYFUNCTION("""COMPUTED_VALUE"""),1.0)</f>
        <v>1</v>
      </c>
      <c r="I167" s="11"/>
    </row>
    <row r="168" ht="15.75" customHeight="1">
      <c r="A168" s="5" t="str">
        <f t="shared" ref="A168:D168" si="166">A167</f>
        <v>1124ASHC</v>
      </c>
      <c r="B168" s="13">
        <f t="shared" si="166"/>
        <v>45609</v>
      </c>
      <c r="C168" s="14" t="str">
        <f t="shared" si="166"/>
        <v>ASHC</v>
      </c>
      <c r="D168" s="14" t="str">
        <f t="shared" si="166"/>
        <v>CT</v>
      </c>
      <c r="E168" s="11">
        <v>2.0</v>
      </c>
      <c r="F168" s="5">
        <f>IFERROR(__xludf.DUMMYFUNCTION("""COMPUTED_VALUE"""),67.0)</f>
        <v>67</v>
      </c>
      <c r="G168" s="5"/>
      <c r="H168" s="5">
        <f>IFERROR(__xludf.DUMMYFUNCTION("""COMPUTED_VALUE"""),1.0)</f>
        <v>1</v>
      </c>
      <c r="I168" s="11"/>
    </row>
    <row r="169" ht="15.75" customHeight="1">
      <c r="A169" s="5" t="str">
        <f t="shared" ref="A169:D169" si="167">A168</f>
        <v>1124ASHC</v>
      </c>
      <c r="B169" s="13">
        <f t="shared" si="167"/>
        <v>45609</v>
      </c>
      <c r="C169" s="14" t="str">
        <f t="shared" si="167"/>
        <v>ASHC</v>
      </c>
      <c r="D169" s="14" t="str">
        <f t="shared" si="167"/>
        <v>CT</v>
      </c>
      <c r="E169" s="11">
        <v>2.0</v>
      </c>
      <c r="F169" s="5">
        <f>IFERROR(__xludf.DUMMYFUNCTION("""COMPUTED_VALUE"""),68.0)</f>
        <v>68</v>
      </c>
      <c r="G169" s="5"/>
      <c r="H169" s="5">
        <f>IFERROR(__xludf.DUMMYFUNCTION("""COMPUTED_VALUE"""),1.0)</f>
        <v>1</v>
      </c>
      <c r="I169" s="11"/>
    </row>
    <row r="170" ht="15.75" customHeight="1">
      <c r="A170" s="5" t="str">
        <f t="shared" ref="A170:D170" si="168">A169</f>
        <v>1124ASHC</v>
      </c>
      <c r="B170" s="13">
        <f t="shared" si="168"/>
        <v>45609</v>
      </c>
      <c r="C170" s="14" t="str">
        <f t="shared" si="168"/>
        <v>ASHC</v>
      </c>
      <c r="D170" s="14" t="str">
        <f t="shared" si="168"/>
        <v>CT</v>
      </c>
      <c r="E170" s="11">
        <v>2.0</v>
      </c>
      <c r="F170" s="5">
        <f>IFERROR(__xludf.DUMMYFUNCTION("""COMPUTED_VALUE"""),69.0)</f>
        <v>69</v>
      </c>
      <c r="G170" s="5"/>
      <c r="H170" s="5">
        <f>IFERROR(__xludf.DUMMYFUNCTION("""COMPUTED_VALUE"""),1.0)</f>
        <v>1</v>
      </c>
      <c r="I170" s="11"/>
    </row>
    <row r="171" ht="15.75" customHeight="1">
      <c r="A171" s="5" t="str">
        <f t="shared" ref="A171:D171" si="169">A170</f>
        <v>1124ASHC</v>
      </c>
      <c r="B171" s="13">
        <f t="shared" si="169"/>
        <v>45609</v>
      </c>
      <c r="C171" s="14" t="str">
        <f t="shared" si="169"/>
        <v>ASHC</v>
      </c>
      <c r="D171" s="14" t="str">
        <f t="shared" si="169"/>
        <v>CT</v>
      </c>
      <c r="E171" s="11">
        <v>2.0</v>
      </c>
      <c r="F171" s="5">
        <f>IFERROR(__xludf.DUMMYFUNCTION("""COMPUTED_VALUE"""),70.0)</f>
        <v>70</v>
      </c>
      <c r="G171" s="5"/>
      <c r="H171" s="5">
        <f>IFERROR(__xludf.DUMMYFUNCTION("""COMPUTED_VALUE"""),1.0)</f>
        <v>1</v>
      </c>
      <c r="I171" s="11"/>
    </row>
    <row r="172" ht="15.75" customHeight="1">
      <c r="A172" s="5" t="str">
        <f t="shared" ref="A172:D172" si="170">A171</f>
        <v>1124ASHC</v>
      </c>
      <c r="B172" s="13">
        <f t="shared" si="170"/>
        <v>45609</v>
      </c>
      <c r="C172" s="14" t="str">
        <f t="shared" si="170"/>
        <v>ASHC</v>
      </c>
      <c r="D172" s="14" t="str">
        <f t="shared" si="170"/>
        <v>CT</v>
      </c>
      <c r="E172" s="11">
        <v>2.0</v>
      </c>
      <c r="F172" s="5">
        <f>IFERROR(__xludf.DUMMYFUNCTION("""COMPUTED_VALUE"""),71.0)</f>
        <v>71</v>
      </c>
      <c r="G172" s="5"/>
      <c r="H172" s="5">
        <f>IFERROR(__xludf.DUMMYFUNCTION("""COMPUTED_VALUE"""),1.0)</f>
        <v>1</v>
      </c>
      <c r="I172" s="11"/>
    </row>
    <row r="173" ht="15.75" customHeight="1">
      <c r="A173" s="5" t="str">
        <f t="shared" ref="A173:D173" si="171">A172</f>
        <v>1124ASHC</v>
      </c>
      <c r="B173" s="13">
        <f t="shared" si="171"/>
        <v>45609</v>
      </c>
      <c r="C173" s="14" t="str">
        <f t="shared" si="171"/>
        <v>ASHC</v>
      </c>
      <c r="D173" s="14" t="str">
        <f t="shared" si="171"/>
        <v>CT</v>
      </c>
      <c r="E173" s="11">
        <v>2.0</v>
      </c>
      <c r="F173" s="5">
        <f>IFERROR(__xludf.DUMMYFUNCTION("""COMPUTED_VALUE"""),72.0)</f>
        <v>72</v>
      </c>
      <c r="G173" s="5"/>
      <c r="H173" s="5">
        <f>IFERROR(__xludf.DUMMYFUNCTION("""COMPUTED_VALUE"""),1.0)</f>
        <v>1</v>
      </c>
      <c r="I173" s="11"/>
    </row>
    <row r="174" ht="15.75" customHeight="1">
      <c r="A174" s="5" t="str">
        <f t="shared" ref="A174:D174" si="172">A173</f>
        <v>1124ASHC</v>
      </c>
      <c r="B174" s="13">
        <f t="shared" si="172"/>
        <v>45609</v>
      </c>
      <c r="C174" s="14" t="str">
        <f t="shared" si="172"/>
        <v>ASHC</v>
      </c>
      <c r="D174" s="14" t="str">
        <f t="shared" si="172"/>
        <v>CT</v>
      </c>
      <c r="E174" s="11">
        <v>2.0</v>
      </c>
      <c r="F174" s="5">
        <f>IFERROR(__xludf.DUMMYFUNCTION("""COMPUTED_VALUE"""),73.0)</f>
        <v>73</v>
      </c>
      <c r="G174" s="5"/>
      <c r="H174" s="5">
        <f>IFERROR(__xludf.DUMMYFUNCTION("""COMPUTED_VALUE"""),1.0)</f>
        <v>1</v>
      </c>
      <c r="I174" s="11"/>
    </row>
    <row r="175" ht="15.75" customHeight="1">
      <c r="A175" s="5" t="str">
        <f t="shared" ref="A175:D175" si="173">A174</f>
        <v>1124ASHC</v>
      </c>
      <c r="B175" s="13">
        <f t="shared" si="173"/>
        <v>45609</v>
      </c>
      <c r="C175" s="14" t="str">
        <f t="shared" si="173"/>
        <v>ASHC</v>
      </c>
      <c r="D175" s="14" t="str">
        <f t="shared" si="173"/>
        <v>CT</v>
      </c>
      <c r="E175" s="11">
        <v>2.0</v>
      </c>
      <c r="F175" s="5">
        <f>IFERROR(__xludf.DUMMYFUNCTION("""COMPUTED_VALUE"""),74.0)</f>
        <v>74</v>
      </c>
      <c r="G175" s="5"/>
      <c r="H175" s="5">
        <f>IFERROR(__xludf.DUMMYFUNCTION("""COMPUTED_VALUE"""),1.0)</f>
        <v>1</v>
      </c>
      <c r="I175" s="11"/>
    </row>
    <row r="176" ht="15.75" customHeight="1">
      <c r="A176" s="5" t="str">
        <f t="shared" ref="A176:D176" si="174">A175</f>
        <v>1124ASHC</v>
      </c>
      <c r="B176" s="13">
        <f t="shared" si="174"/>
        <v>45609</v>
      </c>
      <c r="C176" s="14" t="str">
        <f t="shared" si="174"/>
        <v>ASHC</v>
      </c>
      <c r="D176" s="14" t="str">
        <f t="shared" si="174"/>
        <v>CT</v>
      </c>
      <c r="E176" s="11">
        <v>2.0</v>
      </c>
      <c r="F176" s="5">
        <f>IFERROR(__xludf.DUMMYFUNCTION("""COMPUTED_VALUE"""),75.0)</f>
        <v>75</v>
      </c>
      <c r="G176" s="5"/>
      <c r="H176" s="5">
        <f>IFERROR(__xludf.DUMMYFUNCTION("""COMPUTED_VALUE"""),1.0)</f>
        <v>1</v>
      </c>
      <c r="I176" s="11"/>
    </row>
    <row r="177" ht="15.75" customHeight="1">
      <c r="A177" s="5" t="str">
        <f t="shared" ref="A177:D177" si="175">A176</f>
        <v>1124ASHC</v>
      </c>
      <c r="B177" s="13">
        <f t="shared" si="175"/>
        <v>45609</v>
      </c>
      <c r="C177" s="14" t="str">
        <f t="shared" si="175"/>
        <v>ASHC</v>
      </c>
      <c r="D177" s="14" t="str">
        <f t="shared" si="175"/>
        <v>CT</v>
      </c>
      <c r="E177" s="11">
        <v>2.0</v>
      </c>
      <c r="F177" s="5">
        <f>IFERROR(__xludf.DUMMYFUNCTION("""COMPUTED_VALUE"""),76.0)</f>
        <v>76</v>
      </c>
      <c r="G177" s="5"/>
      <c r="H177" s="5">
        <f>IFERROR(__xludf.DUMMYFUNCTION("""COMPUTED_VALUE"""),1.0)</f>
        <v>1</v>
      </c>
      <c r="I177" s="11"/>
    </row>
    <row r="178" ht="15.75" customHeight="1">
      <c r="A178" s="5" t="str">
        <f t="shared" ref="A178:D178" si="176">A177</f>
        <v>1124ASHC</v>
      </c>
      <c r="B178" s="13">
        <f t="shared" si="176"/>
        <v>45609</v>
      </c>
      <c r="C178" s="14" t="str">
        <f t="shared" si="176"/>
        <v>ASHC</v>
      </c>
      <c r="D178" s="14" t="str">
        <f t="shared" si="176"/>
        <v>CT</v>
      </c>
      <c r="E178" s="11">
        <v>2.0</v>
      </c>
      <c r="F178" s="5">
        <f>IFERROR(__xludf.DUMMYFUNCTION("""COMPUTED_VALUE"""),77.0)</f>
        <v>77</v>
      </c>
      <c r="G178" s="5"/>
      <c r="H178" s="5">
        <f>IFERROR(__xludf.DUMMYFUNCTION("""COMPUTED_VALUE"""),1.0)</f>
        <v>1</v>
      </c>
      <c r="I178" s="11"/>
    </row>
    <row r="179" ht="15.75" customHeight="1">
      <c r="A179" s="5" t="str">
        <f t="shared" ref="A179:D179" si="177">A178</f>
        <v>1124ASHC</v>
      </c>
      <c r="B179" s="13">
        <f t="shared" si="177"/>
        <v>45609</v>
      </c>
      <c r="C179" s="14" t="str">
        <f t="shared" si="177"/>
        <v>ASHC</v>
      </c>
      <c r="D179" s="14" t="str">
        <f t="shared" si="177"/>
        <v>CT</v>
      </c>
      <c r="E179" s="11">
        <v>2.0</v>
      </c>
      <c r="F179" s="5">
        <f>IFERROR(__xludf.DUMMYFUNCTION("""COMPUTED_VALUE"""),78.0)</f>
        <v>78</v>
      </c>
      <c r="G179" s="5"/>
      <c r="H179" s="5">
        <f>IFERROR(__xludf.DUMMYFUNCTION("""COMPUTED_VALUE"""),1.0)</f>
        <v>1</v>
      </c>
      <c r="I179" s="11"/>
    </row>
    <row r="180" ht="15.75" customHeight="1">
      <c r="A180" s="5" t="str">
        <f t="shared" ref="A180:D180" si="178">A179</f>
        <v>1124ASHC</v>
      </c>
      <c r="B180" s="13">
        <f t="shared" si="178"/>
        <v>45609</v>
      </c>
      <c r="C180" s="14" t="str">
        <f t="shared" si="178"/>
        <v>ASHC</v>
      </c>
      <c r="D180" s="14" t="str">
        <f t="shared" si="178"/>
        <v>CT</v>
      </c>
      <c r="E180" s="11">
        <v>2.0</v>
      </c>
      <c r="F180" s="5">
        <f>IFERROR(__xludf.DUMMYFUNCTION("""COMPUTED_VALUE"""),79.0)</f>
        <v>79</v>
      </c>
      <c r="G180" s="5"/>
      <c r="H180" s="5">
        <f>IFERROR(__xludf.DUMMYFUNCTION("""COMPUTED_VALUE"""),1.0)</f>
        <v>1</v>
      </c>
      <c r="I180" s="11"/>
    </row>
    <row r="181" ht="15.75" customHeight="1">
      <c r="A181" s="5" t="str">
        <f t="shared" ref="A181:D181" si="179">A180</f>
        <v>1124ASHC</v>
      </c>
      <c r="B181" s="13">
        <f t="shared" si="179"/>
        <v>45609</v>
      </c>
      <c r="C181" s="14" t="str">
        <f t="shared" si="179"/>
        <v>ASHC</v>
      </c>
      <c r="D181" s="14" t="str">
        <f t="shared" si="179"/>
        <v>CT</v>
      </c>
      <c r="E181" s="11">
        <v>2.0</v>
      </c>
      <c r="F181" s="5">
        <f>IFERROR(__xludf.DUMMYFUNCTION("""COMPUTED_VALUE"""),80.0)</f>
        <v>80</v>
      </c>
      <c r="G181" s="5"/>
      <c r="H181" s="5">
        <f>IFERROR(__xludf.DUMMYFUNCTION("""COMPUTED_VALUE"""),1.0)</f>
        <v>1</v>
      </c>
      <c r="I181" s="11"/>
    </row>
    <row r="182" ht="15.75" customHeight="1">
      <c r="A182" s="5" t="str">
        <f t="shared" ref="A182:D182" si="180">A181</f>
        <v>1124ASHC</v>
      </c>
      <c r="B182" s="13">
        <f t="shared" si="180"/>
        <v>45609</v>
      </c>
      <c r="C182" s="14" t="str">
        <f t="shared" si="180"/>
        <v>ASHC</v>
      </c>
      <c r="D182" s="14" t="str">
        <f t="shared" si="180"/>
        <v>CT</v>
      </c>
      <c r="E182" s="11">
        <v>2.0</v>
      </c>
      <c r="F182" s="5">
        <f>IFERROR(__xludf.DUMMYFUNCTION("""COMPUTED_VALUE"""),81.0)</f>
        <v>81</v>
      </c>
      <c r="G182" s="5"/>
      <c r="H182" s="5">
        <f>IFERROR(__xludf.DUMMYFUNCTION("""COMPUTED_VALUE"""),1.0)</f>
        <v>1</v>
      </c>
      <c r="I182" s="11"/>
    </row>
    <row r="183" ht="15.75" customHeight="1">
      <c r="A183" s="5" t="str">
        <f t="shared" ref="A183:D183" si="181">A182</f>
        <v>1124ASHC</v>
      </c>
      <c r="B183" s="13">
        <f t="shared" si="181"/>
        <v>45609</v>
      </c>
      <c r="C183" s="14" t="str">
        <f t="shared" si="181"/>
        <v>ASHC</v>
      </c>
      <c r="D183" s="14" t="str">
        <f t="shared" si="181"/>
        <v>CT</v>
      </c>
      <c r="E183" s="11">
        <v>2.0</v>
      </c>
      <c r="F183" s="5">
        <f>IFERROR(__xludf.DUMMYFUNCTION("""COMPUTED_VALUE"""),82.0)</f>
        <v>82</v>
      </c>
      <c r="G183" s="5"/>
      <c r="H183" s="5">
        <f>IFERROR(__xludf.DUMMYFUNCTION("""COMPUTED_VALUE"""),1.0)</f>
        <v>1</v>
      </c>
      <c r="I183" s="11"/>
    </row>
    <row r="184" ht="15.75" customHeight="1">
      <c r="A184" s="5" t="str">
        <f t="shared" ref="A184:D184" si="182">A183</f>
        <v>1124ASHC</v>
      </c>
      <c r="B184" s="13">
        <f t="shared" si="182"/>
        <v>45609</v>
      </c>
      <c r="C184" s="14" t="str">
        <f t="shared" si="182"/>
        <v>ASHC</v>
      </c>
      <c r="D184" s="14" t="str">
        <f t="shared" si="182"/>
        <v>CT</v>
      </c>
      <c r="E184" s="11">
        <v>2.0</v>
      </c>
      <c r="F184" s="5">
        <f>IFERROR(__xludf.DUMMYFUNCTION("""COMPUTED_VALUE"""),83.0)</f>
        <v>83</v>
      </c>
      <c r="G184" s="5"/>
      <c r="H184" s="5">
        <f>IFERROR(__xludf.DUMMYFUNCTION("""COMPUTED_VALUE"""),1.0)</f>
        <v>1</v>
      </c>
      <c r="I184" s="11"/>
    </row>
    <row r="185" ht="15.75" customHeight="1">
      <c r="A185" s="5" t="str">
        <f t="shared" ref="A185:D185" si="183">A184</f>
        <v>1124ASHC</v>
      </c>
      <c r="B185" s="13">
        <f t="shared" si="183"/>
        <v>45609</v>
      </c>
      <c r="C185" s="14" t="str">
        <f t="shared" si="183"/>
        <v>ASHC</v>
      </c>
      <c r="D185" s="14" t="str">
        <f t="shared" si="183"/>
        <v>CT</v>
      </c>
      <c r="E185" s="11">
        <v>2.0</v>
      </c>
      <c r="F185" s="5">
        <f>IFERROR(__xludf.DUMMYFUNCTION("""COMPUTED_VALUE"""),84.0)</f>
        <v>84</v>
      </c>
      <c r="G185" s="5"/>
      <c r="H185" s="5">
        <f>IFERROR(__xludf.DUMMYFUNCTION("""COMPUTED_VALUE"""),1.0)</f>
        <v>1</v>
      </c>
      <c r="I185" s="11"/>
    </row>
    <row r="186" ht="15.75" customHeight="1">
      <c r="A186" s="5" t="str">
        <f t="shared" ref="A186:D186" si="184">A185</f>
        <v>1124ASHC</v>
      </c>
      <c r="B186" s="13">
        <f t="shared" si="184"/>
        <v>45609</v>
      </c>
      <c r="C186" s="14" t="str">
        <f t="shared" si="184"/>
        <v>ASHC</v>
      </c>
      <c r="D186" s="14" t="str">
        <f t="shared" si="184"/>
        <v>CT</v>
      </c>
      <c r="E186" s="11">
        <v>2.0</v>
      </c>
      <c r="F186" s="5">
        <f>IFERROR(__xludf.DUMMYFUNCTION("""COMPUTED_VALUE"""),85.0)</f>
        <v>85</v>
      </c>
      <c r="G186" s="5"/>
      <c r="H186" s="5">
        <f>IFERROR(__xludf.DUMMYFUNCTION("""COMPUTED_VALUE"""),1.0)</f>
        <v>1</v>
      </c>
      <c r="I186" s="11"/>
    </row>
    <row r="187" ht="15.75" customHeight="1">
      <c r="A187" s="5" t="str">
        <f t="shared" ref="A187:D187" si="185">A186</f>
        <v>1124ASHC</v>
      </c>
      <c r="B187" s="13">
        <f t="shared" si="185"/>
        <v>45609</v>
      </c>
      <c r="C187" s="14" t="str">
        <f t="shared" si="185"/>
        <v>ASHC</v>
      </c>
      <c r="D187" s="14" t="str">
        <f t="shared" si="185"/>
        <v>CT</v>
      </c>
      <c r="E187" s="11">
        <v>2.0</v>
      </c>
      <c r="F187" s="5">
        <f>IFERROR(__xludf.DUMMYFUNCTION("""COMPUTED_VALUE"""),86.0)</f>
        <v>86</v>
      </c>
      <c r="G187" s="5"/>
      <c r="H187" s="5">
        <f>IFERROR(__xludf.DUMMYFUNCTION("""COMPUTED_VALUE"""),1.0)</f>
        <v>1</v>
      </c>
      <c r="I187" s="11"/>
    </row>
    <row r="188" ht="15.75" customHeight="1">
      <c r="A188" s="5" t="str">
        <f t="shared" ref="A188:D188" si="186">A187</f>
        <v>1124ASHC</v>
      </c>
      <c r="B188" s="13">
        <f t="shared" si="186"/>
        <v>45609</v>
      </c>
      <c r="C188" s="14" t="str">
        <f t="shared" si="186"/>
        <v>ASHC</v>
      </c>
      <c r="D188" s="14" t="str">
        <f t="shared" si="186"/>
        <v>CT</v>
      </c>
      <c r="E188" s="11">
        <v>2.0</v>
      </c>
      <c r="F188" s="5">
        <f>IFERROR(__xludf.DUMMYFUNCTION("""COMPUTED_VALUE"""),87.0)</f>
        <v>87</v>
      </c>
      <c r="G188" s="5"/>
      <c r="H188" s="5">
        <f>IFERROR(__xludf.DUMMYFUNCTION("""COMPUTED_VALUE"""),1.0)</f>
        <v>1</v>
      </c>
      <c r="I188" s="11"/>
    </row>
    <row r="189" ht="15.75" customHeight="1">
      <c r="A189" s="5" t="str">
        <f t="shared" ref="A189:D189" si="187">A188</f>
        <v>1124ASHC</v>
      </c>
      <c r="B189" s="13">
        <f t="shared" si="187"/>
        <v>45609</v>
      </c>
      <c r="C189" s="14" t="str">
        <f t="shared" si="187"/>
        <v>ASHC</v>
      </c>
      <c r="D189" s="14" t="str">
        <f t="shared" si="187"/>
        <v>CT</v>
      </c>
      <c r="E189" s="11">
        <v>2.0</v>
      </c>
      <c r="F189" s="5">
        <f>IFERROR(__xludf.DUMMYFUNCTION("""COMPUTED_VALUE"""),88.0)</f>
        <v>88</v>
      </c>
      <c r="G189" s="5"/>
      <c r="H189" s="5">
        <f>IFERROR(__xludf.DUMMYFUNCTION("""COMPUTED_VALUE"""),1.0)</f>
        <v>1</v>
      </c>
      <c r="I189" s="11"/>
    </row>
    <row r="190" ht="15.75" customHeight="1">
      <c r="A190" s="5" t="str">
        <f t="shared" ref="A190:D190" si="188">A189</f>
        <v>1124ASHC</v>
      </c>
      <c r="B190" s="13">
        <f t="shared" si="188"/>
        <v>45609</v>
      </c>
      <c r="C190" s="14" t="str">
        <f t="shared" si="188"/>
        <v>ASHC</v>
      </c>
      <c r="D190" s="14" t="str">
        <f t="shared" si="188"/>
        <v>CT</v>
      </c>
      <c r="E190" s="11">
        <v>2.0</v>
      </c>
      <c r="F190" s="5">
        <f>IFERROR(__xludf.DUMMYFUNCTION("""COMPUTED_VALUE"""),89.0)</f>
        <v>89</v>
      </c>
      <c r="G190" s="5"/>
      <c r="H190" s="5">
        <f>IFERROR(__xludf.DUMMYFUNCTION("""COMPUTED_VALUE"""),1.0)</f>
        <v>1</v>
      </c>
      <c r="I190" s="11"/>
    </row>
    <row r="191" ht="15.75" customHeight="1">
      <c r="A191" s="5" t="str">
        <f t="shared" ref="A191:D191" si="189">A190</f>
        <v>1124ASHC</v>
      </c>
      <c r="B191" s="13">
        <f t="shared" si="189"/>
        <v>45609</v>
      </c>
      <c r="C191" s="14" t="str">
        <f t="shared" si="189"/>
        <v>ASHC</v>
      </c>
      <c r="D191" s="14" t="str">
        <f t="shared" si="189"/>
        <v>CT</v>
      </c>
      <c r="E191" s="11">
        <v>2.0</v>
      </c>
      <c r="F191" s="5">
        <f>IFERROR(__xludf.DUMMYFUNCTION("""COMPUTED_VALUE"""),90.0)</f>
        <v>90</v>
      </c>
      <c r="G191" s="5"/>
      <c r="H191" s="5">
        <f>IFERROR(__xludf.DUMMYFUNCTION("""COMPUTED_VALUE"""),1.0)</f>
        <v>1</v>
      </c>
      <c r="I191" s="11"/>
    </row>
    <row r="192" ht="15.75" customHeight="1">
      <c r="A192" s="5" t="str">
        <f t="shared" ref="A192:D192" si="190">A191</f>
        <v>1124ASHC</v>
      </c>
      <c r="B192" s="13">
        <f t="shared" si="190"/>
        <v>45609</v>
      </c>
      <c r="C192" s="14" t="str">
        <f t="shared" si="190"/>
        <v>ASHC</v>
      </c>
      <c r="D192" s="14" t="str">
        <f t="shared" si="190"/>
        <v>CT</v>
      </c>
      <c r="E192" s="11">
        <v>2.0</v>
      </c>
      <c r="F192" s="5">
        <f>IFERROR(__xludf.DUMMYFUNCTION("""COMPUTED_VALUE"""),91.0)</f>
        <v>91</v>
      </c>
      <c r="G192" s="5"/>
      <c r="H192" s="5">
        <f>IFERROR(__xludf.DUMMYFUNCTION("""COMPUTED_VALUE"""),1.0)</f>
        <v>1</v>
      </c>
      <c r="I192" s="11"/>
    </row>
    <row r="193" ht="15.75" customHeight="1">
      <c r="A193" s="5" t="str">
        <f t="shared" ref="A193:D193" si="191">A192</f>
        <v>1124ASHC</v>
      </c>
      <c r="B193" s="13">
        <f t="shared" si="191"/>
        <v>45609</v>
      </c>
      <c r="C193" s="14" t="str">
        <f t="shared" si="191"/>
        <v>ASHC</v>
      </c>
      <c r="D193" s="14" t="str">
        <f t="shared" si="191"/>
        <v>CT</v>
      </c>
      <c r="E193" s="11">
        <v>2.0</v>
      </c>
      <c r="F193" s="5">
        <f>IFERROR(__xludf.DUMMYFUNCTION("""COMPUTED_VALUE"""),92.0)</f>
        <v>92</v>
      </c>
      <c r="G193" s="5"/>
      <c r="H193" s="5">
        <f>IFERROR(__xludf.DUMMYFUNCTION("""COMPUTED_VALUE"""),1.0)</f>
        <v>1</v>
      </c>
      <c r="I193" s="11"/>
    </row>
    <row r="194" ht="15.75" customHeight="1">
      <c r="A194" s="5" t="str">
        <f t="shared" ref="A194:D194" si="192">A193</f>
        <v>1124ASHC</v>
      </c>
      <c r="B194" s="13">
        <f t="shared" si="192"/>
        <v>45609</v>
      </c>
      <c r="C194" s="14" t="str">
        <f t="shared" si="192"/>
        <v>ASHC</v>
      </c>
      <c r="D194" s="14" t="str">
        <f t="shared" si="192"/>
        <v>CT</v>
      </c>
      <c r="E194" s="11">
        <v>2.0</v>
      </c>
      <c r="F194" s="5">
        <f>IFERROR(__xludf.DUMMYFUNCTION("""COMPUTED_VALUE"""),93.0)</f>
        <v>93</v>
      </c>
      <c r="G194" s="5"/>
      <c r="H194" s="5">
        <f>IFERROR(__xludf.DUMMYFUNCTION("""COMPUTED_VALUE"""),1.0)</f>
        <v>1</v>
      </c>
      <c r="I194" s="11"/>
    </row>
    <row r="195" ht="15.75" customHeight="1">
      <c r="A195" s="5" t="str">
        <f t="shared" ref="A195:D195" si="193">A194</f>
        <v>1124ASHC</v>
      </c>
      <c r="B195" s="13">
        <f t="shared" si="193"/>
        <v>45609</v>
      </c>
      <c r="C195" s="14" t="str">
        <f t="shared" si="193"/>
        <v>ASHC</v>
      </c>
      <c r="D195" s="14" t="str">
        <f t="shared" si="193"/>
        <v>CT</v>
      </c>
      <c r="E195" s="11">
        <v>2.0</v>
      </c>
      <c r="F195" s="5">
        <f>IFERROR(__xludf.DUMMYFUNCTION("""COMPUTED_VALUE"""),94.0)</f>
        <v>94</v>
      </c>
      <c r="G195" s="5"/>
      <c r="H195" s="5">
        <f>IFERROR(__xludf.DUMMYFUNCTION("""COMPUTED_VALUE"""),1.0)</f>
        <v>1</v>
      </c>
      <c r="I195" s="11"/>
    </row>
    <row r="196" ht="15.75" customHeight="1">
      <c r="A196" s="5" t="str">
        <f t="shared" ref="A196:D196" si="194">A195</f>
        <v>1124ASHC</v>
      </c>
      <c r="B196" s="13">
        <f t="shared" si="194"/>
        <v>45609</v>
      </c>
      <c r="C196" s="14" t="str">
        <f t="shared" si="194"/>
        <v>ASHC</v>
      </c>
      <c r="D196" s="14" t="str">
        <f t="shared" si="194"/>
        <v>CT</v>
      </c>
      <c r="E196" s="11">
        <v>2.0</v>
      </c>
      <c r="F196" s="5">
        <f>IFERROR(__xludf.DUMMYFUNCTION("""COMPUTED_VALUE"""),95.0)</f>
        <v>95</v>
      </c>
      <c r="G196" s="5"/>
      <c r="H196" s="5">
        <f>IFERROR(__xludf.DUMMYFUNCTION("""COMPUTED_VALUE"""),1.0)</f>
        <v>1</v>
      </c>
      <c r="I196" s="11"/>
    </row>
    <row r="197" ht="15.75" customHeight="1">
      <c r="A197" s="5" t="str">
        <f t="shared" ref="A197:D197" si="195">A196</f>
        <v>1124ASHC</v>
      </c>
      <c r="B197" s="13">
        <f t="shared" si="195"/>
        <v>45609</v>
      </c>
      <c r="C197" s="14" t="str">
        <f t="shared" si="195"/>
        <v>ASHC</v>
      </c>
      <c r="D197" s="14" t="str">
        <f t="shared" si="195"/>
        <v>CT</v>
      </c>
      <c r="E197" s="11">
        <v>2.0</v>
      </c>
      <c r="F197" s="5">
        <f>IFERROR(__xludf.DUMMYFUNCTION("""COMPUTED_VALUE"""),96.0)</f>
        <v>96</v>
      </c>
      <c r="G197" s="5"/>
      <c r="H197" s="5">
        <f>IFERROR(__xludf.DUMMYFUNCTION("""COMPUTED_VALUE"""),1.0)</f>
        <v>1</v>
      </c>
      <c r="I197" s="11"/>
    </row>
    <row r="198" ht="15.75" customHeight="1">
      <c r="A198" s="5" t="str">
        <f t="shared" ref="A198:D198" si="196">A197</f>
        <v>1124ASHC</v>
      </c>
      <c r="B198" s="13">
        <f t="shared" si="196"/>
        <v>45609</v>
      </c>
      <c r="C198" s="14" t="str">
        <f t="shared" si="196"/>
        <v>ASHC</v>
      </c>
      <c r="D198" s="14" t="str">
        <f t="shared" si="196"/>
        <v>CT</v>
      </c>
      <c r="E198" s="11">
        <v>2.0</v>
      </c>
      <c r="F198" s="5">
        <f>IFERROR(__xludf.DUMMYFUNCTION("""COMPUTED_VALUE"""),97.0)</f>
        <v>97</v>
      </c>
      <c r="G198" s="5"/>
      <c r="H198" s="5">
        <f>IFERROR(__xludf.DUMMYFUNCTION("""COMPUTED_VALUE"""),1.0)</f>
        <v>1</v>
      </c>
      <c r="I198" s="11"/>
    </row>
    <row r="199" ht="15.75" customHeight="1">
      <c r="A199" s="5" t="str">
        <f t="shared" ref="A199:D199" si="197">A198</f>
        <v>1124ASHC</v>
      </c>
      <c r="B199" s="13">
        <f t="shared" si="197"/>
        <v>45609</v>
      </c>
      <c r="C199" s="14" t="str">
        <f t="shared" si="197"/>
        <v>ASHC</v>
      </c>
      <c r="D199" s="14" t="str">
        <f t="shared" si="197"/>
        <v>CT</v>
      </c>
      <c r="E199" s="11">
        <v>2.0</v>
      </c>
      <c r="F199" s="5">
        <f>IFERROR(__xludf.DUMMYFUNCTION("""COMPUTED_VALUE"""),98.0)</f>
        <v>98</v>
      </c>
      <c r="G199" s="5"/>
      <c r="H199" s="5">
        <f>IFERROR(__xludf.DUMMYFUNCTION("""COMPUTED_VALUE"""),1.0)</f>
        <v>1</v>
      </c>
      <c r="I199" s="11"/>
    </row>
    <row r="200" ht="15.75" customHeight="1">
      <c r="A200" s="5" t="str">
        <f t="shared" ref="A200:D200" si="198">A199</f>
        <v>1124ASHC</v>
      </c>
      <c r="B200" s="13">
        <f t="shared" si="198"/>
        <v>45609</v>
      </c>
      <c r="C200" s="14" t="str">
        <f t="shared" si="198"/>
        <v>ASHC</v>
      </c>
      <c r="D200" s="14" t="str">
        <f t="shared" si="198"/>
        <v>CT</v>
      </c>
      <c r="E200" s="11">
        <v>2.0</v>
      </c>
      <c r="F200" s="5">
        <f>IFERROR(__xludf.DUMMYFUNCTION("""COMPUTED_VALUE"""),99.0)</f>
        <v>99</v>
      </c>
      <c r="G200" s="5"/>
      <c r="H200" s="5">
        <f>IFERROR(__xludf.DUMMYFUNCTION("""COMPUTED_VALUE"""),1.0)</f>
        <v>1</v>
      </c>
      <c r="I200" s="11"/>
    </row>
    <row r="201" ht="15.75" customHeight="1">
      <c r="A201" s="5" t="str">
        <f t="shared" ref="A201:D201" si="199">A200</f>
        <v>1124ASHC</v>
      </c>
      <c r="B201" s="13">
        <f t="shared" si="199"/>
        <v>45609</v>
      </c>
      <c r="C201" s="14" t="str">
        <f t="shared" si="199"/>
        <v>ASHC</v>
      </c>
      <c r="D201" s="14" t="str">
        <f t="shared" si="199"/>
        <v>CT</v>
      </c>
      <c r="E201" s="11">
        <v>2.0</v>
      </c>
      <c r="F201" s="5">
        <f>IFERROR(__xludf.DUMMYFUNCTION("""COMPUTED_VALUE"""),100.0)</f>
        <v>100</v>
      </c>
      <c r="G201" s="5"/>
      <c r="H201" s="5">
        <f>IFERROR(__xludf.DUMMYFUNCTION("""COMPUTED_VALUE"""),1.0)</f>
        <v>1</v>
      </c>
      <c r="I201" s="11"/>
    </row>
    <row r="202" ht="15.75" customHeight="1">
      <c r="A202" s="5" t="str">
        <f t="shared" ref="A202:D202" si="200">A201</f>
        <v>1124ASHC</v>
      </c>
      <c r="B202" s="13">
        <f t="shared" si="200"/>
        <v>45609</v>
      </c>
      <c r="C202" s="14" t="str">
        <f t="shared" si="200"/>
        <v>ASHC</v>
      </c>
      <c r="D202" s="14" t="str">
        <f t="shared" si="200"/>
        <v>CT</v>
      </c>
      <c r="E202" s="11">
        <v>3.0</v>
      </c>
      <c r="F202" s="5">
        <f>IFERROR(__xludf.DUMMYFUNCTION("""COMPUTED_VALUE"""),1.0)</f>
        <v>1</v>
      </c>
      <c r="G202" s="5">
        <f>IFERROR(__xludf.DUMMYFUNCTION("""COMPUTED_VALUE"""),51.61)</f>
        <v>51.61</v>
      </c>
      <c r="H202" s="5">
        <f>IFERROR(__xludf.DUMMYFUNCTION("""COMPUTED_VALUE"""),0.0)</f>
        <v>0</v>
      </c>
      <c r="I202" s="11"/>
    </row>
    <row r="203" ht="15.75" customHeight="1">
      <c r="A203" s="5" t="str">
        <f t="shared" ref="A203:D203" si="201">A202</f>
        <v>1124ASHC</v>
      </c>
      <c r="B203" s="13">
        <f t="shared" si="201"/>
        <v>45609</v>
      </c>
      <c r="C203" s="14" t="str">
        <f t="shared" si="201"/>
        <v>ASHC</v>
      </c>
      <c r="D203" s="14" t="str">
        <f t="shared" si="201"/>
        <v>CT</v>
      </c>
      <c r="E203" s="11">
        <v>3.0</v>
      </c>
      <c r="F203" s="5">
        <f>IFERROR(__xludf.DUMMYFUNCTION("""COMPUTED_VALUE"""),2.0)</f>
        <v>2</v>
      </c>
      <c r="G203" s="5">
        <f>IFERROR(__xludf.DUMMYFUNCTION("""COMPUTED_VALUE"""),62.22)</f>
        <v>62.22</v>
      </c>
      <c r="H203" s="5">
        <f>IFERROR(__xludf.DUMMYFUNCTION("""COMPUTED_VALUE"""),0.0)</f>
        <v>0</v>
      </c>
      <c r="I203" s="11"/>
    </row>
    <row r="204" ht="15.75" customHeight="1">
      <c r="A204" s="5" t="str">
        <f t="shared" ref="A204:D204" si="202">A203</f>
        <v>1124ASHC</v>
      </c>
      <c r="B204" s="13">
        <f t="shared" si="202"/>
        <v>45609</v>
      </c>
      <c r="C204" s="14" t="str">
        <f t="shared" si="202"/>
        <v>ASHC</v>
      </c>
      <c r="D204" s="14" t="str">
        <f t="shared" si="202"/>
        <v>CT</v>
      </c>
      <c r="E204" s="11">
        <v>3.0</v>
      </c>
      <c r="F204" s="5">
        <f>IFERROR(__xludf.DUMMYFUNCTION("""COMPUTED_VALUE"""),3.0)</f>
        <v>3</v>
      </c>
      <c r="G204" s="5">
        <f>IFERROR(__xludf.DUMMYFUNCTION("""COMPUTED_VALUE"""),59.32)</f>
        <v>59.32</v>
      </c>
      <c r="H204" s="5">
        <f>IFERROR(__xludf.DUMMYFUNCTION("""COMPUTED_VALUE"""),0.0)</f>
        <v>0</v>
      </c>
      <c r="I204" s="11"/>
    </row>
    <row r="205" ht="15.75" customHeight="1">
      <c r="A205" s="5" t="str">
        <f t="shared" ref="A205:D205" si="203">A204</f>
        <v>1124ASHC</v>
      </c>
      <c r="B205" s="13">
        <f t="shared" si="203"/>
        <v>45609</v>
      </c>
      <c r="C205" s="14" t="str">
        <f t="shared" si="203"/>
        <v>ASHC</v>
      </c>
      <c r="D205" s="14" t="str">
        <f t="shared" si="203"/>
        <v>CT</v>
      </c>
      <c r="E205" s="11">
        <v>3.0</v>
      </c>
      <c r="F205" s="5">
        <f>IFERROR(__xludf.DUMMYFUNCTION("""COMPUTED_VALUE"""),4.0)</f>
        <v>4</v>
      </c>
      <c r="G205" s="5">
        <f>IFERROR(__xludf.DUMMYFUNCTION("""COMPUTED_VALUE"""),65.83)</f>
        <v>65.83</v>
      </c>
      <c r="H205" s="5">
        <f>IFERROR(__xludf.DUMMYFUNCTION("""COMPUTED_VALUE"""),0.0)</f>
        <v>0</v>
      </c>
      <c r="I205" s="11"/>
    </row>
    <row r="206" ht="15.75" customHeight="1">
      <c r="A206" s="5" t="str">
        <f t="shared" ref="A206:D206" si="204">A205</f>
        <v>1124ASHC</v>
      </c>
      <c r="B206" s="13">
        <f t="shared" si="204"/>
        <v>45609</v>
      </c>
      <c r="C206" s="14" t="str">
        <f t="shared" si="204"/>
        <v>ASHC</v>
      </c>
      <c r="D206" s="14" t="str">
        <f t="shared" si="204"/>
        <v>CT</v>
      </c>
      <c r="E206" s="11">
        <v>3.0</v>
      </c>
      <c r="F206" s="5">
        <f>IFERROR(__xludf.DUMMYFUNCTION("""COMPUTED_VALUE"""),5.0)</f>
        <v>5</v>
      </c>
      <c r="G206" s="5">
        <f>IFERROR(__xludf.DUMMYFUNCTION("""COMPUTED_VALUE"""),51.39)</f>
        <v>51.39</v>
      </c>
      <c r="H206" s="5">
        <f>IFERROR(__xludf.DUMMYFUNCTION("""COMPUTED_VALUE"""),0.0)</f>
        <v>0</v>
      </c>
      <c r="I206" s="11"/>
    </row>
    <row r="207" ht="15.75" customHeight="1">
      <c r="A207" s="5" t="str">
        <f t="shared" ref="A207:D207" si="205">A206</f>
        <v>1124ASHC</v>
      </c>
      <c r="B207" s="13">
        <f t="shared" si="205"/>
        <v>45609</v>
      </c>
      <c r="C207" s="14" t="str">
        <f t="shared" si="205"/>
        <v>ASHC</v>
      </c>
      <c r="D207" s="14" t="str">
        <f t="shared" si="205"/>
        <v>CT</v>
      </c>
      <c r="E207" s="11">
        <v>3.0</v>
      </c>
      <c r="F207" s="5">
        <f>IFERROR(__xludf.DUMMYFUNCTION("""COMPUTED_VALUE"""),6.0)</f>
        <v>6</v>
      </c>
      <c r="G207" s="5"/>
      <c r="H207" s="5">
        <f>IFERROR(__xludf.DUMMYFUNCTION("""COMPUTED_VALUE"""),1.0)</f>
        <v>1</v>
      </c>
      <c r="I207" s="11"/>
    </row>
    <row r="208" ht="15.75" customHeight="1">
      <c r="A208" s="5" t="str">
        <f t="shared" ref="A208:D208" si="206">A207</f>
        <v>1124ASHC</v>
      </c>
      <c r="B208" s="13">
        <f t="shared" si="206"/>
        <v>45609</v>
      </c>
      <c r="C208" s="14" t="str">
        <f t="shared" si="206"/>
        <v>ASHC</v>
      </c>
      <c r="D208" s="14" t="str">
        <f t="shared" si="206"/>
        <v>CT</v>
      </c>
      <c r="E208" s="11">
        <v>3.0</v>
      </c>
      <c r="F208" s="5">
        <f>IFERROR(__xludf.DUMMYFUNCTION("""COMPUTED_VALUE"""),7.0)</f>
        <v>7</v>
      </c>
      <c r="G208" s="5"/>
      <c r="H208" s="5">
        <f>IFERROR(__xludf.DUMMYFUNCTION("""COMPUTED_VALUE"""),1.0)</f>
        <v>1</v>
      </c>
      <c r="I208" s="11"/>
    </row>
    <row r="209" ht="15.75" customHeight="1">
      <c r="A209" s="5" t="str">
        <f t="shared" ref="A209:D209" si="207">A208</f>
        <v>1124ASHC</v>
      </c>
      <c r="B209" s="13">
        <f t="shared" si="207"/>
        <v>45609</v>
      </c>
      <c r="C209" s="14" t="str">
        <f t="shared" si="207"/>
        <v>ASHC</v>
      </c>
      <c r="D209" s="14" t="str">
        <f t="shared" si="207"/>
        <v>CT</v>
      </c>
      <c r="E209" s="11">
        <v>3.0</v>
      </c>
      <c r="F209" s="5">
        <f>IFERROR(__xludf.DUMMYFUNCTION("""COMPUTED_VALUE"""),8.0)</f>
        <v>8</v>
      </c>
      <c r="G209" s="5"/>
      <c r="H209" s="5">
        <f>IFERROR(__xludf.DUMMYFUNCTION("""COMPUTED_VALUE"""),1.0)</f>
        <v>1</v>
      </c>
      <c r="I209" s="11"/>
    </row>
    <row r="210" ht="15.75" customHeight="1">
      <c r="A210" s="5" t="str">
        <f t="shared" ref="A210:D210" si="208">A209</f>
        <v>1124ASHC</v>
      </c>
      <c r="B210" s="13">
        <f t="shared" si="208"/>
        <v>45609</v>
      </c>
      <c r="C210" s="14" t="str">
        <f t="shared" si="208"/>
        <v>ASHC</v>
      </c>
      <c r="D210" s="14" t="str">
        <f t="shared" si="208"/>
        <v>CT</v>
      </c>
      <c r="E210" s="11">
        <v>3.0</v>
      </c>
      <c r="F210" s="5">
        <f>IFERROR(__xludf.DUMMYFUNCTION("""COMPUTED_VALUE"""),9.0)</f>
        <v>9</v>
      </c>
      <c r="G210" s="5"/>
      <c r="H210" s="5">
        <f>IFERROR(__xludf.DUMMYFUNCTION("""COMPUTED_VALUE"""),1.0)</f>
        <v>1</v>
      </c>
      <c r="I210" s="11"/>
    </row>
    <row r="211" ht="15.75" customHeight="1">
      <c r="A211" s="5" t="str">
        <f t="shared" ref="A211:D211" si="209">A210</f>
        <v>1124ASHC</v>
      </c>
      <c r="B211" s="13">
        <f t="shared" si="209"/>
        <v>45609</v>
      </c>
      <c r="C211" s="14" t="str">
        <f t="shared" si="209"/>
        <v>ASHC</v>
      </c>
      <c r="D211" s="14" t="str">
        <f t="shared" si="209"/>
        <v>CT</v>
      </c>
      <c r="E211" s="11">
        <v>3.0</v>
      </c>
      <c r="F211" s="5">
        <f>IFERROR(__xludf.DUMMYFUNCTION("""COMPUTED_VALUE"""),10.0)</f>
        <v>10</v>
      </c>
      <c r="G211" s="5"/>
      <c r="H211" s="5">
        <f>IFERROR(__xludf.DUMMYFUNCTION("""COMPUTED_VALUE"""),1.0)</f>
        <v>1</v>
      </c>
      <c r="I211" s="11"/>
    </row>
    <row r="212" ht="15.75" customHeight="1">
      <c r="A212" s="5" t="str">
        <f t="shared" ref="A212:D212" si="210">A211</f>
        <v>1124ASHC</v>
      </c>
      <c r="B212" s="13">
        <f t="shared" si="210"/>
        <v>45609</v>
      </c>
      <c r="C212" s="14" t="str">
        <f t="shared" si="210"/>
        <v>ASHC</v>
      </c>
      <c r="D212" s="14" t="str">
        <f t="shared" si="210"/>
        <v>CT</v>
      </c>
      <c r="E212" s="11">
        <v>3.0</v>
      </c>
      <c r="F212" s="5">
        <f>IFERROR(__xludf.DUMMYFUNCTION("""COMPUTED_VALUE"""),11.0)</f>
        <v>11</v>
      </c>
      <c r="G212" s="5"/>
      <c r="H212" s="5">
        <f>IFERROR(__xludf.DUMMYFUNCTION("""COMPUTED_VALUE"""),1.0)</f>
        <v>1</v>
      </c>
      <c r="I212" s="11"/>
    </row>
    <row r="213" ht="15.75" customHeight="1">
      <c r="A213" s="5" t="str">
        <f t="shared" ref="A213:D213" si="211">A212</f>
        <v>1124ASHC</v>
      </c>
      <c r="B213" s="13">
        <f t="shared" si="211"/>
        <v>45609</v>
      </c>
      <c r="C213" s="14" t="str">
        <f t="shared" si="211"/>
        <v>ASHC</v>
      </c>
      <c r="D213" s="14" t="str">
        <f t="shared" si="211"/>
        <v>CT</v>
      </c>
      <c r="E213" s="11">
        <v>3.0</v>
      </c>
      <c r="F213" s="5">
        <f>IFERROR(__xludf.DUMMYFUNCTION("""COMPUTED_VALUE"""),12.0)</f>
        <v>12</v>
      </c>
      <c r="G213" s="5"/>
      <c r="H213" s="5">
        <f>IFERROR(__xludf.DUMMYFUNCTION("""COMPUTED_VALUE"""),1.0)</f>
        <v>1</v>
      </c>
      <c r="I213" s="11"/>
    </row>
    <row r="214" ht="15.75" customHeight="1">
      <c r="A214" s="5" t="str">
        <f t="shared" ref="A214:D214" si="212">A213</f>
        <v>1124ASHC</v>
      </c>
      <c r="B214" s="13">
        <f t="shared" si="212"/>
        <v>45609</v>
      </c>
      <c r="C214" s="14" t="str">
        <f t="shared" si="212"/>
        <v>ASHC</v>
      </c>
      <c r="D214" s="14" t="str">
        <f t="shared" si="212"/>
        <v>CT</v>
      </c>
      <c r="E214" s="11">
        <v>3.0</v>
      </c>
      <c r="F214" s="5">
        <f>IFERROR(__xludf.DUMMYFUNCTION("""COMPUTED_VALUE"""),13.0)</f>
        <v>13</v>
      </c>
      <c r="G214" s="5"/>
      <c r="H214" s="5">
        <f>IFERROR(__xludf.DUMMYFUNCTION("""COMPUTED_VALUE"""),1.0)</f>
        <v>1</v>
      </c>
      <c r="I214" s="11"/>
    </row>
    <row r="215" ht="15.75" customHeight="1">
      <c r="A215" s="5" t="str">
        <f t="shared" ref="A215:D215" si="213">A214</f>
        <v>1124ASHC</v>
      </c>
      <c r="B215" s="13">
        <f t="shared" si="213"/>
        <v>45609</v>
      </c>
      <c r="C215" s="14" t="str">
        <f t="shared" si="213"/>
        <v>ASHC</v>
      </c>
      <c r="D215" s="14" t="str">
        <f t="shared" si="213"/>
        <v>CT</v>
      </c>
      <c r="E215" s="11">
        <v>3.0</v>
      </c>
      <c r="F215" s="5">
        <f>IFERROR(__xludf.DUMMYFUNCTION("""COMPUTED_VALUE"""),14.0)</f>
        <v>14</v>
      </c>
      <c r="G215" s="5"/>
      <c r="H215" s="5">
        <f>IFERROR(__xludf.DUMMYFUNCTION("""COMPUTED_VALUE"""),1.0)</f>
        <v>1</v>
      </c>
      <c r="I215" s="11"/>
    </row>
    <row r="216" ht="15.75" customHeight="1">
      <c r="A216" s="5" t="str">
        <f t="shared" ref="A216:D216" si="214">A215</f>
        <v>1124ASHC</v>
      </c>
      <c r="B216" s="13">
        <f t="shared" si="214"/>
        <v>45609</v>
      </c>
      <c r="C216" s="14" t="str">
        <f t="shared" si="214"/>
        <v>ASHC</v>
      </c>
      <c r="D216" s="14" t="str">
        <f t="shared" si="214"/>
        <v>CT</v>
      </c>
      <c r="E216" s="11">
        <v>3.0</v>
      </c>
      <c r="F216" s="5">
        <f>IFERROR(__xludf.DUMMYFUNCTION("""COMPUTED_VALUE"""),15.0)</f>
        <v>15</v>
      </c>
      <c r="G216" s="5"/>
      <c r="H216" s="5">
        <f>IFERROR(__xludf.DUMMYFUNCTION("""COMPUTED_VALUE"""),1.0)</f>
        <v>1</v>
      </c>
      <c r="I216" s="11"/>
    </row>
    <row r="217" ht="15.75" customHeight="1">
      <c r="A217" s="5" t="str">
        <f t="shared" ref="A217:D217" si="215">A216</f>
        <v>1124ASHC</v>
      </c>
      <c r="B217" s="13">
        <f t="shared" si="215"/>
        <v>45609</v>
      </c>
      <c r="C217" s="14" t="str">
        <f t="shared" si="215"/>
        <v>ASHC</v>
      </c>
      <c r="D217" s="14" t="str">
        <f t="shared" si="215"/>
        <v>CT</v>
      </c>
      <c r="E217" s="11">
        <v>3.0</v>
      </c>
      <c r="F217" s="5">
        <f>IFERROR(__xludf.DUMMYFUNCTION("""COMPUTED_VALUE"""),16.0)</f>
        <v>16</v>
      </c>
      <c r="G217" s="5"/>
      <c r="H217" s="5">
        <f>IFERROR(__xludf.DUMMYFUNCTION("""COMPUTED_VALUE"""),1.0)</f>
        <v>1</v>
      </c>
      <c r="I217" s="11"/>
    </row>
    <row r="218" ht="15.75" customHeight="1">
      <c r="A218" s="5" t="str">
        <f t="shared" ref="A218:D218" si="216">A217</f>
        <v>1124ASHC</v>
      </c>
      <c r="B218" s="13">
        <f t="shared" si="216"/>
        <v>45609</v>
      </c>
      <c r="C218" s="14" t="str">
        <f t="shared" si="216"/>
        <v>ASHC</v>
      </c>
      <c r="D218" s="14" t="str">
        <f t="shared" si="216"/>
        <v>CT</v>
      </c>
      <c r="E218" s="11">
        <v>3.0</v>
      </c>
      <c r="F218" s="5">
        <f>IFERROR(__xludf.DUMMYFUNCTION("""COMPUTED_VALUE"""),17.0)</f>
        <v>17</v>
      </c>
      <c r="G218" s="5"/>
      <c r="H218" s="5">
        <f>IFERROR(__xludf.DUMMYFUNCTION("""COMPUTED_VALUE"""),1.0)</f>
        <v>1</v>
      </c>
      <c r="I218" s="11"/>
    </row>
    <row r="219" ht="15.75" customHeight="1">
      <c r="A219" s="5" t="str">
        <f t="shared" ref="A219:D219" si="217">A218</f>
        <v>1124ASHC</v>
      </c>
      <c r="B219" s="13">
        <f t="shared" si="217"/>
        <v>45609</v>
      </c>
      <c r="C219" s="14" t="str">
        <f t="shared" si="217"/>
        <v>ASHC</v>
      </c>
      <c r="D219" s="14" t="str">
        <f t="shared" si="217"/>
        <v>CT</v>
      </c>
      <c r="E219" s="11">
        <v>3.0</v>
      </c>
      <c r="F219" s="5">
        <f>IFERROR(__xludf.DUMMYFUNCTION("""COMPUTED_VALUE"""),18.0)</f>
        <v>18</v>
      </c>
      <c r="G219" s="5"/>
      <c r="H219" s="5">
        <f>IFERROR(__xludf.DUMMYFUNCTION("""COMPUTED_VALUE"""),1.0)</f>
        <v>1</v>
      </c>
      <c r="I219" s="11"/>
    </row>
    <row r="220" ht="15.75" customHeight="1">
      <c r="A220" s="5" t="str">
        <f t="shared" ref="A220:D220" si="218">A219</f>
        <v>1124ASHC</v>
      </c>
      <c r="B220" s="13">
        <f t="shared" si="218"/>
        <v>45609</v>
      </c>
      <c r="C220" s="14" t="str">
        <f t="shared" si="218"/>
        <v>ASHC</v>
      </c>
      <c r="D220" s="14" t="str">
        <f t="shared" si="218"/>
        <v>CT</v>
      </c>
      <c r="E220" s="11">
        <v>3.0</v>
      </c>
      <c r="F220" s="5">
        <f>IFERROR(__xludf.DUMMYFUNCTION("""COMPUTED_VALUE"""),19.0)</f>
        <v>19</v>
      </c>
      <c r="G220" s="5"/>
      <c r="H220" s="5">
        <f>IFERROR(__xludf.DUMMYFUNCTION("""COMPUTED_VALUE"""),1.0)</f>
        <v>1</v>
      </c>
      <c r="I220" s="11"/>
    </row>
    <row r="221" ht="15.75" customHeight="1">
      <c r="A221" s="5" t="str">
        <f t="shared" ref="A221:D221" si="219">A220</f>
        <v>1124ASHC</v>
      </c>
      <c r="B221" s="13">
        <f t="shared" si="219"/>
        <v>45609</v>
      </c>
      <c r="C221" s="14" t="str">
        <f t="shared" si="219"/>
        <v>ASHC</v>
      </c>
      <c r="D221" s="14" t="str">
        <f t="shared" si="219"/>
        <v>CT</v>
      </c>
      <c r="E221" s="11">
        <v>3.0</v>
      </c>
      <c r="F221" s="5">
        <f>IFERROR(__xludf.DUMMYFUNCTION("""COMPUTED_VALUE"""),20.0)</f>
        <v>20</v>
      </c>
      <c r="G221" s="5"/>
      <c r="H221" s="5">
        <f>IFERROR(__xludf.DUMMYFUNCTION("""COMPUTED_VALUE"""),1.0)</f>
        <v>1</v>
      </c>
      <c r="I221" s="11"/>
    </row>
    <row r="222" ht="15.75" customHeight="1">
      <c r="A222" s="5" t="str">
        <f t="shared" ref="A222:D222" si="220">A221</f>
        <v>1124ASHC</v>
      </c>
      <c r="B222" s="13">
        <f t="shared" si="220"/>
        <v>45609</v>
      </c>
      <c r="C222" s="14" t="str">
        <f t="shared" si="220"/>
        <v>ASHC</v>
      </c>
      <c r="D222" s="14" t="str">
        <f t="shared" si="220"/>
        <v>CT</v>
      </c>
      <c r="E222" s="11">
        <v>3.0</v>
      </c>
      <c r="F222" s="5">
        <f>IFERROR(__xludf.DUMMYFUNCTION("""COMPUTED_VALUE"""),21.0)</f>
        <v>21</v>
      </c>
      <c r="G222" s="5"/>
      <c r="H222" s="5">
        <f>IFERROR(__xludf.DUMMYFUNCTION("""COMPUTED_VALUE"""),1.0)</f>
        <v>1</v>
      </c>
      <c r="I222" s="11"/>
    </row>
    <row r="223" ht="15.75" customHeight="1">
      <c r="A223" s="5" t="str">
        <f t="shared" ref="A223:D223" si="221">A222</f>
        <v>1124ASHC</v>
      </c>
      <c r="B223" s="13">
        <f t="shared" si="221"/>
        <v>45609</v>
      </c>
      <c r="C223" s="14" t="str">
        <f t="shared" si="221"/>
        <v>ASHC</v>
      </c>
      <c r="D223" s="14" t="str">
        <f t="shared" si="221"/>
        <v>CT</v>
      </c>
      <c r="E223" s="11">
        <v>3.0</v>
      </c>
      <c r="F223" s="5">
        <f>IFERROR(__xludf.DUMMYFUNCTION("""COMPUTED_VALUE"""),22.0)</f>
        <v>22</v>
      </c>
      <c r="G223" s="5"/>
      <c r="H223" s="5">
        <f>IFERROR(__xludf.DUMMYFUNCTION("""COMPUTED_VALUE"""),1.0)</f>
        <v>1</v>
      </c>
      <c r="I223" s="11"/>
    </row>
    <row r="224" ht="15.75" customHeight="1">
      <c r="A224" s="5" t="str">
        <f t="shared" ref="A224:D224" si="222">A223</f>
        <v>1124ASHC</v>
      </c>
      <c r="B224" s="13">
        <f t="shared" si="222"/>
        <v>45609</v>
      </c>
      <c r="C224" s="14" t="str">
        <f t="shared" si="222"/>
        <v>ASHC</v>
      </c>
      <c r="D224" s="14" t="str">
        <f t="shared" si="222"/>
        <v>CT</v>
      </c>
      <c r="E224" s="11">
        <v>3.0</v>
      </c>
      <c r="F224" s="5">
        <f>IFERROR(__xludf.DUMMYFUNCTION("""COMPUTED_VALUE"""),23.0)</f>
        <v>23</v>
      </c>
      <c r="G224" s="5"/>
      <c r="H224" s="5">
        <f>IFERROR(__xludf.DUMMYFUNCTION("""COMPUTED_VALUE"""),1.0)</f>
        <v>1</v>
      </c>
      <c r="I224" s="11"/>
    </row>
    <row r="225" ht="15.75" customHeight="1">
      <c r="A225" s="5" t="str">
        <f t="shared" ref="A225:D225" si="223">A224</f>
        <v>1124ASHC</v>
      </c>
      <c r="B225" s="13">
        <f t="shared" si="223"/>
        <v>45609</v>
      </c>
      <c r="C225" s="14" t="str">
        <f t="shared" si="223"/>
        <v>ASHC</v>
      </c>
      <c r="D225" s="14" t="str">
        <f t="shared" si="223"/>
        <v>CT</v>
      </c>
      <c r="E225" s="11">
        <v>3.0</v>
      </c>
      <c r="F225" s="5">
        <f>IFERROR(__xludf.DUMMYFUNCTION("""COMPUTED_VALUE"""),24.0)</f>
        <v>24</v>
      </c>
      <c r="G225" s="5"/>
      <c r="H225" s="5">
        <f>IFERROR(__xludf.DUMMYFUNCTION("""COMPUTED_VALUE"""),1.0)</f>
        <v>1</v>
      </c>
      <c r="I225" s="11"/>
    </row>
    <row r="226" ht="15.75" customHeight="1">
      <c r="A226" s="5" t="str">
        <f t="shared" ref="A226:D226" si="224">A225</f>
        <v>1124ASHC</v>
      </c>
      <c r="B226" s="13">
        <f t="shared" si="224"/>
        <v>45609</v>
      </c>
      <c r="C226" s="14" t="str">
        <f t="shared" si="224"/>
        <v>ASHC</v>
      </c>
      <c r="D226" s="14" t="str">
        <f t="shared" si="224"/>
        <v>CT</v>
      </c>
      <c r="E226" s="11">
        <v>3.0</v>
      </c>
      <c r="F226" s="5">
        <f>IFERROR(__xludf.DUMMYFUNCTION("""COMPUTED_VALUE"""),25.0)</f>
        <v>25</v>
      </c>
      <c r="G226" s="5"/>
      <c r="H226" s="5">
        <f>IFERROR(__xludf.DUMMYFUNCTION("""COMPUTED_VALUE"""),1.0)</f>
        <v>1</v>
      </c>
      <c r="I226" s="11"/>
    </row>
    <row r="227" ht="15.75" customHeight="1">
      <c r="A227" s="5" t="str">
        <f t="shared" ref="A227:D227" si="225">A226</f>
        <v>1124ASHC</v>
      </c>
      <c r="B227" s="13">
        <f t="shared" si="225"/>
        <v>45609</v>
      </c>
      <c r="C227" s="14" t="str">
        <f t="shared" si="225"/>
        <v>ASHC</v>
      </c>
      <c r="D227" s="14" t="str">
        <f t="shared" si="225"/>
        <v>CT</v>
      </c>
      <c r="E227" s="11">
        <v>3.0</v>
      </c>
      <c r="F227" s="5">
        <f>IFERROR(__xludf.DUMMYFUNCTION("""COMPUTED_VALUE"""),26.0)</f>
        <v>26</v>
      </c>
      <c r="G227" s="5"/>
      <c r="H227" s="5">
        <f>IFERROR(__xludf.DUMMYFUNCTION("""COMPUTED_VALUE"""),1.0)</f>
        <v>1</v>
      </c>
      <c r="I227" s="11"/>
    </row>
    <row r="228" ht="15.75" customHeight="1">
      <c r="A228" s="5" t="str">
        <f t="shared" ref="A228:D228" si="226">A227</f>
        <v>1124ASHC</v>
      </c>
      <c r="B228" s="13">
        <f t="shared" si="226"/>
        <v>45609</v>
      </c>
      <c r="C228" s="14" t="str">
        <f t="shared" si="226"/>
        <v>ASHC</v>
      </c>
      <c r="D228" s="14" t="str">
        <f t="shared" si="226"/>
        <v>CT</v>
      </c>
      <c r="E228" s="11">
        <v>3.0</v>
      </c>
      <c r="F228" s="5">
        <f>IFERROR(__xludf.DUMMYFUNCTION("""COMPUTED_VALUE"""),27.0)</f>
        <v>27</v>
      </c>
      <c r="G228" s="5"/>
      <c r="H228" s="5">
        <f>IFERROR(__xludf.DUMMYFUNCTION("""COMPUTED_VALUE"""),1.0)</f>
        <v>1</v>
      </c>
      <c r="I228" s="11"/>
    </row>
    <row r="229" ht="15.75" customHeight="1">
      <c r="A229" s="5" t="str">
        <f t="shared" ref="A229:D229" si="227">A228</f>
        <v>1124ASHC</v>
      </c>
      <c r="B229" s="13">
        <f t="shared" si="227"/>
        <v>45609</v>
      </c>
      <c r="C229" s="14" t="str">
        <f t="shared" si="227"/>
        <v>ASHC</v>
      </c>
      <c r="D229" s="14" t="str">
        <f t="shared" si="227"/>
        <v>CT</v>
      </c>
      <c r="E229" s="11">
        <v>3.0</v>
      </c>
      <c r="F229" s="5">
        <f>IFERROR(__xludf.DUMMYFUNCTION("""COMPUTED_VALUE"""),28.0)</f>
        <v>28</v>
      </c>
      <c r="G229" s="5"/>
      <c r="H229" s="5">
        <f>IFERROR(__xludf.DUMMYFUNCTION("""COMPUTED_VALUE"""),1.0)</f>
        <v>1</v>
      </c>
      <c r="I229" s="11"/>
    </row>
    <row r="230" ht="15.75" customHeight="1">
      <c r="A230" s="5" t="str">
        <f t="shared" ref="A230:D230" si="228">A229</f>
        <v>1124ASHC</v>
      </c>
      <c r="B230" s="13">
        <f t="shared" si="228"/>
        <v>45609</v>
      </c>
      <c r="C230" s="14" t="str">
        <f t="shared" si="228"/>
        <v>ASHC</v>
      </c>
      <c r="D230" s="14" t="str">
        <f t="shared" si="228"/>
        <v>CT</v>
      </c>
      <c r="E230" s="11">
        <v>3.0</v>
      </c>
      <c r="F230" s="5">
        <f>IFERROR(__xludf.DUMMYFUNCTION("""COMPUTED_VALUE"""),29.0)</f>
        <v>29</v>
      </c>
      <c r="G230" s="5"/>
      <c r="H230" s="5">
        <f>IFERROR(__xludf.DUMMYFUNCTION("""COMPUTED_VALUE"""),1.0)</f>
        <v>1</v>
      </c>
      <c r="I230" s="11"/>
    </row>
    <row r="231" ht="15.75" customHeight="1">
      <c r="A231" s="5" t="str">
        <f t="shared" ref="A231:D231" si="229">A230</f>
        <v>1124ASHC</v>
      </c>
      <c r="B231" s="13">
        <f t="shared" si="229"/>
        <v>45609</v>
      </c>
      <c r="C231" s="14" t="str">
        <f t="shared" si="229"/>
        <v>ASHC</v>
      </c>
      <c r="D231" s="14" t="str">
        <f t="shared" si="229"/>
        <v>CT</v>
      </c>
      <c r="E231" s="11">
        <v>3.0</v>
      </c>
      <c r="F231" s="5">
        <f>IFERROR(__xludf.DUMMYFUNCTION("""COMPUTED_VALUE"""),30.0)</f>
        <v>30</v>
      </c>
      <c r="G231" s="5"/>
      <c r="H231" s="5">
        <f>IFERROR(__xludf.DUMMYFUNCTION("""COMPUTED_VALUE"""),1.0)</f>
        <v>1</v>
      </c>
      <c r="I231" s="11"/>
    </row>
    <row r="232" ht="15.75" customHeight="1">
      <c r="A232" s="5" t="str">
        <f t="shared" ref="A232:D232" si="230">A231</f>
        <v>1124ASHC</v>
      </c>
      <c r="B232" s="13">
        <f t="shared" si="230"/>
        <v>45609</v>
      </c>
      <c r="C232" s="14" t="str">
        <f t="shared" si="230"/>
        <v>ASHC</v>
      </c>
      <c r="D232" s="14" t="str">
        <f t="shared" si="230"/>
        <v>CT</v>
      </c>
      <c r="E232" s="11">
        <v>3.0</v>
      </c>
      <c r="F232" s="5">
        <f>IFERROR(__xludf.DUMMYFUNCTION("""COMPUTED_VALUE"""),31.0)</f>
        <v>31</v>
      </c>
      <c r="G232" s="5"/>
      <c r="H232" s="5">
        <f>IFERROR(__xludf.DUMMYFUNCTION("""COMPUTED_VALUE"""),1.0)</f>
        <v>1</v>
      </c>
      <c r="I232" s="11"/>
    </row>
    <row r="233" ht="15.75" customHeight="1">
      <c r="A233" s="5" t="str">
        <f t="shared" ref="A233:D233" si="231">A232</f>
        <v>1124ASHC</v>
      </c>
      <c r="B233" s="13">
        <f t="shared" si="231"/>
        <v>45609</v>
      </c>
      <c r="C233" s="14" t="str">
        <f t="shared" si="231"/>
        <v>ASHC</v>
      </c>
      <c r="D233" s="14" t="str">
        <f t="shared" si="231"/>
        <v>CT</v>
      </c>
      <c r="E233" s="11">
        <v>3.0</v>
      </c>
      <c r="F233" s="5">
        <f>IFERROR(__xludf.DUMMYFUNCTION("""COMPUTED_VALUE"""),32.0)</f>
        <v>32</v>
      </c>
      <c r="G233" s="5"/>
      <c r="H233" s="5">
        <f>IFERROR(__xludf.DUMMYFUNCTION("""COMPUTED_VALUE"""),1.0)</f>
        <v>1</v>
      </c>
      <c r="I233" s="11"/>
    </row>
    <row r="234" ht="15.75" customHeight="1">
      <c r="A234" s="5" t="str">
        <f t="shared" ref="A234:D234" si="232">A233</f>
        <v>1124ASHC</v>
      </c>
      <c r="B234" s="13">
        <f t="shared" si="232"/>
        <v>45609</v>
      </c>
      <c r="C234" s="14" t="str">
        <f t="shared" si="232"/>
        <v>ASHC</v>
      </c>
      <c r="D234" s="14" t="str">
        <f t="shared" si="232"/>
        <v>CT</v>
      </c>
      <c r="E234" s="11">
        <v>3.0</v>
      </c>
      <c r="F234" s="5">
        <f>IFERROR(__xludf.DUMMYFUNCTION("""COMPUTED_VALUE"""),33.0)</f>
        <v>33</v>
      </c>
      <c r="G234" s="5"/>
      <c r="H234" s="5">
        <f>IFERROR(__xludf.DUMMYFUNCTION("""COMPUTED_VALUE"""),1.0)</f>
        <v>1</v>
      </c>
      <c r="I234" s="11"/>
    </row>
    <row r="235" ht="15.75" customHeight="1">
      <c r="A235" s="5" t="str">
        <f t="shared" ref="A235:D235" si="233">A234</f>
        <v>1124ASHC</v>
      </c>
      <c r="B235" s="13">
        <f t="shared" si="233"/>
        <v>45609</v>
      </c>
      <c r="C235" s="14" t="str">
        <f t="shared" si="233"/>
        <v>ASHC</v>
      </c>
      <c r="D235" s="14" t="str">
        <f t="shared" si="233"/>
        <v>CT</v>
      </c>
      <c r="E235" s="11">
        <v>3.0</v>
      </c>
      <c r="F235" s="5">
        <f>IFERROR(__xludf.DUMMYFUNCTION("""COMPUTED_VALUE"""),34.0)</f>
        <v>34</v>
      </c>
      <c r="G235" s="5"/>
      <c r="H235" s="5">
        <f>IFERROR(__xludf.DUMMYFUNCTION("""COMPUTED_VALUE"""),1.0)</f>
        <v>1</v>
      </c>
      <c r="I235" s="11"/>
    </row>
    <row r="236" ht="15.75" customHeight="1">
      <c r="A236" s="5" t="str">
        <f t="shared" ref="A236:D236" si="234">A235</f>
        <v>1124ASHC</v>
      </c>
      <c r="B236" s="13">
        <f t="shared" si="234"/>
        <v>45609</v>
      </c>
      <c r="C236" s="14" t="str">
        <f t="shared" si="234"/>
        <v>ASHC</v>
      </c>
      <c r="D236" s="14" t="str">
        <f t="shared" si="234"/>
        <v>CT</v>
      </c>
      <c r="E236" s="11">
        <v>3.0</v>
      </c>
      <c r="F236" s="5">
        <f>IFERROR(__xludf.DUMMYFUNCTION("""COMPUTED_VALUE"""),35.0)</f>
        <v>35</v>
      </c>
      <c r="G236" s="5"/>
      <c r="H236" s="5">
        <f>IFERROR(__xludf.DUMMYFUNCTION("""COMPUTED_VALUE"""),1.0)</f>
        <v>1</v>
      </c>
      <c r="I236" s="11"/>
    </row>
    <row r="237" ht="15.75" customHeight="1">
      <c r="A237" s="5" t="str">
        <f t="shared" ref="A237:D237" si="235">A236</f>
        <v>1124ASHC</v>
      </c>
      <c r="B237" s="13">
        <f t="shared" si="235"/>
        <v>45609</v>
      </c>
      <c r="C237" s="14" t="str">
        <f t="shared" si="235"/>
        <v>ASHC</v>
      </c>
      <c r="D237" s="14" t="str">
        <f t="shared" si="235"/>
        <v>CT</v>
      </c>
      <c r="E237" s="11">
        <v>3.0</v>
      </c>
      <c r="F237" s="5">
        <f>IFERROR(__xludf.DUMMYFUNCTION("""COMPUTED_VALUE"""),36.0)</f>
        <v>36</v>
      </c>
      <c r="G237" s="5"/>
      <c r="H237" s="5">
        <f>IFERROR(__xludf.DUMMYFUNCTION("""COMPUTED_VALUE"""),1.0)</f>
        <v>1</v>
      </c>
      <c r="I237" s="11"/>
    </row>
    <row r="238" ht="15.75" customHeight="1">
      <c r="A238" s="5" t="str">
        <f t="shared" ref="A238:D238" si="236">A237</f>
        <v>1124ASHC</v>
      </c>
      <c r="B238" s="13">
        <f t="shared" si="236"/>
        <v>45609</v>
      </c>
      <c r="C238" s="14" t="str">
        <f t="shared" si="236"/>
        <v>ASHC</v>
      </c>
      <c r="D238" s="14" t="str">
        <f t="shared" si="236"/>
        <v>CT</v>
      </c>
      <c r="E238" s="11">
        <v>3.0</v>
      </c>
      <c r="F238" s="5">
        <f>IFERROR(__xludf.DUMMYFUNCTION("""COMPUTED_VALUE"""),37.0)</f>
        <v>37</v>
      </c>
      <c r="G238" s="5"/>
      <c r="H238" s="5">
        <f>IFERROR(__xludf.DUMMYFUNCTION("""COMPUTED_VALUE"""),1.0)</f>
        <v>1</v>
      </c>
      <c r="I238" s="11"/>
    </row>
    <row r="239" ht="15.75" customHeight="1">
      <c r="A239" s="5" t="str">
        <f t="shared" ref="A239:D239" si="237">A238</f>
        <v>1124ASHC</v>
      </c>
      <c r="B239" s="13">
        <f t="shared" si="237"/>
        <v>45609</v>
      </c>
      <c r="C239" s="14" t="str">
        <f t="shared" si="237"/>
        <v>ASHC</v>
      </c>
      <c r="D239" s="14" t="str">
        <f t="shared" si="237"/>
        <v>CT</v>
      </c>
      <c r="E239" s="11">
        <v>3.0</v>
      </c>
      <c r="F239" s="5">
        <f>IFERROR(__xludf.DUMMYFUNCTION("""COMPUTED_VALUE"""),38.0)</f>
        <v>38</v>
      </c>
      <c r="G239" s="5"/>
      <c r="H239" s="5">
        <f>IFERROR(__xludf.DUMMYFUNCTION("""COMPUTED_VALUE"""),1.0)</f>
        <v>1</v>
      </c>
      <c r="I239" s="11"/>
    </row>
    <row r="240" ht="15.75" customHeight="1">
      <c r="A240" s="5" t="str">
        <f t="shared" ref="A240:D240" si="238">A239</f>
        <v>1124ASHC</v>
      </c>
      <c r="B240" s="13">
        <f t="shared" si="238"/>
        <v>45609</v>
      </c>
      <c r="C240" s="14" t="str">
        <f t="shared" si="238"/>
        <v>ASHC</v>
      </c>
      <c r="D240" s="14" t="str">
        <f t="shared" si="238"/>
        <v>CT</v>
      </c>
      <c r="E240" s="11">
        <v>3.0</v>
      </c>
      <c r="F240" s="5">
        <f>IFERROR(__xludf.DUMMYFUNCTION("""COMPUTED_VALUE"""),39.0)</f>
        <v>39</v>
      </c>
      <c r="G240" s="5"/>
      <c r="H240" s="5">
        <f>IFERROR(__xludf.DUMMYFUNCTION("""COMPUTED_VALUE"""),1.0)</f>
        <v>1</v>
      </c>
      <c r="I240" s="11"/>
    </row>
    <row r="241" ht="15.75" customHeight="1">
      <c r="A241" s="5" t="str">
        <f t="shared" ref="A241:D241" si="239">A240</f>
        <v>1124ASHC</v>
      </c>
      <c r="B241" s="13">
        <f t="shared" si="239"/>
        <v>45609</v>
      </c>
      <c r="C241" s="14" t="str">
        <f t="shared" si="239"/>
        <v>ASHC</v>
      </c>
      <c r="D241" s="14" t="str">
        <f t="shared" si="239"/>
        <v>CT</v>
      </c>
      <c r="E241" s="11">
        <v>3.0</v>
      </c>
      <c r="F241" s="5">
        <f>IFERROR(__xludf.DUMMYFUNCTION("""COMPUTED_VALUE"""),40.0)</f>
        <v>40</v>
      </c>
      <c r="G241" s="5"/>
      <c r="H241" s="5">
        <f>IFERROR(__xludf.DUMMYFUNCTION("""COMPUTED_VALUE"""),1.0)</f>
        <v>1</v>
      </c>
      <c r="I241" s="11"/>
    </row>
    <row r="242" ht="15.75" customHeight="1">
      <c r="A242" s="5" t="str">
        <f t="shared" ref="A242:D242" si="240">A241</f>
        <v>1124ASHC</v>
      </c>
      <c r="B242" s="13">
        <f t="shared" si="240"/>
        <v>45609</v>
      </c>
      <c r="C242" s="14" t="str">
        <f t="shared" si="240"/>
        <v>ASHC</v>
      </c>
      <c r="D242" s="14" t="str">
        <f t="shared" si="240"/>
        <v>CT</v>
      </c>
      <c r="E242" s="11">
        <v>3.0</v>
      </c>
      <c r="F242" s="5">
        <f>IFERROR(__xludf.DUMMYFUNCTION("""COMPUTED_VALUE"""),41.0)</f>
        <v>41</v>
      </c>
      <c r="G242" s="5"/>
      <c r="H242" s="5">
        <f>IFERROR(__xludf.DUMMYFUNCTION("""COMPUTED_VALUE"""),1.0)</f>
        <v>1</v>
      </c>
      <c r="I242" s="11"/>
    </row>
    <row r="243" ht="15.75" customHeight="1">
      <c r="A243" s="5" t="str">
        <f t="shared" ref="A243:D243" si="241">A242</f>
        <v>1124ASHC</v>
      </c>
      <c r="B243" s="13">
        <f t="shared" si="241"/>
        <v>45609</v>
      </c>
      <c r="C243" s="14" t="str">
        <f t="shared" si="241"/>
        <v>ASHC</v>
      </c>
      <c r="D243" s="14" t="str">
        <f t="shared" si="241"/>
        <v>CT</v>
      </c>
      <c r="E243" s="11">
        <v>3.0</v>
      </c>
      <c r="F243" s="5">
        <f>IFERROR(__xludf.DUMMYFUNCTION("""COMPUTED_VALUE"""),42.0)</f>
        <v>42</v>
      </c>
      <c r="G243" s="5"/>
      <c r="H243" s="5">
        <f>IFERROR(__xludf.DUMMYFUNCTION("""COMPUTED_VALUE"""),1.0)</f>
        <v>1</v>
      </c>
      <c r="I243" s="11"/>
    </row>
    <row r="244" ht="15.75" customHeight="1">
      <c r="A244" s="5" t="str">
        <f t="shared" ref="A244:D244" si="242">A243</f>
        <v>1124ASHC</v>
      </c>
      <c r="B244" s="13">
        <f t="shared" si="242"/>
        <v>45609</v>
      </c>
      <c r="C244" s="14" t="str">
        <f t="shared" si="242"/>
        <v>ASHC</v>
      </c>
      <c r="D244" s="14" t="str">
        <f t="shared" si="242"/>
        <v>CT</v>
      </c>
      <c r="E244" s="11">
        <v>3.0</v>
      </c>
      <c r="F244" s="5">
        <f>IFERROR(__xludf.DUMMYFUNCTION("""COMPUTED_VALUE"""),43.0)</f>
        <v>43</v>
      </c>
      <c r="G244" s="5"/>
      <c r="H244" s="5">
        <f>IFERROR(__xludf.DUMMYFUNCTION("""COMPUTED_VALUE"""),1.0)</f>
        <v>1</v>
      </c>
      <c r="I244" s="11"/>
    </row>
    <row r="245" ht="15.75" customHeight="1">
      <c r="A245" s="5" t="str">
        <f t="shared" ref="A245:D245" si="243">A244</f>
        <v>1124ASHC</v>
      </c>
      <c r="B245" s="13">
        <f t="shared" si="243"/>
        <v>45609</v>
      </c>
      <c r="C245" s="14" t="str">
        <f t="shared" si="243"/>
        <v>ASHC</v>
      </c>
      <c r="D245" s="14" t="str">
        <f t="shared" si="243"/>
        <v>CT</v>
      </c>
      <c r="E245" s="11">
        <v>3.0</v>
      </c>
      <c r="F245" s="5">
        <f>IFERROR(__xludf.DUMMYFUNCTION("""COMPUTED_VALUE"""),44.0)</f>
        <v>44</v>
      </c>
      <c r="G245" s="5"/>
      <c r="H245" s="5">
        <f>IFERROR(__xludf.DUMMYFUNCTION("""COMPUTED_VALUE"""),1.0)</f>
        <v>1</v>
      </c>
      <c r="I245" s="11"/>
    </row>
    <row r="246" ht="15.75" customHeight="1">
      <c r="A246" s="5" t="str">
        <f t="shared" ref="A246:D246" si="244">A245</f>
        <v>1124ASHC</v>
      </c>
      <c r="B246" s="13">
        <f t="shared" si="244"/>
        <v>45609</v>
      </c>
      <c r="C246" s="14" t="str">
        <f t="shared" si="244"/>
        <v>ASHC</v>
      </c>
      <c r="D246" s="14" t="str">
        <f t="shared" si="244"/>
        <v>CT</v>
      </c>
      <c r="E246" s="11">
        <v>3.0</v>
      </c>
      <c r="F246" s="5">
        <f>IFERROR(__xludf.DUMMYFUNCTION("""COMPUTED_VALUE"""),45.0)</f>
        <v>45</v>
      </c>
      <c r="G246" s="5"/>
      <c r="H246" s="5">
        <f>IFERROR(__xludf.DUMMYFUNCTION("""COMPUTED_VALUE"""),1.0)</f>
        <v>1</v>
      </c>
      <c r="I246" s="11"/>
    </row>
    <row r="247" ht="15.75" customHeight="1">
      <c r="A247" s="5" t="str">
        <f t="shared" ref="A247:D247" si="245">A246</f>
        <v>1124ASHC</v>
      </c>
      <c r="B247" s="13">
        <f t="shared" si="245"/>
        <v>45609</v>
      </c>
      <c r="C247" s="14" t="str">
        <f t="shared" si="245"/>
        <v>ASHC</v>
      </c>
      <c r="D247" s="14" t="str">
        <f t="shared" si="245"/>
        <v>CT</v>
      </c>
      <c r="E247" s="11">
        <v>3.0</v>
      </c>
      <c r="F247" s="5">
        <f>IFERROR(__xludf.DUMMYFUNCTION("""COMPUTED_VALUE"""),46.0)</f>
        <v>46</v>
      </c>
      <c r="G247" s="5"/>
      <c r="H247" s="5">
        <f>IFERROR(__xludf.DUMMYFUNCTION("""COMPUTED_VALUE"""),1.0)</f>
        <v>1</v>
      </c>
      <c r="I247" s="11"/>
    </row>
    <row r="248" ht="15.75" customHeight="1">
      <c r="A248" s="5" t="str">
        <f t="shared" ref="A248:D248" si="246">A247</f>
        <v>1124ASHC</v>
      </c>
      <c r="B248" s="13">
        <f t="shared" si="246"/>
        <v>45609</v>
      </c>
      <c r="C248" s="14" t="str">
        <f t="shared" si="246"/>
        <v>ASHC</v>
      </c>
      <c r="D248" s="14" t="str">
        <f t="shared" si="246"/>
        <v>CT</v>
      </c>
      <c r="E248" s="11">
        <v>3.0</v>
      </c>
      <c r="F248" s="5">
        <f>IFERROR(__xludf.DUMMYFUNCTION("""COMPUTED_VALUE"""),47.0)</f>
        <v>47</v>
      </c>
      <c r="G248" s="5"/>
      <c r="H248" s="5">
        <f>IFERROR(__xludf.DUMMYFUNCTION("""COMPUTED_VALUE"""),1.0)</f>
        <v>1</v>
      </c>
      <c r="I248" s="11"/>
    </row>
    <row r="249" ht="15.75" customHeight="1">
      <c r="A249" s="5" t="str">
        <f t="shared" ref="A249:D249" si="247">A248</f>
        <v>1124ASHC</v>
      </c>
      <c r="B249" s="13">
        <f t="shared" si="247"/>
        <v>45609</v>
      </c>
      <c r="C249" s="14" t="str">
        <f t="shared" si="247"/>
        <v>ASHC</v>
      </c>
      <c r="D249" s="14" t="str">
        <f t="shared" si="247"/>
        <v>CT</v>
      </c>
      <c r="E249" s="11">
        <v>3.0</v>
      </c>
      <c r="F249" s="5">
        <f>IFERROR(__xludf.DUMMYFUNCTION("""COMPUTED_VALUE"""),48.0)</f>
        <v>48</v>
      </c>
      <c r="G249" s="5"/>
      <c r="H249" s="5">
        <f>IFERROR(__xludf.DUMMYFUNCTION("""COMPUTED_VALUE"""),1.0)</f>
        <v>1</v>
      </c>
      <c r="I249" s="11"/>
    </row>
    <row r="250" ht="15.75" customHeight="1">
      <c r="A250" s="5" t="str">
        <f t="shared" ref="A250:D250" si="248">A249</f>
        <v>1124ASHC</v>
      </c>
      <c r="B250" s="13">
        <f t="shared" si="248"/>
        <v>45609</v>
      </c>
      <c r="C250" s="14" t="str">
        <f t="shared" si="248"/>
        <v>ASHC</v>
      </c>
      <c r="D250" s="14" t="str">
        <f t="shared" si="248"/>
        <v>CT</v>
      </c>
      <c r="E250" s="11">
        <v>3.0</v>
      </c>
      <c r="F250" s="5">
        <f>IFERROR(__xludf.DUMMYFUNCTION("""COMPUTED_VALUE"""),49.0)</f>
        <v>49</v>
      </c>
      <c r="G250" s="5"/>
      <c r="H250" s="5">
        <f>IFERROR(__xludf.DUMMYFUNCTION("""COMPUTED_VALUE"""),1.0)</f>
        <v>1</v>
      </c>
      <c r="I250" s="11"/>
    </row>
    <row r="251" ht="15.75" customHeight="1">
      <c r="A251" s="5" t="str">
        <f t="shared" ref="A251:D251" si="249">A250</f>
        <v>1124ASHC</v>
      </c>
      <c r="B251" s="13">
        <f t="shared" si="249"/>
        <v>45609</v>
      </c>
      <c r="C251" s="14" t="str">
        <f t="shared" si="249"/>
        <v>ASHC</v>
      </c>
      <c r="D251" s="14" t="str">
        <f t="shared" si="249"/>
        <v>CT</v>
      </c>
      <c r="E251" s="11">
        <v>3.0</v>
      </c>
      <c r="F251" s="5">
        <f>IFERROR(__xludf.DUMMYFUNCTION("""COMPUTED_VALUE"""),50.0)</f>
        <v>50</v>
      </c>
      <c r="G251" s="5"/>
      <c r="H251" s="5">
        <f>IFERROR(__xludf.DUMMYFUNCTION("""COMPUTED_VALUE"""),1.0)</f>
        <v>1</v>
      </c>
      <c r="I251" s="11"/>
    </row>
    <row r="252" ht="15.75" customHeight="1">
      <c r="A252" s="5" t="str">
        <f t="shared" ref="A252:D252" si="250">A251</f>
        <v>1124ASHC</v>
      </c>
      <c r="B252" s="13">
        <f t="shared" si="250"/>
        <v>45609</v>
      </c>
      <c r="C252" s="14" t="str">
        <f t="shared" si="250"/>
        <v>ASHC</v>
      </c>
      <c r="D252" s="14" t="str">
        <f t="shared" si="250"/>
        <v>CT</v>
      </c>
      <c r="E252" s="11">
        <v>3.0</v>
      </c>
      <c r="F252" s="5">
        <f>IFERROR(__xludf.DUMMYFUNCTION("""COMPUTED_VALUE"""),51.0)</f>
        <v>51</v>
      </c>
      <c r="G252" s="5"/>
      <c r="H252" s="5">
        <f>IFERROR(__xludf.DUMMYFUNCTION("""COMPUTED_VALUE"""),1.0)</f>
        <v>1</v>
      </c>
      <c r="I252" s="11"/>
    </row>
    <row r="253" ht="15.75" customHeight="1">
      <c r="A253" s="5" t="str">
        <f t="shared" ref="A253:D253" si="251">A252</f>
        <v>1124ASHC</v>
      </c>
      <c r="B253" s="13">
        <f t="shared" si="251"/>
        <v>45609</v>
      </c>
      <c r="C253" s="14" t="str">
        <f t="shared" si="251"/>
        <v>ASHC</v>
      </c>
      <c r="D253" s="14" t="str">
        <f t="shared" si="251"/>
        <v>CT</v>
      </c>
      <c r="E253" s="11">
        <v>3.0</v>
      </c>
      <c r="F253" s="5">
        <f>IFERROR(__xludf.DUMMYFUNCTION("""COMPUTED_VALUE"""),52.0)</f>
        <v>52</v>
      </c>
      <c r="G253" s="5"/>
      <c r="H253" s="5">
        <f>IFERROR(__xludf.DUMMYFUNCTION("""COMPUTED_VALUE"""),1.0)</f>
        <v>1</v>
      </c>
      <c r="I253" s="11"/>
    </row>
    <row r="254" ht="15.75" customHeight="1">
      <c r="A254" s="5" t="str">
        <f t="shared" ref="A254:D254" si="252">A253</f>
        <v>1124ASHC</v>
      </c>
      <c r="B254" s="13">
        <f t="shared" si="252"/>
        <v>45609</v>
      </c>
      <c r="C254" s="14" t="str">
        <f t="shared" si="252"/>
        <v>ASHC</v>
      </c>
      <c r="D254" s="14" t="str">
        <f t="shared" si="252"/>
        <v>CT</v>
      </c>
      <c r="E254" s="11">
        <v>3.0</v>
      </c>
      <c r="F254" s="5">
        <f>IFERROR(__xludf.DUMMYFUNCTION("""COMPUTED_VALUE"""),53.0)</f>
        <v>53</v>
      </c>
      <c r="G254" s="5"/>
      <c r="H254" s="5">
        <f>IFERROR(__xludf.DUMMYFUNCTION("""COMPUTED_VALUE"""),1.0)</f>
        <v>1</v>
      </c>
      <c r="I254" s="11"/>
    </row>
    <row r="255" ht="15.75" customHeight="1">
      <c r="A255" s="5" t="str">
        <f t="shared" ref="A255:D255" si="253">A254</f>
        <v>1124ASHC</v>
      </c>
      <c r="B255" s="13">
        <f t="shared" si="253"/>
        <v>45609</v>
      </c>
      <c r="C255" s="14" t="str">
        <f t="shared" si="253"/>
        <v>ASHC</v>
      </c>
      <c r="D255" s="14" t="str">
        <f t="shared" si="253"/>
        <v>CT</v>
      </c>
      <c r="E255" s="11">
        <v>3.0</v>
      </c>
      <c r="F255" s="5">
        <f>IFERROR(__xludf.DUMMYFUNCTION("""COMPUTED_VALUE"""),54.0)</f>
        <v>54</v>
      </c>
      <c r="G255" s="5"/>
      <c r="H255" s="5">
        <f>IFERROR(__xludf.DUMMYFUNCTION("""COMPUTED_VALUE"""),1.0)</f>
        <v>1</v>
      </c>
      <c r="I255" s="11"/>
    </row>
    <row r="256" ht="15.75" customHeight="1">
      <c r="A256" s="5" t="str">
        <f t="shared" ref="A256:D256" si="254">A255</f>
        <v>1124ASHC</v>
      </c>
      <c r="B256" s="13">
        <f t="shared" si="254"/>
        <v>45609</v>
      </c>
      <c r="C256" s="14" t="str">
        <f t="shared" si="254"/>
        <v>ASHC</v>
      </c>
      <c r="D256" s="14" t="str">
        <f t="shared" si="254"/>
        <v>CT</v>
      </c>
      <c r="E256" s="11">
        <v>3.0</v>
      </c>
      <c r="F256" s="5">
        <f>IFERROR(__xludf.DUMMYFUNCTION("""COMPUTED_VALUE"""),55.0)</f>
        <v>55</v>
      </c>
      <c r="G256" s="5"/>
      <c r="H256" s="5">
        <f>IFERROR(__xludf.DUMMYFUNCTION("""COMPUTED_VALUE"""),1.0)</f>
        <v>1</v>
      </c>
      <c r="I256" s="11"/>
    </row>
    <row r="257" ht="15.75" customHeight="1">
      <c r="A257" s="5" t="str">
        <f t="shared" ref="A257:D257" si="255">A256</f>
        <v>1124ASHC</v>
      </c>
      <c r="B257" s="13">
        <f t="shared" si="255"/>
        <v>45609</v>
      </c>
      <c r="C257" s="14" t="str">
        <f t="shared" si="255"/>
        <v>ASHC</v>
      </c>
      <c r="D257" s="14" t="str">
        <f t="shared" si="255"/>
        <v>CT</v>
      </c>
      <c r="E257" s="11">
        <v>3.0</v>
      </c>
      <c r="F257" s="5">
        <f>IFERROR(__xludf.DUMMYFUNCTION("""COMPUTED_VALUE"""),56.0)</f>
        <v>56</v>
      </c>
      <c r="G257" s="5"/>
      <c r="H257" s="5">
        <f>IFERROR(__xludf.DUMMYFUNCTION("""COMPUTED_VALUE"""),1.0)</f>
        <v>1</v>
      </c>
      <c r="I257" s="11"/>
    </row>
    <row r="258" ht="15.75" customHeight="1">
      <c r="A258" s="5" t="str">
        <f t="shared" ref="A258:D258" si="256">A257</f>
        <v>1124ASHC</v>
      </c>
      <c r="B258" s="13">
        <f t="shared" si="256"/>
        <v>45609</v>
      </c>
      <c r="C258" s="14" t="str">
        <f t="shared" si="256"/>
        <v>ASHC</v>
      </c>
      <c r="D258" s="14" t="str">
        <f t="shared" si="256"/>
        <v>CT</v>
      </c>
      <c r="E258" s="11">
        <v>3.0</v>
      </c>
      <c r="F258" s="5">
        <f>IFERROR(__xludf.DUMMYFUNCTION("""COMPUTED_VALUE"""),57.0)</f>
        <v>57</v>
      </c>
      <c r="G258" s="5"/>
      <c r="H258" s="5">
        <f>IFERROR(__xludf.DUMMYFUNCTION("""COMPUTED_VALUE"""),1.0)</f>
        <v>1</v>
      </c>
      <c r="I258" s="11"/>
    </row>
    <row r="259" ht="15.75" customHeight="1">
      <c r="A259" s="5" t="str">
        <f t="shared" ref="A259:D259" si="257">A258</f>
        <v>1124ASHC</v>
      </c>
      <c r="B259" s="13">
        <f t="shared" si="257"/>
        <v>45609</v>
      </c>
      <c r="C259" s="14" t="str">
        <f t="shared" si="257"/>
        <v>ASHC</v>
      </c>
      <c r="D259" s="14" t="str">
        <f t="shared" si="257"/>
        <v>CT</v>
      </c>
      <c r="E259" s="11">
        <v>3.0</v>
      </c>
      <c r="F259" s="5">
        <f>IFERROR(__xludf.DUMMYFUNCTION("""COMPUTED_VALUE"""),58.0)</f>
        <v>58</v>
      </c>
      <c r="G259" s="5"/>
      <c r="H259" s="5">
        <f>IFERROR(__xludf.DUMMYFUNCTION("""COMPUTED_VALUE"""),1.0)</f>
        <v>1</v>
      </c>
      <c r="I259" s="11"/>
    </row>
    <row r="260" ht="15.75" customHeight="1">
      <c r="A260" s="5" t="str">
        <f t="shared" ref="A260:D260" si="258">A259</f>
        <v>1124ASHC</v>
      </c>
      <c r="B260" s="13">
        <f t="shared" si="258"/>
        <v>45609</v>
      </c>
      <c r="C260" s="14" t="str">
        <f t="shared" si="258"/>
        <v>ASHC</v>
      </c>
      <c r="D260" s="14" t="str">
        <f t="shared" si="258"/>
        <v>CT</v>
      </c>
      <c r="E260" s="11">
        <v>3.0</v>
      </c>
      <c r="F260" s="5">
        <f>IFERROR(__xludf.DUMMYFUNCTION("""COMPUTED_VALUE"""),59.0)</f>
        <v>59</v>
      </c>
      <c r="G260" s="5"/>
      <c r="H260" s="5">
        <f>IFERROR(__xludf.DUMMYFUNCTION("""COMPUTED_VALUE"""),1.0)</f>
        <v>1</v>
      </c>
      <c r="I260" s="11"/>
    </row>
    <row r="261" ht="15.75" customHeight="1">
      <c r="A261" s="5" t="str">
        <f t="shared" ref="A261:D261" si="259">A260</f>
        <v>1124ASHC</v>
      </c>
      <c r="B261" s="13">
        <f t="shared" si="259"/>
        <v>45609</v>
      </c>
      <c r="C261" s="14" t="str">
        <f t="shared" si="259"/>
        <v>ASHC</v>
      </c>
      <c r="D261" s="14" t="str">
        <f t="shared" si="259"/>
        <v>CT</v>
      </c>
      <c r="E261" s="11">
        <v>3.0</v>
      </c>
      <c r="F261" s="5">
        <f>IFERROR(__xludf.DUMMYFUNCTION("""COMPUTED_VALUE"""),60.0)</f>
        <v>60</v>
      </c>
      <c r="G261" s="5"/>
      <c r="H261" s="5">
        <f>IFERROR(__xludf.DUMMYFUNCTION("""COMPUTED_VALUE"""),1.0)</f>
        <v>1</v>
      </c>
      <c r="I261" s="11"/>
    </row>
    <row r="262" ht="15.75" customHeight="1">
      <c r="A262" s="5" t="str">
        <f t="shared" ref="A262:D262" si="260">A261</f>
        <v>1124ASHC</v>
      </c>
      <c r="B262" s="13">
        <f t="shared" si="260"/>
        <v>45609</v>
      </c>
      <c r="C262" s="14" t="str">
        <f t="shared" si="260"/>
        <v>ASHC</v>
      </c>
      <c r="D262" s="14" t="str">
        <f t="shared" si="260"/>
        <v>CT</v>
      </c>
      <c r="E262" s="11">
        <v>3.0</v>
      </c>
      <c r="F262" s="5">
        <f>IFERROR(__xludf.DUMMYFUNCTION("""COMPUTED_VALUE"""),61.0)</f>
        <v>61</v>
      </c>
      <c r="G262" s="5"/>
      <c r="H262" s="5">
        <f>IFERROR(__xludf.DUMMYFUNCTION("""COMPUTED_VALUE"""),1.0)</f>
        <v>1</v>
      </c>
      <c r="I262" s="11"/>
    </row>
    <row r="263" ht="15.75" customHeight="1">
      <c r="A263" s="5" t="str">
        <f t="shared" ref="A263:D263" si="261">A262</f>
        <v>1124ASHC</v>
      </c>
      <c r="B263" s="13">
        <f t="shared" si="261"/>
        <v>45609</v>
      </c>
      <c r="C263" s="14" t="str">
        <f t="shared" si="261"/>
        <v>ASHC</v>
      </c>
      <c r="D263" s="14" t="str">
        <f t="shared" si="261"/>
        <v>CT</v>
      </c>
      <c r="E263" s="11">
        <v>3.0</v>
      </c>
      <c r="F263" s="5">
        <f>IFERROR(__xludf.DUMMYFUNCTION("""COMPUTED_VALUE"""),62.0)</f>
        <v>62</v>
      </c>
      <c r="G263" s="5"/>
      <c r="H263" s="5">
        <f>IFERROR(__xludf.DUMMYFUNCTION("""COMPUTED_VALUE"""),1.0)</f>
        <v>1</v>
      </c>
      <c r="I263" s="11"/>
    </row>
    <row r="264" ht="15.75" customHeight="1">
      <c r="A264" s="5" t="str">
        <f t="shared" ref="A264:D264" si="262">A263</f>
        <v>1124ASHC</v>
      </c>
      <c r="B264" s="13">
        <f t="shared" si="262"/>
        <v>45609</v>
      </c>
      <c r="C264" s="14" t="str">
        <f t="shared" si="262"/>
        <v>ASHC</v>
      </c>
      <c r="D264" s="14" t="str">
        <f t="shared" si="262"/>
        <v>CT</v>
      </c>
      <c r="E264" s="11">
        <v>3.0</v>
      </c>
      <c r="F264" s="5">
        <f>IFERROR(__xludf.DUMMYFUNCTION("""COMPUTED_VALUE"""),63.0)</f>
        <v>63</v>
      </c>
      <c r="G264" s="5"/>
      <c r="H264" s="5">
        <f>IFERROR(__xludf.DUMMYFUNCTION("""COMPUTED_VALUE"""),1.0)</f>
        <v>1</v>
      </c>
      <c r="I264" s="11"/>
    </row>
    <row r="265" ht="15.75" customHeight="1">
      <c r="A265" s="5" t="str">
        <f t="shared" ref="A265:D265" si="263">A264</f>
        <v>1124ASHC</v>
      </c>
      <c r="B265" s="13">
        <f t="shared" si="263"/>
        <v>45609</v>
      </c>
      <c r="C265" s="14" t="str">
        <f t="shared" si="263"/>
        <v>ASHC</v>
      </c>
      <c r="D265" s="14" t="str">
        <f t="shared" si="263"/>
        <v>CT</v>
      </c>
      <c r="E265" s="11">
        <v>3.0</v>
      </c>
      <c r="F265" s="5">
        <f>IFERROR(__xludf.DUMMYFUNCTION("""COMPUTED_VALUE"""),64.0)</f>
        <v>64</v>
      </c>
      <c r="G265" s="5"/>
      <c r="H265" s="5">
        <f>IFERROR(__xludf.DUMMYFUNCTION("""COMPUTED_VALUE"""),1.0)</f>
        <v>1</v>
      </c>
      <c r="I265" s="11"/>
    </row>
    <row r="266" ht="15.75" customHeight="1">
      <c r="A266" s="5" t="str">
        <f t="shared" ref="A266:D266" si="264">A265</f>
        <v>1124ASHC</v>
      </c>
      <c r="B266" s="13">
        <f t="shared" si="264"/>
        <v>45609</v>
      </c>
      <c r="C266" s="14" t="str">
        <f t="shared" si="264"/>
        <v>ASHC</v>
      </c>
      <c r="D266" s="14" t="str">
        <f t="shared" si="264"/>
        <v>CT</v>
      </c>
      <c r="E266" s="11">
        <v>3.0</v>
      </c>
      <c r="F266" s="5">
        <f>IFERROR(__xludf.DUMMYFUNCTION("""COMPUTED_VALUE"""),65.0)</f>
        <v>65</v>
      </c>
      <c r="G266" s="5"/>
      <c r="H266" s="5">
        <f>IFERROR(__xludf.DUMMYFUNCTION("""COMPUTED_VALUE"""),1.0)</f>
        <v>1</v>
      </c>
      <c r="I266" s="11"/>
    </row>
    <row r="267" ht="15.75" customHeight="1">
      <c r="A267" s="5" t="str">
        <f t="shared" ref="A267:D267" si="265">A266</f>
        <v>1124ASHC</v>
      </c>
      <c r="B267" s="13">
        <f t="shared" si="265"/>
        <v>45609</v>
      </c>
      <c r="C267" s="14" t="str">
        <f t="shared" si="265"/>
        <v>ASHC</v>
      </c>
      <c r="D267" s="14" t="str">
        <f t="shared" si="265"/>
        <v>CT</v>
      </c>
      <c r="E267" s="11">
        <v>3.0</v>
      </c>
      <c r="F267" s="5">
        <f>IFERROR(__xludf.DUMMYFUNCTION("""COMPUTED_VALUE"""),66.0)</f>
        <v>66</v>
      </c>
      <c r="G267" s="5"/>
      <c r="H267" s="5">
        <f>IFERROR(__xludf.DUMMYFUNCTION("""COMPUTED_VALUE"""),1.0)</f>
        <v>1</v>
      </c>
      <c r="I267" s="11"/>
    </row>
    <row r="268" ht="15.75" customHeight="1">
      <c r="A268" s="5" t="str">
        <f t="shared" ref="A268:D268" si="266">A267</f>
        <v>1124ASHC</v>
      </c>
      <c r="B268" s="13">
        <f t="shared" si="266"/>
        <v>45609</v>
      </c>
      <c r="C268" s="14" t="str">
        <f t="shared" si="266"/>
        <v>ASHC</v>
      </c>
      <c r="D268" s="14" t="str">
        <f t="shared" si="266"/>
        <v>CT</v>
      </c>
      <c r="E268" s="11">
        <v>3.0</v>
      </c>
      <c r="F268" s="5">
        <f>IFERROR(__xludf.DUMMYFUNCTION("""COMPUTED_VALUE"""),67.0)</f>
        <v>67</v>
      </c>
      <c r="G268" s="5"/>
      <c r="H268" s="5">
        <f>IFERROR(__xludf.DUMMYFUNCTION("""COMPUTED_VALUE"""),1.0)</f>
        <v>1</v>
      </c>
      <c r="I268" s="11"/>
    </row>
    <row r="269" ht="15.75" customHeight="1">
      <c r="A269" s="5" t="str">
        <f t="shared" ref="A269:D269" si="267">A268</f>
        <v>1124ASHC</v>
      </c>
      <c r="B269" s="13">
        <f t="shared" si="267"/>
        <v>45609</v>
      </c>
      <c r="C269" s="14" t="str">
        <f t="shared" si="267"/>
        <v>ASHC</v>
      </c>
      <c r="D269" s="14" t="str">
        <f t="shared" si="267"/>
        <v>CT</v>
      </c>
      <c r="E269" s="11">
        <v>3.0</v>
      </c>
      <c r="F269" s="5">
        <f>IFERROR(__xludf.DUMMYFUNCTION("""COMPUTED_VALUE"""),68.0)</f>
        <v>68</v>
      </c>
      <c r="G269" s="5"/>
      <c r="H269" s="5">
        <f>IFERROR(__xludf.DUMMYFUNCTION("""COMPUTED_VALUE"""),1.0)</f>
        <v>1</v>
      </c>
      <c r="I269" s="11"/>
    </row>
    <row r="270" ht="15.75" customHeight="1">
      <c r="A270" s="5" t="str">
        <f t="shared" ref="A270:D270" si="268">A269</f>
        <v>1124ASHC</v>
      </c>
      <c r="B270" s="13">
        <f t="shared" si="268"/>
        <v>45609</v>
      </c>
      <c r="C270" s="14" t="str">
        <f t="shared" si="268"/>
        <v>ASHC</v>
      </c>
      <c r="D270" s="14" t="str">
        <f t="shared" si="268"/>
        <v>CT</v>
      </c>
      <c r="E270" s="11">
        <v>3.0</v>
      </c>
      <c r="F270" s="5">
        <f>IFERROR(__xludf.DUMMYFUNCTION("""COMPUTED_VALUE"""),69.0)</f>
        <v>69</v>
      </c>
      <c r="G270" s="5"/>
      <c r="H270" s="5">
        <f>IFERROR(__xludf.DUMMYFUNCTION("""COMPUTED_VALUE"""),1.0)</f>
        <v>1</v>
      </c>
      <c r="I270" s="11"/>
    </row>
    <row r="271" ht="15.75" customHeight="1">
      <c r="A271" s="5" t="str">
        <f t="shared" ref="A271:D271" si="269">A270</f>
        <v>1124ASHC</v>
      </c>
      <c r="B271" s="13">
        <f t="shared" si="269"/>
        <v>45609</v>
      </c>
      <c r="C271" s="14" t="str">
        <f t="shared" si="269"/>
        <v>ASHC</v>
      </c>
      <c r="D271" s="14" t="str">
        <f t="shared" si="269"/>
        <v>CT</v>
      </c>
      <c r="E271" s="11">
        <v>3.0</v>
      </c>
      <c r="F271" s="5">
        <f>IFERROR(__xludf.DUMMYFUNCTION("""COMPUTED_VALUE"""),70.0)</f>
        <v>70</v>
      </c>
      <c r="G271" s="5"/>
      <c r="H271" s="5">
        <f>IFERROR(__xludf.DUMMYFUNCTION("""COMPUTED_VALUE"""),1.0)</f>
        <v>1</v>
      </c>
      <c r="I271" s="11"/>
    </row>
    <row r="272" ht="15.75" customHeight="1">
      <c r="A272" s="5" t="str">
        <f t="shared" ref="A272:D272" si="270">A271</f>
        <v>1124ASHC</v>
      </c>
      <c r="B272" s="13">
        <f t="shared" si="270"/>
        <v>45609</v>
      </c>
      <c r="C272" s="14" t="str">
        <f t="shared" si="270"/>
        <v>ASHC</v>
      </c>
      <c r="D272" s="14" t="str">
        <f t="shared" si="270"/>
        <v>CT</v>
      </c>
      <c r="E272" s="11">
        <v>3.0</v>
      </c>
      <c r="F272" s="5">
        <f>IFERROR(__xludf.DUMMYFUNCTION("""COMPUTED_VALUE"""),71.0)</f>
        <v>71</v>
      </c>
      <c r="G272" s="5"/>
      <c r="H272" s="5">
        <f>IFERROR(__xludf.DUMMYFUNCTION("""COMPUTED_VALUE"""),1.0)</f>
        <v>1</v>
      </c>
      <c r="I272" s="11"/>
    </row>
    <row r="273" ht="15.75" customHeight="1">
      <c r="A273" s="5" t="str">
        <f t="shared" ref="A273:D273" si="271">A272</f>
        <v>1124ASHC</v>
      </c>
      <c r="B273" s="13">
        <f t="shared" si="271"/>
        <v>45609</v>
      </c>
      <c r="C273" s="14" t="str">
        <f t="shared" si="271"/>
        <v>ASHC</v>
      </c>
      <c r="D273" s="14" t="str">
        <f t="shared" si="271"/>
        <v>CT</v>
      </c>
      <c r="E273" s="11">
        <v>3.0</v>
      </c>
      <c r="F273" s="5">
        <f>IFERROR(__xludf.DUMMYFUNCTION("""COMPUTED_VALUE"""),72.0)</f>
        <v>72</v>
      </c>
      <c r="G273" s="5"/>
      <c r="H273" s="5">
        <f>IFERROR(__xludf.DUMMYFUNCTION("""COMPUTED_VALUE"""),1.0)</f>
        <v>1</v>
      </c>
      <c r="I273" s="11"/>
    </row>
    <row r="274" ht="15.75" customHeight="1">
      <c r="A274" s="5" t="str">
        <f t="shared" ref="A274:D274" si="272">A273</f>
        <v>1124ASHC</v>
      </c>
      <c r="B274" s="13">
        <f t="shared" si="272"/>
        <v>45609</v>
      </c>
      <c r="C274" s="14" t="str">
        <f t="shared" si="272"/>
        <v>ASHC</v>
      </c>
      <c r="D274" s="14" t="str">
        <f t="shared" si="272"/>
        <v>CT</v>
      </c>
      <c r="E274" s="11">
        <v>3.0</v>
      </c>
      <c r="F274" s="5">
        <f>IFERROR(__xludf.DUMMYFUNCTION("""COMPUTED_VALUE"""),73.0)</f>
        <v>73</v>
      </c>
      <c r="G274" s="5"/>
      <c r="H274" s="5">
        <f>IFERROR(__xludf.DUMMYFUNCTION("""COMPUTED_VALUE"""),1.0)</f>
        <v>1</v>
      </c>
      <c r="I274" s="11"/>
    </row>
    <row r="275" ht="15.75" customHeight="1">
      <c r="A275" s="5" t="str">
        <f t="shared" ref="A275:D275" si="273">A274</f>
        <v>1124ASHC</v>
      </c>
      <c r="B275" s="13">
        <f t="shared" si="273"/>
        <v>45609</v>
      </c>
      <c r="C275" s="14" t="str">
        <f t="shared" si="273"/>
        <v>ASHC</v>
      </c>
      <c r="D275" s="14" t="str">
        <f t="shared" si="273"/>
        <v>CT</v>
      </c>
      <c r="E275" s="11">
        <v>3.0</v>
      </c>
      <c r="F275" s="5">
        <f>IFERROR(__xludf.DUMMYFUNCTION("""COMPUTED_VALUE"""),74.0)</f>
        <v>74</v>
      </c>
      <c r="G275" s="5"/>
      <c r="H275" s="5">
        <f>IFERROR(__xludf.DUMMYFUNCTION("""COMPUTED_VALUE"""),1.0)</f>
        <v>1</v>
      </c>
      <c r="I275" s="11"/>
    </row>
    <row r="276" ht="15.75" customHeight="1">
      <c r="A276" s="5" t="str">
        <f t="shared" ref="A276:D276" si="274">A275</f>
        <v>1124ASHC</v>
      </c>
      <c r="B276" s="13">
        <f t="shared" si="274"/>
        <v>45609</v>
      </c>
      <c r="C276" s="14" t="str">
        <f t="shared" si="274"/>
        <v>ASHC</v>
      </c>
      <c r="D276" s="14" t="str">
        <f t="shared" si="274"/>
        <v>CT</v>
      </c>
      <c r="E276" s="11">
        <v>3.0</v>
      </c>
      <c r="F276" s="5">
        <f>IFERROR(__xludf.DUMMYFUNCTION("""COMPUTED_VALUE"""),75.0)</f>
        <v>75</v>
      </c>
      <c r="G276" s="5"/>
      <c r="H276" s="5">
        <f>IFERROR(__xludf.DUMMYFUNCTION("""COMPUTED_VALUE"""),1.0)</f>
        <v>1</v>
      </c>
      <c r="I276" s="11"/>
    </row>
    <row r="277" ht="15.75" customHeight="1">
      <c r="A277" s="5" t="str">
        <f t="shared" ref="A277:D277" si="275">A276</f>
        <v>1124ASHC</v>
      </c>
      <c r="B277" s="13">
        <f t="shared" si="275"/>
        <v>45609</v>
      </c>
      <c r="C277" s="14" t="str">
        <f t="shared" si="275"/>
        <v>ASHC</v>
      </c>
      <c r="D277" s="14" t="str">
        <f t="shared" si="275"/>
        <v>CT</v>
      </c>
      <c r="E277" s="11">
        <v>3.0</v>
      </c>
      <c r="F277" s="5">
        <f>IFERROR(__xludf.DUMMYFUNCTION("""COMPUTED_VALUE"""),76.0)</f>
        <v>76</v>
      </c>
      <c r="G277" s="5"/>
      <c r="H277" s="5">
        <f>IFERROR(__xludf.DUMMYFUNCTION("""COMPUTED_VALUE"""),1.0)</f>
        <v>1</v>
      </c>
      <c r="I277" s="11"/>
    </row>
    <row r="278" ht="15.75" customHeight="1">
      <c r="A278" s="5" t="str">
        <f t="shared" ref="A278:D278" si="276">A277</f>
        <v>1124ASHC</v>
      </c>
      <c r="B278" s="13">
        <f t="shared" si="276"/>
        <v>45609</v>
      </c>
      <c r="C278" s="14" t="str">
        <f t="shared" si="276"/>
        <v>ASHC</v>
      </c>
      <c r="D278" s="14" t="str">
        <f t="shared" si="276"/>
        <v>CT</v>
      </c>
      <c r="E278" s="11">
        <v>3.0</v>
      </c>
      <c r="F278" s="5">
        <f>IFERROR(__xludf.DUMMYFUNCTION("""COMPUTED_VALUE"""),77.0)</f>
        <v>77</v>
      </c>
      <c r="G278" s="5"/>
      <c r="H278" s="5">
        <f>IFERROR(__xludf.DUMMYFUNCTION("""COMPUTED_VALUE"""),1.0)</f>
        <v>1</v>
      </c>
      <c r="I278" s="11"/>
    </row>
    <row r="279" ht="15.75" customHeight="1">
      <c r="A279" s="5" t="str">
        <f t="shared" ref="A279:D279" si="277">A278</f>
        <v>1124ASHC</v>
      </c>
      <c r="B279" s="13">
        <f t="shared" si="277"/>
        <v>45609</v>
      </c>
      <c r="C279" s="14" t="str">
        <f t="shared" si="277"/>
        <v>ASHC</v>
      </c>
      <c r="D279" s="14" t="str">
        <f t="shared" si="277"/>
        <v>CT</v>
      </c>
      <c r="E279" s="11">
        <v>3.0</v>
      </c>
      <c r="F279" s="5">
        <f>IFERROR(__xludf.DUMMYFUNCTION("""COMPUTED_VALUE"""),78.0)</f>
        <v>78</v>
      </c>
      <c r="G279" s="5"/>
      <c r="H279" s="5">
        <f>IFERROR(__xludf.DUMMYFUNCTION("""COMPUTED_VALUE"""),1.0)</f>
        <v>1</v>
      </c>
      <c r="I279" s="11"/>
    </row>
    <row r="280" ht="15.75" customHeight="1">
      <c r="A280" s="5" t="str">
        <f t="shared" ref="A280:D280" si="278">A279</f>
        <v>1124ASHC</v>
      </c>
      <c r="B280" s="13">
        <f t="shared" si="278"/>
        <v>45609</v>
      </c>
      <c r="C280" s="14" t="str">
        <f t="shared" si="278"/>
        <v>ASHC</v>
      </c>
      <c r="D280" s="14" t="str">
        <f t="shared" si="278"/>
        <v>CT</v>
      </c>
      <c r="E280" s="11">
        <v>3.0</v>
      </c>
      <c r="F280" s="5">
        <f>IFERROR(__xludf.DUMMYFUNCTION("""COMPUTED_VALUE"""),79.0)</f>
        <v>79</v>
      </c>
      <c r="G280" s="5"/>
      <c r="H280" s="5">
        <f>IFERROR(__xludf.DUMMYFUNCTION("""COMPUTED_VALUE"""),1.0)</f>
        <v>1</v>
      </c>
      <c r="I280" s="11"/>
    </row>
    <row r="281" ht="15.75" customHeight="1">
      <c r="A281" s="5" t="str">
        <f t="shared" ref="A281:D281" si="279">A280</f>
        <v>1124ASHC</v>
      </c>
      <c r="B281" s="13">
        <f t="shared" si="279"/>
        <v>45609</v>
      </c>
      <c r="C281" s="14" t="str">
        <f t="shared" si="279"/>
        <v>ASHC</v>
      </c>
      <c r="D281" s="14" t="str">
        <f t="shared" si="279"/>
        <v>CT</v>
      </c>
      <c r="E281" s="11">
        <v>3.0</v>
      </c>
      <c r="F281" s="5">
        <f>IFERROR(__xludf.DUMMYFUNCTION("""COMPUTED_VALUE"""),80.0)</f>
        <v>80</v>
      </c>
      <c r="G281" s="5"/>
      <c r="H281" s="5">
        <f>IFERROR(__xludf.DUMMYFUNCTION("""COMPUTED_VALUE"""),1.0)</f>
        <v>1</v>
      </c>
      <c r="I281" s="11"/>
    </row>
    <row r="282" ht="15.75" customHeight="1">
      <c r="A282" s="5" t="str">
        <f t="shared" ref="A282:D282" si="280">A281</f>
        <v>1124ASHC</v>
      </c>
      <c r="B282" s="13">
        <f t="shared" si="280"/>
        <v>45609</v>
      </c>
      <c r="C282" s="14" t="str">
        <f t="shared" si="280"/>
        <v>ASHC</v>
      </c>
      <c r="D282" s="14" t="str">
        <f t="shared" si="280"/>
        <v>CT</v>
      </c>
      <c r="E282" s="11">
        <v>3.0</v>
      </c>
      <c r="F282" s="5">
        <f>IFERROR(__xludf.DUMMYFUNCTION("""COMPUTED_VALUE"""),81.0)</f>
        <v>81</v>
      </c>
      <c r="G282" s="5"/>
      <c r="H282" s="5">
        <f>IFERROR(__xludf.DUMMYFUNCTION("""COMPUTED_VALUE"""),1.0)</f>
        <v>1</v>
      </c>
      <c r="I282" s="11"/>
    </row>
    <row r="283" ht="15.75" customHeight="1">
      <c r="A283" s="5" t="str">
        <f t="shared" ref="A283:D283" si="281">A282</f>
        <v>1124ASHC</v>
      </c>
      <c r="B283" s="13">
        <f t="shared" si="281"/>
        <v>45609</v>
      </c>
      <c r="C283" s="14" t="str">
        <f t="shared" si="281"/>
        <v>ASHC</v>
      </c>
      <c r="D283" s="14" t="str">
        <f t="shared" si="281"/>
        <v>CT</v>
      </c>
      <c r="E283" s="11">
        <v>3.0</v>
      </c>
      <c r="F283" s="5">
        <f>IFERROR(__xludf.DUMMYFUNCTION("""COMPUTED_VALUE"""),82.0)</f>
        <v>82</v>
      </c>
      <c r="G283" s="5"/>
      <c r="H283" s="5">
        <f>IFERROR(__xludf.DUMMYFUNCTION("""COMPUTED_VALUE"""),1.0)</f>
        <v>1</v>
      </c>
      <c r="I283" s="11"/>
    </row>
    <row r="284" ht="15.75" customHeight="1">
      <c r="A284" s="5" t="str">
        <f t="shared" ref="A284:D284" si="282">A283</f>
        <v>1124ASHC</v>
      </c>
      <c r="B284" s="13">
        <f t="shared" si="282"/>
        <v>45609</v>
      </c>
      <c r="C284" s="14" t="str">
        <f t="shared" si="282"/>
        <v>ASHC</v>
      </c>
      <c r="D284" s="14" t="str">
        <f t="shared" si="282"/>
        <v>CT</v>
      </c>
      <c r="E284" s="11">
        <v>3.0</v>
      </c>
      <c r="F284" s="5">
        <f>IFERROR(__xludf.DUMMYFUNCTION("""COMPUTED_VALUE"""),83.0)</f>
        <v>83</v>
      </c>
      <c r="G284" s="5"/>
      <c r="H284" s="5">
        <f>IFERROR(__xludf.DUMMYFUNCTION("""COMPUTED_VALUE"""),1.0)</f>
        <v>1</v>
      </c>
      <c r="I284" s="11"/>
    </row>
    <row r="285" ht="15.75" customHeight="1">
      <c r="A285" s="5" t="str">
        <f t="shared" ref="A285:D285" si="283">A284</f>
        <v>1124ASHC</v>
      </c>
      <c r="B285" s="13">
        <f t="shared" si="283"/>
        <v>45609</v>
      </c>
      <c r="C285" s="14" t="str">
        <f t="shared" si="283"/>
        <v>ASHC</v>
      </c>
      <c r="D285" s="14" t="str">
        <f t="shared" si="283"/>
        <v>CT</v>
      </c>
      <c r="E285" s="11">
        <v>3.0</v>
      </c>
      <c r="F285" s="5">
        <f>IFERROR(__xludf.DUMMYFUNCTION("""COMPUTED_VALUE"""),84.0)</f>
        <v>84</v>
      </c>
      <c r="G285" s="5"/>
      <c r="H285" s="5">
        <f>IFERROR(__xludf.DUMMYFUNCTION("""COMPUTED_VALUE"""),1.0)</f>
        <v>1</v>
      </c>
      <c r="I285" s="11"/>
    </row>
    <row r="286" ht="15.75" customHeight="1">
      <c r="A286" s="5" t="str">
        <f t="shared" ref="A286:D286" si="284">A285</f>
        <v>1124ASHC</v>
      </c>
      <c r="B286" s="13">
        <f t="shared" si="284"/>
        <v>45609</v>
      </c>
      <c r="C286" s="14" t="str">
        <f t="shared" si="284"/>
        <v>ASHC</v>
      </c>
      <c r="D286" s="14" t="str">
        <f t="shared" si="284"/>
        <v>CT</v>
      </c>
      <c r="E286" s="11">
        <v>3.0</v>
      </c>
      <c r="F286" s="5">
        <f>IFERROR(__xludf.DUMMYFUNCTION("""COMPUTED_VALUE"""),85.0)</f>
        <v>85</v>
      </c>
      <c r="G286" s="5"/>
      <c r="H286" s="5">
        <f>IFERROR(__xludf.DUMMYFUNCTION("""COMPUTED_VALUE"""),1.0)</f>
        <v>1</v>
      </c>
      <c r="I286" s="11"/>
    </row>
    <row r="287" ht="15.75" customHeight="1">
      <c r="A287" s="5" t="str">
        <f t="shared" ref="A287:D287" si="285">A286</f>
        <v>1124ASHC</v>
      </c>
      <c r="B287" s="13">
        <f t="shared" si="285"/>
        <v>45609</v>
      </c>
      <c r="C287" s="14" t="str">
        <f t="shared" si="285"/>
        <v>ASHC</v>
      </c>
      <c r="D287" s="14" t="str">
        <f t="shared" si="285"/>
        <v>CT</v>
      </c>
      <c r="E287" s="11">
        <v>3.0</v>
      </c>
      <c r="F287" s="5">
        <f>IFERROR(__xludf.DUMMYFUNCTION("""COMPUTED_VALUE"""),86.0)</f>
        <v>86</v>
      </c>
      <c r="G287" s="5"/>
      <c r="H287" s="5">
        <f>IFERROR(__xludf.DUMMYFUNCTION("""COMPUTED_VALUE"""),1.0)</f>
        <v>1</v>
      </c>
      <c r="I287" s="11"/>
    </row>
    <row r="288" ht="15.75" customHeight="1">
      <c r="A288" s="5" t="str">
        <f t="shared" ref="A288:D288" si="286">A287</f>
        <v>1124ASHC</v>
      </c>
      <c r="B288" s="13">
        <f t="shared" si="286"/>
        <v>45609</v>
      </c>
      <c r="C288" s="14" t="str">
        <f t="shared" si="286"/>
        <v>ASHC</v>
      </c>
      <c r="D288" s="14" t="str">
        <f t="shared" si="286"/>
        <v>CT</v>
      </c>
      <c r="E288" s="11">
        <v>3.0</v>
      </c>
      <c r="F288" s="5">
        <f>IFERROR(__xludf.DUMMYFUNCTION("""COMPUTED_VALUE"""),87.0)</f>
        <v>87</v>
      </c>
      <c r="G288" s="5"/>
      <c r="H288" s="5">
        <f>IFERROR(__xludf.DUMMYFUNCTION("""COMPUTED_VALUE"""),1.0)</f>
        <v>1</v>
      </c>
      <c r="I288" s="11"/>
    </row>
    <row r="289" ht="15.75" customHeight="1">
      <c r="A289" s="5" t="str">
        <f t="shared" ref="A289:D289" si="287">A288</f>
        <v>1124ASHC</v>
      </c>
      <c r="B289" s="13">
        <f t="shared" si="287"/>
        <v>45609</v>
      </c>
      <c r="C289" s="14" t="str">
        <f t="shared" si="287"/>
        <v>ASHC</v>
      </c>
      <c r="D289" s="14" t="str">
        <f t="shared" si="287"/>
        <v>CT</v>
      </c>
      <c r="E289" s="11">
        <v>3.0</v>
      </c>
      <c r="F289" s="5">
        <f>IFERROR(__xludf.DUMMYFUNCTION("""COMPUTED_VALUE"""),88.0)</f>
        <v>88</v>
      </c>
      <c r="G289" s="5"/>
      <c r="H289" s="5">
        <f>IFERROR(__xludf.DUMMYFUNCTION("""COMPUTED_VALUE"""),1.0)</f>
        <v>1</v>
      </c>
      <c r="I289" s="11"/>
    </row>
    <row r="290" ht="15.75" customHeight="1">
      <c r="A290" s="5" t="str">
        <f t="shared" ref="A290:D290" si="288">A289</f>
        <v>1124ASHC</v>
      </c>
      <c r="B290" s="13">
        <f t="shared" si="288"/>
        <v>45609</v>
      </c>
      <c r="C290" s="14" t="str">
        <f t="shared" si="288"/>
        <v>ASHC</v>
      </c>
      <c r="D290" s="14" t="str">
        <f t="shared" si="288"/>
        <v>CT</v>
      </c>
      <c r="E290" s="11">
        <v>3.0</v>
      </c>
      <c r="F290" s="5">
        <f>IFERROR(__xludf.DUMMYFUNCTION("""COMPUTED_VALUE"""),89.0)</f>
        <v>89</v>
      </c>
      <c r="G290" s="5"/>
      <c r="H290" s="5">
        <f>IFERROR(__xludf.DUMMYFUNCTION("""COMPUTED_VALUE"""),1.0)</f>
        <v>1</v>
      </c>
      <c r="I290" s="11"/>
    </row>
    <row r="291" ht="15.75" customHeight="1">
      <c r="A291" s="5" t="str">
        <f t="shared" ref="A291:D291" si="289">A290</f>
        <v>1124ASHC</v>
      </c>
      <c r="B291" s="13">
        <f t="shared" si="289"/>
        <v>45609</v>
      </c>
      <c r="C291" s="14" t="str">
        <f t="shared" si="289"/>
        <v>ASHC</v>
      </c>
      <c r="D291" s="14" t="str">
        <f t="shared" si="289"/>
        <v>CT</v>
      </c>
      <c r="E291" s="11">
        <v>3.0</v>
      </c>
      <c r="F291" s="5">
        <f>IFERROR(__xludf.DUMMYFUNCTION("""COMPUTED_VALUE"""),90.0)</f>
        <v>90</v>
      </c>
      <c r="G291" s="5"/>
      <c r="H291" s="5">
        <f>IFERROR(__xludf.DUMMYFUNCTION("""COMPUTED_VALUE"""),1.0)</f>
        <v>1</v>
      </c>
      <c r="I291" s="11"/>
    </row>
    <row r="292" ht="15.75" customHeight="1">
      <c r="A292" s="5" t="str">
        <f t="shared" ref="A292:D292" si="290">A291</f>
        <v>1124ASHC</v>
      </c>
      <c r="B292" s="13">
        <f t="shared" si="290"/>
        <v>45609</v>
      </c>
      <c r="C292" s="14" t="str">
        <f t="shared" si="290"/>
        <v>ASHC</v>
      </c>
      <c r="D292" s="14" t="str">
        <f t="shared" si="290"/>
        <v>CT</v>
      </c>
      <c r="E292" s="11">
        <v>3.0</v>
      </c>
      <c r="F292" s="5">
        <f>IFERROR(__xludf.DUMMYFUNCTION("""COMPUTED_VALUE"""),91.0)</f>
        <v>91</v>
      </c>
      <c r="G292" s="5"/>
      <c r="H292" s="5">
        <f>IFERROR(__xludf.DUMMYFUNCTION("""COMPUTED_VALUE"""),1.0)</f>
        <v>1</v>
      </c>
      <c r="I292" s="11"/>
    </row>
    <row r="293" ht="15.75" customHeight="1">
      <c r="A293" s="5" t="str">
        <f t="shared" ref="A293:D293" si="291">A292</f>
        <v>1124ASHC</v>
      </c>
      <c r="B293" s="13">
        <f t="shared" si="291"/>
        <v>45609</v>
      </c>
      <c r="C293" s="14" t="str">
        <f t="shared" si="291"/>
        <v>ASHC</v>
      </c>
      <c r="D293" s="14" t="str">
        <f t="shared" si="291"/>
        <v>CT</v>
      </c>
      <c r="E293" s="11">
        <v>3.0</v>
      </c>
      <c r="F293" s="5">
        <f>IFERROR(__xludf.DUMMYFUNCTION("""COMPUTED_VALUE"""),92.0)</f>
        <v>92</v>
      </c>
      <c r="G293" s="5"/>
      <c r="H293" s="5">
        <f>IFERROR(__xludf.DUMMYFUNCTION("""COMPUTED_VALUE"""),1.0)</f>
        <v>1</v>
      </c>
      <c r="I293" s="11"/>
    </row>
    <row r="294" ht="15.75" customHeight="1">
      <c r="A294" s="5" t="str">
        <f t="shared" ref="A294:D294" si="292">A293</f>
        <v>1124ASHC</v>
      </c>
      <c r="B294" s="13">
        <f t="shared" si="292"/>
        <v>45609</v>
      </c>
      <c r="C294" s="14" t="str">
        <f t="shared" si="292"/>
        <v>ASHC</v>
      </c>
      <c r="D294" s="14" t="str">
        <f t="shared" si="292"/>
        <v>CT</v>
      </c>
      <c r="E294" s="11">
        <v>3.0</v>
      </c>
      <c r="F294" s="5">
        <f>IFERROR(__xludf.DUMMYFUNCTION("""COMPUTED_VALUE"""),93.0)</f>
        <v>93</v>
      </c>
      <c r="G294" s="5"/>
      <c r="H294" s="5">
        <f>IFERROR(__xludf.DUMMYFUNCTION("""COMPUTED_VALUE"""),1.0)</f>
        <v>1</v>
      </c>
      <c r="I294" s="11"/>
    </row>
    <row r="295" ht="15.75" customHeight="1">
      <c r="A295" s="5" t="str">
        <f t="shared" ref="A295:D295" si="293">A294</f>
        <v>1124ASHC</v>
      </c>
      <c r="B295" s="13">
        <f t="shared" si="293"/>
        <v>45609</v>
      </c>
      <c r="C295" s="14" t="str">
        <f t="shared" si="293"/>
        <v>ASHC</v>
      </c>
      <c r="D295" s="14" t="str">
        <f t="shared" si="293"/>
        <v>CT</v>
      </c>
      <c r="E295" s="11">
        <v>3.0</v>
      </c>
      <c r="F295" s="5">
        <f>IFERROR(__xludf.DUMMYFUNCTION("""COMPUTED_VALUE"""),94.0)</f>
        <v>94</v>
      </c>
      <c r="G295" s="5"/>
      <c r="H295" s="5">
        <f>IFERROR(__xludf.DUMMYFUNCTION("""COMPUTED_VALUE"""),1.0)</f>
        <v>1</v>
      </c>
      <c r="I295" s="11"/>
    </row>
    <row r="296" ht="15.75" customHeight="1">
      <c r="A296" s="5" t="str">
        <f t="shared" ref="A296:D296" si="294">A295</f>
        <v>1124ASHC</v>
      </c>
      <c r="B296" s="13">
        <f t="shared" si="294"/>
        <v>45609</v>
      </c>
      <c r="C296" s="14" t="str">
        <f t="shared" si="294"/>
        <v>ASHC</v>
      </c>
      <c r="D296" s="14" t="str">
        <f t="shared" si="294"/>
        <v>CT</v>
      </c>
      <c r="E296" s="11">
        <v>3.0</v>
      </c>
      <c r="F296" s="5">
        <f>IFERROR(__xludf.DUMMYFUNCTION("""COMPUTED_VALUE"""),95.0)</f>
        <v>95</v>
      </c>
      <c r="G296" s="5"/>
      <c r="H296" s="5">
        <f>IFERROR(__xludf.DUMMYFUNCTION("""COMPUTED_VALUE"""),1.0)</f>
        <v>1</v>
      </c>
      <c r="I296" s="11"/>
    </row>
    <row r="297" ht="15.75" customHeight="1">
      <c r="A297" s="5" t="str">
        <f t="shared" ref="A297:D297" si="295">A296</f>
        <v>1124ASHC</v>
      </c>
      <c r="B297" s="13">
        <f t="shared" si="295"/>
        <v>45609</v>
      </c>
      <c r="C297" s="14" t="str">
        <f t="shared" si="295"/>
        <v>ASHC</v>
      </c>
      <c r="D297" s="14" t="str">
        <f t="shared" si="295"/>
        <v>CT</v>
      </c>
      <c r="E297" s="11">
        <v>3.0</v>
      </c>
      <c r="F297" s="5">
        <f>IFERROR(__xludf.DUMMYFUNCTION("""COMPUTED_VALUE"""),96.0)</f>
        <v>96</v>
      </c>
      <c r="G297" s="5"/>
      <c r="H297" s="5">
        <f>IFERROR(__xludf.DUMMYFUNCTION("""COMPUTED_VALUE"""),1.0)</f>
        <v>1</v>
      </c>
      <c r="I297" s="11"/>
    </row>
    <row r="298" ht="15.75" customHeight="1">
      <c r="A298" s="5" t="str">
        <f t="shared" ref="A298:D298" si="296">A297</f>
        <v>1124ASHC</v>
      </c>
      <c r="B298" s="13">
        <f t="shared" si="296"/>
        <v>45609</v>
      </c>
      <c r="C298" s="14" t="str">
        <f t="shared" si="296"/>
        <v>ASHC</v>
      </c>
      <c r="D298" s="14" t="str">
        <f t="shared" si="296"/>
        <v>CT</v>
      </c>
      <c r="E298" s="11">
        <v>3.0</v>
      </c>
      <c r="F298" s="5">
        <f>IFERROR(__xludf.DUMMYFUNCTION("""COMPUTED_VALUE"""),97.0)</f>
        <v>97</v>
      </c>
      <c r="G298" s="5"/>
      <c r="H298" s="5">
        <f>IFERROR(__xludf.DUMMYFUNCTION("""COMPUTED_VALUE"""),1.0)</f>
        <v>1</v>
      </c>
      <c r="I298" s="11"/>
    </row>
    <row r="299" ht="15.75" customHeight="1">
      <c r="A299" s="5" t="str">
        <f t="shared" ref="A299:D299" si="297">A298</f>
        <v>1124ASHC</v>
      </c>
      <c r="B299" s="13">
        <f t="shared" si="297"/>
        <v>45609</v>
      </c>
      <c r="C299" s="14" t="str">
        <f t="shared" si="297"/>
        <v>ASHC</v>
      </c>
      <c r="D299" s="14" t="str">
        <f t="shared" si="297"/>
        <v>CT</v>
      </c>
      <c r="E299" s="11">
        <v>3.0</v>
      </c>
      <c r="F299" s="5">
        <f>IFERROR(__xludf.DUMMYFUNCTION("""COMPUTED_VALUE"""),98.0)</f>
        <v>98</v>
      </c>
      <c r="G299" s="5"/>
      <c r="H299" s="5">
        <f>IFERROR(__xludf.DUMMYFUNCTION("""COMPUTED_VALUE"""),1.0)</f>
        <v>1</v>
      </c>
      <c r="I299" s="11"/>
    </row>
    <row r="300" ht="15.75" customHeight="1">
      <c r="A300" s="5" t="str">
        <f t="shared" ref="A300:D300" si="298">A299</f>
        <v>1124ASHC</v>
      </c>
      <c r="B300" s="13">
        <f t="shared" si="298"/>
        <v>45609</v>
      </c>
      <c r="C300" s="14" t="str">
        <f t="shared" si="298"/>
        <v>ASHC</v>
      </c>
      <c r="D300" s="14" t="str">
        <f t="shared" si="298"/>
        <v>CT</v>
      </c>
      <c r="E300" s="11">
        <v>3.0</v>
      </c>
      <c r="F300" s="5">
        <f>IFERROR(__xludf.DUMMYFUNCTION("""COMPUTED_VALUE"""),99.0)</f>
        <v>99</v>
      </c>
      <c r="G300" s="5"/>
      <c r="H300" s="5">
        <f>IFERROR(__xludf.DUMMYFUNCTION("""COMPUTED_VALUE"""),1.0)</f>
        <v>1</v>
      </c>
      <c r="I300" s="11"/>
    </row>
    <row r="301" ht="15.75" customHeight="1">
      <c r="A301" s="5" t="str">
        <f t="shared" ref="A301:D301" si="299">A300</f>
        <v>1124ASHC</v>
      </c>
      <c r="B301" s="13">
        <f t="shared" si="299"/>
        <v>45609</v>
      </c>
      <c r="C301" s="14" t="str">
        <f t="shared" si="299"/>
        <v>ASHC</v>
      </c>
      <c r="D301" s="14" t="str">
        <f t="shared" si="299"/>
        <v>CT</v>
      </c>
      <c r="E301" s="11">
        <v>3.0</v>
      </c>
      <c r="F301" s="5">
        <f>IFERROR(__xludf.DUMMYFUNCTION("""COMPUTED_VALUE"""),100.0)</f>
        <v>100</v>
      </c>
      <c r="G301" s="5"/>
      <c r="H301" s="5">
        <f>IFERROR(__xludf.DUMMYFUNCTION("""COMPUTED_VALUE"""),1.0)</f>
        <v>1</v>
      </c>
      <c r="I301" s="11"/>
    </row>
    <row r="302" ht="15.75" customHeight="1">
      <c r="A302" s="5"/>
      <c r="B302" s="14"/>
      <c r="C302" s="14"/>
      <c r="D302" s="14"/>
      <c r="F302" s="5"/>
      <c r="G302" s="5"/>
      <c r="H302" s="5"/>
    </row>
    <row r="303" ht="15.75" customHeight="1">
      <c r="A303" s="5"/>
      <c r="B303" s="14"/>
      <c r="C303" s="14"/>
      <c r="D303" s="14"/>
      <c r="F303" s="5"/>
      <c r="G303" s="5"/>
      <c r="H303" s="5"/>
    </row>
    <row r="304" ht="15.75" customHeight="1">
      <c r="A304" s="5"/>
      <c r="B304" s="14"/>
      <c r="C304" s="14"/>
      <c r="D304" s="14"/>
      <c r="F304" s="5"/>
      <c r="G304" s="5"/>
      <c r="H304" s="5"/>
    </row>
    <row r="305" ht="15.75" customHeight="1">
      <c r="A305" s="5"/>
      <c r="B305" s="14"/>
      <c r="C305" s="14"/>
      <c r="D305" s="14"/>
      <c r="F305" s="5"/>
      <c r="G305" s="5"/>
      <c r="H305" s="5"/>
    </row>
    <row r="306" ht="15.75" customHeight="1">
      <c r="A306" s="5"/>
      <c r="B306" s="14"/>
      <c r="C306" s="14"/>
      <c r="D306" s="14"/>
      <c r="F306" s="5"/>
      <c r="G306" s="5"/>
      <c r="H306" s="5"/>
    </row>
    <row r="307" ht="15.75" customHeight="1">
      <c r="A307" s="5"/>
      <c r="B307" s="14"/>
      <c r="C307" s="14"/>
      <c r="D307" s="14"/>
      <c r="F307" s="5"/>
      <c r="G307" s="5"/>
      <c r="H307" s="5"/>
    </row>
    <row r="308" ht="15.75" customHeight="1">
      <c r="A308" s="5"/>
      <c r="B308" s="14"/>
      <c r="C308" s="14"/>
      <c r="D308" s="14"/>
      <c r="F308" s="5"/>
      <c r="G308" s="5"/>
      <c r="H308" s="5"/>
    </row>
    <row r="309" ht="15.75" customHeight="1">
      <c r="A309" s="5"/>
      <c r="B309" s="14"/>
      <c r="C309" s="14"/>
      <c r="D309" s="14"/>
      <c r="F309" s="5"/>
      <c r="G309" s="5"/>
      <c r="H309" s="5"/>
    </row>
    <row r="310" ht="15.75" customHeight="1">
      <c r="A310" s="5"/>
      <c r="B310" s="14"/>
      <c r="C310" s="14"/>
      <c r="D310" s="14"/>
      <c r="F310" s="5"/>
      <c r="G310" s="5"/>
      <c r="H310" s="5"/>
    </row>
    <row r="311" ht="15.75" customHeight="1">
      <c r="A311" s="5"/>
      <c r="B311" s="14"/>
      <c r="C311" s="14"/>
      <c r="D311" s="14"/>
      <c r="F311" s="5"/>
      <c r="G311" s="5"/>
      <c r="H311" s="5"/>
    </row>
    <row r="312" ht="15.75" customHeight="1">
      <c r="A312" s="5"/>
      <c r="B312" s="14"/>
      <c r="C312" s="14"/>
      <c r="D312" s="14"/>
      <c r="F312" s="5"/>
      <c r="G312" s="5"/>
      <c r="H312" s="5"/>
    </row>
    <row r="313" ht="15.75" customHeight="1">
      <c r="A313" s="5"/>
      <c r="B313" s="14"/>
      <c r="C313" s="14"/>
      <c r="D313" s="14"/>
      <c r="F313" s="5"/>
      <c r="G313" s="5"/>
      <c r="H313" s="5"/>
    </row>
    <row r="314" ht="15.75" customHeight="1">
      <c r="A314" s="5"/>
      <c r="B314" s="14"/>
      <c r="C314" s="14"/>
      <c r="D314" s="14"/>
      <c r="F314" s="5"/>
      <c r="G314" s="5"/>
      <c r="H314" s="5"/>
    </row>
    <row r="315" ht="15.75" customHeight="1">
      <c r="A315" s="5"/>
      <c r="B315" s="14"/>
      <c r="C315" s="14"/>
      <c r="D315" s="14"/>
      <c r="F315" s="5"/>
      <c r="G315" s="5"/>
      <c r="H315" s="5"/>
    </row>
    <row r="316" ht="15.75" customHeight="1">
      <c r="A316" s="5"/>
      <c r="B316" s="14"/>
      <c r="C316" s="14"/>
      <c r="D316" s="14"/>
      <c r="F316" s="5"/>
      <c r="G316" s="5"/>
      <c r="H316" s="5"/>
    </row>
    <row r="317" ht="15.75" customHeight="1">
      <c r="A317" s="5"/>
      <c r="B317" s="14"/>
      <c r="C317" s="14"/>
      <c r="D317" s="14"/>
      <c r="F317" s="5"/>
      <c r="G317" s="5"/>
      <c r="H317" s="5"/>
    </row>
    <row r="318" ht="15.75" customHeight="1">
      <c r="A318" s="5"/>
      <c r="B318" s="14"/>
      <c r="C318" s="14"/>
      <c r="D318" s="14"/>
      <c r="F318" s="5"/>
      <c r="G318" s="5"/>
      <c r="H318" s="5"/>
    </row>
    <row r="319" ht="15.75" customHeight="1">
      <c r="A319" s="5"/>
      <c r="B319" s="14"/>
      <c r="C319" s="14"/>
      <c r="D319" s="14"/>
      <c r="F319" s="5"/>
      <c r="G319" s="5"/>
      <c r="H319" s="5"/>
    </row>
    <row r="320" ht="15.75" customHeight="1">
      <c r="A320" s="5"/>
      <c r="B320" s="14"/>
      <c r="C320" s="14"/>
      <c r="D320" s="14"/>
      <c r="F320" s="5"/>
      <c r="G320" s="5"/>
      <c r="H320" s="5"/>
    </row>
    <row r="321" ht="15.75" customHeight="1">
      <c r="A321" s="5"/>
      <c r="B321" s="14"/>
      <c r="C321" s="14"/>
      <c r="D321" s="14"/>
      <c r="F321" s="5"/>
      <c r="G321" s="5"/>
      <c r="H321" s="5"/>
    </row>
    <row r="322" ht="15.75" customHeight="1">
      <c r="A322" s="5"/>
      <c r="B322" s="14"/>
      <c r="C322" s="14"/>
      <c r="D322" s="14"/>
      <c r="F322" s="5"/>
      <c r="G322" s="5"/>
      <c r="H322" s="5"/>
    </row>
    <row r="323" ht="15.75" customHeight="1">
      <c r="A323" s="5"/>
      <c r="B323" s="14"/>
      <c r="C323" s="14"/>
      <c r="D323" s="14"/>
      <c r="F323" s="5"/>
      <c r="G323" s="5"/>
      <c r="H323" s="5"/>
    </row>
    <row r="324" ht="15.75" customHeight="1">
      <c r="A324" s="5"/>
      <c r="B324" s="14"/>
      <c r="C324" s="14"/>
      <c r="D324" s="14"/>
      <c r="F324" s="5"/>
      <c r="G324" s="5"/>
      <c r="H324" s="5"/>
    </row>
    <row r="325" ht="15.75" customHeight="1">
      <c r="A325" s="5"/>
      <c r="B325" s="14"/>
      <c r="C325" s="14"/>
      <c r="D325" s="14"/>
      <c r="F325" s="5"/>
      <c r="G325" s="5"/>
      <c r="H325" s="5"/>
    </row>
    <row r="326" ht="15.75" customHeight="1">
      <c r="A326" s="5"/>
      <c r="B326" s="14"/>
      <c r="C326" s="14"/>
      <c r="D326" s="14"/>
      <c r="F326" s="5"/>
      <c r="G326" s="5"/>
      <c r="H326" s="5"/>
    </row>
    <row r="327" ht="15.75" customHeight="1">
      <c r="A327" s="5"/>
      <c r="B327" s="14"/>
      <c r="C327" s="14"/>
      <c r="D327" s="14"/>
      <c r="F327" s="5"/>
      <c r="G327" s="5"/>
      <c r="H327" s="5"/>
    </row>
    <row r="328" ht="15.75" customHeight="1">
      <c r="A328" s="5"/>
      <c r="B328" s="14"/>
      <c r="C328" s="14"/>
      <c r="D328" s="14"/>
      <c r="F328" s="5"/>
      <c r="G328" s="5"/>
      <c r="H328" s="5"/>
    </row>
    <row r="329" ht="15.75" customHeight="1">
      <c r="A329" s="5"/>
      <c r="B329" s="14"/>
      <c r="C329" s="14"/>
      <c r="D329" s="14"/>
      <c r="F329" s="5"/>
      <c r="G329" s="5"/>
      <c r="H329" s="5"/>
    </row>
    <row r="330" ht="15.75" customHeight="1">
      <c r="A330" s="5"/>
      <c r="B330" s="14"/>
      <c r="C330" s="14"/>
      <c r="D330" s="14"/>
      <c r="F330" s="5"/>
      <c r="G330" s="5"/>
      <c r="H330" s="5"/>
    </row>
    <row r="331" ht="15.75" customHeight="1">
      <c r="A331" s="5"/>
      <c r="B331" s="14"/>
      <c r="C331" s="14"/>
      <c r="D331" s="14"/>
      <c r="F331" s="5"/>
      <c r="G331" s="5"/>
      <c r="H331" s="5"/>
    </row>
    <row r="332" ht="15.75" customHeight="1">
      <c r="A332" s="5"/>
      <c r="B332" s="14"/>
      <c r="C332" s="14"/>
      <c r="D332" s="14"/>
      <c r="F332" s="5"/>
      <c r="G332" s="5"/>
      <c r="H332" s="5"/>
    </row>
    <row r="333" ht="15.75" customHeight="1">
      <c r="A333" s="5"/>
      <c r="B333" s="14"/>
      <c r="C333" s="14"/>
      <c r="D333" s="14"/>
      <c r="F333" s="5"/>
      <c r="G333" s="5"/>
      <c r="H333" s="5"/>
    </row>
    <row r="334" ht="15.75" customHeight="1">
      <c r="A334" s="5"/>
      <c r="B334" s="14"/>
      <c r="C334" s="14"/>
      <c r="D334" s="14"/>
      <c r="F334" s="5"/>
      <c r="G334" s="5"/>
      <c r="H334" s="5"/>
    </row>
    <row r="335" ht="15.75" customHeight="1">
      <c r="A335" s="5"/>
      <c r="B335" s="14"/>
      <c r="C335" s="14"/>
      <c r="D335" s="14"/>
      <c r="F335" s="5"/>
      <c r="G335" s="5"/>
      <c r="H335" s="5"/>
    </row>
    <row r="336" ht="15.75" customHeight="1">
      <c r="A336" s="5"/>
      <c r="B336" s="14"/>
      <c r="C336" s="14"/>
      <c r="D336" s="14"/>
      <c r="F336" s="5"/>
      <c r="G336" s="5"/>
      <c r="H336" s="5"/>
    </row>
    <row r="337" ht="15.75" customHeight="1">
      <c r="A337" s="5"/>
      <c r="B337" s="14"/>
      <c r="C337" s="14"/>
      <c r="D337" s="14"/>
      <c r="F337" s="5"/>
      <c r="G337" s="5"/>
      <c r="H337" s="5"/>
    </row>
    <row r="338" ht="15.75" customHeight="1">
      <c r="A338" s="5"/>
      <c r="B338" s="14"/>
      <c r="C338" s="14"/>
      <c r="D338" s="14"/>
      <c r="F338" s="5"/>
      <c r="G338" s="5"/>
      <c r="H338" s="5"/>
    </row>
    <row r="339" ht="15.75" customHeight="1">
      <c r="A339" s="5"/>
      <c r="B339" s="14"/>
      <c r="C339" s="14"/>
      <c r="D339" s="14"/>
      <c r="F339" s="5"/>
      <c r="G339" s="5"/>
      <c r="H339" s="5"/>
    </row>
    <row r="340" ht="15.75" customHeight="1">
      <c r="A340" s="5"/>
      <c r="B340" s="14"/>
      <c r="C340" s="14"/>
      <c r="D340" s="14"/>
      <c r="F340" s="5"/>
      <c r="G340" s="5"/>
      <c r="H340" s="5"/>
    </row>
    <row r="341" ht="15.75" customHeight="1">
      <c r="A341" s="5"/>
      <c r="B341" s="14"/>
      <c r="C341" s="14"/>
      <c r="D341" s="14"/>
      <c r="F341" s="5"/>
      <c r="G341" s="5"/>
      <c r="H341" s="5"/>
    </row>
    <row r="342" ht="15.75" customHeight="1">
      <c r="A342" s="5"/>
      <c r="B342" s="14"/>
      <c r="C342" s="14"/>
      <c r="D342" s="14"/>
      <c r="F342" s="5"/>
      <c r="G342" s="5"/>
      <c r="H342" s="5"/>
    </row>
    <row r="343" ht="15.75" customHeight="1">
      <c r="A343" s="5"/>
      <c r="B343" s="14"/>
      <c r="C343" s="14"/>
      <c r="D343" s="14"/>
      <c r="F343" s="5"/>
      <c r="G343" s="5"/>
      <c r="H343" s="5"/>
    </row>
    <row r="344" ht="15.75" customHeight="1">
      <c r="A344" s="5"/>
      <c r="B344" s="14"/>
      <c r="C344" s="14"/>
      <c r="D344" s="14"/>
      <c r="F344" s="5"/>
      <c r="G344" s="5"/>
      <c r="H344" s="5"/>
    </row>
    <row r="345" ht="15.75" customHeight="1">
      <c r="A345" s="5"/>
      <c r="B345" s="14"/>
      <c r="C345" s="14"/>
      <c r="D345" s="14"/>
      <c r="F345" s="5"/>
      <c r="G345" s="5"/>
      <c r="H345" s="5"/>
    </row>
    <row r="346" ht="15.75" customHeight="1">
      <c r="A346" s="5"/>
      <c r="B346" s="14"/>
      <c r="C346" s="14"/>
      <c r="D346" s="14"/>
      <c r="F346" s="5"/>
      <c r="G346" s="5"/>
      <c r="H346" s="5"/>
    </row>
    <row r="347" ht="15.75" customHeight="1">
      <c r="A347" s="5"/>
      <c r="B347" s="14"/>
      <c r="C347" s="14"/>
      <c r="D347" s="14"/>
      <c r="F347" s="5"/>
      <c r="G347" s="5"/>
      <c r="H347" s="5"/>
    </row>
    <row r="348" ht="15.75" customHeight="1">
      <c r="A348" s="5"/>
      <c r="B348" s="14"/>
      <c r="C348" s="14"/>
      <c r="D348" s="14"/>
      <c r="F348" s="5"/>
      <c r="G348" s="5"/>
      <c r="H348" s="5"/>
    </row>
    <row r="349" ht="15.75" customHeight="1">
      <c r="A349" s="5"/>
      <c r="B349" s="14"/>
      <c r="C349" s="14"/>
      <c r="D349" s="14"/>
      <c r="F349" s="5"/>
      <c r="G349" s="5"/>
      <c r="H349" s="5"/>
    </row>
    <row r="350" ht="15.75" customHeight="1">
      <c r="A350" s="5"/>
      <c r="B350" s="14"/>
      <c r="C350" s="14"/>
      <c r="D350" s="14"/>
      <c r="F350" s="5"/>
      <c r="G350" s="5"/>
      <c r="H350" s="5"/>
    </row>
    <row r="351" ht="15.75" customHeight="1">
      <c r="A351" s="5"/>
      <c r="B351" s="14"/>
      <c r="C351" s="14"/>
      <c r="D351" s="14"/>
      <c r="F351" s="5"/>
      <c r="G351" s="5"/>
      <c r="H351" s="5"/>
    </row>
    <row r="352" ht="15.75" customHeight="1">
      <c r="F352" s="5"/>
      <c r="G352" s="5"/>
      <c r="H352" s="5"/>
    </row>
    <row r="353" ht="15.75" customHeight="1">
      <c r="F353" s="5"/>
      <c r="G353" s="5"/>
      <c r="H353" s="5"/>
    </row>
    <row r="354" ht="15.75" customHeight="1">
      <c r="F354" s="5"/>
      <c r="G354" s="5"/>
      <c r="H354" s="5"/>
    </row>
    <row r="355" ht="15.75" customHeight="1">
      <c r="F355" s="5"/>
      <c r="G355" s="5"/>
      <c r="H355" s="5"/>
    </row>
    <row r="356" ht="15.75" customHeight="1">
      <c r="F356" s="5"/>
      <c r="G356" s="5"/>
      <c r="H356" s="5"/>
    </row>
    <row r="357" ht="15.75" customHeight="1">
      <c r="F357" s="5"/>
      <c r="G357" s="5"/>
      <c r="H357" s="5"/>
    </row>
    <row r="358" ht="15.75" customHeight="1">
      <c r="F358" s="5"/>
      <c r="G358" s="5"/>
      <c r="H358" s="5"/>
    </row>
    <row r="359" ht="15.75" customHeight="1">
      <c r="F359" s="5"/>
      <c r="G359" s="5"/>
      <c r="H359" s="5"/>
    </row>
    <row r="360" ht="15.75" customHeight="1">
      <c r="F360" s="5"/>
      <c r="G360" s="5"/>
      <c r="H360" s="5"/>
    </row>
    <row r="361" ht="15.75" customHeight="1">
      <c r="F361" s="5"/>
      <c r="G361" s="5"/>
      <c r="H361" s="5"/>
    </row>
    <row r="362" ht="15.75" customHeight="1">
      <c r="F362" s="5"/>
      <c r="G362" s="5"/>
      <c r="H362" s="5"/>
    </row>
    <row r="363" ht="15.75" customHeight="1">
      <c r="F363" s="5"/>
      <c r="G363" s="5"/>
      <c r="H363" s="5"/>
    </row>
    <row r="364" ht="15.75" customHeight="1">
      <c r="F364" s="5"/>
      <c r="G364" s="5"/>
      <c r="H364" s="5"/>
    </row>
    <row r="365" ht="15.75" customHeight="1">
      <c r="F365" s="5"/>
      <c r="G365" s="5"/>
      <c r="H365" s="5"/>
    </row>
    <row r="366" ht="15.75" customHeight="1">
      <c r="F366" s="5"/>
      <c r="G366" s="5"/>
      <c r="H366" s="5"/>
    </row>
    <row r="367" ht="15.75" customHeight="1">
      <c r="F367" s="5"/>
      <c r="G367" s="5"/>
      <c r="H367" s="5"/>
    </row>
    <row r="368" ht="15.75" customHeight="1">
      <c r="F368" s="5"/>
      <c r="G368" s="5"/>
      <c r="H368" s="5"/>
    </row>
    <row r="369" ht="15.75" customHeight="1">
      <c r="F369" s="5"/>
      <c r="G369" s="5"/>
      <c r="H369" s="5"/>
    </row>
    <row r="370" ht="15.75" customHeight="1">
      <c r="F370" s="5"/>
      <c r="G370" s="5"/>
      <c r="H370" s="5"/>
    </row>
    <row r="371" ht="15.75" customHeight="1">
      <c r="F371" s="5"/>
      <c r="G371" s="5"/>
      <c r="H371" s="5"/>
    </row>
    <row r="372" ht="15.75" customHeight="1">
      <c r="F372" s="5"/>
      <c r="G372" s="5"/>
      <c r="H372" s="5"/>
    </row>
    <row r="373" ht="15.75" customHeight="1">
      <c r="F373" s="5"/>
      <c r="G373" s="5"/>
      <c r="H373" s="5"/>
    </row>
    <row r="374" ht="15.75" customHeight="1">
      <c r="F374" s="5"/>
      <c r="G374" s="5"/>
      <c r="H374" s="5"/>
    </row>
    <row r="375" ht="15.75" customHeight="1">
      <c r="F375" s="5"/>
      <c r="G375" s="5"/>
      <c r="H375" s="5"/>
    </row>
    <row r="376" ht="15.75" customHeight="1">
      <c r="F376" s="5"/>
      <c r="G376" s="5"/>
      <c r="H376" s="5"/>
    </row>
    <row r="377" ht="15.75" customHeight="1">
      <c r="F377" s="5"/>
      <c r="G377" s="5"/>
      <c r="H377" s="5"/>
    </row>
    <row r="378" ht="15.75" customHeight="1">
      <c r="F378" s="5"/>
      <c r="G378" s="5"/>
      <c r="H378" s="5"/>
    </row>
    <row r="379" ht="15.75" customHeight="1">
      <c r="F379" s="5"/>
      <c r="G379" s="5"/>
      <c r="H379" s="5"/>
    </row>
    <row r="380" ht="15.75" customHeight="1">
      <c r="F380" s="5"/>
      <c r="G380" s="5"/>
      <c r="H380" s="5"/>
    </row>
    <row r="381" ht="15.75" customHeight="1">
      <c r="F381" s="5"/>
      <c r="G381" s="5"/>
      <c r="H381" s="5"/>
    </row>
    <row r="382" ht="15.75" customHeight="1">
      <c r="F382" s="5"/>
      <c r="G382" s="5"/>
      <c r="H382" s="5"/>
    </row>
    <row r="383" ht="15.75" customHeight="1">
      <c r="F383" s="5"/>
      <c r="G383" s="5"/>
      <c r="H383" s="5"/>
    </row>
    <row r="384" ht="15.75" customHeight="1">
      <c r="F384" s="5"/>
      <c r="G384" s="5"/>
      <c r="H384" s="5"/>
    </row>
    <row r="385" ht="15.75" customHeight="1">
      <c r="F385" s="5"/>
      <c r="G385" s="5"/>
      <c r="H385" s="5"/>
    </row>
    <row r="386" ht="15.75" customHeight="1">
      <c r="F386" s="5"/>
      <c r="G386" s="5"/>
      <c r="H386" s="5"/>
    </row>
    <row r="387" ht="15.75" customHeight="1">
      <c r="F387" s="5"/>
      <c r="G387" s="5"/>
      <c r="H387" s="5"/>
    </row>
    <row r="388" ht="15.75" customHeight="1">
      <c r="F388" s="5"/>
      <c r="G388" s="5"/>
      <c r="H388" s="5"/>
    </row>
    <row r="389" ht="15.75" customHeight="1">
      <c r="F389" s="5"/>
      <c r="G389" s="5"/>
      <c r="H389" s="5"/>
    </row>
    <row r="390" ht="15.75" customHeight="1">
      <c r="F390" s="5"/>
      <c r="G390" s="5"/>
      <c r="H390" s="5"/>
    </row>
    <row r="391" ht="15.75" customHeight="1">
      <c r="F391" s="5"/>
      <c r="G391" s="5"/>
      <c r="H391" s="5"/>
    </row>
    <row r="392" ht="15.75" customHeight="1">
      <c r="F392" s="5"/>
      <c r="G392" s="5"/>
      <c r="H392" s="5"/>
    </row>
    <row r="393" ht="15.75" customHeight="1">
      <c r="F393" s="5"/>
      <c r="G393" s="5"/>
      <c r="H393" s="5"/>
    </row>
    <row r="394" ht="15.75" customHeight="1">
      <c r="F394" s="5"/>
      <c r="G394" s="5"/>
      <c r="H394" s="5"/>
    </row>
    <row r="395" ht="15.75" customHeight="1">
      <c r="F395" s="5"/>
      <c r="G395" s="5"/>
      <c r="H395" s="5"/>
    </row>
    <row r="396" ht="15.75" customHeight="1">
      <c r="F396" s="5"/>
      <c r="G396" s="5"/>
      <c r="H396" s="5"/>
    </row>
    <row r="397" ht="15.75" customHeight="1">
      <c r="F397" s="5"/>
      <c r="G397" s="5"/>
      <c r="H397" s="5"/>
    </row>
    <row r="398" ht="15.75" customHeight="1">
      <c r="F398" s="5"/>
      <c r="G398" s="5"/>
      <c r="H398" s="5"/>
    </row>
    <row r="399" ht="15.75" customHeight="1">
      <c r="F399" s="5"/>
      <c r="G399" s="5"/>
      <c r="H399" s="5"/>
    </row>
    <row r="400" ht="15.75" customHeight="1">
      <c r="F400" s="5"/>
      <c r="G400" s="5"/>
      <c r="H400" s="5"/>
    </row>
    <row r="401" ht="15.75" customHeight="1">
      <c r="F401" s="5"/>
      <c r="G401" s="5"/>
      <c r="H401" s="5"/>
    </row>
    <row r="402" ht="15.75" customHeight="1">
      <c r="F402" s="5"/>
      <c r="G402" s="5"/>
      <c r="H402" s="5"/>
    </row>
    <row r="403" ht="15.75" customHeight="1">
      <c r="F403" s="5"/>
      <c r="G403" s="5"/>
      <c r="H403" s="5"/>
    </row>
    <row r="404" ht="15.75" customHeight="1">
      <c r="F404" s="5"/>
      <c r="G404" s="5"/>
      <c r="H404" s="5"/>
    </row>
    <row r="405" ht="15.75" customHeight="1">
      <c r="F405" s="5"/>
      <c r="G405" s="5"/>
      <c r="H405" s="5"/>
    </row>
    <row r="406" ht="15.75" customHeight="1">
      <c r="F406" s="5"/>
      <c r="G406" s="5"/>
      <c r="H406" s="5"/>
    </row>
    <row r="407" ht="15.75" customHeight="1">
      <c r="F407" s="5"/>
      <c r="G407" s="5"/>
      <c r="H407" s="5"/>
    </row>
    <row r="408" ht="15.75" customHeight="1">
      <c r="F408" s="5"/>
      <c r="G408" s="5"/>
      <c r="H408" s="5"/>
    </row>
    <row r="409" ht="15.75" customHeight="1">
      <c r="F409" s="5"/>
      <c r="G409" s="5"/>
      <c r="H409" s="5"/>
    </row>
    <row r="410" ht="15.75" customHeight="1">
      <c r="F410" s="5"/>
      <c r="G410" s="5"/>
      <c r="H410" s="5"/>
    </row>
    <row r="411" ht="15.75" customHeight="1">
      <c r="F411" s="5"/>
      <c r="G411" s="5"/>
      <c r="H411" s="5"/>
    </row>
    <row r="412" ht="15.75" customHeight="1">
      <c r="F412" s="5"/>
      <c r="G412" s="5"/>
      <c r="H412" s="5"/>
    </row>
    <row r="413" ht="15.75" customHeight="1">
      <c r="F413" s="5"/>
      <c r="G413" s="5"/>
      <c r="H413" s="5"/>
    </row>
    <row r="414" ht="15.75" customHeight="1">
      <c r="F414" s="5"/>
      <c r="G414" s="5"/>
      <c r="H414" s="5"/>
    </row>
    <row r="415" ht="15.75" customHeight="1">
      <c r="F415" s="5"/>
      <c r="G415" s="5"/>
      <c r="H415" s="5"/>
    </row>
    <row r="416" ht="15.75" customHeight="1">
      <c r="F416" s="5"/>
      <c r="G416" s="5"/>
      <c r="H416" s="5"/>
    </row>
    <row r="417" ht="15.75" customHeight="1">
      <c r="F417" s="5"/>
      <c r="G417" s="5"/>
      <c r="H417" s="5"/>
    </row>
    <row r="418" ht="15.75" customHeight="1">
      <c r="F418" s="5"/>
      <c r="G418" s="5"/>
      <c r="H418" s="5"/>
    </row>
    <row r="419" ht="15.75" customHeight="1">
      <c r="F419" s="5"/>
      <c r="G419" s="5"/>
      <c r="H419" s="5"/>
    </row>
    <row r="420" ht="15.75" customHeight="1">
      <c r="F420" s="5"/>
      <c r="G420" s="5"/>
      <c r="H420" s="5"/>
    </row>
    <row r="421" ht="15.75" customHeight="1">
      <c r="F421" s="5"/>
      <c r="G421" s="5"/>
      <c r="H421" s="5"/>
    </row>
    <row r="422" ht="15.75" customHeight="1">
      <c r="F422" s="5"/>
      <c r="G422" s="5"/>
      <c r="H422" s="5"/>
    </row>
    <row r="423" ht="15.75" customHeight="1">
      <c r="F423" s="5"/>
      <c r="G423" s="5"/>
      <c r="H423" s="5"/>
    </row>
    <row r="424" ht="15.75" customHeight="1">
      <c r="F424" s="5"/>
      <c r="G424" s="5"/>
      <c r="H424" s="5"/>
    </row>
    <row r="425" ht="15.75" customHeight="1">
      <c r="F425" s="5"/>
      <c r="G425" s="5"/>
      <c r="H425" s="5"/>
    </row>
    <row r="426" ht="15.75" customHeight="1">
      <c r="F426" s="5"/>
      <c r="G426" s="5"/>
      <c r="H426" s="5"/>
    </row>
    <row r="427" ht="15.75" customHeight="1">
      <c r="F427" s="5"/>
      <c r="G427" s="5"/>
      <c r="H427" s="5"/>
    </row>
    <row r="428" ht="15.75" customHeight="1">
      <c r="F428" s="5"/>
      <c r="G428" s="5"/>
      <c r="H428" s="5"/>
    </row>
    <row r="429" ht="15.75" customHeight="1">
      <c r="F429" s="5"/>
      <c r="G429" s="5"/>
      <c r="H429" s="5"/>
    </row>
    <row r="430" ht="15.75" customHeight="1">
      <c r="F430" s="5"/>
      <c r="G430" s="5"/>
      <c r="H430" s="5"/>
    </row>
    <row r="431" ht="15.75" customHeight="1">
      <c r="F431" s="5"/>
      <c r="G431" s="5"/>
      <c r="H431" s="5"/>
    </row>
    <row r="432" ht="15.75" customHeight="1">
      <c r="F432" s="5"/>
      <c r="G432" s="5"/>
      <c r="H432" s="5"/>
    </row>
    <row r="433" ht="15.75" customHeight="1">
      <c r="F433" s="5"/>
      <c r="G433" s="5"/>
      <c r="H433" s="5"/>
    </row>
    <row r="434" ht="15.75" customHeight="1">
      <c r="F434" s="5"/>
      <c r="G434" s="5"/>
      <c r="H434" s="5"/>
    </row>
    <row r="435" ht="15.75" customHeight="1">
      <c r="F435" s="5"/>
      <c r="G435" s="5"/>
      <c r="H435" s="5"/>
    </row>
    <row r="436" ht="15.75" customHeight="1">
      <c r="F436" s="5"/>
      <c r="G436" s="5"/>
      <c r="H436" s="5"/>
    </row>
    <row r="437" ht="15.75" customHeight="1">
      <c r="F437" s="5"/>
      <c r="G437" s="5"/>
      <c r="H437" s="5"/>
    </row>
    <row r="438" ht="15.75" customHeight="1">
      <c r="F438" s="5"/>
      <c r="G438" s="5"/>
      <c r="H438" s="5"/>
    </row>
    <row r="439" ht="15.75" customHeight="1">
      <c r="F439" s="5"/>
      <c r="G439" s="5"/>
      <c r="H439" s="5"/>
    </row>
    <row r="440" ht="15.75" customHeight="1">
      <c r="F440" s="5"/>
      <c r="G440" s="5"/>
      <c r="H440" s="5"/>
    </row>
    <row r="441" ht="15.75" customHeight="1">
      <c r="F441" s="5"/>
      <c r="G441" s="5"/>
      <c r="H441" s="5"/>
    </row>
    <row r="442" ht="15.75" customHeight="1">
      <c r="F442" s="5"/>
      <c r="G442" s="5"/>
      <c r="H442" s="5"/>
    </row>
    <row r="443" ht="15.75" customHeight="1">
      <c r="F443" s="5"/>
      <c r="G443" s="5"/>
      <c r="H443" s="5"/>
    </row>
    <row r="444" ht="15.75" customHeight="1">
      <c r="F444" s="5"/>
      <c r="G444" s="5"/>
      <c r="H444" s="5"/>
    </row>
    <row r="445" ht="15.75" customHeight="1">
      <c r="F445" s="5"/>
      <c r="G445" s="5"/>
      <c r="H445" s="5"/>
    </row>
    <row r="446" ht="15.75" customHeight="1">
      <c r="F446" s="5"/>
      <c r="G446" s="5"/>
      <c r="H446" s="5"/>
    </row>
    <row r="447" ht="15.75" customHeight="1">
      <c r="F447" s="5"/>
      <c r="G447" s="5"/>
      <c r="H447" s="5"/>
    </row>
    <row r="448" ht="15.75" customHeight="1">
      <c r="F448" s="5"/>
      <c r="G448" s="5"/>
      <c r="H448" s="5"/>
    </row>
    <row r="449" ht="15.75" customHeight="1">
      <c r="F449" s="5"/>
      <c r="G449" s="5"/>
      <c r="H449" s="5"/>
    </row>
    <row r="450" ht="15.75" customHeight="1">
      <c r="F450" s="5"/>
      <c r="G450" s="5"/>
      <c r="H450" s="5"/>
    </row>
    <row r="451" ht="15.75" customHeight="1">
      <c r="F451" s="5"/>
      <c r="G451" s="5"/>
      <c r="H451" s="5"/>
    </row>
    <row r="452" ht="15.75" customHeight="1">
      <c r="F452" s="5"/>
      <c r="G452" s="5"/>
      <c r="H452" s="5"/>
    </row>
    <row r="453" ht="15.75" customHeight="1">
      <c r="F453" s="5"/>
      <c r="G453" s="5"/>
      <c r="H453" s="5"/>
    </row>
    <row r="454" ht="15.75" customHeight="1">
      <c r="F454" s="5"/>
      <c r="G454" s="5"/>
      <c r="H454" s="5"/>
    </row>
    <row r="455" ht="15.75" customHeight="1">
      <c r="F455" s="5"/>
      <c r="G455" s="5"/>
      <c r="H455" s="5"/>
    </row>
    <row r="456" ht="15.75" customHeight="1">
      <c r="F456" s="5"/>
      <c r="G456" s="5"/>
      <c r="H456" s="5"/>
    </row>
    <row r="457" ht="15.75" customHeight="1">
      <c r="F457" s="5"/>
      <c r="G457" s="5"/>
      <c r="H457" s="5"/>
    </row>
    <row r="458" ht="15.75" customHeight="1">
      <c r="F458" s="5"/>
      <c r="G458" s="5"/>
      <c r="H458" s="5"/>
    </row>
    <row r="459" ht="15.75" customHeight="1">
      <c r="F459" s="5"/>
      <c r="G459" s="5"/>
      <c r="H459" s="5"/>
    </row>
    <row r="460" ht="15.75" customHeight="1">
      <c r="F460" s="5"/>
      <c r="G460" s="5"/>
      <c r="H460" s="5"/>
    </row>
    <row r="461" ht="15.75" customHeight="1">
      <c r="F461" s="5"/>
      <c r="G461" s="5"/>
      <c r="H461" s="5"/>
    </row>
    <row r="462" ht="15.75" customHeight="1">
      <c r="F462" s="5"/>
      <c r="G462" s="5"/>
      <c r="H462" s="5"/>
    </row>
    <row r="463" ht="15.75" customHeight="1">
      <c r="F463" s="5"/>
      <c r="G463" s="5"/>
      <c r="H463" s="5"/>
    </row>
    <row r="464" ht="15.75" customHeight="1">
      <c r="F464" s="5"/>
      <c r="G464" s="5"/>
      <c r="H464" s="5"/>
    </row>
    <row r="465" ht="15.75" customHeight="1">
      <c r="F465" s="5"/>
      <c r="G465" s="5"/>
      <c r="H465" s="5"/>
    </row>
    <row r="466" ht="15.75" customHeight="1">
      <c r="F466" s="5"/>
      <c r="G466" s="5"/>
      <c r="H466" s="5"/>
    </row>
    <row r="467" ht="15.75" customHeight="1">
      <c r="F467" s="5"/>
      <c r="G467" s="5"/>
      <c r="H467" s="5"/>
    </row>
    <row r="468" ht="15.75" customHeight="1">
      <c r="F468" s="5"/>
      <c r="G468" s="5"/>
      <c r="H468" s="5"/>
    </row>
    <row r="469" ht="15.75" customHeight="1">
      <c r="F469" s="5"/>
      <c r="G469" s="5"/>
      <c r="H469" s="5"/>
    </row>
    <row r="470" ht="15.75" customHeight="1">
      <c r="F470" s="5"/>
      <c r="G470" s="5"/>
      <c r="H470" s="5"/>
    </row>
    <row r="471" ht="15.75" customHeight="1">
      <c r="F471" s="5"/>
      <c r="G471" s="5"/>
      <c r="H471" s="5"/>
    </row>
    <row r="472" ht="15.75" customHeight="1">
      <c r="F472" s="5"/>
      <c r="G472" s="5"/>
      <c r="H472" s="5"/>
    </row>
    <row r="473" ht="15.75" customHeight="1">
      <c r="F473" s="5"/>
      <c r="G473" s="5"/>
      <c r="H473" s="5"/>
    </row>
    <row r="474" ht="15.75" customHeight="1">
      <c r="F474" s="5"/>
      <c r="G474" s="5"/>
      <c r="H474" s="5"/>
    </row>
    <row r="475" ht="15.75" customHeight="1">
      <c r="F475" s="5"/>
      <c r="G475" s="5"/>
      <c r="H475" s="5"/>
    </row>
    <row r="476" ht="15.75" customHeight="1">
      <c r="F476" s="5"/>
      <c r="G476" s="5"/>
      <c r="H476" s="5"/>
    </row>
    <row r="477" ht="15.75" customHeight="1">
      <c r="F477" s="5"/>
      <c r="G477" s="5"/>
      <c r="H477" s="5"/>
    </row>
    <row r="478" ht="15.75" customHeight="1">
      <c r="F478" s="5"/>
      <c r="G478" s="5"/>
      <c r="H478" s="5"/>
    </row>
    <row r="479" ht="15.75" customHeight="1">
      <c r="F479" s="5"/>
      <c r="G479" s="5"/>
      <c r="H479" s="5"/>
    </row>
    <row r="480" ht="15.75" customHeight="1">
      <c r="F480" s="5"/>
      <c r="G480" s="5"/>
      <c r="H480" s="5"/>
    </row>
    <row r="481" ht="15.75" customHeight="1">
      <c r="F481" s="5"/>
      <c r="G481" s="5"/>
      <c r="H481" s="5"/>
    </row>
    <row r="482" ht="15.75" customHeight="1">
      <c r="F482" s="5"/>
      <c r="G482" s="5"/>
      <c r="H482" s="5"/>
    </row>
    <row r="483" ht="15.75" customHeight="1">
      <c r="F483" s="5"/>
      <c r="G483" s="5"/>
      <c r="H483" s="5"/>
    </row>
    <row r="484" ht="15.75" customHeight="1">
      <c r="F484" s="5"/>
      <c r="G484" s="5"/>
      <c r="H484" s="5"/>
    </row>
    <row r="485" ht="15.75" customHeight="1">
      <c r="F485" s="5"/>
      <c r="G485" s="5"/>
      <c r="H485" s="5"/>
    </row>
    <row r="486" ht="15.75" customHeight="1">
      <c r="F486" s="5"/>
      <c r="G486" s="5"/>
      <c r="H486" s="5"/>
    </row>
    <row r="487" ht="15.75" customHeight="1">
      <c r="F487" s="5"/>
      <c r="G487" s="5"/>
      <c r="H487" s="5"/>
    </row>
    <row r="488" ht="15.75" customHeight="1">
      <c r="F488" s="5"/>
      <c r="G488" s="5"/>
      <c r="H488" s="5"/>
    </row>
    <row r="489" ht="15.75" customHeight="1">
      <c r="F489" s="5"/>
      <c r="G489" s="5"/>
      <c r="H489" s="5"/>
    </row>
    <row r="490" ht="15.75" customHeight="1">
      <c r="F490" s="5"/>
      <c r="G490" s="5"/>
      <c r="H490" s="5"/>
    </row>
    <row r="491" ht="15.75" customHeight="1">
      <c r="F491" s="5"/>
      <c r="G491" s="5"/>
      <c r="H491" s="5"/>
    </row>
    <row r="492" ht="15.75" customHeight="1">
      <c r="F492" s="5"/>
      <c r="G492" s="5"/>
      <c r="H492" s="5"/>
    </row>
    <row r="493" ht="15.75" customHeight="1">
      <c r="F493" s="5"/>
      <c r="G493" s="5"/>
      <c r="H493" s="5"/>
    </row>
    <row r="494" ht="15.75" customHeight="1">
      <c r="F494" s="5"/>
      <c r="G494" s="5"/>
      <c r="H494" s="5"/>
    </row>
    <row r="495" ht="15.75" customHeight="1">
      <c r="F495" s="5"/>
      <c r="G495" s="5"/>
      <c r="H495" s="5"/>
    </row>
    <row r="496" ht="15.75" customHeight="1">
      <c r="F496" s="5"/>
      <c r="G496" s="5"/>
      <c r="H496" s="5"/>
    </row>
    <row r="497" ht="15.75" customHeight="1">
      <c r="F497" s="5"/>
      <c r="G497" s="5"/>
      <c r="H497" s="5"/>
    </row>
    <row r="498" ht="15.75" customHeight="1">
      <c r="F498" s="5"/>
      <c r="G498" s="5"/>
      <c r="H498" s="5"/>
    </row>
    <row r="499" ht="15.75" customHeight="1">
      <c r="F499" s="5"/>
      <c r="G499" s="5"/>
      <c r="H499" s="5"/>
    </row>
    <row r="500" ht="15.75" customHeight="1">
      <c r="F500" s="5"/>
      <c r="G500" s="5"/>
      <c r="H500" s="5"/>
    </row>
    <row r="501" ht="15.75" customHeight="1">
      <c r="F501" s="5"/>
      <c r="G501" s="5"/>
      <c r="H501" s="5"/>
    </row>
    <row r="502" ht="15.75" customHeight="1">
      <c r="F502" s="5"/>
      <c r="G502" s="5"/>
      <c r="H502" s="5"/>
    </row>
    <row r="503" ht="15.75" customHeight="1">
      <c r="F503" s="5"/>
      <c r="G503" s="5"/>
      <c r="H503" s="5"/>
    </row>
    <row r="504" ht="15.75" customHeight="1">
      <c r="F504" s="5"/>
      <c r="G504" s="5"/>
      <c r="H504" s="5"/>
    </row>
    <row r="505" ht="15.75" customHeight="1">
      <c r="F505" s="5"/>
      <c r="G505" s="5"/>
      <c r="H505" s="5"/>
    </row>
    <row r="506" ht="15.75" customHeight="1">
      <c r="F506" s="5"/>
      <c r="G506" s="5"/>
      <c r="H506" s="5"/>
    </row>
    <row r="507" ht="15.75" customHeight="1">
      <c r="F507" s="5"/>
      <c r="G507" s="5"/>
      <c r="H507" s="5"/>
    </row>
    <row r="508" ht="15.75" customHeight="1">
      <c r="F508" s="5"/>
      <c r="G508" s="5"/>
      <c r="H508" s="5"/>
    </row>
    <row r="509" ht="15.75" customHeight="1">
      <c r="F509" s="5"/>
      <c r="G509" s="5"/>
      <c r="H509" s="5"/>
    </row>
    <row r="510" ht="15.75" customHeight="1">
      <c r="F510" s="5"/>
      <c r="G510" s="5"/>
      <c r="H510" s="5"/>
    </row>
    <row r="511" ht="15.75" customHeight="1">
      <c r="F511" s="5"/>
      <c r="G511" s="5"/>
      <c r="H511" s="5"/>
    </row>
    <row r="512" ht="15.75" customHeight="1">
      <c r="F512" s="5"/>
      <c r="G512" s="5"/>
      <c r="H512" s="5"/>
    </row>
    <row r="513" ht="15.75" customHeight="1">
      <c r="F513" s="5"/>
      <c r="G513" s="5"/>
      <c r="H513" s="5"/>
    </row>
    <row r="514" ht="15.75" customHeight="1">
      <c r="F514" s="5"/>
      <c r="G514" s="5"/>
      <c r="H514" s="5"/>
    </row>
    <row r="515" ht="15.75" customHeight="1">
      <c r="F515" s="5"/>
      <c r="G515" s="5"/>
      <c r="H515" s="5"/>
    </row>
    <row r="516" ht="15.75" customHeight="1">
      <c r="F516" s="5"/>
      <c r="G516" s="5"/>
      <c r="H516" s="5"/>
    </row>
    <row r="517" ht="15.75" customHeight="1">
      <c r="F517" s="5"/>
      <c r="G517" s="5"/>
      <c r="H517" s="5"/>
    </row>
    <row r="518" ht="15.75" customHeight="1">
      <c r="F518" s="5"/>
      <c r="G518" s="5"/>
      <c r="H518" s="5"/>
    </row>
    <row r="519" ht="15.75" customHeight="1">
      <c r="F519" s="5"/>
      <c r="G519" s="5"/>
      <c r="H519" s="5"/>
    </row>
    <row r="520" ht="15.75" customHeight="1">
      <c r="F520" s="5"/>
      <c r="G520" s="5"/>
      <c r="H520" s="5"/>
    </row>
    <row r="521" ht="15.75" customHeight="1">
      <c r="F521" s="5"/>
      <c r="G521" s="5"/>
      <c r="H521" s="5"/>
    </row>
    <row r="522" ht="15.75" customHeight="1">
      <c r="F522" s="5"/>
      <c r="G522" s="5"/>
      <c r="H522" s="5"/>
    </row>
    <row r="523" ht="15.75" customHeight="1">
      <c r="F523" s="5"/>
      <c r="G523" s="5"/>
      <c r="H523" s="5"/>
    </row>
    <row r="524" ht="15.75" customHeight="1">
      <c r="F524" s="5"/>
      <c r="G524" s="5"/>
      <c r="H524" s="5"/>
    </row>
    <row r="525" ht="15.75" customHeight="1">
      <c r="F525" s="5"/>
      <c r="G525" s="5"/>
      <c r="H525" s="5"/>
    </row>
    <row r="526" ht="15.75" customHeight="1">
      <c r="F526" s="5"/>
      <c r="G526" s="5"/>
      <c r="H526" s="5"/>
    </row>
    <row r="527" ht="15.75" customHeight="1">
      <c r="F527" s="5"/>
      <c r="G527" s="5"/>
      <c r="H527" s="5"/>
    </row>
    <row r="528" ht="15.75" customHeight="1">
      <c r="F528" s="5"/>
      <c r="G528" s="5"/>
      <c r="H528" s="5"/>
    </row>
    <row r="529" ht="15.75" customHeight="1">
      <c r="F529" s="5"/>
      <c r="G529" s="5"/>
      <c r="H529" s="5"/>
    </row>
    <row r="530" ht="15.75" customHeight="1">
      <c r="F530" s="5"/>
      <c r="G530" s="5"/>
      <c r="H530" s="5"/>
    </row>
    <row r="531" ht="15.75" customHeight="1">
      <c r="F531" s="5"/>
      <c r="G531" s="5"/>
      <c r="H531" s="5"/>
    </row>
    <row r="532" ht="15.75" customHeight="1">
      <c r="F532" s="5"/>
      <c r="G532" s="5"/>
      <c r="H532" s="5"/>
    </row>
    <row r="533" ht="15.75" customHeight="1">
      <c r="F533" s="5"/>
      <c r="G533" s="5"/>
      <c r="H533" s="5"/>
    </row>
    <row r="534" ht="15.75" customHeight="1">
      <c r="F534" s="5"/>
      <c r="G534" s="5"/>
      <c r="H534" s="5"/>
    </row>
    <row r="535" ht="15.75" customHeight="1">
      <c r="F535" s="5"/>
      <c r="G535" s="5"/>
      <c r="H535" s="5"/>
    </row>
    <row r="536" ht="15.75" customHeight="1">
      <c r="F536" s="5"/>
      <c r="G536" s="5"/>
      <c r="H536" s="5"/>
    </row>
    <row r="537" ht="15.75" customHeight="1">
      <c r="F537" s="5"/>
      <c r="G537" s="5"/>
      <c r="H537" s="5"/>
    </row>
    <row r="538" ht="15.75" customHeight="1">
      <c r="F538" s="5"/>
      <c r="G538" s="5"/>
      <c r="H538" s="5"/>
    </row>
    <row r="539" ht="15.75" customHeight="1">
      <c r="F539" s="5"/>
      <c r="G539" s="5"/>
      <c r="H539" s="5"/>
    </row>
    <row r="540" ht="15.75" customHeight="1">
      <c r="F540" s="5"/>
      <c r="G540" s="5"/>
      <c r="H540" s="5"/>
    </row>
    <row r="541" ht="15.75" customHeight="1">
      <c r="F541" s="5"/>
      <c r="G541" s="5"/>
      <c r="H541" s="5"/>
    </row>
    <row r="542" ht="15.75" customHeight="1">
      <c r="F542" s="5"/>
      <c r="G542" s="5"/>
      <c r="H542" s="5"/>
    </row>
    <row r="543" ht="15.75" customHeight="1">
      <c r="F543" s="5"/>
      <c r="G543" s="5"/>
      <c r="H543" s="5"/>
    </row>
    <row r="544" ht="15.75" customHeight="1">
      <c r="F544" s="5"/>
      <c r="G544" s="5"/>
      <c r="H544" s="5"/>
    </row>
    <row r="545" ht="15.75" customHeight="1">
      <c r="F545" s="5"/>
      <c r="G545" s="5"/>
      <c r="H545" s="5"/>
    </row>
    <row r="546" ht="15.75" customHeight="1">
      <c r="F546" s="5"/>
      <c r="G546" s="5"/>
      <c r="H546" s="5"/>
    </row>
    <row r="547" ht="15.75" customHeight="1">
      <c r="F547" s="5"/>
      <c r="G547" s="5"/>
      <c r="H547" s="5"/>
    </row>
    <row r="548" ht="15.75" customHeight="1">
      <c r="F548" s="5"/>
      <c r="G548" s="5"/>
      <c r="H548" s="5"/>
    </row>
    <row r="549" ht="15.75" customHeight="1">
      <c r="F549" s="5"/>
      <c r="G549" s="5"/>
      <c r="H549" s="5"/>
    </row>
    <row r="550" ht="15.75" customHeight="1">
      <c r="F550" s="5"/>
      <c r="G550" s="5"/>
      <c r="H550" s="5"/>
    </row>
    <row r="551" ht="15.75" customHeight="1">
      <c r="F551" s="5"/>
      <c r="G551" s="5"/>
      <c r="H551" s="5"/>
    </row>
    <row r="552" ht="15.75" customHeight="1">
      <c r="F552" s="5"/>
      <c r="G552" s="5"/>
      <c r="H552" s="5"/>
    </row>
    <row r="553" ht="15.75" customHeight="1">
      <c r="F553" s="5"/>
      <c r="G553" s="5"/>
      <c r="H553" s="5"/>
    </row>
    <row r="554" ht="15.75" customHeight="1">
      <c r="F554" s="5"/>
      <c r="G554" s="5"/>
      <c r="H554" s="5"/>
    </row>
    <row r="555" ht="15.75" customHeight="1">
      <c r="F555" s="5"/>
      <c r="G555" s="5"/>
      <c r="H555" s="5"/>
    </row>
    <row r="556" ht="15.75" customHeight="1">
      <c r="F556" s="5"/>
      <c r="G556" s="5"/>
      <c r="H556" s="5"/>
    </row>
    <row r="557" ht="15.75" customHeight="1">
      <c r="F557" s="5"/>
      <c r="G557" s="5"/>
      <c r="H557" s="5"/>
    </row>
    <row r="558" ht="15.75" customHeight="1">
      <c r="F558" s="5"/>
      <c r="G558" s="5"/>
      <c r="H558" s="5"/>
    </row>
    <row r="559" ht="15.75" customHeight="1">
      <c r="F559" s="5"/>
      <c r="G559" s="5"/>
      <c r="H559" s="5"/>
    </row>
    <row r="560" ht="15.75" customHeight="1">
      <c r="F560" s="5"/>
      <c r="G560" s="5"/>
      <c r="H560" s="5"/>
    </row>
    <row r="561" ht="15.75" customHeight="1">
      <c r="F561" s="5"/>
      <c r="G561" s="5"/>
      <c r="H561" s="5"/>
    </row>
    <row r="562" ht="15.75" customHeight="1">
      <c r="F562" s="5"/>
      <c r="G562" s="5"/>
      <c r="H562" s="5"/>
    </row>
    <row r="563" ht="15.75" customHeight="1">
      <c r="F563" s="5"/>
      <c r="G563" s="5"/>
      <c r="H563" s="5"/>
    </row>
    <row r="564" ht="15.75" customHeight="1">
      <c r="F564" s="5"/>
      <c r="G564" s="5"/>
      <c r="H564" s="5"/>
    </row>
    <row r="565" ht="15.75" customHeight="1">
      <c r="F565" s="5"/>
      <c r="G565" s="5"/>
      <c r="H565" s="5"/>
    </row>
    <row r="566" ht="15.75" customHeight="1">
      <c r="F566" s="5"/>
      <c r="G566" s="5"/>
      <c r="H566" s="5"/>
    </row>
    <row r="567" ht="15.75" customHeight="1">
      <c r="F567" s="5"/>
      <c r="G567" s="5"/>
      <c r="H567" s="5"/>
    </row>
    <row r="568" ht="15.75" customHeight="1">
      <c r="F568" s="5"/>
      <c r="G568" s="5"/>
      <c r="H568" s="5"/>
    </row>
    <row r="569" ht="15.75" customHeight="1">
      <c r="F569" s="5"/>
      <c r="G569" s="5"/>
      <c r="H569" s="5"/>
    </row>
    <row r="570" ht="15.75" customHeight="1">
      <c r="F570" s="5"/>
      <c r="G570" s="5"/>
      <c r="H570" s="5"/>
    </row>
    <row r="571" ht="15.75" customHeight="1">
      <c r="F571" s="5"/>
      <c r="G571" s="5"/>
      <c r="H571" s="5"/>
    </row>
    <row r="572" ht="15.75" customHeight="1">
      <c r="F572" s="5"/>
      <c r="G572" s="5"/>
      <c r="H572" s="5"/>
    </row>
    <row r="573" ht="15.75" customHeight="1">
      <c r="F573" s="5"/>
      <c r="G573" s="5"/>
      <c r="H573" s="5"/>
    </row>
    <row r="574" ht="15.75" customHeight="1">
      <c r="F574" s="5"/>
      <c r="G574" s="5"/>
      <c r="H574" s="5"/>
    </row>
    <row r="575" ht="15.75" customHeight="1">
      <c r="F575" s="5"/>
      <c r="G575" s="5"/>
      <c r="H575" s="5"/>
    </row>
    <row r="576" ht="15.75" customHeight="1">
      <c r="F576" s="5"/>
      <c r="G576" s="5"/>
      <c r="H576" s="5"/>
    </row>
    <row r="577" ht="15.75" customHeight="1">
      <c r="F577" s="5"/>
      <c r="G577" s="5"/>
      <c r="H577" s="5"/>
    </row>
    <row r="578" ht="15.75" customHeight="1">
      <c r="F578" s="5"/>
      <c r="G578" s="5"/>
      <c r="H578" s="5"/>
    </row>
    <row r="579" ht="15.75" customHeight="1">
      <c r="F579" s="5"/>
      <c r="G579" s="5"/>
      <c r="H579" s="5"/>
    </row>
    <row r="580" ht="15.75" customHeight="1">
      <c r="F580" s="5"/>
      <c r="G580" s="5"/>
      <c r="H580" s="5"/>
    </row>
    <row r="581" ht="15.75" customHeight="1">
      <c r="F581" s="5"/>
      <c r="G581" s="5"/>
      <c r="H581" s="5"/>
    </row>
    <row r="582" ht="15.75" customHeight="1">
      <c r="F582" s="5"/>
      <c r="G582" s="5"/>
      <c r="H582" s="5"/>
    </row>
    <row r="583" ht="15.75" customHeight="1">
      <c r="F583" s="5"/>
      <c r="G583" s="5"/>
      <c r="H583" s="5"/>
    </row>
    <row r="584" ht="15.75" customHeight="1">
      <c r="F584" s="5"/>
      <c r="G584" s="5"/>
      <c r="H584" s="5"/>
    </row>
    <row r="585" ht="15.75" customHeight="1">
      <c r="F585" s="5"/>
      <c r="G585" s="5"/>
      <c r="H585" s="5"/>
    </row>
    <row r="586" ht="15.75" customHeight="1">
      <c r="F586" s="5"/>
      <c r="G586" s="5"/>
      <c r="H586" s="5"/>
    </row>
    <row r="587" ht="15.75" customHeight="1">
      <c r="F587" s="5"/>
      <c r="G587" s="5"/>
      <c r="H587" s="5"/>
    </row>
    <row r="588" ht="15.75" customHeight="1">
      <c r="F588" s="5"/>
      <c r="G588" s="5"/>
      <c r="H588" s="5"/>
    </row>
    <row r="589" ht="15.75" customHeight="1">
      <c r="F589" s="5"/>
      <c r="G589" s="5"/>
      <c r="H589" s="5"/>
    </row>
    <row r="590" ht="15.75" customHeight="1">
      <c r="F590" s="5"/>
      <c r="G590" s="5"/>
      <c r="H590" s="5"/>
    </row>
    <row r="591" ht="15.75" customHeight="1">
      <c r="F591" s="5"/>
      <c r="G591" s="5"/>
      <c r="H591" s="5"/>
    </row>
    <row r="592" ht="15.75" customHeight="1">
      <c r="F592" s="5"/>
      <c r="G592" s="5"/>
      <c r="H592" s="5"/>
    </row>
    <row r="593" ht="15.75" customHeight="1">
      <c r="F593" s="5"/>
      <c r="G593" s="5"/>
      <c r="H593" s="5"/>
    </row>
    <row r="594" ht="15.75" customHeight="1">
      <c r="F594" s="5"/>
      <c r="G594" s="5"/>
      <c r="H594" s="5"/>
    </row>
    <row r="595" ht="15.75" customHeight="1">
      <c r="F595" s="5"/>
      <c r="G595" s="5"/>
      <c r="H595" s="5"/>
    </row>
    <row r="596" ht="15.75" customHeight="1">
      <c r="F596" s="5"/>
      <c r="G596" s="5"/>
      <c r="H596" s="5"/>
    </row>
    <row r="597" ht="15.75" customHeight="1">
      <c r="F597" s="5"/>
      <c r="G597" s="5"/>
      <c r="H597" s="5"/>
    </row>
    <row r="598" ht="15.75" customHeight="1">
      <c r="F598" s="5"/>
      <c r="G598" s="5"/>
      <c r="H598" s="5"/>
    </row>
    <row r="599" ht="15.75" customHeight="1">
      <c r="F599" s="5"/>
      <c r="G599" s="5"/>
      <c r="H599" s="5"/>
    </row>
    <row r="600" ht="15.75" customHeight="1">
      <c r="F600" s="5"/>
      <c r="G600" s="5"/>
      <c r="H600" s="5"/>
    </row>
    <row r="601" ht="15.75" customHeight="1">
      <c r="F601" s="5"/>
      <c r="G601" s="5"/>
      <c r="H601" s="5"/>
    </row>
    <row r="602" ht="15.75" customHeight="1">
      <c r="F602" s="5"/>
      <c r="G602" s="5"/>
      <c r="H602" s="5"/>
    </row>
    <row r="603" ht="15.75" customHeight="1">
      <c r="F603" s="5"/>
      <c r="G603" s="5"/>
      <c r="H603" s="5"/>
    </row>
    <row r="604" ht="15.75" customHeight="1">
      <c r="F604" s="5"/>
      <c r="G604" s="5"/>
      <c r="H604" s="5"/>
    </row>
    <row r="605" ht="15.75" customHeight="1">
      <c r="F605" s="5"/>
      <c r="G605" s="5"/>
      <c r="H605" s="5"/>
    </row>
    <row r="606" ht="15.75" customHeight="1">
      <c r="F606" s="5"/>
      <c r="G606" s="5"/>
      <c r="H606" s="5"/>
    </row>
    <row r="607" ht="15.75" customHeight="1">
      <c r="F607" s="5"/>
      <c r="G607" s="5"/>
      <c r="H607" s="5"/>
    </row>
    <row r="608" ht="15.75" customHeight="1">
      <c r="F608" s="5"/>
      <c r="G608" s="5"/>
      <c r="H608" s="5"/>
    </row>
    <row r="609" ht="15.75" customHeight="1">
      <c r="F609" s="5"/>
      <c r="G609" s="5"/>
      <c r="H609" s="5"/>
    </row>
    <row r="610" ht="15.75" customHeight="1">
      <c r="F610" s="5"/>
      <c r="G610" s="5"/>
      <c r="H610" s="5"/>
    </row>
    <row r="611" ht="15.75" customHeight="1">
      <c r="F611" s="5"/>
      <c r="G611" s="5"/>
      <c r="H611" s="5"/>
    </row>
    <row r="612" ht="15.75" customHeight="1">
      <c r="F612" s="5"/>
      <c r="G612" s="5"/>
      <c r="H612" s="5"/>
    </row>
    <row r="613" ht="15.75" customHeight="1">
      <c r="F613" s="5"/>
      <c r="G613" s="5"/>
      <c r="H613" s="5"/>
    </row>
    <row r="614" ht="15.75" customHeight="1">
      <c r="F614" s="5"/>
      <c r="G614" s="5"/>
      <c r="H614" s="5"/>
    </row>
    <row r="615" ht="15.75" customHeight="1">
      <c r="F615" s="5"/>
      <c r="G615" s="5"/>
      <c r="H615" s="5"/>
    </row>
    <row r="616" ht="15.75" customHeight="1">
      <c r="F616" s="5"/>
      <c r="G616" s="5"/>
      <c r="H616" s="5"/>
    </row>
    <row r="617" ht="15.75" customHeight="1">
      <c r="F617" s="5"/>
      <c r="G617" s="5"/>
      <c r="H617" s="5"/>
    </row>
    <row r="618" ht="15.75" customHeight="1">
      <c r="F618" s="5"/>
      <c r="G618" s="5"/>
      <c r="H618" s="5"/>
    </row>
    <row r="619" ht="15.75" customHeight="1">
      <c r="F619" s="5"/>
      <c r="G619" s="5"/>
      <c r="H619" s="5"/>
    </row>
    <row r="620" ht="15.75" customHeight="1">
      <c r="F620" s="5"/>
      <c r="G620" s="5"/>
      <c r="H620" s="5"/>
    </row>
    <row r="621" ht="15.75" customHeight="1">
      <c r="F621" s="5"/>
      <c r="G621" s="5"/>
      <c r="H621" s="5"/>
    </row>
    <row r="622" ht="15.75" customHeight="1">
      <c r="F622" s="5"/>
      <c r="G622" s="5"/>
      <c r="H622" s="5"/>
    </row>
    <row r="623" ht="15.75" customHeight="1">
      <c r="F623" s="5"/>
      <c r="G623" s="5"/>
      <c r="H623" s="5"/>
    </row>
    <row r="624" ht="15.75" customHeight="1">
      <c r="F624" s="5"/>
      <c r="G624" s="5"/>
      <c r="H624" s="5"/>
    </row>
    <row r="625" ht="15.75" customHeight="1">
      <c r="F625" s="5"/>
      <c r="G625" s="5"/>
      <c r="H625" s="5"/>
    </row>
    <row r="626" ht="15.75" customHeight="1">
      <c r="F626" s="5"/>
      <c r="G626" s="5"/>
      <c r="H626" s="5"/>
    </row>
    <row r="627" ht="15.75" customHeight="1">
      <c r="F627" s="5"/>
      <c r="G627" s="5"/>
      <c r="H627" s="5"/>
    </row>
    <row r="628" ht="15.75" customHeight="1">
      <c r="F628" s="5"/>
      <c r="G628" s="5"/>
      <c r="H628" s="5"/>
    </row>
    <row r="629" ht="15.75" customHeight="1">
      <c r="F629" s="5"/>
      <c r="G629" s="5"/>
      <c r="H629" s="5"/>
    </row>
    <row r="630" ht="15.75" customHeight="1">
      <c r="F630" s="5"/>
      <c r="G630" s="5"/>
      <c r="H630" s="5"/>
    </row>
    <row r="631" ht="15.75" customHeight="1">
      <c r="F631" s="5"/>
      <c r="G631" s="5"/>
      <c r="H631" s="5"/>
    </row>
    <row r="632" ht="15.75" customHeight="1">
      <c r="F632" s="5"/>
      <c r="G632" s="5"/>
      <c r="H632" s="5"/>
    </row>
    <row r="633" ht="15.75" customHeight="1">
      <c r="F633" s="5"/>
      <c r="G633" s="5"/>
      <c r="H633" s="5"/>
    </row>
    <row r="634" ht="15.75" customHeight="1">
      <c r="F634" s="5"/>
      <c r="G634" s="5"/>
      <c r="H634" s="5"/>
    </row>
    <row r="635" ht="15.75" customHeight="1">
      <c r="F635" s="5"/>
      <c r="G635" s="5"/>
      <c r="H635" s="5"/>
    </row>
    <row r="636" ht="15.75" customHeight="1">
      <c r="F636" s="5"/>
      <c r="G636" s="5"/>
      <c r="H636" s="5"/>
    </row>
    <row r="637" ht="15.75" customHeight="1">
      <c r="F637" s="5"/>
      <c r="G637" s="5"/>
      <c r="H637" s="5"/>
    </row>
    <row r="638" ht="15.75" customHeight="1">
      <c r="F638" s="5"/>
      <c r="G638" s="5"/>
      <c r="H638" s="5"/>
    </row>
    <row r="639" ht="15.75" customHeight="1">
      <c r="F639" s="5"/>
      <c r="G639" s="5"/>
      <c r="H639" s="5"/>
    </row>
    <row r="640" ht="15.75" customHeight="1">
      <c r="F640" s="5"/>
      <c r="G640" s="5"/>
      <c r="H640" s="5"/>
    </row>
    <row r="641" ht="15.75" customHeight="1">
      <c r="F641" s="5"/>
      <c r="G641" s="5"/>
      <c r="H641" s="5"/>
    </row>
    <row r="642" ht="15.75" customHeight="1">
      <c r="F642" s="5"/>
      <c r="G642" s="5"/>
      <c r="H642" s="5"/>
    </row>
    <row r="643" ht="15.75" customHeight="1">
      <c r="F643" s="5"/>
      <c r="G643" s="5"/>
      <c r="H643" s="5"/>
    </row>
    <row r="644" ht="15.75" customHeight="1">
      <c r="F644" s="5"/>
      <c r="G644" s="5"/>
      <c r="H644" s="5"/>
    </row>
    <row r="645" ht="15.75" customHeight="1">
      <c r="F645" s="5"/>
      <c r="G645" s="5"/>
      <c r="H645" s="5"/>
    </row>
    <row r="646" ht="15.75" customHeight="1">
      <c r="F646" s="5"/>
      <c r="G646" s="5"/>
      <c r="H646" s="5"/>
    </row>
    <row r="647" ht="15.75" customHeight="1">
      <c r="F647" s="5"/>
      <c r="G647" s="5"/>
      <c r="H647" s="5"/>
    </row>
    <row r="648" ht="15.75" customHeight="1">
      <c r="F648" s="5"/>
      <c r="G648" s="5"/>
      <c r="H648" s="5"/>
    </row>
    <row r="649" ht="15.75" customHeight="1">
      <c r="F649" s="5"/>
      <c r="G649" s="5"/>
      <c r="H649" s="5"/>
    </row>
    <row r="650" ht="15.75" customHeight="1">
      <c r="F650" s="5"/>
      <c r="G650" s="5"/>
      <c r="H650" s="5"/>
    </row>
    <row r="651" ht="15.75" customHeight="1">
      <c r="F651" s="5"/>
      <c r="G651" s="5"/>
      <c r="H651" s="5"/>
    </row>
    <row r="652" ht="15.75" customHeight="1">
      <c r="F652" s="5"/>
      <c r="G652" s="5"/>
      <c r="H652" s="5"/>
    </row>
    <row r="653" ht="15.75" customHeight="1">
      <c r="F653" s="5"/>
      <c r="G653" s="5"/>
      <c r="H653" s="5"/>
    </row>
    <row r="654" ht="15.75" customHeight="1">
      <c r="F654" s="5"/>
      <c r="G654" s="5"/>
      <c r="H654" s="5"/>
    </row>
    <row r="655" ht="15.75" customHeight="1">
      <c r="F655" s="5"/>
      <c r="G655" s="5"/>
      <c r="H655" s="5"/>
    </row>
    <row r="656" ht="15.75" customHeight="1">
      <c r="F656" s="5"/>
      <c r="G656" s="5"/>
      <c r="H656" s="5"/>
    </row>
    <row r="657" ht="15.75" customHeight="1">
      <c r="F657" s="5"/>
      <c r="G657" s="5"/>
      <c r="H657" s="5"/>
    </row>
    <row r="658" ht="15.75" customHeight="1">
      <c r="F658" s="5"/>
      <c r="G658" s="5"/>
      <c r="H658" s="5"/>
    </row>
    <row r="659" ht="15.75" customHeight="1">
      <c r="F659" s="5"/>
      <c r="G659" s="5"/>
      <c r="H659" s="5"/>
    </row>
    <row r="660" ht="15.75" customHeight="1">
      <c r="F660" s="5"/>
      <c r="G660" s="5"/>
      <c r="H660" s="5"/>
    </row>
    <row r="661" ht="15.75" customHeight="1">
      <c r="F661" s="5"/>
      <c r="G661" s="5"/>
      <c r="H661" s="5"/>
    </row>
    <row r="662" ht="15.75" customHeight="1">
      <c r="F662" s="5"/>
      <c r="G662" s="5"/>
      <c r="H662" s="5"/>
    </row>
    <row r="663" ht="15.75" customHeight="1">
      <c r="F663" s="5"/>
      <c r="G663" s="5"/>
      <c r="H663" s="5"/>
    </row>
    <row r="664" ht="15.75" customHeight="1">
      <c r="F664" s="5"/>
      <c r="G664" s="5"/>
      <c r="H664" s="5"/>
    </row>
    <row r="665" ht="15.75" customHeight="1">
      <c r="F665" s="5"/>
      <c r="G665" s="5"/>
      <c r="H665" s="5"/>
    </row>
    <row r="666" ht="15.75" customHeight="1">
      <c r="F666" s="5"/>
      <c r="G666" s="5"/>
      <c r="H666" s="5"/>
    </row>
    <row r="667" ht="15.75" customHeight="1">
      <c r="F667" s="5"/>
      <c r="G667" s="5"/>
      <c r="H667" s="5"/>
    </row>
    <row r="668" ht="15.75" customHeight="1">
      <c r="F668" s="5"/>
      <c r="G668" s="5"/>
      <c r="H668" s="5"/>
    </row>
    <row r="669" ht="15.75" customHeight="1">
      <c r="F669" s="5"/>
      <c r="G669" s="5"/>
      <c r="H669" s="5"/>
    </row>
    <row r="670" ht="15.75" customHeight="1">
      <c r="F670" s="5"/>
      <c r="G670" s="5"/>
      <c r="H670" s="5"/>
    </row>
    <row r="671" ht="15.75" customHeight="1">
      <c r="F671" s="5"/>
      <c r="G671" s="5"/>
      <c r="H671" s="5"/>
    </row>
    <row r="672" ht="15.75" customHeight="1">
      <c r="F672" s="5"/>
      <c r="G672" s="5"/>
      <c r="H672" s="5"/>
    </row>
    <row r="673" ht="15.75" customHeight="1">
      <c r="F673" s="5"/>
      <c r="G673" s="5"/>
      <c r="H673" s="5"/>
    </row>
    <row r="674" ht="15.75" customHeight="1">
      <c r="F674" s="5"/>
      <c r="G674" s="5"/>
      <c r="H674" s="5"/>
    </row>
    <row r="675" ht="15.75" customHeight="1">
      <c r="F675" s="5"/>
      <c r="G675" s="5"/>
      <c r="H675" s="5"/>
    </row>
    <row r="676" ht="15.75" customHeight="1">
      <c r="F676" s="5"/>
      <c r="G676" s="5"/>
      <c r="H676" s="5"/>
    </row>
    <row r="677" ht="15.75" customHeight="1">
      <c r="F677" s="5"/>
      <c r="G677" s="5"/>
      <c r="H677" s="5"/>
    </row>
    <row r="678" ht="15.75" customHeight="1">
      <c r="F678" s="5"/>
      <c r="G678" s="5"/>
      <c r="H678" s="5"/>
    </row>
    <row r="679" ht="15.75" customHeight="1">
      <c r="F679" s="5"/>
      <c r="G679" s="5"/>
      <c r="H679" s="5"/>
    </row>
    <row r="680" ht="15.75" customHeight="1">
      <c r="F680" s="5"/>
      <c r="G680" s="5"/>
      <c r="H680" s="5"/>
    </row>
    <row r="681" ht="15.75" customHeight="1">
      <c r="F681" s="5"/>
      <c r="G681" s="5"/>
      <c r="H681" s="5"/>
    </row>
    <row r="682" ht="15.75" customHeight="1">
      <c r="F682" s="5"/>
      <c r="G682" s="5"/>
      <c r="H682" s="5"/>
    </row>
    <row r="683" ht="15.75" customHeight="1">
      <c r="F683" s="5"/>
      <c r="G683" s="5"/>
      <c r="H683" s="5"/>
    </row>
    <row r="684" ht="15.75" customHeight="1">
      <c r="F684" s="5"/>
      <c r="G684" s="5"/>
      <c r="H684" s="5"/>
    </row>
    <row r="685" ht="15.75" customHeight="1">
      <c r="F685" s="5"/>
      <c r="G685" s="5"/>
      <c r="H685" s="5"/>
    </row>
    <row r="686" ht="15.75" customHeight="1">
      <c r="F686" s="5"/>
      <c r="G686" s="5"/>
      <c r="H686" s="5"/>
    </row>
    <row r="687" ht="15.75" customHeight="1">
      <c r="F687" s="5"/>
      <c r="G687" s="5"/>
      <c r="H687" s="5"/>
    </row>
    <row r="688" ht="15.75" customHeight="1">
      <c r="F688" s="5"/>
      <c r="G688" s="5"/>
      <c r="H688" s="5"/>
    </row>
    <row r="689" ht="15.75" customHeight="1">
      <c r="F689" s="5"/>
      <c r="G689" s="5"/>
      <c r="H689" s="5"/>
    </row>
    <row r="690" ht="15.75" customHeight="1">
      <c r="F690" s="5"/>
      <c r="G690" s="5"/>
      <c r="H690" s="5"/>
    </row>
    <row r="691" ht="15.75" customHeight="1">
      <c r="F691" s="5"/>
      <c r="G691" s="5"/>
      <c r="H691" s="5"/>
    </row>
    <row r="692" ht="15.75" customHeight="1">
      <c r="F692" s="5"/>
      <c r="G692" s="5"/>
      <c r="H692" s="5"/>
    </row>
    <row r="693" ht="15.75" customHeight="1">
      <c r="F693" s="5"/>
      <c r="G693" s="5"/>
      <c r="H693" s="5"/>
    </row>
    <row r="694" ht="15.75" customHeight="1">
      <c r="F694" s="5"/>
      <c r="G694" s="5"/>
      <c r="H694" s="5"/>
    </row>
    <row r="695" ht="15.75" customHeight="1">
      <c r="F695" s="5"/>
      <c r="G695" s="5"/>
      <c r="H695" s="5"/>
    </row>
    <row r="696" ht="15.75" customHeight="1">
      <c r="F696" s="5"/>
      <c r="G696" s="5"/>
      <c r="H696" s="5"/>
    </row>
    <row r="697" ht="15.75" customHeight="1">
      <c r="F697" s="5"/>
      <c r="G697" s="5"/>
      <c r="H697" s="5"/>
    </row>
    <row r="698" ht="15.75" customHeight="1">
      <c r="F698" s="5"/>
      <c r="G698" s="5"/>
      <c r="H698" s="5"/>
    </row>
    <row r="699" ht="15.75" customHeight="1">
      <c r="F699" s="5"/>
      <c r="G699" s="5"/>
      <c r="H699" s="5"/>
    </row>
    <row r="700" ht="15.75" customHeight="1">
      <c r="F700" s="5"/>
      <c r="G700" s="5"/>
      <c r="H700" s="5"/>
    </row>
    <row r="701" ht="15.75" customHeight="1">
      <c r="F701" s="5"/>
      <c r="G701" s="5"/>
      <c r="H701" s="5"/>
    </row>
    <row r="702" ht="15.75" customHeight="1">
      <c r="F702" s="5"/>
      <c r="G702" s="5"/>
      <c r="H702" s="5"/>
    </row>
    <row r="703" ht="15.75" customHeight="1">
      <c r="F703" s="5"/>
      <c r="G703" s="5"/>
      <c r="H703" s="5"/>
    </row>
    <row r="704" ht="15.75" customHeight="1">
      <c r="F704" s="5"/>
      <c r="G704" s="5"/>
      <c r="H704" s="5"/>
    </row>
    <row r="705" ht="15.75" customHeight="1">
      <c r="F705" s="5"/>
      <c r="G705" s="5"/>
      <c r="H705" s="5"/>
    </row>
    <row r="706" ht="15.75" customHeight="1">
      <c r="F706" s="5"/>
      <c r="G706" s="5"/>
      <c r="H706" s="5"/>
    </row>
    <row r="707" ht="15.75" customHeight="1">
      <c r="F707" s="5"/>
      <c r="G707" s="5"/>
      <c r="H707" s="5"/>
    </row>
    <row r="708" ht="15.75" customHeight="1">
      <c r="F708" s="5"/>
      <c r="G708" s="5"/>
      <c r="H708" s="5"/>
    </row>
    <row r="709" ht="15.75" customHeight="1">
      <c r="F709" s="5"/>
      <c r="G709" s="5"/>
      <c r="H709" s="5"/>
    </row>
    <row r="710" ht="15.75" customHeight="1">
      <c r="F710" s="5"/>
      <c r="G710" s="5"/>
      <c r="H710" s="5"/>
    </row>
    <row r="711" ht="15.75" customHeight="1">
      <c r="F711" s="5"/>
      <c r="G711" s="5"/>
      <c r="H711" s="5"/>
    </row>
    <row r="712" ht="15.75" customHeight="1">
      <c r="F712" s="5"/>
      <c r="G712" s="5"/>
      <c r="H712" s="5"/>
    </row>
    <row r="713" ht="15.75" customHeight="1">
      <c r="F713" s="5"/>
      <c r="G713" s="5"/>
      <c r="H713" s="5"/>
    </row>
    <row r="714" ht="15.75" customHeight="1">
      <c r="F714" s="5"/>
      <c r="G714" s="5"/>
      <c r="H714" s="5"/>
    </row>
    <row r="715" ht="15.75" customHeight="1">
      <c r="F715" s="5"/>
      <c r="G715" s="5"/>
      <c r="H715" s="5"/>
    </row>
    <row r="716" ht="15.75" customHeight="1">
      <c r="F716" s="5"/>
      <c r="G716" s="5"/>
      <c r="H716" s="5"/>
    </row>
    <row r="717" ht="15.75" customHeight="1">
      <c r="F717" s="5"/>
      <c r="G717" s="5"/>
      <c r="H717" s="5"/>
    </row>
    <row r="718" ht="15.75" customHeight="1">
      <c r="F718" s="5"/>
      <c r="G718" s="5"/>
      <c r="H718" s="5"/>
    </row>
    <row r="719" ht="15.75" customHeight="1">
      <c r="F719" s="5"/>
      <c r="G719" s="5"/>
      <c r="H719" s="5"/>
    </row>
    <row r="720" ht="15.75" customHeight="1">
      <c r="F720" s="5"/>
      <c r="G720" s="5"/>
      <c r="H720" s="5"/>
    </row>
    <row r="721" ht="15.75" customHeight="1">
      <c r="F721" s="5"/>
      <c r="G721" s="5"/>
      <c r="H721" s="5"/>
    </row>
    <row r="722" ht="15.75" customHeight="1">
      <c r="F722" s="5"/>
      <c r="G722" s="5"/>
      <c r="H722" s="5"/>
    </row>
    <row r="723" ht="15.75" customHeight="1">
      <c r="F723" s="5"/>
      <c r="G723" s="5"/>
      <c r="H723" s="5"/>
    </row>
    <row r="724" ht="15.75" customHeight="1">
      <c r="F724" s="5"/>
      <c r="G724" s="5"/>
      <c r="H724" s="5"/>
    </row>
    <row r="725" ht="15.75" customHeight="1">
      <c r="F725" s="5"/>
      <c r="G725" s="5"/>
      <c r="H725" s="5"/>
    </row>
    <row r="726" ht="15.75" customHeight="1">
      <c r="F726" s="5"/>
      <c r="G726" s="5"/>
      <c r="H726" s="5"/>
    </row>
    <row r="727" ht="15.75" customHeight="1">
      <c r="F727" s="5"/>
      <c r="G727" s="5"/>
      <c r="H727" s="5"/>
    </row>
    <row r="728" ht="15.75" customHeight="1">
      <c r="F728" s="5"/>
      <c r="G728" s="5"/>
      <c r="H728" s="5"/>
    </row>
    <row r="729" ht="15.75" customHeight="1">
      <c r="F729" s="5"/>
      <c r="G729" s="5"/>
      <c r="H729" s="5"/>
    </row>
    <row r="730" ht="15.75" customHeight="1">
      <c r="F730" s="5"/>
      <c r="G730" s="5"/>
      <c r="H730" s="5"/>
    </row>
    <row r="731" ht="15.75" customHeight="1">
      <c r="F731" s="5"/>
      <c r="G731" s="5"/>
      <c r="H731" s="5"/>
    </row>
    <row r="732" ht="15.75" customHeight="1">
      <c r="F732" s="5"/>
      <c r="G732" s="5"/>
      <c r="H732" s="5"/>
    </row>
    <row r="733" ht="15.75" customHeight="1">
      <c r="F733" s="5"/>
      <c r="G733" s="5"/>
      <c r="H733" s="5"/>
    </row>
    <row r="734" ht="15.75" customHeight="1">
      <c r="F734" s="5"/>
      <c r="G734" s="5"/>
      <c r="H734" s="5"/>
    </row>
    <row r="735" ht="15.75" customHeight="1">
      <c r="F735" s="5"/>
      <c r="G735" s="5"/>
      <c r="H735" s="5"/>
    </row>
    <row r="736" ht="15.75" customHeight="1">
      <c r="F736" s="5"/>
      <c r="G736" s="5"/>
      <c r="H736" s="5"/>
    </row>
    <row r="737" ht="15.75" customHeight="1">
      <c r="F737" s="5"/>
      <c r="G737" s="5"/>
      <c r="H737" s="5"/>
    </row>
    <row r="738" ht="15.75" customHeight="1">
      <c r="F738" s="5"/>
      <c r="G738" s="5"/>
      <c r="H738" s="5"/>
    </row>
    <row r="739" ht="15.75" customHeight="1">
      <c r="F739" s="5"/>
      <c r="G739" s="5"/>
      <c r="H739" s="5"/>
    </row>
    <row r="740" ht="15.75" customHeight="1">
      <c r="F740" s="5"/>
      <c r="G740" s="5"/>
      <c r="H740" s="5"/>
    </row>
    <row r="741" ht="15.75" customHeight="1">
      <c r="F741" s="5"/>
      <c r="G741" s="5"/>
      <c r="H741" s="5"/>
    </row>
    <row r="742" ht="15.75" customHeight="1">
      <c r="F742" s="5"/>
      <c r="G742" s="5"/>
      <c r="H742" s="5"/>
    </row>
    <row r="743" ht="15.75" customHeight="1">
      <c r="F743" s="5"/>
      <c r="G743" s="5"/>
      <c r="H743" s="5"/>
    </row>
    <row r="744" ht="15.75" customHeight="1">
      <c r="F744" s="5"/>
      <c r="G744" s="5"/>
      <c r="H744" s="5"/>
    </row>
    <row r="745" ht="15.75" customHeight="1">
      <c r="F745" s="5"/>
      <c r="G745" s="5"/>
      <c r="H745" s="5"/>
    </row>
    <row r="746" ht="15.75" customHeight="1">
      <c r="F746" s="5"/>
      <c r="G746" s="5"/>
      <c r="H746" s="5"/>
    </row>
    <row r="747" ht="15.75" customHeight="1">
      <c r="F747" s="5"/>
      <c r="G747" s="5"/>
      <c r="H747" s="5"/>
    </row>
    <row r="748" ht="15.75" customHeight="1">
      <c r="F748" s="5"/>
      <c r="G748" s="5"/>
      <c r="H748" s="5"/>
    </row>
    <row r="749" ht="15.75" customHeight="1">
      <c r="F749" s="5"/>
      <c r="G749" s="5"/>
      <c r="H749" s="5"/>
    </row>
    <row r="750" ht="15.75" customHeight="1">
      <c r="F750" s="5"/>
      <c r="G750" s="5"/>
      <c r="H750" s="5"/>
    </row>
    <row r="751" ht="15.75" customHeight="1">
      <c r="F751" s="5"/>
      <c r="G751" s="5"/>
      <c r="H751" s="5"/>
    </row>
    <row r="752" ht="15.75" customHeight="1">
      <c r="F752" s="5"/>
      <c r="G752" s="5"/>
      <c r="H752" s="5"/>
    </row>
    <row r="753" ht="15.75" customHeight="1">
      <c r="F753" s="5"/>
      <c r="G753" s="5"/>
      <c r="H753" s="5"/>
    </row>
    <row r="754" ht="15.75" customHeight="1">
      <c r="F754" s="5"/>
      <c r="G754" s="5"/>
      <c r="H754" s="5"/>
    </row>
    <row r="755" ht="15.75" customHeight="1">
      <c r="F755" s="5"/>
      <c r="G755" s="5"/>
      <c r="H755" s="5"/>
    </row>
    <row r="756" ht="15.75" customHeight="1">
      <c r="F756" s="5"/>
      <c r="G756" s="5"/>
      <c r="H756" s="5"/>
    </row>
    <row r="757" ht="15.75" customHeight="1">
      <c r="F757" s="5"/>
      <c r="G757" s="5"/>
      <c r="H757" s="5"/>
    </row>
    <row r="758" ht="15.75" customHeight="1">
      <c r="F758" s="5"/>
      <c r="G758" s="5"/>
      <c r="H758" s="5"/>
    </row>
    <row r="759" ht="15.75" customHeight="1">
      <c r="F759" s="5"/>
      <c r="G759" s="5"/>
      <c r="H759" s="5"/>
    </row>
    <row r="760" ht="15.75" customHeight="1">
      <c r="F760" s="5"/>
      <c r="G760" s="5"/>
      <c r="H760" s="5"/>
    </row>
    <row r="761" ht="15.75" customHeight="1">
      <c r="F761" s="5"/>
      <c r="G761" s="5"/>
      <c r="H761" s="5"/>
    </row>
    <row r="762" ht="15.75" customHeight="1">
      <c r="F762" s="5"/>
      <c r="G762" s="5"/>
      <c r="H762" s="5"/>
    </row>
    <row r="763" ht="15.75" customHeight="1">
      <c r="F763" s="5"/>
      <c r="G763" s="5"/>
      <c r="H763" s="5"/>
    </row>
    <row r="764" ht="15.75" customHeight="1">
      <c r="F764" s="5"/>
      <c r="G764" s="5"/>
      <c r="H764" s="5"/>
    </row>
    <row r="765" ht="15.75" customHeight="1">
      <c r="F765" s="5"/>
      <c r="G765" s="5"/>
      <c r="H765" s="5"/>
    </row>
    <row r="766" ht="15.75" customHeight="1">
      <c r="F766" s="5"/>
      <c r="G766" s="5"/>
      <c r="H766" s="5"/>
    </row>
    <row r="767" ht="15.75" customHeight="1">
      <c r="F767" s="5"/>
      <c r="G767" s="5"/>
      <c r="H767" s="5"/>
    </row>
    <row r="768" ht="15.75" customHeight="1">
      <c r="F768" s="5"/>
      <c r="G768" s="5"/>
      <c r="H768" s="5"/>
    </row>
    <row r="769" ht="15.75" customHeight="1">
      <c r="F769" s="5"/>
      <c r="G769" s="5"/>
      <c r="H769" s="5"/>
    </row>
    <row r="770" ht="15.75" customHeight="1">
      <c r="F770" s="5"/>
      <c r="G770" s="5"/>
      <c r="H770" s="5"/>
    </row>
    <row r="771" ht="15.75" customHeight="1">
      <c r="F771" s="5"/>
      <c r="G771" s="5"/>
      <c r="H771" s="5"/>
    </row>
    <row r="772" ht="15.75" customHeight="1">
      <c r="F772" s="5"/>
      <c r="G772" s="5"/>
      <c r="H772" s="5"/>
    </row>
    <row r="773" ht="15.75" customHeight="1">
      <c r="F773" s="5"/>
      <c r="G773" s="5"/>
      <c r="H773" s="5"/>
    </row>
    <row r="774" ht="15.75" customHeight="1">
      <c r="F774" s="5"/>
      <c r="G774" s="5"/>
      <c r="H774" s="5"/>
    </row>
    <row r="775" ht="15.75" customHeight="1">
      <c r="F775" s="5"/>
      <c r="G775" s="5"/>
      <c r="H775" s="5"/>
    </row>
    <row r="776" ht="15.75" customHeight="1">
      <c r="F776" s="5"/>
      <c r="G776" s="5"/>
      <c r="H776" s="5"/>
    </row>
    <row r="777" ht="15.75" customHeight="1">
      <c r="F777" s="5"/>
      <c r="G777" s="5"/>
      <c r="H777" s="5"/>
    </row>
    <row r="778" ht="15.75" customHeight="1">
      <c r="F778" s="5"/>
      <c r="G778" s="5"/>
      <c r="H778" s="5"/>
    </row>
    <row r="779" ht="15.75" customHeight="1">
      <c r="F779" s="5"/>
      <c r="G779" s="5"/>
      <c r="H779" s="5"/>
    </row>
    <row r="780" ht="15.75" customHeight="1">
      <c r="F780" s="5"/>
      <c r="G780" s="5"/>
      <c r="H780" s="5"/>
    </row>
    <row r="781" ht="15.75" customHeight="1">
      <c r="F781" s="5"/>
      <c r="G781" s="5"/>
      <c r="H781" s="5"/>
    </row>
    <row r="782" ht="15.75" customHeight="1">
      <c r="F782" s="5"/>
      <c r="G782" s="5"/>
      <c r="H782" s="5"/>
    </row>
    <row r="783" ht="15.75" customHeight="1">
      <c r="F783" s="5"/>
      <c r="G783" s="5"/>
      <c r="H783" s="5"/>
    </row>
    <row r="784" ht="15.75" customHeight="1">
      <c r="F784" s="5"/>
      <c r="G784" s="5"/>
      <c r="H784" s="5"/>
    </row>
    <row r="785" ht="15.75" customHeight="1">
      <c r="F785" s="5"/>
      <c r="G785" s="5"/>
      <c r="H785" s="5"/>
    </row>
    <row r="786" ht="15.75" customHeight="1">
      <c r="F786" s="5"/>
      <c r="G786" s="5"/>
      <c r="H786" s="5"/>
    </row>
    <row r="787" ht="15.75" customHeight="1">
      <c r="F787" s="5"/>
      <c r="G787" s="5"/>
      <c r="H787" s="5"/>
    </row>
    <row r="788" ht="15.75" customHeight="1">
      <c r="F788" s="5"/>
      <c r="G788" s="5"/>
      <c r="H788" s="5"/>
    </row>
    <row r="789" ht="15.75" customHeight="1">
      <c r="F789" s="5"/>
      <c r="G789" s="5"/>
      <c r="H789" s="5"/>
    </row>
    <row r="790" ht="15.75" customHeight="1">
      <c r="F790" s="5"/>
      <c r="G790" s="5"/>
      <c r="H790" s="5"/>
    </row>
    <row r="791" ht="15.75" customHeight="1">
      <c r="F791" s="5"/>
      <c r="G791" s="5"/>
      <c r="H791" s="5"/>
    </row>
    <row r="792" ht="15.75" customHeight="1">
      <c r="F792" s="5"/>
      <c r="G792" s="5"/>
      <c r="H792" s="5"/>
    </row>
    <row r="793" ht="15.75" customHeight="1">
      <c r="F793" s="5"/>
      <c r="G793" s="5"/>
      <c r="H793" s="5"/>
    </row>
    <row r="794" ht="15.75" customHeight="1">
      <c r="F794" s="5"/>
      <c r="G794" s="5"/>
      <c r="H794" s="5"/>
    </row>
    <row r="795" ht="15.75" customHeight="1">
      <c r="F795" s="5"/>
      <c r="G795" s="5"/>
      <c r="H795" s="5"/>
    </row>
    <row r="796" ht="15.75" customHeight="1">
      <c r="F796" s="5"/>
      <c r="G796" s="5"/>
      <c r="H796" s="5"/>
    </row>
    <row r="797" ht="15.75" customHeight="1">
      <c r="F797" s="5"/>
      <c r="G797" s="5"/>
      <c r="H797" s="5"/>
    </row>
    <row r="798" ht="15.75" customHeight="1">
      <c r="F798" s="5"/>
      <c r="G798" s="5"/>
      <c r="H798" s="5"/>
    </row>
    <row r="799" ht="15.75" customHeight="1">
      <c r="F799" s="5"/>
      <c r="G799" s="5"/>
      <c r="H799" s="5"/>
    </row>
    <row r="800" ht="15.75" customHeight="1">
      <c r="F800" s="5"/>
      <c r="G800" s="5"/>
      <c r="H800" s="5"/>
    </row>
    <row r="801" ht="15.75" customHeight="1">
      <c r="F801" s="5"/>
      <c r="G801" s="5"/>
      <c r="H801" s="5"/>
    </row>
    <row r="802" ht="15.75" customHeight="1">
      <c r="F802" s="5"/>
      <c r="G802" s="5"/>
      <c r="H802" s="5"/>
    </row>
    <row r="803" ht="15.75" customHeight="1">
      <c r="F803" s="5"/>
      <c r="G803" s="5"/>
      <c r="H803" s="5"/>
    </row>
    <row r="804" ht="15.75" customHeight="1">
      <c r="F804" s="5"/>
      <c r="G804" s="5"/>
      <c r="H804" s="5"/>
    </row>
    <row r="805" ht="15.75" customHeight="1">
      <c r="F805" s="5"/>
      <c r="G805" s="5"/>
      <c r="H805" s="5"/>
    </row>
    <row r="806" ht="15.75" customHeight="1">
      <c r="F806" s="5"/>
      <c r="G806" s="5"/>
      <c r="H806" s="5"/>
    </row>
    <row r="807" ht="15.75" customHeight="1">
      <c r="F807" s="5"/>
      <c r="G807" s="5"/>
      <c r="H807" s="5"/>
    </row>
    <row r="808" ht="15.75" customHeight="1">
      <c r="F808" s="5"/>
      <c r="G808" s="5"/>
      <c r="H808" s="5"/>
    </row>
    <row r="809" ht="15.75" customHeight="1">
      <c r="F809" s="5"/>
      <c r="G809" s="5"/>
      <c r="H809" s="5"/>
    </row>
    <row r="810" ht="15.75" customHeight="1">
      <c r="F810" s="5"/>
      <c r="G810" s="5"/>
      <c r="H810" s="5"/>
    </row>
    <row r="811" ht="15.75" customHeight="1">
      <c r="F811" s="5"/>
      <c r="G811" s="5"/>
      <c r="H811" s="5"/>
    </row>
    <row r="812" ht="15.75" customHeight="1">
      <c r="F812" s="5"/>
      <c r="G812" s="5"/>
      <c r="H812" s="5"/>
    </row>
    <row r="813" ht="15.75" customHeight="1">
      <c r="F813" s="5"/>
      <c r="G813" s="5"/>
      <c r="H813" s="5"/>
    </row>
    <row r="814" ht="15.75" customHeight="1">
      <c r="F814" s="5"/>
      <c r="G814" s="5"/>
      <c r="H814" s="5"/>
    </row>
    <row r="815" ht="15.75" customHeight="1">
      <c r="F815" s="5"/>
      <c r="G815" s="5"/>
      <c r="H815" s="5"/>
    </row>
    <row r="816" ht="15.75" customHeight="1">
      <c r="F816" s="5"/>
      <c r="G816" s="5"/>
      <c r="H816" s="5"/>
    </row>
    <row r="817" ht="15.75" customHeight="1">
      <c r="F817" s="5"/>
      <c r="G817" s="5"/>
      <c r="H817" s="5"/>
    </row>
    <row r="818" ht="15.75" customHeight="1">
      <c r="F818" s="5"/>
      <c r="G818" s="5"/>
      <c r="H818" s="5"/>
    </row>
    <row r="819" ht="15.75" customHeight="1">
      <c r="F819" s="5"/>
      <c r="G819" s="5"/>
      <c r="H819" s="5"/>
    </row>
    <row r="820" ht="15.75" customHeight="1">
      <c r="F820" s="5"/>
      <c r="G820" s="5"/>
      <c r="H820" s="5"/>
    </row>
    <row r="821" ht="15.75" customHeight="1">
      <c r="F821" s="5"/>
      <c r="G821" s="5"/>
      <c r="H821" s="5"/>
    </row>
    <row r="822" ht="15.75" customHeight="1">
      <c r="F822" s="5"/>
      <c r="G822" s="5"/>
      <c r="H822" s="5"/>
    </row>
    <row r="823" ht="15.75" customHeight="1">
      <c r="F823" s="5"/>
      <c r="G823" s="5"/>
      <c r="H823" s="5"/>
    </row>
    <row r="824" ht="15.75" customHeight="1">
      <c r="F824" s="5"/>
      <c r="G824" s="5"/>
      <c r="H824" s="5"/>
    </row>
    <row r="825" ht="15.75" customHeight="1">
      <c r="F825" s="5"/>
      <c r="G825" s="5"/>
      <c r="H825" s="5"/>
    </row>
    <row r="826" ht="15.75" customHeight="1">
      <c r="F826" s="5"/>
      <c r="G826" s="5"/>
      <c r="H826" s="5"/>
    </row>
    <row r="827" ht="15.75" customHeight="1">
      <c r="F827" s="5"/>
      <c r="G827" s="5"/>
      <c r="H827" s="5"/>
    </row>
    <row r="828" ht="15.75" customHeight="1">
      <c r="F828" s="5"/>
      <c r="G828" s="5"/>
      <c r="H828" s="5"/>
    </row>
    <row r="829" ht="15.75" customHeight="1">
      <c r="F829" s="5"/>
      <c r="G829" s="5"/>
      <c r="H829" s="5"/>
    </row>
    <row r="830" ht="15.75" customHeight="1">
      <c r="F830" s="5"/>
      <c r="G830" s="5"/>
      <c r="H830" s="5"/>
    </row>
    <row r="831" ht="15.75" customHeight="1">
      <c r="F831" s="5"/>
      <c r="G831" s="5"/>
      <c r="H831" s="5"/>
    </row>
    <row r="832" ht="15.75" customHeight="1">
      <c r="F832" s="5"/>
      <c r="G832" s="5"/>
      <c r="H832" s="5"/>
    </row>
    <row r="833" ht="15.75" customHeight="1">
      <c r="F833" s="5"/>
      <c r="G833" s="5"/>
      <c r="H833" s="5"/>
    </row>
    <row r="834" ht="15.75" customHeight="1">
      <c r="F834" s="5"/>
      <c r="G834" s="5"/>
      <c r="H834" s="5"/>
    </row>
    <row r="835" ht="15.75" customHeight="1">
      <c r="F835" s="5"/>
      <c r="G835" s="5"/>
      <c r="H835" s="5"/>
    </row>
    <row r="836" ht="15.75" customHeight="1">
      <c r="F836" s="5"/>
      <c r="G836" s="5"/>
      <c r="H836" s="5"/>
    </row>
    <row r="837" ht="15.75" customHeight="1">
      <c r="F837" s="5"/>
      <c r="G837" s="5"/>
      <c r="H837" s="5"/>
    </row>
    <row r="838" ht="15.75" customHeight="1">
      <c r="F838" s="5"/>
      <c r="G838" s="5"/>
      <c r="H838" s="5"/>
    </row>
    <row r="839" ht="15.75" customHeight="1">
      <c r="F839" s="5"/>
      <c r="G839" s="5"/>
      <c r="H839" s="5"/>
    </row>
    <row r="840" ht="15.75" customHeight="1">
      <c r="F840" s="5"/>
      <c r="G840" s="5"/>
      <c r="H840" s="5"/>
    </row>
    <row r="841" ht="15.75" customHeight="1">
      <c r="F841" s="5"/>
      <c r="G841" s="5"/>
      <c r="H841" s="5"/>
    </row>
    <row r="842" ht="15.75" customHeight="1">
      <c r="F842" s="5"/>
      <c r="G842" s="5"/>
      <c r="H842" s="5"/>
    </row>
    <row r="843" ht="15.75" customHeight="1">
      <c r="F843" s="5"/>
      <c r="G843" s="5"/>
      <c r="H843" s="5"/>
    </row>
    <row r="844" ht="15.75" customHeight="1">
      <c r="F844" s="5"/>
      <c r="G844" s="5"/>
      <c r="H844" s="5"/>
    </row>
    <row r="845" ht="15.75" customHeight="1">
      <c r="F845" s="5"/>
      <c r="G845" s="5"/>
      <c r="H845" s="5"/>
    </row>
    <row r="846" ht="15.75" customHeight="1">
      <c r="F846" s="5"/>
      <c r="G846" s="5"/>
      <c r="H846" s="5"/>
    </row>
    <row r="847" ht="15.75" customHeight="1">
      <c r="F847" s="5"/>
      <c r="G847" s="5"/>
      <c r="H847" s="5"/>
    </row>
    <row r="848" ht="15.75" customHeight="1">
      <c r="F848" s="5"/>
      <c r="G848" s="5"/>
      <c r="H848" s="5"/>
    </row>
    <row r="849" ht="15.75" customHeight="1">
      <c r="F849" s="5"/>
      <c r="G849" s="5"/>
      <c r="H849" s="5"/>
    </row>
    <row r="850" ht="15.75" customHeight="1">
      <c r="F850" s="5"/>
      <c r="G850" s="5"/>
      <c r="H850" s="5"/>
    </row>
    <row r="851" ht="15.75" customHeight="1">
      <c r="F851" s="5"/>
      <c r="G851" s="5"/>
      <c r="H851" s="5"/>
    </row>
    <row r="852" ht="15.75" customHeight="1">
      <c r="F852" s="5"/>
      <c r="G852" s="5"/>
      <c r="H852" s="5"/>
    </row>
    <row r="853" ht="15.75" customHeight="1">
      <c r="F853" s="5"/>
      <c r="G853" s="5"/>
      <c r="H853" s="5"/>
    </row>
    <row r="854" ht="15.75" customHeight="1">
      <c r="F854" s="5"/>
      <c r="G854" s="5"/>
      <c r="H854" s="5"/>
    </row>
    <row r="855" ht="15.75" customHeight="1">
      <c r="F855" s="5"/>
      <c r="G855" s="5"/>
      <c r="H855" s="5"/>
    </row>
    <row r="856" ht="15.75" customHeight="1">
      <c r="F856" s="5"/>
      <c r="G856" s="5"/>
      <c r="H856" s="5"/>
    </row>
    <row r="857" ht="15.75" customHeight="1">
      <c r="F857" s="5"/>
      <c r="G857" s="5"/>
      <c r="H857" s="5"/>
    </row>
    <row r="858" ht="15.75" customHeight="1">
      <c r="F858" s="5"/>
      <c r="G858" s="5"/>
      <c r="H858" s="5"/>
    </row>
    <row r="859" ht="15.75" customHeight="1">
      <c r="F859" s="5"/>
      <c r="G859" s="5"/>
      <c r="H859" s="5"/>
    </row>
    <row r="860" ht="15.75" customHeight="1">
      <c r="F860" s="5"/>
      <c r="G860" s="5"/>
      <c r="H860" s="5"/>
    </row>
    <row r="861" ht="15.75" customHeight="1">
      <c r="F861" s="5"/>
      <c r="G861" s="5"/>
      <c r="H861" s="5"/>
    </row>
    <row r="862" ht="15.75" customHeight="1">
      <c r="F862" s="5"/>
      <c r="G862" s="5"/>
      <c r="H862" s="5"/>
    </row>
    <row r="863" ht="15.75" customHeight="1">
      <c r="F863" s="5"/>
      <c r="G863" s="5"/>
      <c r="H863" s="5"/>
    </row>
    <row r="864" ht="15.75" customHeight="1">
      <c r="F864" s="5"/>
      <c r="G864" s="5"/>
      <c r="H864" s="5"/>
    </row>
    <row r="865" ht="15.75" customHeight="1">
      <c r="F865" s="5"/>
      <c r="G865" s="5"/>
      <c r="H865" s="5"/>
    </row>
    <row r="866" ht="15.75" customHeight="1">
      <c r="F866" s="5"/>
      <c r="G866" s="5"/>
      <c r="H866" s="5"/>
    </row>
    <row r="867" ht="15.75" customHeight="1">
      <c r="F867" s="5"/>
      <c r="G867" s="5"/>
      <c r="H867" s="5"/>
    </row>
    <row r="868" ht="15.75" customHeight="1">
      <c r="F868" s="5"/>
      <c r="G868" s="5"/>
      <c r="H868" s="5"/>
    </row>
    <row r="869" ht="15.75" customHeight="1">
      <c r="F869" s="5"/>
      <c r="G869" s="5"/>
      <c r="H869" s="5"/>
    </row>
    <row r="870" ht="15.75" customHeight="1">
      <c r="F870" s="5"/>
      <c r="G870" s="5"/>
      <c r="H870" s="5"/>
    </row>
    <row r="871" ht="15.75" customHeight="1">
      <c r="F871" s="5"/>
      <c r="G871" s="5"/>
      <c r="H871" s="5"/>
    </row>
    <row r="872" ht="15.75" customHeight="1">
      <c r="F872" s="5"/>
      <c r="G872" s="5"/>
      <c r="H872" s="5"/>
    </row>
    <row r="873" ht="15.75" customHeight="1">
      <c r="F873" s="5"/>
      <c r="G873" s="5"/>
      <c r="H873" s="5"/>
    </row>
    <row r="874" ht="15.75" customHeight="1">
      <c r="F874" s="5"/>
      <c r="G874" s="5"/>
      <c r="H874" s="5"/>
    </row>
    <row r="875" ht="15.75" customHeight="1">
      <c r="F875" s="5"/>
      <c r="G875" s="5"/>
      <c r="H875" s="5"/>
    </row>
    <row r="876" ht="15.75" customHeight="1">
      <c r="F876" s="5"/>
      <c r="G876" s="5"/>
      <c r="H876" s="5"/>
    </row>
    <row r="877" ht="15.75" customHeight="1">
      <c r="F877" s="5"/>
      <c r="G877" s="5"/>
      <c r="H877" s="5"/>
    </row>
    <row r="878" ht="15.75" customHeight="1">
      <c r="F878" s="5"/>
      <c r="G878" s="5"/>
      <c r="H878" s="5"/>
    </row>
    <row r="879" ht="15.75" customHeight="1">
      <c r="F879" s="5"/>
      <c r="G879" s="5"/>
      <c r="H879" s="5"/>
    </row>
    <row r="880" ht="15.75" customHeight="1">
      <c r="F880" s="5"/>
      <c r="G880" s="5"/>
      <c r="H880" s="5"/>
    </row>
    <row r="881" ht="15.75" customHeight="1">
      <c r="F881" s="5"/>
      <c r="G881" s="5"/>
      <c r="H881" s="5"/>
    </row>
    <row r="882" ht="15.75" customHeight="1">
      <c r="F882" s="5"/>
      <c r="G882" s="5"/>
      <c r="H882" s="5"/>
    </row>
    <row r="883" ht="15.75" customHeight="1">
      <c r="F883" s="5"/>
      <c r="G883" s="5"/>
      <c r="H883" s="5"/>
    </row>
    <row r="884" ht="15.75" customHeight="1">
      <c r="F884" s="5"/>
      <c r="G884" s="5"/>
      <c r="H884" s="5"/>
    </row>
    <row r="885" ht="15.75" customHeight="1">
      <c r="F885" s="5"/>
      <c r="G885" s="5"/>
      <c r="H885" s="5"/>
    </row>
    <row r="886" ht="15.75" customHeight="1">
      <c r="F886" s="5"/>
      <c r="G886" s="5"/>
      <c r="H886" s="5"/>
    </row>
    <row r="887" ht="15.75" customHeight="1">
      <c r="F887" s="5"/>
      <c r="G887" s="5"/>
      <c r="H887" s="5"/>
    </row>
    <row r="888" ht="15.75" customHeight="1">
      <c r="F888" s="5"/>
      <c r="G888" s="5"/>
      <c r="H888" s="5"/>
    </row>
    <row r="889" ht="15.75" customHeight="1">
      <c r="F889" s="5"/>
      <c r="G889" s="5"/>
      <c r="H889" s="5"/>
    </row>
    <row r="890" ht="15.75" customHeight="1">
      <c r="F890" s="5"/>
      <c r="G890" s="5"/>
      <c r="H890" s="5"/>
    </row>
    <row r="891" ht="15.75" customHeight="1">
      <c r="F891" s="5"/>
      <c r="G891" s="5"/>
      <c r="H891" s="5"/>
    </row>
    <row r="892" ht="15.75" customHeight="1">
      <c r="F892" s="5"/>
      <c r="G892" s="5"/>
      <c r="H892" s="5"/>
    </row>
    <row r="893" ht="15.75" customHeight="1">
      <c r="F893" s="5"/>
      <c r="G893" s="5"/>
      <c r="H893" s="5"/>
    </row>
    <row r="894" ht="15.75" customHeight="1">
      <c r="F894" s="5"/>
      <c r="G894" s="5"/>
      <c r="H894" s="5"/>
    </row>
    <row r="895" ht="15.75" customHeight="1">
      <c r="F895" s="5"/>
      <c r="G895" s="5"/>
      <c r="H895" s="5"/>
    </row>
    <row r="896" ht="15.75" customHeight="1">
      <c r="F896" s="5"/>
      <c r="G896" s="5"/>
      <c r="H896" s="5"/>
    </row>
    <row r="897" ht="15.75" customHeight="1">
      <c r="F897" s="5"/>
      <c r="G897" s="5"/>
      <c r="H897" s="5"/>
    </row>
    <row r="898" ht="15.75" customHeight="1">
      <c r="F898" s="5"/>
      <c r="G898" s="5"/>
      <c r="H898" s="5"/>
    </row>
    <row r="899" ht="15.75" customHeight="1">
      <c r="F899" s="5"/>
      <c r="G899" s="5"/>
      <c r="H899" s="5"/>
    </row>
    <row r="900" ht="15.75" customHeight="1">
      <c r="F900" s="5"/>
      <c r="G900" s="5"/>
      <c r="H900" s="5"/>
    </row>
    <row r="901" ht="15.75" customHeight="1">
      <c r="F901" s="5"/>
      <c r="G901" s="5"/>
      <c r="H901" s="5"/>
    </row>
    <row r="902" ht="15.75" customHeight="1">
      <c r="F902" s="5"/>
      <c r="G902" s="5"/>
      <c r="H902" s="5"/>
    </row>
    <row r="903" ht="15.75" customHeight="1">
      <c r="F903" s="5"/>
      <c r="G903" s="5"/>
      <c r="H903" s="5"/>
    </row>
    <row r="904" ht="15.75" customHeight="1">
      <c r="F904" s="5"/>
      <c r="G904" s="5"/>
      <c r="H904" s="5"/>
    </row>
    <row r="905" ht="15.75" customHeight="1">
      <c r="F905" s="5"/>
      <c r="G905" s="5"/>
      <c r="H905" s="5"/>
    </row>
    <row r="906" ht="15.75" customHeight="1">
      <c r="F906" s="5"/>
      <c r="G906" s="5"/>
      <c r="H906" s="5"/>
    </row>
    <row r="907" ht="15.75" customHeight="1">
      <c r="F907" s="5"/>
      <c r="G907" s="5"/>
      <c r="H907" s="5"/>
    </row>
    <row r="908" ht="15.75" customHeight="1">
      <c r="F908" s="5"/>
      <c r="G908" s="5"/>
      <c r="H908" s="5"/>
    </row>
    <row r="909" ht="15.75" customHeight="1">
      <c r="F909" s="5"/>
      <c r="G909" s="5"/>
      <c r="H909" s="5"/>
    </row>
    <row r="910" ht="15.75" customHeight="1">
      <c r="F910" s="5"/>
      <c r="G910" s="5"/>
      <c r="H910" s="5"/>
    </row>
    <row r="911" ht="15.75" customHeight="1">
      <c r="F911" s="5"/>
      <c r="G911" s="5"/>
      <c r="H911" s="5"/>
    </row>
    <row r="912" ht="15.75" customHeight="1">
      <c r="F912" s="5"/>
      <c r="G912" s="5"/>
      <c r="H912" s="5"/>
    </row>
    <row r="913" ht="15.75" customHeight="1">
      <c r="F913" s="5"/>
      <c r="G913" s="5"/>
      <c r="H913" s="5"/>
    </row>
    <row r="914" ht="15.75" customHeight="1">
      <c r="F914" s="5"/>
      <c r="G914" s="5"/>
      <c r="H914" s="5"/>
    </row>
    <row r="915" ht="15.75" customHeight="1">
      <c r="F915" s="5"/>
      <c r="G915" s="5"/>
      <c r="H915" s="5"/>
    </row>
    <row r="916" ht="15.75" customHeight="1">
      <c r="F916" s="5"/>
      <c r="G916" s="5"/>
      <c r="H916" s="5"/>
    </row>
    <row r="917" ht="15.75" customHeight="1">
      <c r="F917" s="5"/>
      <c r="G917" s="5"/>
      <c r="H917" s="5"/>
    </row>
    <row r="918" ht="15.75" customHeight="1">
      <c r="F918" s="5"/>
      <c r="G918" s="5"/>
      <c r="H918" s="5"/>
    </row>
    <row r="919" ht="15.75" customHeight="1">
      <c r="F919" s="5"/>
      <c r="G919" s="5"/>
      <c r="H919" s="5"/>
    </row>
    <row r="920" ht="15.75" customHeight="1">
      <c r="F920" s="5"/>
      <c r="G920" s="5"/>
      <c r="H920" s="5"/>
    </row>
    <row r="921" ht="15.75" customHeight="1">
      <c r="F921" s="5"/>
      <c r="G921" s="5"/>
      <c r="H921" s="5"/>
    </row>
    <row r="922" ht="15.75" customHeight="1">
      <c r="F922" s="5"/>
      <c r="G922" s="5"/>
      <c r="H922" s="5"/>
    </row>
    <row r="923" ht="15.75" customHeight="1">
      <c r="F923" s="5"/>
      <c r="G923" s="5"/>
      <c r="H923" s="5"/>
    </row>
    <row r="924" ht="15.75" customHeight="1">
      <c r="F924" s="5"/>
      <c r="G924" s="5"/>
      <c r="H924" s="5"/>
    </row>
    <row r="925" ht="15.75" customHeight="1">
      <c r="F925" s="5"/>
      <c r="G925" s="5"/>
      <c r="H925" s="5"/>
    </row>
    <row r="926" ht="15.75" customHeight="1">
      <c r="F926" s="5"/>
      <c r="G926" s="5"/>
      <c r="H926" s="5"/>
    </row>
    <row r="927" ht="15.75" customHeight="1">
      <c r="F927" s="5"/>
      <c r="G927" s="5"/>
      <c r="H927" s="5"/>
    </row>
    <row r="928" ht="15.75" customHeight="1">
      <c r="F928" s="5"/>
      <c r="G928" s="5"/>
      <c r="H928" s="5"/>
    </row>
    <row r="929" ht="15.75" customHeight="1">
      <c r="F929" s="5"/>
      <c r="G929" s="5"/>
      <c r="H929" s="5"/>
    </row>
    <row r="930" ht="15.75" customHeight="1">
      <c r="F930" s="5"/>
      <c r="G930" s="5"/>
      <c r="H930" s="5"/>
    </row>
    <row r="931" ht="15.75" customHeight="1">
      <c r="F931" s="5"/>
      <c r="G931" s="5"/>
      <c r="H931" s="5"/>
    </row>
    <row r="932" ht="15.75" customHeight="1">
      <c r="F932" s="5"/>
      <c r="G932" s="5"/>
      <c r="H932" s="5"/>
    </row>
    <row r="933" ht="15.75" customHeight="1">
      <c r="F933" s="5"/>
      <c r="G933" s="5"/>
      <c r="H933" s="5"/>
    </row>
    <row r="934" ht="15.75" customHeight="1">
      <c r="F934" s="5"/>
      <c r="G934" s="5"/>
      <c r="H934" s="5"/>
    </row>
    <row r="935" ht="15.75" customHeight="1">
      <c r="F935" s="5"/>
      <c r="G935" s="5"/>
      <c r="H935" s="5"/>
    </row>
    <row r="936" ht="15.75" customHeight="1">
      <c r="F936" s="5"/>
      <c r="G936" s="5"/>
      <c r="H936" s="5"/>
    </row>
    <row r="937" ht="15.75" customHeight="1">
      <c r="F937" s="5"/>
      <c r="G937" s="5"/>
      <c r="H937" s="5"/>
    </row>
    <row r="938" ht="15.75" customHeight="1">
      <c r="F938" s="5"/>
      <c r="G938" s="5"/>
      <c r="H938" s="5"/>
    </row>
    <row r="939" ht="15.75" customHeight="1">
      <c r="F939" s="5"/>
      <c r="G939" s="5"/>
      <c r="H939" s="5"/>
    </row>
    <row r="940" ht="15.75" customHeight="1">
      <c r="F940" s="5"/>
      <c r="G940" s="5"/>
      <c r="H940" s="5"/>
    </row>
    <row r="941" ht="15.75" customHeight="1">
      <c r="F941" s="5"/>
      <c r="G941" s="5"/>
      <c r="H941" s="5"/>
    </row>
    <row r="942" ht="15.75" customHeight="1">
      <c r="F942" s="5"/>
      <c r="G942" s="5"/>
      <c r="H942" s="5"/>
    </row>
    <row r="943" ht="15.75" customHeight="1">
      <c r="F943" s="5"/>
      <c r="G943" s="5"/>
      <c r="H943" s="5"/>
    </row>
    <row r="944" ht="15.75" customHeight="1">
      <c r="F944" s="5"/>
      <c r="G944" s="5"/>
      <c r="H944" s="5"/>
    </row>
    <row r="945" ht="15.75" customHeight="1">
      <c r="F945" s="5"/>
      <c r="G945" s="5"/>
      <c r="H945" s="5"/>
    </row>
    <row r="946" ht="15.75" customHeight="1">
      <c r="F946" s="5"/>
      <c r="G946" s="5"/>
      <c r="H946" s="5"/>
    </row>
    <row r="947" ht="15.75" customHeight="1">
      <c r="F947" s="5"/>
      <c r="G947" s="5"/>
      <c r="H947" s="5"/>
    </row>
    <row r="948" ht="15.75" customHeight="1">
      <c r="F948" s="5"/>
      <c r="G948" s="5"/>
      <c r="H948" s="5"/>
    </row>
    <row r="949" ht="15.75" customHeight="1">
      <c r="F949" s="5"/>
      <c r="G949" s="5"/>
      <c r="H949" s="5"/>
    </row>
    <row r="950" ht="15.75" customHeight="1">
      <c r="F950" s="5"/>
      <c r="G950" s="5"/>
      <c r="H950" s="5"/>
    </row>
    <row r="951" ht="15.75" customHeight="1">
      <c r="F951" s="5"/>
      <c r="G951" s="5"/>
      <c r="H951" s="5"/>
    </row>
    <row r="952" ht="15.75" customHeight="1">
      <c r="F952" s="5"/>
      <c r="G952" s="5"/>
      <c r="H952" s="5"/>
    </row>
    <row r="953" ht="15.75" customHeight="1">
      <c r="F953" s="5"/>
      <c r="G953" s="5"/>
      <c r="H953" s="5"/>
    </row>
    <row r="954" ht="15.75" customHeight="1">
      <c r="F954" s="5"/>
      <c r="G954" s="5"/>
      <c r="H954" s="5"/>
    </row>
    <row r="955" ht="15.75" customHeight="1">
      <c r="F955" s="5"/>
      <c r="G955" s="5"/>
      <c r="H955" s="5"/>
    </row>
    <row r="956" ht="15.75" customHeight="1">
      <c r="F956" s="5"/>
      <c r="G956" s="5"/>
      <c r="H956" s="5"/>
    </row>
    <row r="957" ht="15.75" customHeight="1">
      <c r="F957" s="5"/>
      <c r="G957" s="5"/>
      <c r="H957" s="5"/>
    </row>
    <row r="958" ht="15.75" customHeight="1">
      <c r="F958" s="5"/>
      <c r="G958" s="5"/>
      <c r="H958" s="5"/>
    </row>
    <row r="959" ht="15.75" customHeight="1">
      <c r="F959" s="5"/>
      <c r="G959" s="5"/>
      <c r="H959" s="5"/>
    </row>
    <row r="960" ht="15.75" customHeight="1">
      <c r="F960" s="5"/>
      <c r="G960" s="5"/>
      <c r="H960" s="5"/>
    </row>
    <row r="961" ht="15.75" customHeight="1">
      <c r="F961" s="5"/>
      <c r="G961" s="5"/>
      <c r="H961" s="5"/>
    </row>
    <row r="962" ht="15.75" customHeight="1">
      <c r="F962" s="5"/>
      <c r="G962" s="5"/>
      <c r="H962" s="5"/>
    </row>
    <row r="963" ht="15.75" customHeight="1">
      <c r="F963" s="5"/>
      <c r="G963" s="5"/>
      <c r="H963" s="5"/>
    </row>
    <row r="964" ht="15.75" customHeight="1">
      <c r="F964" s="5"/>
      <c r="G964" s="5"/>
      <c r="H964" s="5"/>
    </row>
    <row r="965" ht="15.75" customHeight="1">
      <c r="F965" s="5"/>
      <c r="G965" s="5"/>
      <c r="H965" s="5"/>
    </row>
    <row r="966" ht="15.75" customHeight="1">
      <c r="F966" s="5"/>
      <c r="G966" s="5"/>
      <c r="H966" s="5"/>
    </row>
    <row r="967" ht="15.75" customHeight="1">
      <c r="F967" s="5"/>
      <c r="G967" s="5"/>
      <c r="H967" s="5"/>
    </row>
    <row r="968" ht="15.75" customHeight="1">
      <c r="F968" s="5"/>
      <c r="G968" s="5"/>
      <c r="H968" s="5"/>
    </row>
    <row r="969" ht="15.75" customHeight="1">
      <c r="F969" s="5"/>
      <c r="G969" s="5"/>
      <c r="H969" s="5"/>
    </row>
    <row r="970" ht="15.75" customHeight="1">
      <c r="F970" s="5"/>
      <c r="G970" s="5"/>
      <c r="H970" s="5"/>
    </row>
    <row r="971" ht="15.75" customHeight="1">
      <c r="F971" s="5"/>
      <c r="G971" s="5"/>
      <c r="H971" s="5"/>
    </row>
    <row r="972" ht="15.75" customHeight="1">
      <c r="F972" s="5"/>
      <c r="G972" s="5"/>
      <c r="H972" s="5"/>
    </row>
    <row r="973" ht="15.75" customHeight="1">
      <c r="F973" s="5"/>
      <c r="G973" s="5"/>
      <c r="H973" s="5"/>
    </row>
    <row r="974" ht="15.75" customHeight="1">
      <c r="F974" s="5"/>
      <c r="G974" s="5"/>
      <c r="H974" s="5"/>
    </row>
    <row r="975" ht="15.75" customHeight="1">
      <c r="F975" s="5"/>
      <c r="G975" s="5"/>
      <c r="H975" s="5"/>
    </row>
    <row r="976" ht="15.75" customHeight="1">
      <c r="F976" s="5"/>
      <c r="G976" s="5"/>
      <c r="H976" s="5"/>
    </row>
    <row r="977" ht="15.75" customHeight="1">
      <c r="F977" s="5"/>
      <c r="G977" s="5"/>
      <c r="H977" s="5"/>
    </row>
    <row r="978" ht="15.75" customHeight="1">
      <c r="F978" s="5"/>
      <c r="G978" s="5"/>
      <c r="H978" s="5"/>
    </row>
    <row r="979" ht="15.75" customHeight="1">
      <c r="F979" s="5"/>
      <c r="G979" s="5"/>
      <c r="H979" s="5"/>
    </row>
    <row r="980" ht="15.75" customHeight="1">
      <c r="F980" s="5"/>
      <c r="G980" s="5"/>
      <c r="H980" s="5"/>
    </row>
    <row r="981" ht="15.75" customHeight="1">
      <c r="F981" s="5"/>
      <c r="G981" s="5"/>
      <c r="H981" s="5"/>
    </row>
    <row r="982" ht="15.75" customHeight="1">
      <c r="F982" s="5"/>
      <c r="G982" s="5"/>
      <c r="H982" s="5"/>
    </row>
    <row r="983" ht="15.75" customHeight="1">
      <c r="F983" s="5"/>
      <c r="G983" s="5"/>
      <c r="H983" s="5"/>
    </row>
    <row r="984" ht="15.75" customHeight="1">
      <c r="F984" s="5"/>
      <c r="G984" s="5"/>
      <c r="H984" s="5"/>
    </row>
    <row r="985" ht="15.75" customHeight="1">
      <c r="F985" s="5"/>
      <c r="G985" s="5"/>
      <c r="H985" s="5"/>
    </row>
    <row r="986" ht="15.75" customHeight="1">
      <c r="F986" s="5"/>
      <c r="G986" s="5"/>
      <c r="H986" s="5"/>
    </row>
    <row r="987" ht="15.75" customHeight="1">
      <c r="F987" s="5"/>
      <c r="G987" s="5"/>
      <c r="H987" s="5"/>
    </row>
    <row r="988" ht="15.75" customHeight="1">
      <c r="F988" s="5"/>
      <c r="G988" s="5"/>
      <c r="H988" s="5"/>
    </row>
    <row r="989" ht="15.75" customHeight="1">
      <c r="F989" s="5"/>
      <c r="G989" s="5"/>
      <c r="H989" s="5"/>
    </row>
    <row r="990" ht="15.75" customHeight="1">
      <c r="F990" s="5"/>
      <c r="G990" s="5"/>
      <c r="H990" s="5"/>
    </row>
    <row r="991" ht="15.75" customHeight="1">
      <c r="F991" s="5"/>
      <c r="G991" s="5"/>
      <c r="H991" s="5"/>
    </row>
    <row r="992" ht="15.75" customHeight="1">
      <c r="F992" s="5"/>
      <c r="G992" s="5"/>
      <c r="H992" s="5"/>
    </row>
    <row r="993" ht="15.75" customHeight="1">
      <c r="F993" s="5"/>
      <c r="G993" s="5"/>
      <c r="H993" s="5"/>
    </row>
    <row r="994" ht="15.75" customHeight="1">
      <c r="F994" s="5"/>
      <c r="G994" s="5"/>
      <c r="H994" s="5"/>
    </row>
    <row r="995" ht="15.75" customHeight="1">
      <c r="F995" s="5"/>
      <c r="G995" s="5"/>
      <c r="H995" s="5"/>
    </row>
    <row r="996" ht="15.75" customHeight="1">
      <c r="F996" s="5"/>
      <c r="G996" s="5"/>
      <c r="H996" s="5"/>
    </row>
    <row r="997" ht="15.75" customHeight="1">
      <c r="F997" s="5"/>
      <c r="G997" s="5"/>
      <c r="H997" s="5"/>
    </row>
    <row r="998" ht="15.75" customHeight="1">
      <c r="F998" s="5"/>
      <c r="G998" s="5"/>
      <c r="H998" s="5"/>
    </row>
    <row r="999" ht="15.75" customHeight="1">
      <c r="F999" s="5"/>
      <c r="G999" s="5"/>
      <c r="H999" s="5"/>
    </row>
    <row r="1000" ht="15.75" customHeight="1">
      <c r="F1000" s="5"/>
      <c r="G1000" s="5"/>
      <c r="H1000" s="5"/>
    </row>
  </sheetData>
  <dataValidations>
    <dataValidation type="list" allowBlank="1" showErrorMessage="1" sqref="C2:C301">
      <formula1>"GOLD,FENC,ASHC,LAUR"</formula1>
    </dataValidation>
    <dataValidation type="list" allowBlank="1" showErrorMessage="1" sqref="D2:D301">
      <formula1>"NY,CT"</formula1>
    </dataValidation>
  </dataValidations>
  <drawing r:id="rId1"/>
</worksheet>
</file>