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ssy\Desktop\Data Analysis2\Crowdfunding Analysis\"/>
    </mc:Choice>
  </mc:AlternateContent>
  <xr:revisionPtr revIDLastSave="0" documentId="8_{37E854C2-83EB-408A-AA7B-61DA3E8FC882}" xr6:coauthVersionLast="47" xr6:coauthVersionMax="47" xr10:uidLastSave="{00000000-0000-0000-0000-000000000000}"/>
  <bookViews>
    <workbookView xWindow="-120" yWindow="-120" windowWidth="29040" windowHeight="15840" tabRatio="832" activeTab="2" xr2:uid="{00000000-000D-0000-FFFF-FFFF00000000}"/>
  </bookViews>
  <sheets>
    <sheet name="Category Statistics" sheetId="3" r:id="rId1"/>
    <sheet name="Outcomes Based on Launch Date" sheetId="5" r:id="rId2"/>
    <sheet name="Theater Outcomes by Launch Date" sheetId="11" r:id="rId3"/>
    <sheet name="Kickstarter" sheetId="1" r:id="rId4"/>
    <sheet name="Outcomes Based on Goals" sheetId="13" r:id="rId5"/>
    <sheet name="Subcategory Statistics" sheetId="4" r:id="rId6"/>
  </sheets>
  <definedNames>
    <definedName name="_xlnm._FilterDatabase" localSheetId="3" hidden="1">Kickstarter!$A$1:$U$4115</definedName>
    <definedName name="Blurb">#REF!</definedName>
    <definedName name="Goal">#REF!</definedName>
    <definedName name="Name">#REF!</definedName>
    <definedName name="Pledged">#REF!</definedName>
  </definedNames>
  <calcPr calcId="191029"/>
  <pivotCaches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C13" i="13"/>
  <c r="C12" i="13"/>
  <c r="C11" i="13"/>
  <c r="C10" i="13"/>
  <c r="C9" i="13"/>
  <c r="C8" i="13"/>
  <c r="C7" i="13"/>
  <c r="C6" i="13"/>
  <c r="C5" i="13"/>
  <c r="B13" i="13"/>
  <c r="B12" i="13"/>
  <c r="B11" i="13"/>
  <c r="B10" i="13"/>
  <c r="B9" i="13"/>
  <c r="B8" i="13"/>
  <c r="B7" i="13"/>
  <c r="B6" i="13"/>
  <c r="B5" i="13"/>
  <c r="D4" i="13"/>
  <c r="C4" i="13"/>
  <c r="B4" i="13"/>
  <c r="D3" i="13"/>
  <c r="C3" i="13"/>
  <c r="B3" i="13"/>
  <c r="D2" i="13"/>
  <c r="C2" i="13"/>
  <c r="B2" i="13"/>
  <c r="D14" i="13" l="1"/>
  <c r="E6" i="13"/>
  <c r="G6" i="13" l="1"/>
  <c r="C14" i="13"/>
  <c r="H6" i="13"/>
  <c r="B14" i="13"/>
  <c r="F6" i="13"/>
  <c r="E3" i="13"/>
  <c r="H3" i="13" s="1"/>
  <c r="E10" i="13"/>
  <c r="G10" i="13" s="1"/>
  <c r="E7" i="13"/>
  <c r="G7" i="13" s="1"/>
  <c r="E11" i="13"/>
  <c r="G11" i="13" s="1"/>
  <c r="E4" i="13"/>
  <c r="G4" i="13" s="1"/>
  <c r="E8" i="13"/>
  <c r="F8" i="13" s="1"/>
  <c r="E12" i="13"/>
  <c r="F12" i="13" s="1"/>
  <c r="E5" i="13"/>
  <c r="G5" i="13" s="1"/>
  <c r="E9" i="13"/>
  <c r="H9" i="13" s="1"/>
  <c r="E13" i="13"/>
  <c r="H13" i="13" s="1"/>
  <c r="E2" i="13"/>
  <c r="F2" i="13" s="1"/>
  <c r="H8" i="13" l="1"/>
  <c r="G12" i="13"/>
  <c r="G8" i="13"/>
  <c r="F10" i="13"/>
  <c r="H5" i="13"/>
  <c r="F13" i="13"/>
  <c r="F5" i="13"/>
  <c r="H10" i="13"/>
  <c r="H12" i="13"/>
  <c r="G3" i="13"/>
  <c r="G2" i="13"/>
  <c r="E14" i="13"/>
  <c r="H4" i="13"/>
  <c r="H11" i="13"/>
  <c r="G13" i="13"/>
  <c r="F11" i="13"/>
  <c r="H7" i="13"/>
  <c r="H2" i="13"/>
  <c r="G9" i="13"/>
  <c r="F3" i="13"/>
  <c r="F7" i="13"/>
  <c r="F9" i="13"/>
  <c r="F4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<sst xmlns="http://schemas.openxmlformats.org/spreadsheetml/2006/main" count="33076" uniqueCount="8404">
  <si>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</si>
  <si>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</si>
  <si>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</si>
  <si>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</si>
  <si>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</si>
  <si>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</si>
  <si>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</si>
  <si>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</si>
  <si>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</si>
  <si>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</si>
  <si>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</si>
  <si>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</si>
  <si>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</si>
  <si>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</si>
  <si>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</si>
  <si>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</si>
  <si>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</si>
  <si>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</si>
  <si>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</si>
  <si>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</si>
  <si>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</si>
  <si>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</si>
  <si>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</si>
  <si>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</si>
  <si>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</si>
  <si>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</si>
  <si>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</si>
  <si>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</si>
  <si>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</si>
  <si>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</si>
  <si>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</si>
  <si>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</si>
  <si>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</si>
  <si>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</si>
  <si>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</si>
  <si>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</si>
  <si>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</si>
  <si>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</si>
  <si>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</si>
  <si>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</si>
  <si>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</si>
  <si>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</si>
  <si>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</si>
  <si>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</si>
  <si>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</si>
  <si>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</si>
  <si>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</si>
  <si>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</si>
  <si>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</si>
  <si>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</si>
  <si>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</si>
  <si>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</si>
  <si>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</si>
  <si>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</si>
  <si>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</si>
  <si>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</si>
  <si>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</si>
  <si>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</si>
  <si>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</si>
  <si>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</si>
  <si>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</si>
  <si>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</si>
  <si>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</si>
  <si>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</si>
  <si>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</si>
  <si>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</si>
  <si>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</si>
  <si>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</si>
  <si>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</si>
  <si>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</si>
  <si>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</si>
  <si>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</si>
  <si>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</si>
  <si>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</si>
  <si>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</si>
  <si>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</si>
  <si>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</si>
  <si>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</si>
  <si>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</si>
  <si>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</si>
  <si>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</si>
  <si>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</si>
  <si>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</si>
  <si>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</si>
  <si>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</si>
  <si>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</si>
  <si>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</si>
  <si>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</si>
  <si>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</si>
  <si>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</si>
  <si>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</si>
  <si>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</si>
  <si>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</si>
  <si>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</si>
  <si>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</si>
  <si>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</si>
  <si>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</si>
  <si>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</si>
  <si>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</si>
  <si>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</si>
  <si>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</si>
  <si>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</si>
  <si>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</si>
  <si>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</si>
  <si>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</si>
  <si>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</si>
  <si>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</si>
  <si>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</si>
  <si>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</si>
  <si>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</si>
  <si>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</si>
  <si>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</si>
  <si>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</si>
  <si>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</si>
  <si>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</si>
  <si>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</si>
  <si>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</si>
  <si>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</si>
  <si>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</si>
  <si>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</si>
  <si>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</si>
  <si>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</si>
  <si>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</si>
  <si>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</si>
  <si>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</si>
  <si>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</si>
  <si>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</si>
  <si>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</si>
  <si>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</si>
  <si>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</si>
  <si>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</si>
  <si>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</si>
  <si>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</si>
  <si>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</si>
  <si>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</si>
  <si>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</si>
  <si>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</si>
  <si>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</si>
  <si>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</si>
  <si>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</si>
  <si>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</si>
  <si>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</si>
  <si>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</si>
  <si>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</si>
  <si>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</si>
  <si>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</si>
  <si>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</si>
  <si>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</si>
  <si>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</si>
  <si>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</si>
  <si>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</si>
  <si>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</si>
  <si>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</si>
  <si>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</si>
  <si>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</si>
  <si>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</si>
  <si>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</si>
  <si>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</si>
  <si>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</si>
  <si>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</si>
  <si>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</si>
  <si>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</si>
  <si>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</si>
  <si>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</si>
  <si>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</si>
  <si>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</si>
  <si>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</si>
  <si>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</si>
  <si>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</si>
  <si>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</si>
  <si>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</si>
  <si>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</si>
  <si>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</si>
  <si>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</si>
  <si>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</si>
  <si>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</si>
  <si>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</si>
  <si>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</si>
  <si>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</si>
  <si>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</si>
  <si>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</si>
  <si>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</si>
  <si>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</si>
  <si>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</si>
  <si>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</si>
  <si>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</si>
  <si>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</si>
  <si>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</si>
  <si>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</si>
  <si>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</si>
  <si>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</si>
  <si>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</si>
  <si>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</si>
  <si>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</si>
  <si>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</si>
  <si>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</si>
  <si>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</si>
  <si>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</si>
  <si>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</si>
  <si>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</si>
  <si>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</si>
  <si>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</si>
  <si>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</si>
  <si>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</si>
  <si>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</si>
  <si>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</si>
  <si>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</si>
  <si>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</si>
  <si>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</si>
  <si>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</si>
  <si>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</si>
  <si>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</si>
  <si>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</si>
  <si>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</si>
  <si>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</si>
  <si>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</si>
  <si>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</si>
  <si>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</si>
  <si>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</si>
  <si>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</si>
  <si>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</si>
  <si>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</si>
  <si>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</si>
  <si>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</si>
  <si>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</si>
  <si>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</si>
  <si>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</si>
  <si>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</si>
  <si>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</si>
  <si>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</si>
  <si>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</si>
  <si>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</si>
  <si>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</si>
  <si>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</si>
  <si>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</si>
  <si>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</si>
  <si>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</si>
  <si>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</si>
  <si>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</si>
  <si>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</si>
  <si>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</si>
  <si>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</si>
  <si>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</si>
  <si>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</si>
  <si>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</si>
  <si>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</si>
  <si>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</si>
  <si>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</si>
  <si>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</si>
  <si>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</si>
  <si>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</si>
  <si>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</si>
  <si>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</si>
  <si>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</si>
  <si>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</si>
  <si>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</si>
  <si>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</si>
  <si>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</si>
  <si>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</si>
  <si>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</si>
  <si>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</si>
  <si>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</si>
  <si>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</si>
  <si>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</si>
  <si>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</si>
  <si>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</si>
  <si>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</si>
  <si>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</si>
  <si>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</si>
  <si>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</si>
  <si>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</si>
  <si>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</si>
  <si>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</si>
  <si>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</si>
  <si>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</si>
  <si>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</si>
  <si>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</si>
  <si>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</si>
  <si>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</si>
  <si>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</si>
  <si>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</si>
  <si>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</si>
  <si>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</si>
  <si>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</si>
  <si>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</si>
  <si>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</si>
  <si>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</si>
  <si>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</si>
  <si>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</si>
  <si>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</si>
  <si>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</si>
  <si>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</si>
  <si>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</si>
  <si>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</si>
  <si>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</si>
  <si>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</si>
  <si>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</si>
  <si>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</si>
  <si>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</si>
  <si>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</si>
  <si>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</si>
  <si>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</si>
  <si>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</si>
  <si>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</si>
  <si>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</si>
  <si>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</si>
  <si>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</si>
  <si>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</si>
  <si>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</si>
  <si>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</si>
  <si>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</si>
  <si>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</si>
  <si>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</si>
  <si>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</si>
  <si>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</si>
  <si>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</si>
  <si>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</si>
  <si>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</si>
  <si>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</si>
  <si>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</si>
  <si>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</si>
  <si>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</si>
  <si>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</si>
  <si>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</si>
  <si>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</si>
  <si>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</si>
  <si>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</si>
  <si>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</si>
  <si>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</si>
  <si>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</si>
  <si>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</si>
  <si>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</si>
  <si>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</si>
  <si>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</si>
  <si>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</si>
  <si>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</si>
  <si>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</si>
  <si>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</si>
  <si>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</si>
  <si>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</si>
  <si>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</si>
  <si>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</si>
  <si>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</si>
  <si>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</si>
  <si>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</si>
  <si>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</si>
  <si>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</si>
  <si>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</si>
  <si>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</si>
  <si>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</si>
  <si>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</si>
  <si>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</si>
  <si>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</si>
  <si>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</si>
  <si>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</si>
  <si>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</si>
  <si>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</si>
  <si>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</si>
  <si>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</si>
  <si>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</si>
  <si>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</si>
  <si>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</si>
  <si>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</si>
  <si>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</si>
  <si>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</si>
  <si>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</si>
  <si>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</si>
  <si>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</si>
  <si>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</si>
  <si>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</si>
  <si>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</si>
  <si>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</si>
  <si>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</si>
  <si>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</si>
  <si>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</si>
  <si>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</si>
  <si>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</si>
  <si>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</si>
  <si>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</si>
  <si>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</si>
  <si>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</si>
  <si>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</si>
  <si>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</si>
  <si>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</si>
  <si>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</si>
  <si>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</si>
  <si>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</si>
  <si>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</si>
  <si>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</si>
  <si>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</si>
  <si>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</si>
  <si>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</si>
  <si>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</si>
  <si>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</si>
  <si>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</si>
  <si>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</si>
  <si>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</si>
  <si>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</si>
  <si>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</si>
  <si>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</si>
  <si>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</si>
  <si>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</si>
  <si>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</si>
  <si>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</si>
  <si>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</si>
  <si>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</si>
  <si>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</si>
  <si>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</si>
  <si>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</si>
  <si>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</si>
  <si>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</si>
  <si>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</si>
  <si>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</si>
  <si>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</si>
  <si>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</si>
  <si>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</si>
  <si>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</si>
  <si>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</si>
  <si>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</si>
  <si>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</si>
  <si>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</si>
  <si>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</si>
  <si>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</si>
  <si>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</si>
  <si>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</si>
  <si>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</si>
  <si>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</si>
  <si>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</si>
  <si>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</si>
  <si>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</si>
  <si>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</si>
  <si>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</si>
  <si>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</si>
  <si>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</si>
  <si>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</si>
  <si>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</si>
  <si>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</si>
  <si>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</si>
  <si>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</si>
  <si>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</si>
  <si>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</si>
  <si>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</si>
  <si>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</si>
  <si>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</si>
  <si>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</si>
  <si>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</si>
  <si>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</si>
  <si>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</si>
  <si>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</si>
  <si>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</si>
  <si>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</si>
  <si>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</si>
  <si>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</si>
  <si>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</si>
  <si>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</si>
  <si>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</si>
  <si>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</si>
  <si>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</si>
  <si>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</si>
  <si>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</si>
  <si>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</si>
  <si>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</si>
  <si>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</si>
  <si>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</si>
  <si>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</si>
  <si>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</si>
  <si>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</si>
  <si>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</si>
  <si>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</si>
  <si>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</si>
  <si>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</si>
  <si>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</si>
  <si>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</si>
  <si>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</si>
  <si>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</si>
  <si>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</si>
  <si>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</si>
  <si>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</si>
  <si>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</si>
  <si>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</si>
  <si>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</si>
  <si>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</si>
  <si>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</si>
  <si>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</si>
  <si>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</si>
  <si>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</si>
  <si>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</si>
  <si>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</si>
  <si>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</si>
  <si>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</si>
  <si>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</si>
  <si>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</si>
  <si>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</si>
  <si>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</si>
  <si>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</si>
  <si>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</si>
  <si>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</si>
  <si>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</si>
  <si>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</si>
  <si>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</si>
  <si>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</si>
  <si>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</si>
  <si>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</si>
  <si>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</si>
  <si>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</si>
  <si>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</si>
  <si>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</si>
  <si>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</si>
  <si>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</si>
  <si>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</si>
  <si>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</si>
  <si>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</si>
  <si>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</si>
  <si>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</si>
  <si>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</si>
  <si>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</si>
  <si>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</si>
  <si>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</si>
  <si>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</si>
  <si>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</si>
  <si>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</si>
  <si>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</si>
  <si>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</si>
  <si>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</si>
  <si>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</si>
  <si>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</si>
  <si>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</si>
  <si>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</si>
  <si>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</si>
  <si>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</si>
  <si>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</si>
  <si>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</si>
  <si>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</si>
  <si>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</si>
  <si>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</si>
  <si>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</si>
  <si>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</si>
  <si>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</si>
  <si>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</si>
  <si>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</si>
  <si>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</si>
  <si>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</si>
  <si>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</si>
  <si>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</si>
  <si>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</si>
  <si>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</si>
  <si>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</si>
  <si>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</si>
  <si>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</si>
  <si>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</si>
  <si>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</si>
  <si>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</si>
  <si>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</si>
  <si>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</si>
  <si>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</si>
  <si>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</si>
  <si>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</si>
  <si>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</si>
  <si>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</si>
  <si>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</si>
  <si>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</si>
  <si>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</si>
  <si>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</si>
  <si>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</si>
  <si>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</si>
  <si>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</si>
  <si>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</si>
  <si>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</si>
  <si>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</si>
  <si>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</si>
  <si>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</si>
  <si>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</si>
  <si>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</si>
  <si>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</si>
  <si>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</si>
  <si>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</si>
  <si>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</si>
  <si>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</si>
  <si>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</si>
  <si>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</si>
  <si>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</si>
  <si>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</si>
  <si>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</si>
  <si>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</si>
  <si>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</si>
  <si>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</si>
  <si>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</si>
  <si>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</si>
  <si>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</si>
  <si>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</si>
  <si>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</si>
  <si>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</si>
  <si>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</si>
  <si>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</si>
  <si>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</si>
  <si>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</si>
  <si>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</si>
  <si>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</si>
  <si>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</si>
  <si>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</si>
  <si>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</si>
  <si>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</si>
  <si>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</si>
  <si>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</si>
  <si>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</si>
  <si>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</si>
  <si>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</si>
  <si>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</si>
  <si>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</si>
  <si>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</si>
  <si>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</si>
  <si>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</si>
  <si>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</si>
  <si>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</si>
  <si>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</si>
  <si>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</si>
  <si>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</si>
  <si>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</si>
  <si>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</si>
  <si>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</si>
  <si>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</si>
  <si>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</si>
  <si>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</si>
  <si>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</si>
  <si>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</si>
  <si>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</si>
  <si>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</si>
  <si>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</si>
  <si>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</si>
  <si>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</si>
  <si>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</si>
  <si>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</si>
  <si>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</si>
  <si>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</si>
  <si>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</si>
  <si>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</si>
  <si>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</si>
  <si>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</si>
  <si>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</si>
  <si>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</si>
  <si>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</si>
  <si>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</si>
  <si>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</si>
  <si>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</si>
  <si>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</si>
  <si>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</si>
  <si>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</si>
  <si>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</si>
  <si>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</si>
  <si>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</si>
  <si>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</si>
  <si>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</si>
  <si>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</si>
  <si>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</si>
  <si>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</si>
  <si>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</si>
  <si>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</si>
  <si>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</si>
  <si>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</si>
  <si>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</si>
  <si>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</si>
  <si>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</si>
  <si>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</si>
  <si>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</si>
  <si>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</si>
  <si>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</si>
  <si>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</si>
  <si>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</si>
  <si>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</si>
  <si>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</si>
  <si>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</si>
  <si>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</si>
  <si>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</si>
  <si>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</si>
  <si>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</si>
  <si>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</si>
  <si>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</si>
  <si>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</si>
  <si>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</si>
  <si>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</si>
  <si>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</si>
  <si>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</si>
  <si>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</si>
  <si>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</si>
  <si>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</si>
  <si>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</si>
  <si>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</si>
  <si>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</si>
  <si>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</si>
  <si>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</si>
  <si>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</si>
  <si>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</si>
  <si>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</si>
  <si>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</si>
  <si>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</si>
  <si>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</si>
  <si>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</si>
  <si>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</si>
  <si>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</si>
  <si>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</si>
  <si>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</si>
  <si>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</si>
  <si>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</si>
  <si>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</si>
  <si>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</si>
  <si>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</si>
  <si>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</si>
  <si>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</si>
  <si>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</si>
  <si>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</si>
  <si>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</si>
  <si>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</si>
  <si>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</si>
  <si>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</si>
  <si>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</si>
  <si>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</si>
  <si>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</si>
  <si>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</si>
  <si>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</si>
  <si>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</si>
  <si>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</si>
  <si>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</si>
  <si>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</si>
  <si>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</si>
  <si>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</si>
  <si>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</si>
  <si>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</si>
  <si>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</si>
  <si>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</si>
  <si>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</si>
  <si>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</si>
  <si>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</si>
  <si>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</si>
  <si>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</si>
  <si>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</si>
  <si>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</si>
  <si>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</si>
  <si>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</si>
  <si>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</si>
  <si>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</si>
  <si>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</si>
  <si>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</si>
  <si>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</si>
  <si>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</si>
  <si>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</si>
  <si>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</si>
  <si>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</si>
  <si>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</si>
  <si>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</si>
  <si>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</si>
  <si>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</si>
  <si>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</si>
  <si>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</si>
  <si>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</si>
  <si>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</si>
  <si>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</si>
  <si>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</si>
  <si>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</si>
  <si>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</si>
  <si>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</si>
  <si>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</si>
  <si>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</si>
  <si>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</si>
  <si>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</si>
  <si>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</si>
  <si>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</si>
  <si>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</si>
  <si>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</si>
  <si>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</si>
  <si>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</si>
  <si>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</si>
  <si>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</si>
  <si>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</si>
  <si>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</si>
  <si>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</si>
  <si>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</si>
  <si>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</si>
  <si>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</si>
  <si>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</si>
  <si>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</si>
  <si>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</si>
  <si>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</si>
  <si>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</si>
  <si>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</si>
  <si>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</si>
  <si>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</si>
  <si>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</si>
  <si>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</si>
  <si>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</si>
  <si>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</si>
  <si>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</si>
  <si>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</si>
  <si>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</si>
  <si>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</si>
  <si>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</si>
  <si>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</si>
  <si>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</si>
  <si>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</si>
  <si>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</si>
  <si>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</si>
  <si>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</si>
  <si>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</si>
  <si>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</si>
  <si>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</si>
  <si>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</si>
  <si>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</si>
  <si>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</si>
  <si>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</si>
  <si>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</si>
  <si>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</si>
  <si>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</si>
  <si>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</si>
  <si>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</si>
  <si>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</si>
  <si>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</si>
  <si>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</si>
  <si>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</si>
  <si>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</si>
  <si>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</si>
  <si>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</si>
  <si>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</si>
  <si>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</si>
  <si>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</si>
  <si>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</si>
  <si>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</si>
  <si>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</si>
  <si>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</si>
  <si>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</si>
  <si>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</si>
  <si>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</si>
  <si>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</si>
  <si>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</si>
  <si>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</si>
  <si>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</si>
  <si>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</si>
  <si>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</si>
  <si>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</si>
  <si>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</si>
  <si>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</si>
  <si>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</si>
  <si>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</si>
  <si>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</si>
  <si>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</si>
  <si>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</si>
  <si>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</si>
  <si>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</si>
  <si>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</si>
  <si>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</si>
  <si>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</si>
  <si>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</si>
  <si>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</si>
  <si>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</si>
  <si>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</si>
  <si>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</si>
  <si>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</si>
  <si>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</si>
  <si>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</si>
  <si>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</si>
  <si>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</si>
  <si>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</si>
  <si>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</si>
  <si>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</si>
  <si>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</si>
  <si>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</si>
  <si>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</si>
  <si>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</si>
  <si>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</si>
  <si>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</si>
  <si>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</si>
  <si>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</si>
  <si>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</si>
  <si>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</si>
  <si>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</si>
  <si>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</si>
  <si>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</si>
  <si>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</si>
  <si>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</si>
  <si>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</si>
  <si>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</si>
  <si>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</si>
  <si>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</si>
  <si>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</si>
  <si>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</si>
  <si>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</si>
  <si>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</si>
  <si>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</si>
  <si>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</si>
  <si>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</si>
  <si>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</si>
  <si>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</si>
  <si>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</si>
  <si>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</si>
  <si>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</si>
  <si>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</si>
  <si>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</si>
  <si>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</si>
  <si>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</si>
  <si>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</si>
  <si>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</si>
  <si>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</si>
  <si>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</si>
  <si>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</si>
  <si>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</si>
  <si>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</si>
  <si>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</si>
  <si>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</si>
  <si>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</si>
  <si>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</si>
  <si>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</si>
  <si>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</si>
  <si>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</si>
  <si>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</si>
  <si>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</si>
  <si>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</si>
  <si>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</si>
  <si>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</si>
  <si>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</si>
  <si>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</si>
  <si>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</si>
  <si>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</si>
  <si>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</si>
  <si>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</si>
  <si>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</si>
  <si>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</si>
  <si>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</si>
  <si>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</si>
  <si>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</si>
  <si>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</si>
  <si>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</si>
  <si>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</si>
  <si>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</si>
  <si>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</si>
  <si>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</si>
  <si>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</si>
  <si>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</si>
  <si>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</si>
  <si>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</si>
  <si>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</si>
  <si>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</si>
  <si>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</si>
  <si>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</si>
  <si>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</si>
  <si>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</si>
  <si>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</si>
  <si>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</si>
  <si>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</si>
  <si>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</si>
  <si>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</si>
  <si>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</si>
  <si>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</si>
  <si>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</si>
  <si>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</si>
  <si>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</si>
  <si>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</si>
  <si>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</si>
  <si>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</si>
  <si>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</si>
  <si>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</si>
  <si>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</si>
  <si>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</si>
  <si>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</si>
  <si>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</si>
  <si>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</si>
  <si>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</si>
  <si>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</si>
  <si>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</si>
  <si>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</si>
  <si>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</si>
  <si>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</si>
  <si>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</si>
  <si>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</si>
  <si>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</si>
  <si>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</si>
  <si>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</si>
  <si>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</si>
  <si>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</si>
  <si>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</si>
  <si>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</si>
  <si>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</si>
  <si>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</si>
  <si>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</si>
  <si>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</si>
  <si>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</si>
  <si>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</si>
  <si>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</si>
  <si>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</si>
  <si>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</si>
  <si>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</si>
  <si>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</si>
  <si>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</si>
  <si>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</si>
  <si>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</si>
  <si>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</si>
  <si>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</si>
  <si>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</si>
  <si>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</si>
  <si>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</si>
  <si>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</si>
  <si>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</si>
  <si>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</si>
  <si>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</si>
  <si>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</si>
  <si>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</si>
  <si>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</si>
  <si>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</si>
  <si>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</si>
  <si>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</si>
  <si>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</si>
  <si>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</si>
  <si>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</si>
  <si>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</si>
  <si>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</si>
  <si>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</si>
  <si>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</si>
  <si>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</si>
  <si>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</si>
  <si>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</si>
  <si>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</si>
  <si>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</si>
  <si>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</si>
  <si>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</si>
  <si>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</si>
  <si>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</si>
  <si>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</si>
  <si>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</si>
  <si>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</si>
  <si>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</si>
  <si>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</si>
  <si>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</si>
  <si>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</si>
  <si>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</si>
  <si>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</si>
  <si>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</si>
  <si>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</si>
  <si>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</si>
  <si>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</si>
  <si>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</si>
  <si>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</si>
  <si>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</si>
  <si>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</si>
  <si>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</si>
  <si>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</si>
  <si>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</si>
  <si>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</si>
  <si>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</si>
  <si>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</si>
  <si>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</si>
  <si>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</si>
  <si>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</si>
  <si>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</si>
  <si>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</si>
  <si>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</si>
  <si>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</si>
  <si>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</si>
  <si>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</si>
  <si>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</si>
  <si>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</si>
  <si>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</si>
  <si>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</si>
  <si>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</si>
  <si>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</si>
  <si>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</si>
  <si>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</si>
  <si>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</si>
  <si>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</si>
  <si>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</si>
  <si>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</si>
  <si>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</si>
  <si>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</si>
  <si>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</si>
  <si>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</si>
  <si>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</si>
  <si>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</si>
  <si>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</si>
  <si>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</si>
  <si>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</si>
  <si>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</si>
  <si>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</si>
  <si>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</si>
  <si>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</si>
  <si>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</si>
  <si>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</si>
  <si>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</si>
  <si>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</si>
  <si>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</si>
  <si>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</si>
  <si>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</si>
  <si>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</si>
  <si>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</si>
  <si>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</si>
  <si>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</si>
  <si>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</si>
  <si>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</si>
  <si>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</si>
  <si>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</si>
  <si>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</si>
  <si>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</si>
  <si>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</si>
  <si>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</si>
  <si>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</si>
  <si>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</si>
  <si>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</si>
  <si>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</si>
  <si>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</si>
  <si>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</si>
  <si>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</si>
  <si>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</si>
  <si>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</si>
  <si>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</si>
  <si>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</si>
  <si>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</si>
  <si>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</si>
  <si>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</si>
  <si>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</si>
  <si>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</si>
  <si>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</si>
  <si>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</si>
  <si>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</si>
  <si>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</si>
  <si>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</si>
  <si>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</si>
  <si>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</si>
  <si>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</si>
  <si>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</si>
  <si>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</si>
  <si>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</si>
  <si>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</si>
  <si>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</si>
  <si>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</si>
  <si>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</si>
  <si>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</si>
  <si>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</si>
  <si>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</si>
  <si>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</si>
  <si>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</si>
  <si>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</si>
  <si>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</si>
  <si>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</si>
  <si>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</si>
  <si>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</si>
  <si>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</si>
  <si>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</si>
  <si>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</si>
  <si>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</si>
  <si>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</si>
  <si>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</si>
  <si>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</si>
  <si>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</si>
  <si>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</si>
  <si>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</si>
  <si>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</si>
  <si>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</si>
  <si>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</si>
  <si>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</si>
  <si>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</si>
  <si>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</si>
  <si>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</si>
  <si>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</si>
  <si>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</si>
  <si>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</si>
  <si>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</si>
  <si>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</si>
  <si>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</si>
  <si>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</si>
  <si>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</si>
  <si>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</si>
  <si>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</si>
  <si>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</si>
  <si>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</si>
  <si>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</si>
  <si>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</si>
  <si>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</si>
  <si>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</si>
  <si>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</si>
  <si>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</si>
  <si>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</si>
  <si>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</si>
  <si>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</si>
  <si>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</si>
  <si>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</si>
  <si>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</si>
  <si>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</si>
  <si>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</si>
  <si>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</si>
  <si>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</si>
  <si>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</si>
  <si>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</si>
  <si>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</si>
  <si>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</si>
  <si>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</si>
  <si>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</si>
  <si>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</si>
  <si>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</si>
  <si>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</si>
  <si>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</si>
  <si>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</si>
  <si>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</si>
  <si>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</si>
  <si>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</si>
  <si>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</si>
  <si>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</si>
  <si>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</si>
  <si>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</si>
  <si>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</si>
  <si>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</si>
  <si>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</si>
  <si>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</si>
  <si>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</si>
  <si>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</si>
  <si>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</si>
  <si>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</si>
  <si>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</si>
  <si>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</si>
  <si>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</si>
  <si>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</si>
  <si>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</si>
  <si>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</si>
  <si>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</si>
  <si>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</si>
  <si>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</si>
  <si>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</si>
  <si>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</si>
  <si>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</si>
  <si>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</si>
  <si>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</si>
  <si>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</si>
  <si>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</si>
  <si>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</si>
  <si>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</si>
  <si>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</si>
  <si>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</si>
  <si>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</si>
  <si>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</si>
  <si>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</si>
  <si>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</si>
  <si>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</si>
  <si>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</si>
  <si>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</si>
  <si>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</si>
  <si>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</si>
  <si>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</si>
  <si>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</si>
  <si>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</si>
  <si>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</si>
  <si>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</si>
  <si>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</si>
  <si>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</si>
  <si>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</si>
  <si>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</si>
  <si>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</si>
  <si>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</si>
  <si>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</si>
  <si>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</si>
  <si>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</si>
  <si>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</si>
  <si>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</si>
  <si>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</si>
  <si>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</si>
  <si>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</si>
  <si>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</si>
  <si>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</si>
  <si>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</si>
  <si>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</si>
  <si>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</si>
  <si>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</si>
  <si>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</si>
  <si>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</si>
  <si>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</si>
  <si>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</si>
  <si>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</si>
  <si>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</si>
  <si>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</si>
  <si>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</si>
  <si>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</si>
  <si>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</si>
  <si>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</si>
  <si>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</si>
  <si>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</si>
  <si>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</si>
  <si>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</si>
  <si>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</si>
  <si>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</si>
  <si>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</si>
  <si>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</si>
  <si>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</si>
  <si>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</si>
  <si>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</si>
  <si>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</si>
  <si>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</si>
  <si>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</si>
  <si>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</si>
  <si>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</si>
  <si>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</si>
  <si>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</si>
  <si>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</si>
  <si>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</si>
  <si>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</si>
  <si>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</si>
  <si>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</si>
  <si>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</si>
  <si>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</si>
  <si>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</si>
  <si>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</si>
  <si>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</si>
  <si>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</si>
  <si>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</si>
  <si>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</si>
  <si>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</si>
  <si>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</si>
  <si>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</si>
  <si>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</si>
  <si>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</si>
  <si>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</si>
  <si>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</si>
  <si>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</si>
  <si>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</si>
  <si>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</si>
  <si>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</si>
  <si>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</si>
  <si>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</si>
  <si>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</si>
  <si>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</si>
  <si>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</si>
  <si>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</si>
  <si>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</si>
  <si>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</si>
  <si>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</si>
  <si>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</si>
  <si>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</si>
  <si>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</si>
  <si>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</si>
  <si>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</si>
  <si>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</si>
  <si>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</si>
  <si>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</si>
  <si>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</si>
  <si>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</si>
  <si>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</si>
  <si>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</si>
  <si>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</si>
  <si>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</si>
  <si>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</si>
  <si>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</si>
  <si>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</si>
  <si>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</si>
  <si>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</si>
  <si>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</si>
  <si>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</si>
  <si>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</si>
  <si>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</si>
  <si>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</si>
  <si>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</si>
  <si>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</si>
  <si>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</si>
  <si>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</si>
  <si>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</si>
  <si>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</si>
  <si>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</si>
  <si>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</si>
  <si>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</si>
  <si>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</si>
  <si>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</si>
  <si>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</si>
  <si>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</si>
  <si>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</si>
  <si>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</si>
  <si>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</si>
  <si>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</si>
  <si>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</si>
  <si>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</si>
  <si>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</si>
  <si>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</si>
  <si>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</si>
  <si>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</si>
  <si>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</si>
  <si>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</si>
  <si>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</si>
  <si>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</si>
  <si>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</si>
  <si>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</si>
  <si>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</si>
  <si>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</si>
  <si>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</si>
  <si>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</si>
  <si>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</si>
  <si>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</si>
  <si>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</si>
  <si>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</si>
  <si>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</si>
  <si>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</si>
  <si>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</si>
  <si>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</si>
  <si>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</si>
  <si>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</si>
  <si>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</si>
  <si>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</si>
  <si>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</si>
  <si>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</si>
  <si>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</si>
  <si>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</si>
  <si>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</si>
  <si>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</si>
  <si>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</si>
  <si>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</si>
  <si>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</si>
  <si>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</si>
  <si>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</si>
  <si>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</si>
  <si>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</si>
  <si>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</si>
  <si>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</si>
  <si>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</si>
  <si>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</si>
  <si>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</si>
  <si>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</si>
  <si>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</si>
  <si>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</si>
  <si>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</si>
  <si>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</si>
  <si>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</si>
  <si>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</si>
  <si>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</si>
  <si>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</si>
  <si>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</si>
  <si>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</si>
  <si>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</si>
  <si>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</si>
  <si>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</si>
  <si>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</si>
  <si>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</si>
  <si>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</si>
  <si>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</si>
  <si>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</si>
  <si>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</si>
  <si>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</si>
  <si>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</si>
  <si>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</si>
  <si>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</si>
  <si>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</si>
  <si>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</si>
  <si>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</si>
  <si>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</si>
  <si>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</si>
  <si>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</si>
  <si>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</si>
  <si>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</si>
  <si>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</si>
  <si>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</si>
  <si>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</si>
  <si>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</si>
  <si>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</si>
  <si>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</si>
  <si>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</si>
  <si>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</si>
  <si>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</si>
  <si>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</si>
  <si>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</si>
  <si>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</si>
  <si>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</si>
  <si>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</si>
  <si>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</si>
  <si>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</si>
  <si>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</si>
  <si>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</si>
  <si>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</si>
  <si>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</si>
  <si>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</si>
  <si>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</si>
  <si>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</si>
  <si>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</si>
  <si>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</si>
  <si>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</si>
  <si>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</si>
  <si>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</si>
  <si>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</si>
  <si>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</si>
  <si>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</si>
  <si>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</si>
  <si>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</si>
  <si>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</si>
  <si>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</si>
  <si>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</si>
  <si>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</si>
  <si>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</si>
  <si>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</si>
  <si>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</si>
  <si>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</si>
  <si>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</si>
  <si>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</si>
  <si>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</si>
  <si>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</si>
  <si>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</si>
  <si>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</si>
  <si>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</si>
  <si>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</si>
  <si>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</si>
  <si>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</si>
  <si>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</si>
  <si>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</si>
  <si>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</si>
  <si>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</si>
  <si>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</si>
  <si>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</si>
  <si>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</si>
  <si>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</si>
  <si>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</si>
  <si>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</si>
  <si>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</si>
  <si>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</si>
  <si>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</si>
  <si>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</si>
  <si>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</si>
  <si>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</si>
  <si>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</si>
  <si>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</si>
  <si>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</si>
  <si>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</si>
  <si>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</si>
  <si>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</si>
  <si>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</si>
  <si>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</si>
  <si>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</si>
  <si>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</si>
  <si>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</si>
  <si>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</si>
  <si>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</si>
  <si>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</si>
  <si>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</si>
  <si>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</si>
  <si>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</si>
  <si>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</si>
  <si>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</si>
  <si>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</si>
  <si>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</si>
  <si>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</si>
  <si>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</si>
  <si>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</si>
  <si>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</si>
  <si>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</si>
  <si>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</si>
  <si>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</si>
  <si>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</si>
  <si>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</si>
  <si>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</si>
  <si>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</si>
  <si>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</si>
  <si>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</si>
  <si>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</si>
  <si>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</si>
  <si>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</si>
  <si>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</si>
  <si>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</si>
  <si>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</si>
  <si>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</si>
  <si>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</si>
  <si>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</si>
  <si>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</si>
  <si>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</si>
  <si>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</si>
  <si>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</si>
  <si>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</si>
  <si>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</si>
  <si>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</si>
  <si>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</si>
  <si>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</si>
  <si>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</si>
  <si>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</si>
  <si>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</si>
  <si>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</si>
  <si>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</si>
  <si>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</si>
  <si>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</si>
  <si>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</si>
  <si>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</si>
  <si>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</si>
  <si>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</si>
  <si>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</si>
  <si>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</si>
  <si>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</si>
  <si>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</si>
  <si>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</si>
  <si>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</si>
  <si>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</si>
  <si>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</si>
  <si>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</si>
  <si>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</si>
  <si>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</si>
  <si>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</si>
  <si>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</si>
  <si>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</si>
  <si>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</si>
  <si>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</si>
  <si>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</si>
  <si>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</si>
  <si>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</si>
  <si>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</si>
  <si>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</si>
  <si>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</si>
  <si>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</si>
  <si>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</si>
  <si>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</si>
  <si>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</si>
  <si>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</si>
  <si>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</si>
  <si>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</si>
  <si>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</si>
  <si>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</si>
  <si>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</si>
  <si>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</si>
  <si>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</si>
  <si>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</si>
  <si>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</si>
  <si>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</si>
  <si>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</si>
  <si>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</si>
  <si>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</si>
  <si>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</si>
  <si>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</si>
  <si>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</si>
  <si>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</si>
  <si>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</si>
  <si>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</si>
  <si>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</si>
  <si>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</si>
  <si>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</si>
  <si>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</si>
  <si>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</si>
  <si>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</si>
  <si>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</si>
  <si>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</si>
  <si>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</si>
  <si>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</si>
  <si>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</si>
  <si>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</si>
  <si>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</si>
  <si>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</si>
  <si>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</si>
  <si>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</si>
  <si>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</si>
  <si>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</si>
  <si>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</si>
  <si>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</si>
  <si>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</si>
  <si>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</si>
  <si>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</si>
  <si>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</si>
  <si>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</si>
  <si>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</si>
  <si>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</si>
  <si>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</si>
  <si>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</si>
  <si>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</si>
  <si>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</si>
  <si>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</si>
  <si>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</si>
  <si>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</si>
  <si>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</si>
  <si>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</si>
  <si>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</si>
  <si>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</si>
  <si>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</si>
  <si>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</si>
  <si>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</si>
  <si>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</si>
  <si>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</si>
  <si>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</si>
  <si>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</si>
  <si>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</si>
  <si>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</si>
  <si>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</si>
  <si>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</si>
  <si>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</si>
  <si>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</si>
  <si>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</si>
  <si>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</si>
  <si>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</si>
  <si>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</si>
  <si>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</si>
  <si>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</si>
  <si>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</si>
  <si>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</si>
  <si>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</si>
  <si>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</si>
  <si>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</si>
  <si>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</si>
  <si>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</si>
  <si>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</si>
  <si>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</si>
  <si>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</si>
  <si>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</si>
  <si>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</si>
  <si>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</si>
  <si>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</si>
  <si>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</si>
  <si>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</si>
  <si>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</si>
  <si>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</si>
  <si>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</si>
  <si>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</si>
  <si>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</si>
  <si>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</si>
  <si>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</si>
  <si>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</si>
  <si>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</si>
  <si>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</si>
  <si>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</si>
  <si>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</si>
  <si>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</si>
  <si>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</si>
  <si>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</si>
  <si>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</si>
  <si>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</si>
  <si>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</si>
  <si>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</si>
  <si>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</si>
  <si>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</si>
  <si>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</si>
  <si>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</si>
  <si>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</si>
  <si>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</si>
  <si>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</si>
  <si>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</si>
  <si>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</si>
  <si>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</si>
  <si>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</si>
  <si>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</si>
  <si>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</si>
  <si>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</si>
  <si>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</si>
  <si>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</si>
  <si>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</si>
  <si>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</si>
  <si>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</si>
  <si>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</si>
  <si>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</si>
  <si>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</si>
  <si>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</si>
  <si>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</si>
  <si>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</si>
  <si>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</si>
  <si>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</si>
  <si>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</si>
  <si>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</si>
  <si>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</si>
  <si>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</si>
  <si>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</si>
  <si>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</si>
  <si>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</si>
  <si>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</si>
  <si>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</si>
  <si>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</si>
  <si>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</si>
  <si>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</si>
  <si>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</si>
  <si>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</si>
  <si>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</si>
  <si>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</si>
  <si>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</si>
  <si>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</si>
  <si>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</si>
  <si>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</si>
  <si>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</si>
  <si>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</si>
  <si>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</si>
  <si>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</si>
  <si>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</si>
  <si>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</si>
  <si>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</si>
  <si>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</si>
  <si>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</si>
  <si>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</si>
  <si>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</si>
  <si>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</si>
  <si>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</si>
  <si>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</si>
  <si>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</si>
  <si>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</si>
  <si>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</si>
  <si>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</si>
  <si>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</si>
  <si>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</si>
  <si>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</si>
  <si>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</si>
  <si>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</si>
  <si>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</si>
  <si>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</si>
  <si>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</si>
  <si>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</si>
  <si>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</si>
  <si>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</si>
  <si>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</si>
  <si>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</si>
  <si>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</si>
  <si>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</si>
  <si>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</si>
  <si>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</si>
  <si>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</si>
  <si>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</si>
  <si>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</si>
  <si>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</si>
  <si>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</si>
  <si>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</si>
  <si>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</si>
  <si>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</si>
  <si>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</si>
  <si>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</si>
  <si>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</si>
  <si>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</si>
  <si>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</si>
  <si>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</si>
  <si>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</si>
  <si>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</si>
  <si>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</si>
  <si>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</si>
  <si>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</si>
  <si>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</si>
  <si>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</si>
  <si>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</si>
  <si>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</si>
  <si>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</si>
  <si>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</si>
  <si>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</si>
  <si>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</si>
  <si>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</si>
  <si>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</si>
  <si>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</si>
  <si>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</si>
  <si>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</si>
  <si>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</si>
  <si>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</si>
  <si>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</si>
  <si>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</si>
  <si>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</si>
  <si>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</si>
  <si>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</si>
  <si>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</si>
  <si>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</si>
  <si>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</si>
  <si>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</si>
  <si>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</si>
  <si>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</si>
  <si>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</si>
  <si>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</si>
  <si>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</si>
  <si>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</si>
  <si>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</si>
  <si>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</si>
  <si>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</si>
  <si>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</si>
  <si>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</si>
  <si>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</si>
  <si>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</si>
  <si>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</si>
  <si>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</si>
  <si>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</si>
  <si>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</si>
  <si>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</si>
  <si>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</si>
  <si>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</si>
  <si>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</si>
  <si>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</si>
  <si>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</si>
  <si>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</si>
  <si>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</si>
  <si>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</si>
  <si>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</si>
  <si>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</si>
  <si>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</si>
  <si>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</si>
  <si>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</si>
  <si>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</si>
  <si>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</si>
  <si>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</si>
  <si>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</si>
  <si>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</si>
  <si>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</si>
  <si>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</si>
  <si>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</si>
  <si>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</si>
  <si>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</si>
  <si>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</si>
  <si>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</si>
  <si>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</si>
  <si>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</si>
  <si>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</si>
  <si>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</si>
  <si>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</si>
  <si>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</si>
  <si>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</si>
  <si>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</si>
  <si>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</si>
  <si>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</si>
  <si>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</si>
  <si>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</si>
  <si>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</si>
  <si>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</si>
  <si>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</si>
  <si>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</si>
  <si>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</si>
  <si>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</si>
  <si>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</si>
  <si>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</si>
  <si>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</si>
  <si>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</si>
  <si>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</si>
  <si>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</si>
  <si>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</si>
  <si>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</si>
  <si>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</si>
  <si>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</si>
  <si>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</si>
  <si>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</si>
  <si>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</si>
  <si>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</si>
  <si>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</si>
  <si>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</si>
  <si>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</si>
  <si>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</si>
  <si>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</si>
  <si>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</si>
  <si>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</si>
  <si>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</si>
  <si>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</si>
  <si>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</si>
  <si>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</si>
  <si>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</si>
  <si>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</si>
  <si>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</si>
  <si>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</si>
  <si>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</si>
  <si>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</si>
  <si>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</si>
  <si>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</si>
  <si>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</si>
  <si>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</si>
  <si>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</si>
  <si>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</si>
  <si>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</si>
  <si>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</si>
  <si>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</si>
  <si>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</si>
  <si>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</si>
  <si>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</si>
  <si>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</si>
  <si>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</si>
  <si>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</si>
  <si>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</si>
  <si>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</si>
  <si>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</si>
  <si>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</si>
  <si>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</si>
  <si>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</si>
  <si>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</si>
  <si>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</si>
  <si>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</si>
  <si>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</si>
  <si>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</si>
  <si>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</si>
  <si>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</si>
  <si>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</si>
  <si>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</si>
  <si>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</si>
  <si>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</si>
  <si>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</si>
  <si>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</si>
  <si>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</si>
  <si>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</si>
  <si>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</si>
  <si>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</si>
  <si>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</si>
  <si>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</si>
  <si>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</si>
  <si>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</si>
  <si>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</si>
  <si>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</si>
  <si>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</si>
  <si>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</si>
  <si>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</si>
  <si>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</si>
  <si>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</si>
  <si>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</si>
  <si>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</si>
  <si>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</si>
  <si>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</si>
  <si>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</si>
  <si>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</si>
  <si>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</si>
  <si>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</si>
  <si>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</si>
  <si>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</si>
  <si>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</si>
  <si>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</si>
  <si>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</si>
  <si>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</si>
  <si>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</si>
  <si>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</si>
  <si>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</si>
  <si>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</si>
  <si>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</si>
  <si>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</si>
  <si>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</si>
  <si>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</si>
  <si>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</si>
  <si>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</si>
  <si>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</si>
  <si>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</si>
  <si>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</si>
  <si>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</si>
  <si>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</si>
  <si>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</si>
  <si>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</si>
  <si>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</si>
  <si>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</si>
  <si>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</si>
  <si>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</si>
  <si>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</si>
  <si>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</si>
  <si>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</si>
  <si>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</si>
  <si>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</si>
  <si>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</si>
  <si>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</si>
  <si>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</si>
  <si>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</si>
  <si>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</si>
  <si>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</si>
  <si>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</si>
  <si>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</si>
  <si>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</si>
  <si>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</si>
  <si>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</si>
  <si>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</si>
  <si>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</si>
  <si>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</si>
  <si>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</si>
  <si>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</si>
  <si>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</si>
  <si>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</si>
  <si>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</si>
  <si>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</si>
  <si>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</si>
  <si>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</si>
  <si>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</si>
  <si>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</si>
  <si>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</si>
  <si>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</si>
  <si>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</si>
  <si>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</si>
  <si>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</si>
  <si>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</si>
  <si>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</si>
  <si>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</si>
  <si>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</si>
  <si>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</si>
  <si>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</si>
  <si>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</si>
  <si>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</si>
  <si>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</si>
  <si>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</si>
  <si>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</si>
  <si>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</si>
  <si>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</si>
  <si>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</si>
  <si>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</si>
  <si>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</si>
  <si>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</si>
  <si>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</si>
  <si>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</si>
  <si>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</si>
  <si>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</si>
  <si>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</si>
  <si>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</si>
  <si>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</si>
  <si>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</si>
  <si>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</si>
  <si>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</si>
  <si>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</si>
  <si>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</si>
  <si>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</si>
  <si>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</si>
  <si>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</si>
  <si>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</si>
  <si>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</si>
  <si>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</si>
  <si>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</si>
  <si>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</si>
  <si>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</si>
  <si>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</si>
  <si>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</si>
  <si>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</si>
  <si>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</si>
  <si>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</si>
  <si>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</si>
  <si>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</si>
  <si>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</si>
  <si>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</si>
  <si>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</si>
  <si>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</si>
  <si>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</si>
  <si>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</si>
  <si>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</si>
  <si>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</si>
  <si>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</si>
  <si>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</si>
  <si>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</si>
  <si>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</si>
  <si>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</si>
  <si>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</si>
  <si>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</si>
  <si>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</si>
  <si>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</si>
  <si>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</si>
  <si>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</si>
  <si>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</si>
  <si>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</si>
  <si>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</si>
  <si>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</si>
  <si>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</si>
  <si>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</si>
  <si>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</si>
  <si>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</si>
  <si>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</si>
  <si>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</si>
  <si>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</si>
  <si>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</si>
  <si>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</si>
  <si>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</si>
  <si>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</si>
  <si>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</si>
  <si>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</si>
  <si>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</si>
  <si>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</si>
  <si>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</si>
  <si>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</si>
  <si>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</si>
  <si>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</si>
  <si>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</si>
  <si>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</si>
  <si>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</si>
  <si>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</si>
  <si>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</si>
  <si>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</si>
  <si>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</si>
  <si>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</si>
  <si>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</si>
  <si>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</si>
  <si>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</si>
  <si>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</si>
  <si>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</si>
  <si>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</si>
  <si>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</si>
  <si>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</si>
  <si>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</si>
  <si>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</si>
  <si>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</si>
  <si>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</si>
  <si>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</si>
  <si>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</si>
  <si>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</si>
  <si>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</si>
  <si>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</si>
  <si>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</si>
  <si>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</si>
  <si>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</si>
  <si>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</si>
  <si>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</si>
  <si>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</si>
  <si>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</si>
  <si>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</si>
  <si>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</si>
  <si>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</si>
  <si>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</si>
  <si>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</si>
  <si>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</si>
  <si>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</si>
  <si>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</si>
  <si>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</si>
  <si>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</si>
  <si>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</si>
  <si>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</si>
  <si>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</si>
  <si>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</si>
  <si>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</si>
  <si>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</si>
  <si>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</si>
  <si>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</si>
  <si>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</si>
  <si>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</si>
  <si>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</si>
  <si>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</si>
  <si>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</si>
  <si>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</si>
  <si>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</si>
  <si>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</si>
  <si>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</si>
  <si>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</si>
  <si>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</si>
  <si>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</si>
  <si>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</si>
  <si>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</si>
  <si>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</si>
  <si>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</si>
  <si>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</si>
  <si>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</si>
  <si>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</si>
  <si>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</si>
  <si>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</si>
  <si>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</si>
  <si>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</si>
  <si>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</si>
  <si>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</si>
  <si>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</si>
  <si>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</si>
  <si>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</si>
  <si>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</si>
  <si>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</si>
  <si>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</si>
  <si>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</si>
  <si>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</si>
  <si>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</si>
  <si>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</si>
  <si>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</si>
  <si>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</si>
  <si>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</si>
  <si>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</si>
  <si>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</si>
  <si>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</si>
  <si>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</si>
  <si>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</si>
  <si>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</si>
  <si>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</si>
  <si>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</si>
  <si>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</si>
  <si>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</si>
  <si>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</si>
  <si>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</si>
  <si>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</si>
  <si>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</si>
  <si>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</si>
  <si>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</si>
  <si>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</si>
  <si>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</si>
  <si>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</si>
  <si>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</si>
  <si>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</si>
  <si>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</si>
  <si>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</si>
  <si>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</si>
  <si>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</si>
  <si>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</si>
  <si>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</si>
  <si>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</si>
  <si>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</si>
  <si>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</si>
  <si>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</si>
  <si>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</si>
  <si>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</si>
  <si>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</si>
  <si>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</si>
  <si>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</si>
  <si>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</si>
  <si>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</si>
  <si>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</si>
  <si>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</si>
  <si>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</si>
  <si>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</si>
  <si>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</si>
  <si>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</si>
  <si>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</si>
  <si>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</si>
  <si>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</si>
  <si>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</si>
  <si>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</si>
  <si>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</si>
  <si>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</si>
  <si>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</si>
  <si>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</si>
  <si>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</si>
  <si>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</si>
  <si>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</si>
  <si>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</si>
  <si>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</si>
  <si>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</si>
  <si>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</si>
  <si>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</si>
  <si>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</si>
  <si>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</si>
  <si>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</si>
  <si>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</si>
  <si>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</si>
  <si>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</si>
  <si>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</si>
  <si>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</si>
  <si>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</si>
  <si>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</si>
  <si>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</si>
  <si>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</si>
  <si>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</si>
  <si>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</si>
  <si>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</si>
  <si>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</si>
  <si>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</si>
  <si>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</si>
  <si>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</si>
  <si>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</si>
  <si>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</si>
  <si>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</si>
  <si>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</si>
  <si>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</si>
  <si>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</si>
  <si>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</si>
  <si>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</si>
  <si>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</si>
  <si>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</si>
  <si>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</si>
  <si>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</si>
  <si>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</si>
  <si>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</si>
  <si>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</si>
  <si>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</si>
  <si>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</si>
  <si>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</si>
  <si>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</si>
  <si>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</si>
  <si>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</si>
  <si>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</si>
  <si>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</si>
  <si>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</si>
  <si>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</si>
  <si>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</si>
  <si>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</si>
  <si>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</si>
  <si>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</si>
  <si>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</si>
  <si>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</si>
  <si>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</si>
  <si>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</si>
  <si>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</si>
  <si>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</si>
  <si>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</si>
  <si>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</si>
  <si>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</si>
  <si>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</si>
  <si>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</si>
  <si>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</si>
  <si>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</si>
  <si>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</si>
  <si>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</si>
  <si>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</si>
  <si>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</si>
  <si>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</si>
  <si>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</si>
  <si>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</si>
  <si>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</si>
  <si>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</si>
  <si>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</si>
  <si>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</si>
  <si>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</si>
  <si>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</si>
  <si>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</si>
  <si>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</si>
  <si>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</si>
  <si>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</si>
  <si>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</si>
  <si>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</si>
  <si>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</si>
  <si>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</si>
  <si>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</si>
  <si>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</si>
  <si>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</si>
  <si>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</si>
  <si>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</si>
  <si>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</si>
  <si>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</si>
  <si>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</si>
  <si>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</si>
  <si>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</si>
  <si>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</si>
  <si>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</si>
  <si>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</si>
  <si>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</si>
  <si>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</si>
  <si>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</si>
  <si>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</si>
  <si>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</si>
  <si>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</si>
  <si>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</si>
  <si>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</si>
  <si>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</si>
  <si>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</si>
  <si>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</si>
  <si>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</si>
  <si>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</si>
  <si>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</si>
  <si>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</si>
  <si>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</si>
  <si>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</si>
  <si>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</si>
  <si>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</si>
  <si>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</si>
  <si>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</si>
  <si>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</si>
  <si>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</si>
  <si>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</si>
  <si>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</si>
  <si>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</si>
  <si>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</si>
  <si>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</si>
  <si>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</si>
  <si>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</si>
  <si>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</si>
  <si>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</si>
  <si>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</si>
  <si>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</si>
  <si>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</si>
  <si>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</si>
  <si>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</si>
  <si>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</si>
  <si>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</si>
  <si>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</si>
  <si>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</si>
  <si>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</si>
  <si>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</si>
  <si>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</si>
  <si>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</si>
  <si>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</si>
  <si>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</si>
  <si>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</si>
  <si>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</si>
  <si>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</si>
  <si>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</si>
  <si>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</si>
  <si>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</si>
  <si>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</si>
  <si>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</si>
  <si>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</si>
  <si>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</si>
  <si>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</si>
  <si>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</si>
  <si>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</si>
  <si>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</si>
  <si>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</si>
  <si>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</si>
  <si>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</si>
  <si>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</si>
  <si>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</si>
  <si>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</si>
  <si>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</si>
  <si>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</si>
  <si>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</si>
  <si>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</si>
  <si>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</si>
  <si>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</si>
  <si>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</si>
  <si>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</si>
  <si>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</si>
  <si>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</si>
  <si>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</si>
  <si>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</si>
  <si>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</si>
  <si>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</si>
  <si>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</si>
  <si>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</si>
  <si>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</si>
  <si>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</si>
  <si>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</si>
  <si>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</si>
  <si>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</si>
  <si>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</si>
  <si>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</si>
  <si>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</si>
  <si>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</si>
  <si>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</si>
  <si>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</si>
  <si>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</si>
  <si>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</si>
  <si>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</si>
  <si>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</si>
  <si>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</si>
  <si>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</si>
  <si>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</si>
  <si>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</si>
  <si>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</si>
  <si>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</si>
  <si>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</si>
  <si>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</si>
  <si>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</si>
  <si>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</si>
  <si>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</si>
  <si>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</si>
  <si>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</si>
  <si>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</si>
  <si>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</si>
  <si>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</si>
  <si>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</si>
  <si>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</si>
  <si>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</si>
  <si>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</si>
  <si>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</si>
  <si>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</si>
  <si>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</si>
  <si>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</si>
  <si>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</si>
  <si>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</si>
  <si>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</si>
  <si>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</si>
  <si>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</si>
  <si>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</si>
  <si>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</si>
  <si>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</si>
  <si>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</si>
  <si>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</si>
  <si>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</si>
  <si>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</si>
  <si>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</si>
  <si>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</si>
  <si>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</si>
  <si>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</si>
  <si>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</si>
  <si>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</si>
  <si>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</si>
  <si>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</si>
  <si>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</si>
  <si>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</si>
  <si>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</si>
  <si>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</si>
  <si>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</si>
  <si>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</si>
  <si>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</si>
  <si>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</si>
  <si>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</si>
  <si>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</si>
  <si>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</si>
  <si>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</si>
  <si>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</si>
  <si>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</si>
  <si>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</si>
  <si>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</si>
  <si>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</si>
  <si>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</si>
  <si>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</si>
  <si>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</si>
  <si>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</si>
  <si>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</si>
  <si>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</si>
  <si>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</si>
  <si>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</si>
  <si>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</si>
  <si>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</si>
  <si>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</si>
  <si>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</si>
  <si>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</si>
  <si>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</si>
  <si>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</si>
  <si>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</si>
  <si>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</si>
  <si>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</si>
  <si>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</si>
  <si>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</si>
  <si>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</si>
  <si>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</si>
  <si>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</si>
  <si>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</si>
  <si>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</si>
  <si>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</si>
  <si>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</si>
  <si>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</si>
  <si>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</si>
  <si>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</si>
  <si>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</si>
  <si>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</si>
  <si>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</si>
  <si>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</si>
  <si>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</si>
  <si>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</si>
  <si>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</si>
  <si>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</si>
  <si>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</si>
  <si>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</si>
  <si>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</si>
  <si>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</si>
  <si>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</si>
  <si>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</si>
  <si>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</si>
  <si>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</si>
  <si>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</si>
  <si>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</si>
  <si>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</si>
  <si>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</si>
  <si>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</si>
  <si>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</si>
  <si>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</si>
  <si>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</si>
  <si>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</si>
  <si>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</si>
  <si>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</si>
  <si>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</si>
  <si>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</si>
  <si>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</si>
  <si>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</si>
  <si>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</si>
  <si>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</si>
  <si>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</si>
  <si>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</si>
  <si>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</si>
  <si>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</si>
  <si>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</si>
  <si>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</si>
  <si>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</si>
  <si>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</si>
  <si>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</si>
  <si>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</si>
  <si>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</si>
  <si>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</si>
  <si>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</si>
  <si>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</si>
  <si>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</si>
  <si>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</si>
  <si>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</si>
  <si>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</si>
  <si>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</si>
  <si>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</si>
  <si>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</si>
  <si>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</si>
  <si>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</si>
  <si>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</si>
  <si>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</si>
  <si>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</si>
  <si>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</si>
  <si>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</si>
  <si>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</si>
  <si>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</si>
  <si>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</si>
  <si>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</si>
  <si>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</si>
  <si>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</si>
  <si>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</si>
  <si>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</si>
  <si>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</si>
  <si>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</si>
  <si>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</si>
  <si>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</si>
  <si>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</si>
  <si>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</si>
  <si>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</si>
  <si>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</si>
  <si>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</si>
  <si>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</si>
  <si>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</si>
  <si>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</si>
  <si>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</si>
  <si>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</si>
  <si>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</si>
  <si>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</si>
  <si>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</si>
  <si>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</si>
  <si>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</si>
  <si>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</si>
  <si>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</si>
  <si>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</si>
  <si>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</si>
  <si>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</si>
  <si>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</si>
  <si>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</si>
  <si>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</si>
  <si>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</si>
  <si>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</si>
  <si>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</si>
  <si>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</si>
  <si>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</si>
  <si>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</si>
  <si>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</si>
  <si>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</si>
  <si>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</si>
  <si>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</si>
  <si>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</si>
  <si>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</si>
  <si>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</si>
  <si>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</si>
  <si>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</si>
  <si>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</si>
  <si>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</si>
  <si>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</si>
  <si>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</si>
  <si>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</si>
  <si>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</si>
  <si>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</si>
  <si>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</si>
  <si>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</si>
  <si>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</si>
  <si>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</si>
  <si>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</si>
  <si>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</si>
  <si>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</si>
  <si>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</si>
  <si>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</si>
  <si>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</si>
  <si>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</si>
  <si>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</si>
  <si>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</si>
  <si>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</si>
  <si>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</si>
  <si>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</si>
  <si>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</si>
  <si>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</si>
  <si>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</si>
  <si>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</si>
  <si>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</si>
  <si>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</si>
  <si>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</si>
  <si>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</si>
  <si>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</si>
  <si>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</si>
  <si>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</si>
  <si>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</si>
  <si>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</si>
  <si>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</si>
  <si>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</si>
  <si>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</si>
  <si>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</si>
  <si>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</si>
  <si>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</si>
  <si>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</si>
  <si>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</si>
  <si>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</si>
  <si>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</si>
  <si>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</si>
  <si>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</si>
  <si>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</si>
  <si>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</si>
  <si>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</si>
  <si>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</si>
  <si>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</si>
  <si>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</si>
  <si>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</si>
  <si>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</si>
  <si>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</si>
  <si>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</si>
  <si>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</si>
  <si>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</si>
  <si>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</si>
  <si>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</si>
  <si>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</si>
  <si>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</si>
  <si>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</si>
  <si>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</si>
  <si>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</si>
  <si>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</si>
  <si>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</si>
  <si>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</si>
  <si>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</si>
  <si>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</si>
  <si>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</si>
  <si>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</si>
  <si>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</si>
  <si>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</si>
  <si>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</si>
  <si>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</si>
  <si>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</si>
  <si>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</si>
  <si>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</si>
  <si>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</si>
  <si>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</si>
  <si>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</si>
  <si>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</si>
  <si>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</si>
  <si>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</si>
  <si>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</si>
  <si>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</si>
  <si>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</si>
  <si>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</si>
  <si>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</si>
  <si>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</si>
  <si>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</si>
  <si>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</si>
  <si>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</si>
  <si>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</si>
  <si>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</si>
  <si>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</si>
  <si>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</si>
  <si>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</si>
  <si>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</si>
  <si>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</si>
  <si>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</si>
  <si>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</si>
  <si>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</si>
  <si>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</si>
  <si>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</si>
  <si>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</si>
  <si>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</si>
  <si>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</si>
  <si>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</si>
  <si>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</si>
  <si>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</si>
  <si>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</si>
  <si>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</si>
  <si>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</si>
  <si>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</si>
  <si>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</si>
  <si>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</si>
  <si>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</si>
  <si>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</si>
  <si>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</si>
  <si>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</si>
  <si>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</si>
  <si>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</si>
  <si>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</si>
  <si>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</si>
  <si>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</si>
  <si>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</si>
  <si>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</si>
  <si>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</si>
  <si>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</si>
  <si>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</si>
  <si>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</si>
  <si>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</si>
  <si>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</si>
  <si>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</si>
  <si>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</si>
  <si>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</si>
  <si>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</si>
  <si>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</si>
  <si>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</si>
  <si>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</si>
  <si>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</si>
  <si>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</si>
  <si>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</si>
  <si>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</si>
  <si>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</si>
  <si>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</si>
  <si>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</si>
  <si>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</si>
  <si>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</si>
  <si>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</si>
  <si>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</si>
  <si>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</si>
  <si>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</si>
  <si>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</si>
  <si>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</si>
  <si>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</si>
  <si>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</si>
  <si>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</si>
  <si>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</si>
  <si>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</si>
  <si>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</si>
  <si>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</si>
  <si>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</si>
  <si>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</si>
  <si>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</si>
  <si>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</si>
  <si>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</si>
  <si>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</si>
  <si>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</si>
  <si>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</si>
  <si>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</si>
  <si>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</si>
  <si>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</si>
  <si>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</si>
  <si>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</si>
  <si>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</si>
  <si>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</si>
  <si>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</si>
  <si>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</si>
  <si>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</si>
  <si>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</si>
  <si>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</si>
  <si>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</si>
  <si>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</si>
  <si>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</si>
  <si>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</si>
  <si>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</si>
  <si>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</si>
  <si>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</si>
  <si>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</si>
  <si>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</si>
  <si>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</si>
  <si>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</si>
  <si>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</si>
  <si>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</si>
  <si>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</si>
  <si>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</si>
  <si>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</si>
  <si>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</si>
  <si>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</si>
  <si>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</si>
  <si>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</si>
  <si>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</si>
  <si>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</si>
  <si>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</si>
  <si>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</si>
  <si>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</si>
  <si>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</si>
  <si>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</si>
  <si>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</si>
  <si>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</si>
  <si>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</si>
  <si>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</si>
  <si>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</si>
  <si>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</si>
  <si>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</si>
  <si>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</si>
  <si>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</si>
  <si>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</si>
  <si>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</si>
  <si>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</si>
  <si>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</si>
  <si>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</si>
  <si>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</si>
  <si>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</si>
  <si>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</si>
  <si>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</si>
  <si>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</si>
  <si>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</si>
  <si>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</si>
  <si>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</si>
  <si>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</si>
  <si>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</si>
  <si>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</si>
  <si>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</si>
  <si>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</si>
  <si>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</si>
  <si>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</si>
  <si>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</si>
  <si>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</si>
  <si>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</si>
  <si>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</si>
  <si>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</si>
  <si>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</si>
  <si>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</si>
  <si>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</si>
  <si>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</si>
  <si>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</si>
  <si>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</si>
  <si>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</si>
  <si>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</si>
  <si>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</si>
  <si>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</si>
  <si>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</si>
  <si>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</si>
  <si>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</si>
  <si>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</si>
  <si>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</si>
  <si>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</si>
  <si>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</si>
  <si>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</si>
  <si>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</si>
  <si>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</si>
  <si>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</si>
  <si>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</si>
  <si>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</si>
  <si>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</si>
  <si>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</si>
  <si>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</si>
  <si>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</si>
  <si>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</si>
  <si>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</si>
  <si>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</si>
  <si>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</si>
  <si>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</si>
  <si>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</si>
  <si>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</si>
  <si>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</si>
  <si>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</si>
  <si>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</si>
  <si>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</si>
  <si>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</si>
  <si>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</si>
  <si>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</si>
  <si>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</si>
  <si>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</si>
  <si>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</si>
  <si>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</si>
  <si>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</si>
  <si>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</si>
  <si>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</si>
  <si>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</si>
  <si>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</si>
  <si>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</si>
  <si>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</si>
  <si>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</si>
  <si>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</si>
  <si>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</si>
  <si>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</si>
  <si>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</si>
  <si>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</si>
  <si>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</si>
  <si>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</si>
  <si>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</si>
  <si>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</si>
  <si>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</si>
  <si>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</si>
  <si>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</si>
  <si>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</si>
  <si>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</si>
  <si>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</si>
  <si>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</si>
  <si>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</si>
  <si>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</si>
  <si>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</si>
  <si>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</si>
  <si>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</si>
  <si>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</si>
  <si>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</si>
  <si>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</si>
  <si>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</si>
  <si>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</si>
  <si>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</si>
  <si>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</si>
  <si>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</si>
  <si>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</si>
  <si>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</si>
  <si>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</si>
  <si>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</si>
  <si>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</si>
  <si>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</si>
  <si>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</si>
  <si>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</si>
  <si>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</si>
  <si>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</si>
  <si>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</si>
  <si>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</si>
  <si>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</si>
  <si>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</si>
  <si>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</si>
  <si>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</si>
  <si>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</si>
  <si>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</si>
  <si>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</si>
  <si>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</si>
  <si>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</si>
  <si>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</si>
  <si>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</si>
  <si>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</si>
  <si>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</si>
  <si>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</si>
  <si>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</si>
  <si>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</si>
  <si>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</si>
  <si>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</si>
  <si>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</si>
  <si>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</si>
  <si>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</si>
  <si>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</si>
  <si>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</si>
  <si>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</si>
  <si>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</si>
  <si>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</si>
  <si>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</si>
  <si>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</si>
  <si>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</si>
  <si>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</si>
  <si>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</si>
  <si>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</si>
  <si>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</si>
  <si>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</si>
  <si>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</si>
  <si>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</si>
  <si>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</si>
  <si>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</si>
  <si>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</si>
  <si>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</si>
  <si>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</si>
  <si>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</si>
  <si>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</si>
  <si>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</si>
  <si>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</si>
  <si>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</si>
  <si>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</si>
  <si>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</si>
  <si>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</si>
  <si>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</si>
  <si>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</si>
  <si>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</si>
  <si>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</si>
  <si>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</si>
  <si>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</si>
  <si>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</si>
  <si>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</si>
  <si>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</si>
  <si>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</si>
  <si>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</si>
  <si>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</si>
  <si>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</si>
  <si>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</si>
  <si>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</si>
  <si>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</si>
  <si>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</si>
  <si>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</si>
  <si>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</si>
  <si>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</si>
  <si>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</si>
  <si>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</si>
  <si>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</si>
  <si>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</si>
  <si>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</si>
  <si>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</si>
  <si>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</si>
  <si>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</si>
  <si>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</si>
  <si>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</si>
  <si>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</si>
  <si>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</si>
  <si>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</si>
  <si>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</si>
  <si>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</si>
  <si>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</si>
  <si>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</si>
  <si>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</si>
  <si>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</si>
  <si>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</si>
  <si>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</si>
  <si>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</si>
  <si>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</si>
  <si>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</si>
  <si>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</si>
  <si>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</si>
  <si>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</si>
  <si>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</si>
  <si>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</si>
  <si>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</si>
  <si>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</si>
  <si>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</si>
  <si>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</si>
  <si>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</si>
  <si>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</si>
  <si>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</si>
  <si>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</si>
  <si>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</si>
  <si>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</si>
  <si>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</si>
  <si>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</si>
  <si>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</si>
  <si>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</si>
  <si>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</si>
  <si>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</si>
  <si>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</si>
  <si>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</si>
  <si>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</si>
  <si>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</si>
  <si>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</si>
  <si>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</si>
  <si>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</si>
  <si>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</si>
  <si>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</si>
  <si>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</si>
  <si>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</si>
  <si>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</si>
  <si>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</si>
  <si>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</si>
  <si>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</si>
  <si>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</si>
  <si>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</si>
  <si>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</si>
  <si>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</si>
  <si>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</si>
  <si>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</si>
  <si>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</si>
  <si>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</si>
  <si>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</si>
  <si>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</si>
  <si>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</si>
  <si>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</si>
  <si>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</si>
  <si>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</si>
  <si>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</si>
  <si>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</si>
  <si>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</si>
  <si>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</si>
  <si>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</si>
  <si>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</si>
  <si>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</si>
  <si>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</si>
  <si>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</si>
  <si>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</si>
  <si>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</si>
  <si>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</si>
  <si>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</si>
  <si>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</si>
  <si>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</si>
  <si>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</si>
  <si>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</si>
  <si>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</si>
  <si>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</si>
  <si>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</si>
  <si>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</si>
  <si>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</si>
  <si>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</si>
  <si>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</si>
  <si>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</si>
  <si>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</si>
  <si>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</si>
  <si>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</si>
  <si>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</si>
  <si>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</si>
  <si>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</si>
  <si>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</si>
  <si>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</si>
  <si>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</si>
  <si>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</si>
  <si>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</si>
  <si>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</si>
  <si>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</si>
  <si>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</si>
  <si>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</si>
  <si>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</si>
  <si>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</si>
  <si>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</si>
  <si>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</si>
  <si>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</si>
  <si>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</si>
  <si>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</si>
  <si>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</si>
  <si>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</si>
  <si>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</si>
  <si>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</si>
  <si>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</si>
  <si>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</si>
  <si>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</si>
  <si>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</si>
  <si>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</si>
  <si>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</si>
  <si>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</si>
  <si>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</si>
  <si>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</si>
  <si>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</si>
  <si>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</si>
  <si>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</si>
  <si>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</si>
  <si>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</si>
  <si>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</si>
  <si>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</si>
  <si>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</si>
  <si>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</si>
  <si>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</si>
  <si>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</si>
  <si>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</si>
  <si>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</si>
  <si>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</si>
  <si>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</si>
  <si>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</si>
  <si>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</si>
  <si>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</si>
  <si>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</si>
  <si>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</si>
  <si>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</si>
  <si>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</si>
  <si>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</si>
  <si>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</si>
  <si>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</si>
  <si>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</si>
  <si>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</si>
  <si>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</si>
  <si>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</si>
  <si>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</si>
  <si>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</si>
  <si>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</si>
  <si>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</si>
  <si>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</si>
  <si>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</si>
  <si>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</si>
  <si>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</si>
  <si>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</si>
  <si>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</si>
  <si>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</si>
  <si>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</si>
  <si>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</si>
  <si>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</si>
  <si>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</si>
  <si>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</si>
  <si>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</si>
  <si>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</si>
  <si>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</si>
  <si>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</si>
  <si>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</si>
  <si>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</si>
  <si>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</si>
  <si>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</si>
  <si>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</si>
  <si>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</si>
  <si>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</si>
  <si>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</si>
  <si>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</si>
  <si>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</si>
  <si>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</si>
  <si>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</si>
  <si>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</si>
  <si>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</si>
  <si>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</si>
  <si>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</si>
  <si>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</si>
  <si>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</si>
  <si>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</si>
  <si>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</si>
  <si>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</si>
  <si>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</si>
  <si>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</si>
  <si>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</si>
  <si>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</si>
  <si>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</si>
  <si>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</si>
  <si>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</si>
  <si>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</si>
  <si>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</si>
  <si>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</si>
  <si>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</si>
  <si>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</si>
  <si>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</si>
  <si>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</si>
  <si>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</si>
  <si>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</si>
  <si>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</si>
  <si>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</si>
  <si>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</si>
  <si>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</si>
  <si>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</si>
  <si>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</si>
  <si>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</si>
  <si>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</si>
  <si>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</si>
  <si>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</si>
  <si>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</si>
  <si>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</si>
  <si>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</si>
  <si>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</si>
  <si>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</si>
  <si>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</si>
  <si>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</si>
  <si>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</si>
  <si>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</si>
  <si>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</si>
  <si>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</si>
  <si>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</si>
  <si>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</si>
  <si>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</si>
  <si>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</si>
  <si>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</si>
  <si>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</si>
  <si>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</si>
  <si>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</si>
  <si>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</si>
  <si>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</si>
  <si>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</si>
  <si>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</si>
  <si>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</si>
  <si>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</si>
  <si>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</si>
  <si>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</si>
  <si>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</si>
  <si>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</si>
  <si>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</si>
  <si>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</si>
  <si>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</si>
  <si>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</si>
  <si>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</si>
  <si>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</si>
  <si>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</si>
  <si>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</si>
  <si>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</si>
  <si>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</si>
  <si>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</si>
  <si>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</si>
  <si>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</si>
  <si>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</si>
  <si>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</si>
  <si>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</si>
  <si>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</si>
  <si>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</si>
  <si>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</si>
  <si>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</si>
  <si>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</si>
  <si>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</si>
  <si>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</si>
  <si>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</si>
  <si>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</si>
  <si>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</si>
  <si>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</si>
  <si>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</si>
  <si>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</si>
  <si>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</si>
  <si>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</si>
  <si>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</si>
  <si>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</si>
  <si>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</si>
  <si>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</si>
  <si>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</si>
  <si>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</si>
  <si>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</si>
  <si>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</si>
  <si>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</si>
  <si>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</si>
  <si>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</si>
  <si>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</si>
  <si>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</si>
  <si>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</si>
  <si>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</si>
  <si>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</si>
  <si>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</si>
  <si>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</si>
  <si>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</si>
  <si>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</si>
  <si>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</si>
  <si>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</si>
  <si>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</si>
  <si>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</si>
  <si>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</si>
  <si>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</si>
  <si>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</si>
  <si>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</si>
  <si>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</si>
  <si>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</si>
  <si>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</si>
  <si>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</si>
  <si>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</si>
  <si>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</si>
  <si>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</si>
  <si>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</si>
  <si>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</si>
  <si>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</si>
  <si>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</si>
  <si>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</si>
  <si>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</si>
  <si>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</si>
  <si>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</si>
  <si>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</si>
  <si>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</si>
  <si>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</si>
  <si>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</si>
  <si>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</si>
  <si>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</si>
  <si>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</si>
  <si>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</si>
  <si>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</si>
  <si>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</si>
  <si>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</si>
  <si>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</si>
  <si>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</si>
  <si>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</si>
  <si>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</si>
  <si>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</si>
  <si>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</si>
  <si>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</si>
  <si>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</si>
  <si>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</si>
  <si>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</si>
  <si>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</si>
  <si>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</si>
  <si>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</si>
  <si>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</si>
  <si>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</si>
  <si>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</si>
  <si>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</si>
  <si>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</si>
  <si>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</si>
  <si>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</si>
  <si>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</si>
  <si>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</si>
  <si>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</si>
  <si>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</si>
  <si>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</si>
  <si>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</si>
  <si>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</si>
  <si>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</si>
  <si>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</si>
  <si>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</si>
  <si>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</si>
  <si>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</si>
  <si>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</si>
  <si>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</si>
  <si>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</si>
  <si>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</si>
  <si>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</si>
  <si>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</si>
  <si>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</si>
  <si>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</si>
  <si>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</si>
  <si>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</si>
  <si>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</si>
  <si>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</si>
  <si>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</si>
  <si>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</si>
  <si>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</si>
  <si>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</si>
  <si>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</si>
  <si>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</si>
  <si>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</si>
  <si>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</si>
  <si>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</si>
  <si>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</si>
  <si>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</si>
  <si>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</si>
  <si>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</si>
  <si>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</si>
  <si>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</si>
  <si>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</si>
  <si>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</si>
  <si>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</si>
  <si>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</si>
  <si>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</si>
  <si>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</si>
  <si>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</si>
  <si>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</si>
  <si>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</si>
  <si>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</si>
  <si>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</si>
  <si>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</si>
  <si>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</si>
  <si>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</si>
  <si>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</si>
  <si>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</si>
  <si>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</si>
  <si>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</si>
  <si>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</si>
  <si>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</si>
  <si>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</si>
  <si>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</si>
  <si>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</si>
  <si>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</si>
  <si>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</si>
  <si>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</si>
  <si>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</si>
  <si>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</si>
  <si>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</si>
  <si>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</si>
  <si>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</si>
  <si>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</si>
  <si>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</si>
  <si>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</si>
  <si>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</si>
  <si>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</si>
  <si>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</si>
  <si>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</si>
  <si>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</si>
  <si>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</si>
  <si>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</si>
  <si>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</si>
  <si>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</si>
  <si>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</si>
  <si>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</si>
  <si>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</si>
  <si>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</si>
  <si>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</si>
  <si>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</si>
  <si>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</si>
  <si>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</si>
  <si>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</si>
  <si>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</si>
  <si>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</si>
  <si>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</si>
  <si>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</si>
  <si>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</si>
  <si>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</si>
  <si>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</si>
  <si>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</si>
  <si>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</si>
  <si>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</si>
  <si>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</si>
  <si>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</si>
  <si>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</si>
  <si>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</si>
  <si>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</si>
  <si>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</si>
  <si>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</si>
  <si>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</si>
  <si>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</si>
  <si>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</si>
  <si>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</si>
  <si>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</si>
  <si>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</si>
  <si>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</si>
  <si>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</si>
  <si>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</si>
  <si>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</si>
  <si>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</si>
  <si>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</si>
  <si>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</si>
  <si>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</si>
  <si>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</si>
  <si>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</si>
  <si>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</si>
  <si>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</si>
  <si>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</si>
  <si>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</si>
  <si>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</si>
  <si>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</si>
  <si>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</si>
  <si>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</si>
  <si>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</si>
  <si>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</si>
  <si>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</si>
  <si>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</si>
  <si>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</si>
  <si>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</si>
  <si>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</si>
  <si>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</si>
  <si>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</si>
  <si>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</si>
  <si>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</si>
  <si>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</si>
  <si>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</si>
  <si>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</si>
  <si>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</si>
  <si>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</si>
  <si>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</si>
  <si>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</si>
  <si>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</si>
  <si>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</si>
  <si>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</si>
  <si>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</si>
  <si>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</si>
  <si>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</si>
  <si>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</si>
  <si>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</si>
  <si>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</si>
  <si>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</si>
  <si>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</si>
  <si>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</si>
  <si>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</si>
  <si>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</si>
  <si>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</si>
  <si>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</si>
  <si>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</si>
  <si>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</si>
  <si>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</si>
  <si>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</si>
  <si>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</si>
  <si>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</si>
  <si>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</si>
  <si>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</si>
  <si>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</si>
  <si>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</si>
  <si>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</si>
  <si>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</si>
  <si>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</si>
  <si>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</si>
  <si>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</si>
  <si>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</si>
  <si>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</si>
  <si>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</si>
  <si>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</si>
  <si>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</si>
  <si>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</si>
  <si>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</si>
  <si>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</si>
  <si>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</si>
  <si>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</si>
  <si>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</si>
  <si>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</si>
  <si>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</si>
  <si>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</si>
  <si>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</si>
  <si>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</si>
  <si>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</si>
  <si>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</si>
  <si>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</si>
  <si>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</si>
  <si>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</si>
  <si>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</si>
  <si>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</si>
  <si>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</si>
  <si>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</si>
  <si>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</si>
  <si>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</si>
  <si>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</si>
  <si>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</si>
  <si>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</si>
  <si>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</si>
  <si>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</si>
  <si>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</si>
  <si>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</si>
  <si>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</si>
  <si>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</si>
  <si>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</si>
  <si>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</si>
  <si>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</si>
  <si>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</si>
  <si>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</si>
  <si>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</si>
  <si>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</si>
  <si>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</si>
  <si>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</si>
  <si>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</si>
  <si>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</si>
  <si>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</si>
  <si>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</si>
  <si>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</si>
  <si>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</si>
  <si>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</si>
  <si>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</si>
  <si>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</si>
  <si>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</si>
  <si>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</si>
  <si>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</si>
  <si>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</si>
  <si>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</si>
  <si>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</si>
  <si>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</si>
  <si>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</si>
  <si>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</si>
  <si>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</si>
  <si>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</si>
  <si>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</si>
  <si>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</si>
  <si>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</si>
  <si>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</si>
  <si>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</si>
  <si>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</si>
  <si>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</si>
  <si>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</si>
  <si>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</si>
  <si>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</si>
  <si>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</si>
  <si>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</si>
  <si>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</si>
  <si>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</si>
  <si>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</si>
  <si>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</si>
  <si>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</si>
  <si>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</si>
  <si>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</si>
  <si>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</si>
  <si>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</si>
  <si>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</si>
  <si>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</si>
  <si>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</si>
  <si>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</si>
  <si>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</si>
  <si>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</si>
  <si>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</si>
  <si>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</si>
  <si>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</si>
  <si>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</si>
  <si>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</si>
  <si>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</si>
  <si>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</si>
  <si>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</si>
  <si>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</si>
  <si>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</si>
  <si>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</si>
  <si>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</si>
  <si>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</si>
  <si>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</si>
  <si>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</si>
  <si>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</si>
  <si>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</si>
  <si>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</si>
  <si>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</si>
  <si>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</si>
  <si>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</si>
  <si>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</si>
  <si>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</si>
  <si>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</si>
  <si>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</si>
  <si>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</si>
  <si>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</si>
  <si>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</si>
  <si>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</si>
  <si>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</si>
  <si>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</si>
  <si>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</si>
  <si>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</si>
  <si>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</si>
  <si>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</si>
  <si>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</si>
  <si>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</si>
  <si>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</si>
  <si>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</si>
  <si>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</si>
  <si>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</si>
  <si>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</si>
  <si>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</si>
  <si>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</si>
  <si>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</si>
  <si>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</si>
  <si>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</si>
  <si>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</si>
  <si>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</si>
  <si>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</si>
  <si>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</si>
  <si>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</si>
  <si>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</si>
  <si>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</si>
  <si>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</si>
  <si>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</si>
  <si>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</si>
  <si>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</si>
  <si>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</si>
  <si>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</si>
  <si>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</si>
  <si>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</si>
  <si>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</si>
  <si>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</si>
  <si>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</si>
  <si>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</si>
  <si>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</si>
  <si>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</si>
  <si>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</si>
  <si>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</si>
  <si>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</si>
  <si>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</si>
  <si>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</si>
  <si>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</si>
  <si>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</si>
  <si>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</si>
  <si>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</si>
  <si>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</si>
  <si>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</si>
  <si>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</si>
  <si>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</si>
  <si>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</si>
  <si>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</si>
  <si>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</si>
  <si>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</si>
  <si>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</si>
  <si>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</si>
  <si>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</si>
  <si>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</si>
  <si>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</si>
  <si>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</si>
  <si>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</si>
  <si>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</si>
  <si>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</si>
  <si>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</si>
  <si>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</si>
  <si>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</si>
  <si>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</si>
  <si>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</si>
  <si>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</si>
  <si>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</si>
  <si>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</si>
  <si>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</si>
  <si>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</si>
  <si>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</si>
  <si>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</si>
  <si>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</si>
  <si>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</si>
  <si>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</si>
  <si>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</si>
  <si>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</si>
  <si>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</si>
  <si>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</si>
  <si>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</si>
  <si>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</si>
  <si>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</si>
  <si>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</si>
  <si>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</si>
  <si>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</si>
  <si>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</si>
  <si>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</si>
  <si>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</si>
  <si>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</si>
  <si>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</si>
  <si>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</si>
  <si>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</si>
  <si>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</si>
  <si>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</si>
  <si>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</si>
  <si>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</si>
  <si>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</si>
  <si>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</si>
  <si>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</si>
  <si>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</si>
  <si>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</si>
  <si>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</si>
  <si>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</si>
  <si>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</si>
  <si>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</si>
  <si>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</si>
  <si>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</si>
  <si>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</si>
  <si>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</si>
  <si>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</si>
  <si>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</si>
  <si>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</si>
  <si>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</si>
  <si>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</si>
  <si>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</si>
  <si>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</si>
  <si>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</si>
  <si>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</si>
  <si>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</si>
  <si>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</si>
  <si>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</si>
  <si>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</si>
  <si>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</si>
  <si>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</si>
  <si>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</si>
  <si>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</si>
  <si>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</si>
  <si>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</si>
  <si>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</si>
  <si>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</si>
  <si>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</si>
  <si>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</si>
  <si>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</si>
  <si>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</si>
  <si>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</si>
  <si>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</si>
  <si>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</si>
  <si>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</si>
  <si>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</si>
  <si>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</si>
  <si>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</si>
  <si>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</si>
  <si>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</si>
  <si>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</si>
  <si>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</si>
  <si>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</si>
  <si>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</si>
  <si>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</si>
  <si>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</si>
  <si>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</si>
  <si>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</si>
  <si>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</si>
  <si>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</si>
  <si>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</si>
  <si>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</si>
  <si>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</si>
  <si>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</si>
  <si>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</si>
  <si>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</si>
  <si>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</si>
  <si>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</si>
  <si>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</si>
  <si>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</si>
  <si>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</si>
  <si>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</si>
  <si>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</si>
  <si>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</si>
  <si>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</si>
  <si>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</si>
  <si>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</si>
  <si>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</si>
  <si>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</si>
  <si>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</si>
  <si>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</si>
  <si>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</si>
  <si>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</si>
  <si>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</si>
  <si>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</si>
  <si>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</si>
  <si>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</si>
  <si>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</si>
  <si>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</si>
  <si>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</si>
  <si>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</si>
  <si>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</si>
  <si>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</si>
  <si>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</si>
  <si>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</si>
  <si>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</si>
  <si>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</si>
  <si>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</si>
  <si>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</si>
  <si>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</si>
  <si>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</si>
  <si>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</si>
  <si>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</si>
  <si>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</si>
  <si>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</si>
  <si>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</si>
  <si>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</si>
  <si>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</si>
  <si>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</si>
  <si>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</si>
  <si>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</si>
  <si>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</si>
  <si>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</si>
  <si>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</si>
  <si>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</si>
  <si>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</si>
  <si>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</si>
  <si>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</si>
  <si>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</si>
  <si>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</si>
  <si>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</si>
  <si>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</si>
  <si>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</si>
  <si>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</si>
  <si>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</si>
  <si>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</si>
  <si>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</si>
  <si>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</si>
  <si>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</si>
  <si>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</si>
  <si>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</si>
  <si>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</si>
  <si>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</si>
  <si>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</si>
  <si>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</si>
  <si>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</si>
  <si>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</si>
  <si>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</si>
  <si>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</si>
  <si>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</si>
  <si>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</si>
  <si>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</si>
  <si>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</si>
  <si>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</si>
  <si>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</si>
  <si>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</si>
  <si>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</si>
  <si>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</si>
  <si>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</si>
  <si>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</si>
  <si>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</si>
  <si>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</si>
  <si>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</si>
  <si>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</si>
  <si>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</si>
  <si>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</si>
  <si>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</si>
  <si>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</si>
  <si>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</si>
  <si>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</si>
  <si>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</si>
  <si>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</si>
  <si>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</si>
  <si>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</si>
  <si>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</si>
  <si>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</si>
  <si>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</si>
  <si>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</si>
  <si>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</si>
  <si>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</si>
  <si>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</si>
  <si>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</si>
  <si>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</si>
  <si>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</si>
  <si>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</si>
  <si>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</si>
  <si>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</si>
  <si>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</si>
  <si>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</si>
  <si>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</si>
  <si>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</si>
  <si>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</si>
  <si>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</si>
  <si>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</si>
  <si>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</si>
  <si>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</si>
  <si>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</si>
  <si>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</si>
  <si>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</si>
  <si>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</si>
  <si>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</si>
  <si>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</si>
  <si>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</si>
  <si>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</si>
  <si>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</si>
  <si>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</si>
  <si>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</si>
  <si>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</si>
  <si>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</si>
  <si>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</si>
  <si>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</si>
  <si>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</si>
  <si>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</si>
  <si>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</si>
  <si>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</si>
  <si>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</si>
  <si>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</si>
  <si>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</si>
  <si>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</si>
  <si>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</si>
  <si>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</si>
  <si>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</si>
  <si>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</si>
  <si>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</si>
  <si>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</si>
  <si>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</si>
  <si>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</si>
  <si>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</si>
  <si>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</si>
  <si>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</si>
  <si>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</si>
  <si>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</si>
  <si>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</si>
  <si>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</si>
  <si>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</si>
  <si>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</si>
  <si>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</si>
  <si>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</si>
  <si>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</si>
  <si>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</si>
  <si>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</si>
  <si>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</si>
  <si>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</si>
  <si>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</si>
  <si>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</si>
  <si>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</si>
  <si>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</si>
  <si>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</si>
  <si>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</si>
  <si>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</si>
  <si>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</si>
  <si>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</si>
  <si>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</si>
  <si>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</si>
  <si>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</si>
  <si>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</si>
  <si>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</si>
  <si>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</si>
  <si>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</si>
  <si>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</si>
  <si>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</si>
  <si>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</si>
  <si>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</si>
  <si>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</si>
  <si>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</si>
  <si>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</si>
  <si>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</si>
  <si>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</si>
  <si>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</si>
  <si>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</si>
  <si>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</si>
  <si>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</si>
  <si>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</si>
  <si>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</si>
  <si>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</si>
  <si>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</si>
  <si>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</si>
  <si>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</si>
  <si>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</si>
  <si>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</si>
  <si>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</si>
  <si>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</si>
  <si>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</si>
  <si>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</si>
  <si>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</si>
  <si>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</si>
  <si>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</si>
  <si>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</si>
  <si>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</si>
  <si>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</si>
  <si>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</si>
  <si>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</si>
  <si>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</si>
  <si>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</si>
  <si>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</si>
  <si>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</si>
  <si>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</si>
  <si>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</si>
  <si>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</si>
  <si>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</si>
  <si>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</si>
  <si>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</si>
  <si>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</si>
  <si>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</si>
  <si>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</si>
  <si>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</si>
  <si>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</si>
  <si>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</si>
  <si>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</si>
  <si>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</si>
  <si>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</si>
  <si>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</si>
  <si>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</si>
  <si>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</si>
  <si>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</si>
  <si>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</si>
  <si>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</si>
  <si>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</si>
  <si>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</si>
  <si>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</si>
  <si>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</si>
  <si>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</si>
  <si>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</si>
  <si>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</si>
  <si>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</si>
  <si>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</si>
  <si>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</si>
  <si>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</si>
  <si>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</si>
  <si>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</si>
  <si>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</si>
  <si>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</si>
  <si>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</si>
  <si>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</si>
  <si>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</si>
  <si>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</si>
  <si>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</si>
  <si>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</si>
  <si>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</si>
  <si>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</si>
  <si>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</si>
  <si>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</si>
  <si>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</si>
  <si>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</si>
  <si>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</si>
  <si>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</si>
  <si>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</si>
  <si>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</si>
  <si>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</si>
  <si>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</si>
  <si>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</si>
  <si>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</si>
  <si>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</si>
  <si>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</si>
  <si>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</si>
  <si>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</si>
  <si>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</si>
  <si>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</si>
  <si>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</si>
  <si>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</si>
  <si>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</si>
  <si>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</si>
  <si>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</si>
  <si>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</si>
  <si>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</si>
  <si>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</si>
  <si>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</si>
  <si>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</si>
  <si>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</si>
  <si>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</si>
  <si>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</si>
  <si>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</si>
  <si>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</si>
  <si>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</si>
  <si>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</si>
  <si>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</si>
  <si>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</si>
  <si>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</si>
  <si>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</si>
  <si>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</si>
  <si>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</si>
  <si>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</si>
  <si>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</si>
  <si>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</si>
  <si>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</si>
  <si>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</si>
  <si>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</si>
  <si>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</si>
  <si>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</si>
  <si>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</si>
  <si>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</si>
  <si>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</si>
  <si>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</si>
  <si>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</si>
  <si>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</si>
  <si>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</si>
  <si>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</si>
  <si>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</si>
  <si>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</si>
  <si>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</si>
  <si>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</si>
  <si>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</si>
  <si>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</si>
  <si>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</si>
  <si>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</si>
  <si>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</si>
  <si>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</si>
  <si>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</si>
  <si>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</si>
  <si>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</si>
  <si>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</si>
  <si>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</si>
  <si>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</si>
  <si>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</si>
  <si>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</si>
  <si>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</si>
  <si>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</si>
  <si>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</si>
  <si>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</si>
  <si>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</si>
  <si>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</si>
  <si>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</si>
  <si>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</si>
  <si>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</si>
  <si>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</si>
  <si>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</si>
  <si>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</si>
  <si>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</si>
  <si>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</si>
  <si>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</si>
  <si>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</si>
  <si>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</si>
  <si>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</si>
  <si>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</si>
  <si>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</si>
  <si>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</si>
  <si>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</si>
  <si>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</si>
  <si>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</si>
  <si>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</si>
  <si>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</si>
  <si>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</si>
  <si>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</si>
  <si>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</si>
  <si>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</si>
  <si>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</si>
  <si>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</si>
  <si>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</si>
  <si>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</si>
  <si>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</si>
  <si>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</si>
  <si>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</si>
  <si>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</si>
  <si>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</si>
  <si>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</si>
  <si>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</si>
  <si>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</si>
  <si>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</si>
  <si>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</si>
  <si>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</si>
  <si>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</si>
  <si>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</si>
  <si>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</si>
  <si>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</si>
  <si>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</si>
  <si>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</si>
  <si>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</si>
  <si>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</si>
  <si>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</si>
  <si>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</si>
  <si>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</si>
  <si>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</si>
  <si>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</si>
  <si>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</si>
  <si>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</si>
  <si>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</si>
  <si>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</si>
  <si>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</si>
  <si>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</si>
  <si>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</si>
  <si>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</si>
  <si>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</si>
  <si>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</si>
  <si>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</si>
  <si>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</si>
  <si>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</si>
  <si>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</si>
  <si>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</si>
  <si>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</si>
  <si>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</si>
  <si>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</si>
  <si>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</si>
  <si>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</si>
  <si>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</si>
  <si>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</si>
  <si>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</si>
  <si>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</si>
  <si>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</si>
  <si>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</si>
  <si>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</si>
  <si>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</si>
  <si>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</si>
  <si>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</si>
  <si>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</si>
  <si>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</si>
  <si>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</si>
  <si>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</si>
  <si>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</si>
  <si>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</si>
  <si>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</si>
  <si>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</si>
  <si>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</si>
  <si>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</si>
  <si>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</si>
  <si>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</si>
  <si>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</si>
  <si>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</si>
  <si>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</si>
  <si>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</si>
  <si>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</si>
  <si>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</si>
  <si>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</si>
  <si>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</si>
  <si>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</si>
  <si>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</si>
  <si>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</si>
  <si>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</si>
  <si>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</si>
  <si>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</si>
  <si>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</si>
  <si>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</si>
  <si>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</si>
  <si>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</si>
  <si>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</si>
  <si>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</si>
  <si>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</si>
  <si>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</si>
  <si>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</si>
  <si>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</si>
  <si>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</si>
  <si>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</si>
  <si>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</si>
  <si>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</si>
  <si>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</si>
  <si>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</si>
  <si>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</si>
  <si>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</si>
  <si>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</si>
  <si>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</si>
  <si>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</si>
  <si>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</si>
  <si>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</si>
  <si>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</si>
  <si>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</si>
  <si>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</si>
  <si>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</si>
  <si>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</si>
  <si>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</si>
  <si>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</si>
  <si>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</si>
  <si>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</si>
  <si>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</si>
  <si>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</si>
  <si>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</si>
  <si>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</si>
  <si>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</si>
  <si>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</si>
  <si>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</si>
  <si>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</si>
  <si>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</si>
  <si>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</si>
  <si>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</si>
  <si>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</si>
  <si>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</si>
  <si>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</si>
  <si>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</si>
  <si>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</si>
  <si>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</si>
  <si>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</si>
  <si>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</si>
  <si>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</si>
  <si>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</si>
  <si>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</si>
  <si>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</si>
  <si>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</si>
  <si>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</si>
  <si>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</si>
  <si>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</si>
  <si>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</si>
  <si>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</si>
  <si>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</si>
  <si>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</si>
  <si>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</si>
  <si>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</si>
  <si>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</si>
  <si>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</si>
  <si>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</si>
  <si>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</si>
  <si>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</si>
  <si>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</si>
  <si>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</si>
  <si>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</si>
  <si>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</si>
  <si>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</si>
  <si>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</si>
  <si>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</si>
  <si>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</si>
  <si>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</si>
  <si>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</si>
  <si>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</si>
  <si>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</si>
  <si>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</si>
  <si>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</si>
  <si>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</si>
  <si>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</si>
  <si>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</si>
  <si>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</si>
  <si>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</si>
  <si>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</si>
  <si>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</si>
  <si>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</si>
  <si>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</si>
  <si>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</si>
  <si>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</si>
  <si>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</si>
  <si>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</si>
  <si>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</si>
  <si>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</si>
  <si>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</si>
  <si>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</si>
  <si>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</si>
  <si>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</si>
  <si>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</si>
  <si>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</si>
  <si>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</si>
  <si>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</si>
  <si>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</si>
  <si>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</si>
  <si>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</si>
  <si>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</si>
  <si>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</si>
  <si>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</si>
  <si>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</si>
  <si>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</si>
  <si>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</si>
  <si>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</si>
  <si>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</si>
  <si>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</si>
  <si>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</si>
  <si>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</si>
  <si>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</si>
  <si>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</si>
  <si>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</si>
  <si>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</si>
  <si>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</si>
  <si>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</si>
  <si>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</si>
  <si>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</si>
  <si>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</si>
  <si>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</si>
  <si>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</si>
  <si>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</si>
  <si>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</si>
  <si>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</si>
  <si>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</si>
  <si>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</si>
  <si>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</si>
  <si>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</si>
  <si>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</si>
  <si>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</si>
  <si>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</si>
  <si>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</si>
  <si>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</si>
  <si>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</si>
  <si>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</si>
  <si>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</si>
  <si>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</si>
  <si>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</si>
  <si>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</si>
  <si>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</si>
  <si>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</si>
  <si>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</si>
  <si>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</si>
  <si>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</si>
  <si>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</si>
  <si>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</si>
  <si>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</si>
  <si>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</si>
  <si>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</si>
  <si>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</si>
  <si>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</si>
  <si>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</si>
  <si>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</si>
  <si>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</si>
  <si>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</si>
  <si>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</si>
  <si>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</si>
  <si>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</si>
  <si>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</si>
  <si>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</si>
  <si>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</si>
  <si>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</si>
  <si>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</si>
  <si>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</si>
  <si>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</si>
  <si>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</si>
  <si>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</si>
  <si>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</si>
  <si>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</si>
  <si>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</si>
  <si>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</si>
  <si>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</si>
  <si>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</si>
  <si>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</si>
  <si>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</si>
  <si>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</si>
  <si>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</si>
  <si>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</si>
  <si>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</si>
  <si>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</si>
  <si>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</si>
  <si>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</si>
  <si>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</si>
  <si>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</si>
  <si>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</si>
  <si>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</si>
  <si>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</si>
  <si>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</si>
  <si>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</si>
  <si>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</si>
  <si>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</si>
  <si>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</si>
  <si>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</si>
  <si>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</si>
  <si>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</si>
  <si>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</si>
  <si>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</si>
  <si>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</si>
  <si>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</si>
  <si>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</si>
  <si>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</si>
  <si>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</si>
  <si>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</si>
  <si>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</si>
  <si>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</si>
  <si>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</si>
  <si>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</si>
  <si>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</si>
  <si>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</si>
  <si>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</si>
  <si>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</si>
  <si>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</si>
  <si>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</si>
  <si>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</si>
  <si>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</si>
  <si>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</si>
  <si>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</si>
  <si>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</si>
  <si>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</si>
  <si>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</si>
  <si>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</si>
  <si>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</si>
  <si>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</si>
  <si>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</si>
  <si>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</si>
  <si>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</si>
  <si>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</si>
  <si>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</si>
  <si>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</si>
  <si>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</si>
  <si>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</si>
  <si>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</si>
  <si>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</si>
  <si>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</si>
  <si>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</si>
  <si>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</si>
  <si>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</si>
  <si>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</si>
  <si>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</si>
  <si>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</si>
  <si>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</si>
  <si>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</si>
  <si>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</si>
  <si>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</si>
  <si>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</si>
  <si>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</si>
  <si>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</si>
  <si>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</si>
  <si>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</si>
  <si>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</si>
  <si>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</si>
  <si>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</si>
  <si>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</si>
  <si>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</si>
  <si>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</si>
  <si>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</si>
  <si>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</si>
  <si>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</si>
  <si>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</si>
  <si>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</si>
  <si>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</si>
  <si>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</si>
  <si>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</si>
  <si>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</si>
  <si>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</si>
  <si>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</si>
  <si>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</si>
  <si>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</si>
  <si>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</si>
  <si>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</si>
  <si>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</si>
  <si>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</si>
  <si>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</si>
  <si>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</si>
  <si>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</si>
  <si>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</si>
  <si>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</si>
  <si>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</si>
  <si>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</si>
  <si>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</si>
  <si>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</si>
  <si>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</si>
  <si>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</si>
  <si>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</si>
  <si>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</si>
  <si>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</si>
  <si>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</si>
  <si>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</si>
  <si>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</si>
  <si>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</si>
  <si>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</si>
  <si>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</si>
  <si>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</si>
  <si>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</si>
  <si>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</si>
  <si>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</si>
  <si>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</si>
  <si>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</si>
  <si>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</si>
  <si>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</si>
  <si>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</si>
  <si>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</si>
  <si>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</si>
  <si>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</si>
  <si>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</si>
  <si>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</si>
  <si>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</si>
  <si>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</si>
  <si>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</si>
  <si>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</si>
  <si>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</si>
  <si>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</si>
  <si>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</si>
  <si>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</si>
  <si>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</si>
  <si>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</si>
  <si>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</si>
  <si>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</si>
  <si>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</si>
  <si>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</si>
  <si>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</si>
  <si>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</si>
  <si>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</si>
  <si>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</si>
  <si>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</si>
  <si>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</si>
  <si>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</si>
  <si>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</si>
  <si>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</si>
  <si>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</si>
  <si>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</si>
  <si>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</si>
  <si>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</si>
  <si>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</si>
  <si>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</si>
  <si>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</si>
  <si>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</si>
  <si>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</si>
  <si>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</si>
  <si>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</si>
  <si>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</si>
  <si>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</si>
  <si>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</si>
  <si>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</si>
  <si>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</si>
  <si>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</si>
  <si>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</si>
  <si>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</si>
  <si>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</si>
  <si>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</si>
  <si>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</si>
  <si>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</si>
  <si>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</si>
  <si>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</si>
  <si>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</si>
  <si>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</si>
  <si>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</si>
  <si>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</si>
  <si>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</si>
  <si>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</si>
  <si>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</si>
  <si>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</si>
  <si>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</si>
  <si>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</si>
  <si>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</si>
  <si>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</si>
  <si>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</si>
  <si>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</si>
  <si>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</si>
  <si>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</si>
  <si>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</si>
  <si>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</si>
  <si>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</si>
  <si>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</si>
  <si>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</si>
  <si>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</si>
  <si>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</si>
  <si>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</si>
  <si>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</si>
  <si>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</si>
  <si>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</si>
  <si>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</si>
  <si>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</si>
  <si>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</si>
  <si>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</si>
  <si>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</si>
  <si>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</si>
  <si>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</si>
  <si>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</si>
  <si>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</si>
  <si>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</si>
  <si>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</si>
  <si>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</si>
  <si>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</si>
  <si>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</si>
  <si>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</si>
  <si>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</si>
  <si>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</si>
  <si>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</si>
  <si>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</si>
  <si>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</si>
  <si>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</si>
  <si>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</si>
  <si>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</si>
  <si>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</si>
  <si>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</si>
  <si>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</si>
  <si>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</si>
  <si>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</si>
  <si>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</si>
  <si>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</si>
  <si>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</si>
  <si>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</si>
  <si>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</si>
  <si>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</si>
  <si>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</si>
  <si>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</si>
  <si>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</si>
  <si>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</si>
  <si>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</si>
  <si>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</si>
  <si>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</si>
  <si>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</si>
  <si>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</si>
  <si>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</si>
  <si>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</si>
  <si>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</si>
  <si>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</si>
  <si>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</si>
  <si>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</si>
  <si>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</si>
  <si>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</si>
  <si>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</si>
  <si>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</si>
  <si>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</si>
  <si>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</si>
  <si>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</si>
  <si>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</si>
  <si>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</si>
  <si>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</si>
  <si>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</si>
  <si>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</si>
  <si>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</si>
  <si>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</si>
  <si>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</si>
  <si>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</si>
  <si>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</si>
  <si>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</si>
  <si>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</si>
  <si>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</si>
  <si>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</si>
  <si>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</si>
  <si>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</si>
  <si>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</si>
  <si>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</si>
  <si>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</si>
  <si>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</si>
  <si>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</si>
  <si>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</si>
  <si>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</si>
  <si>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</si>
  <si>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</si>
  <si>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</si>
  <si>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</si>
  <si>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</si>
  <si>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</si>
  <si>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</si>
  <si>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</si>
  <si>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</si>
  <si>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</si>
  <si>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</si>
  <si>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</si>
  <si>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</si>
  <si>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</si>
  <si>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</si>
  <si>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</si>
  <si>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</si>
  <si>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</si>
  <si>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</si>
  <si>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</si>
  <si>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</si>
  <si>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</si>
  <si>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</si>
  <si>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</si>
  <si>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</si>
  <si>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</si>
  <si>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</si>
  <si>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</si>
  <si>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</si>
  <si>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</si>
  <si>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</si>
  <si>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</si>
  <si>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</si>
  <si>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</si>
  <si>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</si>
  <si>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</si>
  <si>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</si>
  <si>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</si>
  <si>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</si>
  <si>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</si>
  <si>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</si>
  <si>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</si>
  <si>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</si>
  <si>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</si>
  <si>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</si>
  <si>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</si>
  <si>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</si>
  <si>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</si>
  <si>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</si>
  <si>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</si>
  <si>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</si>
  <si>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</si>
  <si>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</si>
  <si>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</si>
  <si>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</si>
  <si>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</si>
  <si>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</si>
  <si>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</si>
  <si>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</si>
  <si>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</si>
  <si>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</si>
  <si>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</si>
  <si>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</si>
  <si>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</si>
  <si>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</si>
  <si>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</si>
  <si>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</si>
  <si>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</si>
  <si>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</si>
  <si>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</si>
  <si>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</si>
  <si>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</si>
  <si>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</si>
  <si>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</si>
  <si>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</si>
  <si>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</si>
  <si>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</si>
  <si>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</si>
  <si>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</si>
  <si>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</si>
  <si>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</si>
  <si>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</si>
  <si>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</si>
  <si>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</si>
  <si>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</si>
  <si>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</si>
  <si>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</si>
  <si>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</si>
  <si>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</si>
  <si>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</si>
  <si>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</si>
  <si>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</si>
  <si>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</si>
  <si>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</si>
  <si>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</si>
  <si>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</si>
  <si>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</si>
  <si>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</si>
  <si>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</si>
  <si>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</si>
  <si>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</si>
  <si>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</si>
  <si>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</si>
  <si>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</si>
  <si>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</si>
  <si>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</si>
  <si>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</si>
  <si>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</si>
  <si>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</si>
  <si>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</si>
  <si>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</si>
  <si>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</si>
  <si>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</si>
  <si>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</si>
  <si>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</si>
  <si>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</si>
  <si>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</si>
  <si>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</si>
  <si>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</si>
  <si>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</si>
  <si>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</si>
  <si>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</si>
  <si>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</si>
  <si>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</si>
  <si>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</si>
  <si>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</si>
  <si>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</si>
  <si>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</si>
  <si>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</si>
  <si>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</si>
  <si>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</si>
  <si>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</si>
  <si>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</si>
  <si>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</si>
  <si>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</si>
  <si>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</si>
  <si>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</si>
  <si>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</si>
  <si>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</si>
  <si>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</si>
  <si>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</si>
  <si>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</si>
  <si>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</si>
  <si>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</si>
  <si>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</si>
  <si>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</si>
  <si>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</si>
  <si>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</si>
  <si>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</si>
  <si>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</si>
  <si>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</si>
  <si>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</si>
  <si>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</si>
  <si>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</si>
  <si>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</si>
  <si>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</si>
  <si>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</si>
  <si>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</si>
  <si>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</si>
  <si>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</si>
  <si>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</si>
  <si>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</si>
  <si>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</si>
  <si>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</si>
  <si>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</si>
  <si>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</si>
  <si>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</si>
  <si>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</si>
  <si>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</si>
  <si>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</si>
  <si>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</si>
  <si>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</si>
  <si>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</si>
  <si>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</si>
  <si>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</si>
  <si>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</si>
  <si>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</si>
  <si>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</si>
  <si>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</si>
  <si>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</si>
  <si>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</si>
  <si>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</si>
  <si>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</si>
  <si>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</si>
  <si>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</si>
  <si>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</si>
  <si>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</si>
  <si>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</si>
  <si>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</si>
  <si>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</si>
  <si>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</si>
  <si>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</si>
  <si>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</si>
  <si>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</si>
  <si>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</si>
  <si>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</si>
  <si>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</si>
  <si>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</si>
  <si>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</si>
  <si>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</si>
  <si>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</si>
  <si>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</si>
  <si>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</si>
  <si>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</si>
  <si>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</si>
  <si>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</si>
  <si>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</si>
  <si>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</si>
  <si>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</si>
  <si>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</si>
  <si>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</si>
  <si>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</si>
  <si>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</si>
  <si>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</si>
  <si>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</si>
  <si>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</si>
  <si>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</si>
  <si>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</si>
  <si>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</si>
  <si>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</si>
  <si>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</si>
  <si>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</si>
  <si>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</si>
  <si>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</si>
  <si>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</si>
  <si>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</si>
  <si>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</si>
  <si>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</si>
  <si>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</si>
  <si>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</si>
  <si>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</si>
  <si>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</si>
  <si>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</si>
  <si>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</si>
  <si>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</si>
  <si>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</si>
  <si>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</si>
  <si>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</si>
  <si>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</si>
  <si>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</si>
  <si>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</si>
  <si>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</si>
  <si>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</si>
  <si>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</si>
  <si>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</si>
  <si>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</si>
  <si>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</si>
  <si>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</si>
  <si>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</si>
  <si>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</si>
  <si>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</si>
  <si>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</si>
  <si>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</si>
  <si>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</si>
  <si>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</si>
  <si>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</si>
  <si>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</si>
  <si>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</si>
  <si>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</si>
  <si>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</si>
  <si>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</si>
  <si>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</si>
  <si>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</si>
  <si>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</si>
  <si>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</si>
  <si>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</si>
  <si>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</si>
  <si>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</si>
  <si>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</si>
  <si>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</si>
  <si>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</si>
  <si>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</si>
  <si>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</si>
  <si>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</si>
  <si>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</si>
  <si>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</si>
  <si>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</si>
  <si>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</si>
  <si>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</si>
  <si>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</si>
  <si>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</si>
  <si>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</si>
  <si>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</si>
  <si>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</si>
  <si>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</si>
  <si>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</si>
  <si>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</si>
  <si>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</si>
  <si>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</si>
  <si>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</si>
  <si>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</si>
  <si>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</si>
  <si>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</si>
  <si>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</si>
  <si>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</si>
  <si>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</si>
  <si>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</si>
  <si>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</si>
  <si>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</si>
  <si>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</si>
  <si>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</si>
  <si>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</si>
  <si>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</si>
  <si>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</si>
  <si>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</si>
  <si>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</si>
  <si>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</si>
  <si>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</si>
  <si>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</si>
  <si>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</si>
  <si>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</si>
  <si>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</si>
  <si>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</si>
  <si>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</si>
  <si>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</si>
  <si>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</si>
  <si>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</si>
  <si>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</si>
  <si>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</si>
  <si>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</si>
  <si>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</si>
  <si>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</si>
  <si>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</si>
  <si>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</si>
  <si>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</si>
  <si>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</si>
  <si>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</si>
  <si>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</si>
  <si>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</si>
  <si>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</si>
  <si>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</si>
  <si>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</si>
  <si>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</si>
  <si>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</si>
  <si>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</si>
  <si>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</si>
  <si>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</si>
  <si>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</si>
  <si>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</si>
  <si>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</si>
  <si>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</si>
  <si>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</si>
  <si>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</si>
  <si>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</si>
  <si>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</si>
  <si>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</si>
  <si>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</si>
  <si>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</si>
  <si>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</si>
  <si>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</si>
  <si>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</si>
  <si>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</si>
  <si>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</si>
  <si>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</si>
  <si>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</si>
  <si>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</si>
  <si>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</si>
  <si>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</si>
  <si>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</si>
  <si>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</si>
  <si>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</si>
  <si>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</si>
  <si>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</si>
  <si>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</si>
  <si>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</si>
  <si>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</si>
  <si>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</si>
  <si>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</si>
  <si>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</si>
  <si>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</si>
  <si>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</si>
  <si>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</si>
  <si>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</si>
  <si>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</si>
  <si>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</si>
  <si>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</si>
  <si>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</si>
  <si>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</si>
  <si>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</si>
  <si>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</si>
  <si>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</si>
  <si>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</si>
  <si>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</si>
  <si>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</si>
  <si>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</si>
  <si>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</si>
  <si>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</si>
  <si>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</si>
  <si>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</si>
  <si>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</si>
  <si>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</si>
  <si>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</si>
  <si>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</si>
  <si>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</si>
  <si>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</si>
  <si>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</si>
  <si>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</si>
  <si>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</si>
  <si>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</si>
  <si>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</si>
  <si>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</si>
  <si>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</si>
  <si>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</si>
  <si>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</si>
  <si>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</si>
  <si>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</si>
  <si>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</si>
  <si>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</si>
  <si>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</si>
  <si>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</si>
  <si>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</si>
  <si>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</si>
  <si>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</si>
  <si>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</si>
  <si>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</si>
  <si>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</si>
  <si>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</si>
  <si>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</si>
  <si>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</si>
  <si>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</si>
  <si>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</si>
  <si>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</si>
  <si>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</si>
  <si>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</si>
  <si>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</si>
  <si>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</si>
  <si>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</si>
  <si>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</si>
  <si>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</si>
  <si>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</si>
  <si>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</si>
  <si>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</si>
  <si>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</si>
  <si>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</si>
  <si>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</si>
  <si>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</si>
  <si>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</si>
  <si>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</si>
  <si>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</si>
  <si>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</si>
  <si>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</si>
  <si>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</si>
  <si>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</si>
  <si>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</si>
  <si>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</si>
  <si>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</si>
  <si>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</si>
  <si>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</si>
  <si>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</si>
  <si>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</si>
  <si>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</si>
  <si>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</si>
  <si>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</si>
  <si>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</si>
  <si>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</si>
  <si>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</si>
  <si>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</si>
  <si>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</si>
  <si>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</si>
  <si>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</si>
  <si>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</si>
  <si>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</si>
  <si>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</si>
  <si>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</si>
  <si>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</si>
  <si>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</si>
  <si>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</si>
  <si>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</si>
  <si>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</si>
  <si>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</si>
  <si>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</si>
  <si>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</si>
  <si>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</si>
  <si>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</si>
  <si>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</si>
  <si>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</si>
  <si>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</si>
  <si>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</si>
  <si>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</si>
  <si>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</si>
  <si>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</si>
  <si>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</si>
  <si>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</si>
  <si>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</si>
  <si>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</si>
  <si>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</si>
  <si>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</si>
  <si>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</si>
  <si>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</si>
  <si>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</si>
  <si>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</si>
  <si>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</si>
  <si>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</si>
  <si>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</si>
  <si>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</si>
  <si>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</si>
  <si>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</si>
  <si>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</si>
  <si>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</si>
  <si>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</si>
  <si>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</si>
  <si>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</si>
  <si>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</si>
  <si>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</si>
  <si>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</si>
  <si>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</si>
  <si>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</si>
  <si>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</si>
  <si>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</si>
  <si>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</si>
  <si>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</si>
  <si>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</si>
  <si>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</si>
  <si>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</si>
  <si>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</si>
  <si>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</si>
  <si>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</si>
  <si>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</si>
  <si>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</si>
  <si>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</si>
  <si>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</si>
  <si>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</si>
  <si>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</si>
  <si>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</si>
  <si>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</si>
  <si>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</si>
  <si>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</si>
  <si>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</si>
  <si>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</si>
  <si>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</si>
  <si>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</si>
  <si>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</si>
  <si>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</si>
  <si>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</si>
  <si>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</si>
  <si>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</si>
  <si>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</si>
  <si>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</si>
  <si>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</si>
  <si>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</si>
  <si>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</si>
  <si>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</si>
  <si>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</si>
  <si>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</si>
  <si>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</si>
  <si>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</si>
  <si>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</si>
  <si>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</si>
  <si>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</si>
  <si>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</si>
  <si>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</si>
  <si>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</si>
  <si>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</si>
  <si>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</si>
  <si>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</si>
  <si>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</si>
  <si>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</si>
  <si>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</si>
  <si>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</si>
  <si>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</si>
  <si>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</si>
  <si>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</si>
  <si>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</si>
  <si>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</si>
  <si>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</si>
  <si>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</si>
  <si>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</si>
  <si>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</si>
  <si>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</si>
  <si>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</si>
  <si>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</si>
  <si>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</si>
  <si>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</si>
  <si>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</si>
  <si>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</si>
  <si>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</si>
  <si>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</si>
  <si>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</si>
  <si>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</si>
  <si>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</si>
  <si>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</si>
  <si>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</si>
  <si>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</si>
  <si>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</si>
  <si>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</si>
  <si>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</si>
  <si>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</si>
  <si>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</si>
  <si>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</si>
  <si>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</si>
  <si>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</si>
  <si>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</si>
  <si>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</si>
  <si>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</si>
  <si>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</si>
  <si>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</si>
  <si>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</si>
  <si>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</si>
  <si>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</si>
  <si>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</si>
  <si>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</si>
  <si>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</si>
  <si>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</si>
  <si>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</si>
  <si>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</si>
  <si>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</si>
  <si>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</si>
  <si>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</si>
  <si>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</si>
  <si>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</si>
  <si>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</si>
  <si>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</si>
  <si>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</si>
  <si>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</si>
  <si>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</si>
  <si>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</si>
  <si>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</si>
  <si>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</si>
  <si>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</si>
  <si>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</si>
  <si>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</si>
  <si>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</si>
  <si>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</si>
  <si>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</si>
  <si>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</si>
  <si>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</si>
  <si>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</si>
  <si>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</si>
  <si>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</si>
  <si>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</si>
  <si>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</si>
  <si>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</si>
  <si>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</si>
  <si>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</si>
  <si>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</si>
  <si>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</si>
  <si>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</si>
  <si>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</si>
  <si>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</si>
  <si>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</si>
  <si>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</si>
  <si>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</si>
  <si>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</si>
  <si>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</si>
  <si>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</si>
  <si>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</si>
  <si>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</si>
  <si>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</si>
  <si>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</si>
  <si>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</si>
  <si>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</si>
  <si>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</si>
  <si>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</si>
  <si>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</si>
  <si>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</si>
  <si>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</si>
  <si>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</si>
  <si>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</si>
  <si>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</si>
  <si>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</si>
  <si>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</si>
  <si>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</si>
  <si>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</si>
  <si>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</si>
  <si>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</si>
  <si>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</si>
  <si>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</si>
  <si>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</si>
  <si>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</si>
  <si>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</si>
  <si>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</si>
  <si>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</si>
  <si>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</si>
  <si>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</si>
  <si>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</si>
  <si>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</si>
  <si>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</si>
  <si>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</si>
  <si>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</si>
  <si>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</si>
  <si>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</si>
  <si>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</si>
  <si>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</si>
  <si>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</si>
  <si>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</si>
  <si>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</si>
  <si>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</si>
  <si>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</si>
  <si>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</si>
  <si>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</si>
  <si>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</si>
  <si>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</si>
  <si>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</si>
  <si>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</si>
  <si>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</si>
  <si>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</si>
  <si>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</si>
  <si>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</si>
  <si>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</si>
  <si>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</si>
  <si>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</si>
  <si>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</si>
  <si>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</si>
  <si>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</si>
  <si>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</si>
  <si>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</si>
  <si>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</si>
  <si>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</si>
  <si>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</si>
  <si>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</si>
  <si>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</si>
  <si>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</si>
  <si>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</si>
  <si>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</si>
  <si>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</si>
  <si>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</si>
  <si>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</si>
  <si>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</si>
  <si>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</si>
  <si>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</si>
  <si>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</si>
  <si>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</si>
  <si>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</si>
  <si>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</si>
  <si>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</si>
  <si>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</si>
  <si>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</si>
  <si>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</si>
  <si>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</si>
  <si>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</si>
  <si>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</si>
  <si>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</si>
  <si>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</si>
  <si>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</si>
  <si>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</si>
  <si>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</si>
  <si>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</si>
  <si>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</si>
  <si>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</si>
  <si>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</si>
  <si>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</si>
  <si>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</si>
  <si>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</si>
  <si>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</si>
  <si>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</si>
  <si>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</si>
  <si>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</si>
  <si>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</si>
  <si>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</si>
  <si>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</si>
  <si>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</si>
  <si>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</si>
  <si>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</si>
  <si>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</si>
  <si>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</si>
  <si>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</si>
  <si>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</si>
  <si>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</si>
  <si>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</si>
  <si>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</si>
  <si>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</si>
  <si>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</si>
  <si>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</si>
  <si>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</si>
  <si>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</si>
  <si>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</si>
  <si>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</si>
  <si>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</si>
  <si>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</si>
  <si>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</si>
  <si>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</si>
  <si>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</si>
  <si>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</si>
  <si>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</si>
  <si>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</si>
  <si>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</si>
  <si>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</si>
  <si>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</si>
  <si>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</si>
  <si>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</si>
  <si>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</si>
  <si>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</si>
  <si>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</si>
  <si>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</si>
  <si>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</si>
  <si>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</si>
  <si>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</si>
  <si>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</si>
  <si>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</si>
  <si>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</si>
  <si>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</si>
  <si>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</si>
  <si>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</si>
  <si>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</si>
  <si>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</si>
  <si>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</si>
  <si>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</si>
  <si>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</si>
  <si>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</si>
  <si>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</si>
  <si>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</si>
  <si>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</si>
  <si>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</si>
  <si>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</si>
  <si>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</si>
  <si>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</si>
  <si>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</si>
  <si>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</si>
  <si>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</si>
  <si>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</si>
  <si>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</si>
  <si>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</si>
  <si>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</si>
  <si>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</si>
  <si>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</si>
  <si>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</si>
  <si>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</si>
  <si>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</si>
  <si>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</si>
  <si>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</si>
  <si>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</si>
  <si>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</si>
  <si>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</si>
  <si>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</si>
  <si>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</si>
  <si>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</si>
  <si>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</si>
  <si>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</si>
  <si>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</si>
  <si>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</si>
  <si>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</si>
  <si>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</si>
  <si>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</si>
  <si>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</si>
  <si>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</si>
  <si>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</si>
  <si>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</si>
  <si>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</si>
  <si>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</si>
  <si>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</si>
  <si>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</si>
  <si>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</si>
  <si>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</si>
  <si>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</si>
  <si>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</si>
  <si>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</si>
  <si>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</si>
  <si>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</si>
  <si>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</si>
  <si>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</si>
  <si>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</si>
  <si>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</si>
  <si>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</si>
  <si>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</si>
  <si>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</si>
  <si>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</si>
  <si>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</si>
  <si>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</si>
  <si>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</si>
  <si>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</si>
  <si>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</si>
  <si>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</si>
  <si>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</si>
  <si>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</si>
  <si>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</si>
  <si>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</si>
  <si>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</si>
  <si>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</si>
  <si>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</si>
  <si>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</si>
  <si>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</si>
  <si>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</si>
  <si>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</si>
  <si>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</si>
  <si>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</si>
  <si>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</si>
  <si>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</si>
  <si>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</si>
  <si>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</si>
  <si>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</si>
  <si>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</si>
  <si>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</si>
  <si>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</si>
  <si>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</si>
  <si>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</si>
  <si>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</si>
  <si>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</si>
  <si>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</si>
  <si>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</si>
  <si>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</si>
  <si>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</si>
  <si>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</si>
  <si>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</si>
  <si>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</si>
  <si>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</si>
  <si>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</si>
  <si>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</si>
  <si>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</si>
  <si>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</si>
  <si>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</si>
  <si>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</si>
  <si>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</si>
  <si>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</si>
  <si>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</si>
  <si>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</si>
  <si>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</si>
  <si>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</si>
  <si>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</si>
  <si>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</si>
  <si>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</si>
  <si>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</si>
  <si>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</si>
  <si>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</si>
  <si>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</si>
  <si>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</si>
  <si>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</si>
  <si>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</si>
  <si>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</si>
  <si>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</si>
  <si>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</si>
  <si>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</si>
  <si>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</si>
  <si>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</si>
  <si>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</si>
  <si>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</si>
  <si>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</si>
  <si>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</si>
  <si>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</si>
  <si>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</si>
  <si>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</si>
  <si>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</si>
  <si>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</si>
  <si>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</si>
  <si>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</si>
  <si>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</si>
  <si>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</si>
  <si>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</si>
  <si>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</si>
  <si>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</si>
  <si>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</si>
  <si>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</si>
  <si>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</si>
  <si>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</si>
  <si>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</si>
  <si>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</si>
  <si>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</si>
  <si>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</si>
  <si>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</si>
  <si>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</si>
  <si>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</si>
  <si>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</si>
  <si>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</si>
  <si>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</si>
  <si>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</si>
  <si>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</si>
  <si>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</si>
  <si>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</si>
  <si>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</si>
  <si>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</si>
  <si>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</si>
  <si>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</si>
  <si>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</si>
  <si>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</si>
  <si>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</si>
  <si>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</si>
  <si>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</si>
  <si>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</si>
  <si>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</si>
  <si>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</si>
  <si>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</si>
  <si>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</si>
  <si>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</si>
  <si>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</si>
  <si>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</si>
  <si>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</si>
  <si>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</si>
  <si>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</si>
  <si>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</si>
  <si>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</si>
  <si>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</si>
  <si>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</si>
  <si>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</si>
  <si>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</si>
  <si>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</si>
  <si>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</si>
  <si>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</si>
  <si>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</si>
  <si>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</si>
  <si>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</si>
  <si>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</si>
  <si>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</si>
  <si>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</si>
  <si>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</si>
  <si>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</si>
  <si>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</si>
  <si>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</si>
  <si>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</si>
  <si>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</si>
  <si>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</si>
  <si>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</si>
  <si>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</si>
  <si>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</si>
  <si>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</si>
  <si>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</si>
  <si>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</si>
  <si>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</si>
  <si>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</si>
  <si>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</si>
  <si>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</si>
  <si>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</si>
  <si>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</si>
  <si>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</si>
  <si>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</si>
  <si>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</si>
  <si>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</si>
  <si>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</si>
  <si>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</si>
  <si>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</si>
  <si>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</si>
  <si>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</si>
  <si>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</si>
  <si>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</si>
  <si>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</si>
  <si>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</si>
  <si>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</si>
  <si>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</si>
  <si>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</si>
  <si>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</si>
  <si>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</si>
  <si>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</si>
  <si>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</si>
  <si>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</si>
  <si>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</si>
  <si>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</si>
  <si>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</si>
  <si>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</si>
  <si>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</si>
  <si>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</si>
  <si>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</si>
  <si>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</si>
  <si>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</si>
  <si>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</si>
  <si>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</si>
  <si>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</si>
  <si>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</si>
  <si>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</si>
  <si>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</si>
  <si>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</si>
  <si>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</si>
  <si>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</si>
  <si>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</si>
  <si>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</si>
  <si>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</si>
  <si>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</si>
  <si>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</si>
  <si>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</si>
  <si>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</si>
  <si>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</si>
  <si>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</si>
  <si>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</si>
  <si>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</si>
  <si>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</si>
  <si>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</si>
  <si>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</si>
  <si>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</si>
  <si>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</si>
  <si>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</si>
  <si>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</si>
  <si>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</si>
  <si>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</si>
  <si>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</si>
  <si>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</si>
  <si>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</si>
  <si>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</si>
  <si>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</si>
  <si>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</si>
  <si>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</si>
  <si>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</si>
  <si>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</si>
  <si>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</si>
  <si>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</si>
  <si>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</si>
  <si>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</si>
  <si>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</si>
  <si>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</si>
  <si>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</si>
  <si>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</si>
  <si>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</si>
  <si>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</si>
  <si>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</si>
  <si>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</si>
  <si>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</si>
  <si>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</si>
  <si>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</si>
  <si>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</si>
  <si>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</si>
  <si>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</si>
  <si>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</si>
  <si>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</si>
  <si>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</si>
  <si>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</si>
  <si>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</si>
  <si>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</si>
  <si>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</si>
  <si>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</si>
  <si>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</si>
  <si>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</si>
  <si>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</si>
  <si>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</si>
  <si>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</si>
  <si>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</si>
  <si>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</si>
  <si>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</si>
  <si>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</si>
  <si>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</si>
  <si>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</si>
  <si>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</si>
  <si>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</si>
  <si>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</si>
  <si>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</si>
  <si>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</si>
  <si>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</si>
  <si>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</si>
  <si>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</si>
  <si>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</si>
  <si>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</si>
  <si>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</si>
  <si>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</si>
  <si>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</si>
  <si>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</si>
  <si>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</si>
  <si>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</si>
  <si>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</si>
  <si>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</si>
  <si>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</si>
  <si>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</si>
  <si>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</si>
  <si>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</si>
  <si>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</si>
  <si>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</si>
  <si>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</si>
  <si>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</si>
  <si>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</si>
  <si>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</si>
  <si>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</si>
  <si>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</si>
  <si>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</si>
  <si>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</si>
  <si>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</si>
  <si>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</si>
  <si>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</si>
  <si>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</si>
  <si>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</si>
  <si>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</si>
  <si>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</si>
  <si>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</si>
  <si>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</si>
  <si>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</si>
  <si>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</si>
  <si>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</si>
  <si>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</si>
  <si>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</si>
  <si>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</si>
  <si>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</si>
  <si>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</si>
  <si>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</si>
  <si>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</si>
  <si>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</si>
  <si>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</si>
  <si>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</si>
  <si>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</si>
  <si>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</si>
  <si>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</si>
  <si>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</si>
  <si>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</si>
  <si>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</si>
  <si>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</si>
  <si>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</si>
  <si>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</si>
  <si>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</si>
  <si>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</si>
  <si>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</si>
  <si>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</si>
  <si>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</si>
  <si>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</si>
  <si>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</si>
  <si>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</si>
  <si>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</si>
  <si>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</si>
  <si>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</si>
  <si>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</si>
  <si>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</si>
  <si>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</si>
  <si>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</si>
  <si>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</si>
  <si>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</si>
  <si>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</si>
  <si>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</si>
  <si>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</si>
  <si>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</si>
  <si>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</si>
  <si>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</si>
  <si>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</si>
  <si>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</si>
  <si>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</si>
  <si>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</si>
  <si>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</si>
  <si>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</si>
  <si>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</si>
  <si>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</si>
  <si>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</si>
  <si>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</si>
  <si>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</si>
  <si>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</si>
  <si>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</si>
  <si>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</si>
  <si>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</si>
  <si>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</si>
  <si>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</si>
  <si>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</si>
  <si>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</si>
  <si>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</si>
  <si>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</si>
  <si>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</si>
  <si>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</si>
  <si>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</si>
  <si>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</si>
  <si>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</si>
  <si>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</si>
  <si>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</si>
  <si>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</si>
  <si>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</si>
  <si>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</si>
  <si>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</si>
  <si>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</si>
  <si>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</si>
  <si>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</si>
  <si>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</si>
  <si>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</si>
  <si>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</si>
  <si>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</si>
  <si>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</si>
  <si>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</si>
  <si>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</si>
  <si>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</si>
  <si>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</si>
  <si>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</si>
  <si>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</si>
  <si>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</si>
  <si>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</si>
  <si>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</si>
  <si>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</si>
  <si>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</si>
  <si>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</si>
  <si>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</si>
  <si>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</si>
  <si>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</si>
  <si>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</si>
  <si>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</si>
  <si>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</si>
  <si>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</si>
  <si>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</si>
  <si>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</si>
  <si>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</si>
  <si>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</si>
  <si>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</si>
  <si>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</si>
  <si>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</si>
  <si>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</si>
  <si>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</si>
  <si>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</si>
  <si>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</si>
  <si>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</si>
  <si>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</si>
  <si>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</si>
  <si>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</si>
  <si>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</si>
  <si>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</si>
  <si>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</si>
  <si>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</si>
  <si>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</si>
  <si>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</si>
  <si>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</si>
  <si>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</si>
  <si>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</si>
  <si>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</si>
  <si>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</si>
  <si>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</si>
  <si>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</si>
  <si>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</si>
  <si>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</si>
  <si>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</si>
  <si>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</si>
  <si>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</si>
  <si>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</si>
  <si>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</si>
  <si>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</si>
  <si>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</si>
  <si>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</si>
  <si>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</si>
  <si>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</si>
  <si>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</si>
  <si>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</si>
  <si>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</si>
  <si>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</si>
  <si>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</si>
  <si>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</si>
  <si>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</si>
  <si>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</si>
  <si>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</si>
  <si>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</si>
  <si>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</si>
  <si>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</si>
  <si>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</si>
  <si>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</si>
  <si>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</si>
  <si>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</si>
  <si>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</si>
  <si>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</si>
  <si>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</si>
  <si>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</si>
  <si>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</si>
  <si>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</si>
  <si>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</si>
  <si>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</si>
  <si>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</si>
  <si>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</si>
  <si>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</si>
  <si>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</si>
  <si>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</si>
  <si>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</si>
  <si>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</si>
  <si>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</si>
  <si>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</si>
  <si>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</si>
  <si>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</si>
  <si>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</si>
  <si>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</si>
  <si>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</si>
  <si>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</si>
  <si>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</si>
  <si>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</si>
  <si>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</si>
  <si>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</si>
  <si>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</si>
  <si>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</si>
  <si>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</si>
  <si>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</si>
  <si>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</si>
  <si>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</si>
  <si>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</si>
  <si>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</si>
  <si>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</si>
  <si>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</si>
  <si>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</si>
  <si>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</si>
  <si>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</si>
  <si>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</si>
  <si>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</si>
  <si>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</si>
  <si>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</si>
  <si>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</si>
  <si>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</si>
  <si>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</si>
  <si>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</si>
  <si>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</si>
  <si>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</si>
  <si>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</si>
  <si>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</si>
  <si>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</si>
  <si>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</si>
  <si>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</si>
  <si>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</si>
  <si>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</si>
  <si>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</si>
  <si>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</si>
  <si>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</si>
  <si>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</si>
  <si>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</si>
  <si>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</si>
  <si>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</si>
  <si>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</si>
  <si>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</si>
  <si>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</si>
  <si>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</si>
  <si>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</si>
  <si>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</si>
  <si>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</si>
  <si>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</si>
  <si>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</si>
  <si>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</si>
  <si>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</si>
  <si>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</si>
  <si>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</si>
  <si>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</si>
  <si>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</si>
  <si>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</si>
  <si>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</si>
  <si>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</si>
  <si>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</si>
  <si>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</si>
  <si>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</si>
  <si>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</si>
  <si>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</si>
  <si>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</si>
  <si>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</si>
  <si>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</si>
  <si>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</si>
  <si>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</si>
  <si>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</si>
  <si>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</si>
  <si>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</si>
  <si>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</si>
  <si>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</si>
  <si>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</si>
  <si>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</si>
  <si>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</si>
  <si>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</si>
  <si>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</si>
  <si>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</si>
  <si>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</si>
  <si>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</si>
  <si>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</si>
  <si>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</si>
  <si>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</si>
  <si>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</si>
  <si>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</si>
  <si>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</si>
  <si>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</si>
  <si>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</si>
  <si>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</si>
  <si>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</si>
  <si>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</si>
  <si>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</si>
  <si>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</si>
  <si>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</si>
  <si>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</si>
  <si>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</si>
  <si>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</si>
  <si>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</si>
  <si>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</si>
  <si>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</si>
  <si>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</si>
  <si>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</si>
  <si>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</si>
  <si>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</si>
  <si>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</si>
  <si>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</si>
  <si>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</si>
  <si>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</si>
  <si>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</si>
  <si>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</si>
  <si>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</si>
  <si>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</si>
  <si>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</si>
  <si>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</si>
  <si>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</si>
  <si>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</si>
  <si>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</si>
  <si>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</si>
  <si>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</si>
  <si>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</si>
  <si>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</si>
  <si>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</si>
  <si>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</si>
  <si>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</si>
  <si>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</si>
  <si>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</si>
  <si>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</si>
  <si>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</si>
  <si>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</si>
  <si>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</si>
  <si>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</si>
  <si>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</si>
  <si>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</si>
  <si>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</si>
  <si>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</si>
  <si>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</si>
  <si>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</si>
  <si>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</si>
  <si>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</si>
  <si>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</si>
  <si>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</si>
  <si>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</si>
  <si>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</si>
  <si>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</si>
  <si>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</si>
  <si>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</si>
  <si>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</si>
  <si>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</si>
  <si>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</si>
  <si>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</si>
  <si>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</si>
  <si>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</si>
  <si>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</si>
  <si>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</si>
  <si>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</si>
  <si>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</si>
  <si>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</si>
  <si>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</si>
  <si>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</si>
  <si>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</si>
  <si>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</si>
  <si>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</si>
  <si>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</si>
  <si>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</si>
  <si>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</si>
  <si>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</si>
  <si>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</si>
  <si>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</si>
  <si>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</si>
  <si>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</si>
  <si>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</si>
  <si>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</si>
  <si>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</si>
  <si>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</si>
  <si>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</si>
  <si>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</si>
  <si>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</si>
  <si>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</si>
  <si>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</si>
  <si>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</si>
  <si>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</si>
  <si>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</si>
  <si>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</si>
  <si>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</si>
  <si>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</si>
  <si>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</si>
  <si>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</si>
  <si>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</si>
  <si>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</si>
  <si>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</si>
  <si>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</si>
  <si>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</si>
  <si>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</si>
  <si>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</si>
  <si>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</si>
  <si>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</si>
  <si>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</si>
  <si>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</si>
  <si>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</si>
  <si>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</si>
  <si>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</si>
  <si>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</si>
  <si>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</si>
  <si>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</si>
  <si>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</si>
  <si>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</si>
  <si>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</si>
  <si>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</si>
  <si>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</si>
  <si>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</si>
  <si>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</si>
  <si>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</si>
  <si>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</si>
  <si>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</si>
  <si>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</si>
  <si>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</si>
  <si>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</si>
  <si>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</si>
  <si>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</si>
  <si>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</si>
  <si>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</si>
  <si>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</si>
  <si>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</si>
  <si>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</si>
  <si>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</si>
  <si>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</si>
  <si>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</si>
  <si>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</si>
  <si>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</si>
  <si>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</si>
  <si>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</si>
  <si>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</si>
  <si>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</si>
  <si>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</si>
  <si>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</si>
  <si>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</si>
  <si>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</si>
  <si>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</si>
  <si>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</si>
  <si>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</si>
  <si>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</si>
  <si>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</si>
  <si>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</si>
  <si>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</si>
  <si>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</si>
  <si>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</si>
  <si>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</si>
  <si>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</si>
  <si>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</si>
  <si>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</si>
  <si>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</si>
  <si>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</si>
  <si>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</si>
  <si>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</si>
  <si>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</si>
  <si>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</si>
  <si>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</si>
  <si>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</si>
  <si>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</si>
  <si>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</si>
  <si>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</si>
  <si>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</si>
  <si>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</si>
  <si>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</si>
  <si>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</si>
  <si>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</si>
  <si>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</si>
  <si>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</si>
  <si>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</si>
  <si>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</si>
  <si>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</si>
  <si>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</si>
  <si>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</si>
  <si>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</si>
  <si>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</si>
  <si>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</si>
  <si>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</si>
  <si>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</si>
  <si>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</si>
  <si>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</si>
  <si>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</si>
  <si>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</si>
  <si>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</si>
  <si>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</si>
  <si>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</si>
  <si>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</si>
  <si>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</si>
  <si>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</si>
  <si>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</si>
  <si>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</si>
  <si>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</si>
  <si>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</si>
  <si>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</si>
  <si>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</si>
  <si>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</si>
  <si>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</si>
  <si>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</si>
  <si>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</si>
  <si>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</si>
  <si>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</si>
  <si>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</si>
  <si>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</si>
  <si>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</si>
  <si>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</si>
  <si>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</si>
  <si>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</si>
  <si>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</si>
  <si>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</si>
  <si>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</si>
  <si>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</si>
  <si>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</si>
  <si>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</si>
  <si>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</si>
  <si>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</si>
  <si>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</si>
  <si>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</si>
  <si>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</si>
  <si>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</si>
  <si>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</si>
  <si>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</si>
  <si>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</si>
  <si>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</si>
  <si>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</si>
  <si>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</si>
  <si>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</si>
  <si>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</si>
  <si>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</si>
  <si>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</si>
  <si>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</si>
  <si>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</si>
  <si>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</si>
  <si>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</si>
  <si>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</si>
  <si>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</si>
  <si>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</si>
  <si>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</si>
  <si>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</si>
  <si>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</si>
  <si>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</si>
  <si>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</si>
  <si>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</si>
  <si>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</si>
  <si>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</si>
  <si>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</si>
  <si>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</si>
  <si>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</si>
  <si>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</si>
  <si>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</si>
  <si>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</si>
  <si>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</si>
  <si>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</si>
  <si>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</si>
  <si>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</si>
  <si>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</si>
  <si>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</si>
  <si>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</si>
  <si>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</si>
  <si>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</si>
  <si>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</si>
  <si>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</si>
  <si>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</si>
  <si>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</si>
  <si>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</si>
  <si>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</si>
  <si>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</si>
  <si>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</si>
  <si>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</si>
  <si>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</si>
  <si>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</si>
  <si>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</si>
  <si>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</si>
  <si>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</si>
  <si>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</si>
  <si>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</si>
  <si>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</si>
  <si>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</si>
  <si>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</si>
  <si>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</si>
  <si>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</si>
  <si>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</si>
  <si>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</si>
  <si>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</si>
  <si>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</si>
  <si>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</si>
  <si>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</si>
  <si>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</si>
  <si>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</si>
  <si>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</si>
  <si>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</si>
  <si>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</si>
  <si>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</si>
  <si>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</si>
  <si>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</si>
  <si>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</si>
  <si>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</si>
  <si>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</si>
  <si>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</si>
  <si>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</si>
  <si>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</si>
  <si>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</si>
  <si>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</si>
  <si>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</si>
  <si>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</si>
  <si>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</si>
  <si>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</si>
  <si>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</si>
  <si>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</si>
  <si>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</si>
  <si>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</si>
  <si>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</si>
  <si>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</si>
  <si>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</si>
  <si>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</si>
  <si>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</si>
  <si>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</si>
  <si>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</si>
  <si>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</si>
  <si>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</si>
  <si>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</si>
  <si>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</si>
  <si>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</si>
  <si>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</si>
  <si>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</si>
  <si>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</si>
  <si>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</si>
  <si>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</si>
  <si>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</si>
  <si>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</si>
  <si>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</si>
  <si>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</si>
  <si>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</si>
  <si>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</si>
  <si>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</si>
  <si>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</si>
  <si>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</si>
  <si>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</si>
  <si>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</si>
  <si>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</si>
  <si>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</si>
  <si>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</si>
  <si>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</si>
  <si>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</si>
  <si>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</si>
  <si>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</si>
  <si>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</si>
  <si>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</si>
  <si>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</si>
  <si>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</si>
  <si>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</si>
  <si>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</si>
  <si>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</si>
  <si>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</si>
  <si>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</si>
  <si>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</si>
  <si>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</si>
  <si>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</si>
  <si>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</si>
  <si>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</si>
  <si>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</si>
  <si>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</si>
  <si>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</si>
  <si>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</si>
  <si>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</si>
  <si>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</si>
  <si>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</si>
  <si>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</si>
  <si>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</si>
  <si>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</si>
  <si>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</si>
  <si>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</si>
  <si>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</si>
  <si>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</si>
  <si>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</si>
  <si>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</si>
  <si>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</si>
  <si>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</si>
  <si>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</si>
  <si>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</si>
  <si>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</si>
  <si>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</si>
  <si>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</si>
  <si>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</si>
  <si>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</si>
  <si>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</si>
  <si>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</si>
  <si>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</si>
  <si>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</si>
  <si>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</si>
  <si>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</si>
  <si>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</si>
  <si>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</si>
  <si>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</si>
  <si>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</si>
  <si>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</si>
  <si>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</si>
  <si>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</si>
  <si>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</si>
  <si>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</si>
  <si>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</si>
  <si>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</si>
  <si>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</si>
  <si>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</si>
  <si>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</si>
  <si>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</si>
  <si>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</si>
  <si>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</si>
  <si>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</si>
  <si>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</si>
  <si>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</si>
  <si>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</si>
  <si>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</si>
  <si>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</si>
  <si>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</si>
  <si>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</si>
  <si>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</si>
  <si>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</si>
  <si>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</si>
  <si>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</si>
  <si>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</si>
  <si>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</si>
  <si>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</si>
  <si>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</si>
  <si>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</si>
  <si>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</si>
  <si>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</si>
  <si>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</si>
  <si>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</si>
  <si>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</si>
  <si>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</si>
  <si>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</si>
  <si>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</si>
  <si>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</si>
  <si>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</si>
  <si>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</si>
  <si>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</si>
  <si>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</si>
  <si>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</si>
  <si>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</si>
  <si>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</si>
  <si>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</si>
  <si>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</si>
  <si>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</si>
  <si>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</si>
  <si>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</si>
  <si>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</si>
  <si>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</si>
  <si>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</si>
  <si>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</si>
  <si>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</si>
  <si>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</si>
  <si>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</si>
  <si>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</si>
  <si>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</si>
  <si>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</si>
  <si>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</si>
  <si>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</si>
  <si>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</si>
  <si>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</si>
  <si>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</si>
  <si>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</si>
  <si>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</si>
  <si>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</si>
  <si>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</si>
  <si>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</si>
  <si>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</si>
  <si>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</si>
  <si>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</si>
  <si>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</si>
  <si>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</si>
  <si>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</si>
  <si>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</si>
  <si>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</si>
  <si>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</si>
  <si>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</si>
  <si>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</si>
  <si>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</si>
  <si>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</si>
  <si>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</si>
  <si>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</si>
  <si>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</si>
  <si>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</si>
  <si>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</si>
  <si>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</si>
  <si>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</si>
  <si>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</si>
  <si>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</si>
  <si>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</si>
  <si>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</si>
  <si>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</si>
  <si>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</si>
  <si>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</si>
  <si>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</si>
  <si>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</si>
  <si>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</si>
  <si>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</si>
  <si>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</si>
  <si>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</si>
  <si>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</si>
  <si>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</si>
  <si>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</si>
  <si>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</si>
  <si>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</si>
  <si>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</si>
  <si>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</si>
  <si>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</si>
  <si>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</si>
  <si>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</si>
  <si>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</si>
  <si>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</si>
  <si>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</si>
  <si>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</si>
  <si>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</si>
  <si>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</si>
  <si>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</si>
  <si>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</si>
  <si>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</si>
  <si>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</si>
  <si>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</si>
  <si>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</si>
  <si>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</si>
  <si>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</si>
  <si>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</si>
  <si>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</si>
  <si>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</si>
  <si>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</si>
  <si>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</si>
  <si>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</si>
  <si>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</si>
  <si>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</si>
  <si>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</si>
  <si>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</si>
  <si>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</si>
  <si>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</si>
  <si>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</si>
  <si>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</si>
  <si>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</si>
  <si>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</si>
  <si>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</si>
  <si>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</si>
  <si>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</si>
  <si>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</si>
  <si>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</si>
  <si>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</si>
  <si>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</si>
  <si>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</si>
  <si>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</si>
  <si>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</si>
  <si>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</si>
  <si>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</si>
  <si>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</si>
  <si>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</si>
  <si>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</si>
  <si>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</si>
  <si>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</si>
  <si>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</si>
  <si>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</si>
  <si>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</si>
  <si>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</si>
  <si>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</si>
  <si>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</si>
  <si>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</si>
  <si>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</si>
  <si>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</si>
  <si>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</si>
  <si>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</si>
  <si>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</si>
  <si>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</si>
  <si>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</si>
  <si>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</si>
  <si>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</si>
  <si>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</si>
  <si>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</si>
  <si>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</si>
  <si>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</si>
  <si>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</si>
  <si>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</si>
  <si>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</si>
  <si>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</si>
  <si>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</si>
  <si>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</si>
  <si>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</si>
  <si>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</si>
  <si>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</si>
  <si>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</si>
  <si>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</si>
  <si>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</si>
  <si>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</si>
  <si>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</si>
  <si>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</si>
  <si>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</si>
  <si>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</si>
  <si>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</si>
  <si>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</si>
  <si>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</si>
  <si>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</si>
  <si>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</si>
  <si>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</si>
  <si>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</si>
  <si>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</si>
  <si>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</si>
  <si>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</si>
  <si>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</si>
  <si>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</si>
  <si>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</si>
  <si>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</si>
  <si>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</si>
  <si>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</si>
  <si>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</si>
  <si>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</si>
  <si>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</si>
  <si>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</si>
  <si>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</si>
  <si>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</si>
  <si>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</si>
  <si>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</si>
  <si>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</si>
  <si>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</si>
  <si>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</si>
  <si>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</si>
  <si>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</si>
  <si>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</si>
  <si>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</si>
  <si>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</si>
  <si>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</si>
  <si>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</si>
  <si>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</si>
  <si>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</si>
  <si>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</si>
  <si>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</si>
  <si>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</si>
  <si>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</si>
  <si>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</si>
  <si>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</si>
  <si>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</si>
  <si>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</si>
  <si>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</si>
  <si>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</si>
  <si>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</si>
  <si>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</si>
  <si>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</si>
  <si>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</si>
  <si>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</si>
  <si>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</si>
  <si>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</si>
  <si>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</si>
  <si>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</si>
  <si>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</si>
  <si>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</si>
  <si>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</si>
  <si>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</si>
  <si>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</si>
  <si>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</si>
  <si>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</si>
  <si>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</si>
  <si>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</si>
  <si>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</si>
  <si>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</si>
  <si>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</si>
  <si>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</si>
  <si>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</si>
  <si>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</si>
  <si>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</si>
  <si>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</si>
  <si>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</si>
  <si>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</si>
  <si>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</si>
  <si>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</si>
  <si>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</si>
  <si>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</si>
  <si>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</si>
  <si>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</si>
  <si>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</si>
  <si>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</si>
  <si>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</si>
  <si>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</si>
  <si>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</si>
  <si>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</si>
  <si>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</si>
  <si>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</si>
  <si>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</si>
  <si>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</si>
  <si>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</si>
  <si>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</si>
  <si>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</si>
  <si>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</si>
  <si>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</si>
  <si>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</si>
  <si>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</si>
  <si>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</si>
  <si>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</si>
  <si>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</si>
  <si>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</si>
  <si>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</si>
  <si>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</si>
  <si>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</si>
  <si>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</si>
  <si>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</si>
  <si>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</si>
  <si>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</si>
  <si>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</si>
  <si>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</si>
  <si>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</si>
  <si>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</si>
  <si>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</si>
  <si>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</si>
  <si>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</si>
  <si>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</si>
  <si>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</si>
  <si>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</si>
  <si>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</si>
  <si>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</si>
  <si>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</si>
  <si>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</si>
  <si>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</si>
  <si>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</si>
  <si>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</si>
  <si>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</si>
  <si>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</si>
  <si>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</si>
  <si>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</si>
  <si>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</si>
  <si>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</si>
  <si>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</si>
  <si>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</si>
  <si>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</si>
  <si>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</si>
  <si>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</si>
  <si>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</si>
  <si>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</si>
  <si>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</si>
  <si>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</si>
  <si>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</si>
  <si>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</si>
  <si>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</si>
  <si>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</si>
  <si>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</si>
  <si>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</si>
  <si>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</si>
  <si>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</si>
  <si>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</si>
  <si>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</si>
  <si>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</si>
  <si>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</si>
  <si>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</si>
  <si>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</si>
  <si>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</si>
  <si>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</si>
  <si>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</si>
  <si>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</si>
  <si>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</si>
  <si>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</si>
  <si>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</si>
  <si>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</si>
  <si>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</si>
  <si>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</si>
  <si>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</si>
  <si>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</si>
  <si>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</si>
  <si>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</si>
  <si>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</si>
  <si>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</si>
  <si>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</si>
  <si>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</si>
  <si>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</si>
  <si>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</si>
  <si>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</si>
  <si>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</si>
  <si>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</si>
  <si>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</si>
  <si>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</si>
  <si>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</si>
  <si>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</si>
  <si>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</si>
  <si>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</si>
  <si>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</si>
  <si>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</si>
  <si>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</si>
  <si>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</si>
  <si>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</si>
  <si>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</si>
  <si>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</si>
  <si>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</si>
  <si>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</si>
  <si>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</si>
  <si>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</si>
  <si>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</si>
  <si>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</si>
  <si>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</si>
  <si>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</si>
  <si>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</si>
  <si>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</si>
  <si>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</si>
  <si>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</si>
  <si>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</si>
  <si>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</si>
  <si>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</si>
  <si>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</si>
  <si>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</si>
  <si>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</si>
  <si>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</si>
  <si>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</si>
  <si>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</si>
  <si>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</si>
  <si>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</si>
  <si>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</si>
  <si>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</si>
  <si>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</si>
  <si>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</si>
  <si>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</si>
  <si>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</si>
  <si>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</si>
  <si>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</si>
  <si>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</si>
  <si>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</si>
  <si>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</si>
  <si>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</si>
  <si>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</si>
  <si>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</si>
  <si>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</si>
  <si>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</si>
  <si>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</si>
  <si>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</si>
  <si>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</si>
  <si>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</si>
  <si>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</si>
  <si>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</si>
  <si>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</si>
  <si>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</si>
  <si>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</si>
  <si>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</si>
  <si>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</si>
  <si>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</si>
  <si>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</si>
  <si>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</si>
  <si>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</si>
  <si>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</si>
  <si>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</si>
  <si>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</si>
  <si>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</si>
  <si>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</si>
  <si>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</si>
  <si>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</si>
  <si>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</si>
  <si>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</si>
  <si>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</si>
  <si>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</si>
  <si>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</si>
  <si>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</si>
  <si>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</si>
  <si>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</si>
  <si>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</si>
  <si>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</si>
  <si>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</si>
  <si>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</si>
  <si>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</si>
  <si>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</si>
  <si>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</si>
  <si>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</si>
  <si>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</si>
  <si>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</si>
  <si>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</si>
  <si>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</si>
  <si>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</si>
  <si>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</si>
  <si>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</si>
  <si>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</si>
  <si>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</si>
  <si>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</si>
  <si>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</si>
  <si>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</si>
  <si>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</si>
  <si>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</si>
  <si>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</si>
  <si>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</si>
  <si>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</si>
  <si>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</si>
  <si>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</si>
  <si>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</si>
  <si>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</si>
  <si>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</si>
  <si>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</si>
  <si>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</si>
  <si>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</si>
  <si>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</si>
  <si>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</si>
  <si>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</si>
  <si>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</si>
  <si>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</si>
  <si>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</si>
  <si>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</si>
  <si>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</si>
  <si>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</si>
  <si>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</si>
  <si>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</si>
  <si>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</si>
  <si>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</si>
  <si>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</si>
  <si>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</si>
  <si>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</si>
  <si>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</si>
  <si>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</si>
  <si>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</si>
  <si>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</si>
  <si>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</si>
  <si>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</si>
  <si>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</si>
  <si>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</si>
  <si>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</si>
  <si>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</si>
  <si>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</si>
  <si>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</si>
  <si>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</si>
  <si>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</si>
  <si>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</si>
  <si>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</si>
  <si>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</si>
  <si>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</si>
  <si>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</si>
  <si>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</si>
  <si>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</si>
  <si>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</si>
  <si>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</si>
  <si>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</si>
  <si>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</si>
  <si>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</si>
  <si>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</si>
  <si>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</si>
  <si>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</si>
  <si>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</si>
  <si>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</si>
  <si>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</si>
  <si>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</si>
  <si>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</si>
  <si>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</si>
  <si>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</si>
  <si>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</si>
  <si>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</si>
  <si>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</si>
  <si>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</si>
  <si>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</si>
  <si>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</si>
  <si>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</si>
  <si>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</si>
  <si>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</si>
  <si>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</si>
  <si>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</si>
  <si>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</si>
  <si>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</si>
  <si>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</si>
  <si>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</si>
  <si>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</si>
  <si>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</si>
  <si>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</si>
  <si>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</si>
  <si>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</si>
  <si>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</si>
  <si>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</si>
  <si>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</si>
  <si>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</si>
  <si>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</si>
  <si>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</si>
  <si>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</si>
  <si>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</si>
  <si>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</si>
  <si>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</si>
  <si>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</si>
  <si>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</si>
  <si>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</si>
  <si>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</si>
  <si>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</si>
  <si>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</si>
  <si>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</si>
  <si>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</si>
  <si>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</si>
  <si>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</si>
  <si>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</si>
  <si>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</si>
  <si>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</si>
  <si>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</si>
  <si>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</si>
  <si>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</si>
  <si>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</si>
  <si>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</si>
  <si>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</si>
  <si>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</si>
  <si>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</si>
  <si>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</si>
  <si>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</si>
  <si>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</si>
  <si>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</si>
  <si>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</si>
  <si>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</si>
  <si>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</si>
  <si>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</si>
  <si>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</si>
  <si>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</si>
  <si>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</si>
  <si>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</si>
  <si>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</si>
  <si>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</si>
  <si>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</si>
  <si>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</si>
  <si>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</si>
  <si>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</si>
  <si>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</si>
  <si>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</si>
  <si>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</si>
  <si>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</si>
  <si>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</si>
  <si>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</si>
  <si>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</si>
  <si>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</si>
  <si>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</si>
  <si>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</si>
  <si>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</si>
  <si>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</si>
  <si>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</si>
  <si>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</si>
  <si>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</si>
  <si>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</si>
  <si>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</si>
  <si>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</si>
  <si>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</si>
  <si>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</si>
  <si>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</si>
  <si>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</si>
  <si>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</si>
  <si>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</si>
  <si>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</si>
  <si>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</si>
  <si>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</si>
  <si>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</si>
  <si>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</si>
  <si>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</si>
  <si>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</si>
  <si>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</si>
  <si>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</si>
  <si>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</si>
  <si>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</si>
  <si>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</si>
  <si>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</si>
  <si>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</si>
  <si>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</si>
  <si>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</si>
  <si>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</si>
  <si>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</si>
  <si>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</si>
  <si>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</si>
  <si>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</si>
  <si>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</si>
  <si>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</si>
  <si>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</si>
  <si>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</si>
  <si>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</si>
  <si>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</si>
  <si>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</si>
  <si>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</si>
  <si>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</si>
  <si>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</si>
  <si>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</si>
  <si>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</si>
  <si>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</si>
  <si>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</si>
  <si>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</si>
  <si>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</si>
  <si>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</si>
  <si>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</si>
  <si>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</si>
  <si>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</si>
  <si>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</si>
  <si>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</si>
  <si>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</si>
  <si>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</si>
  <si>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</si>
  <si>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</si>
  <si>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</si>
  <si>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</si>
  <si>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</si>
  <si>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</si>
  <si>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</si>
  <si>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</si>
  <si>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</si>
  <si>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</si>
  <si>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</si>
  <si>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</si>
  <si>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</si>
  <si>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</si>
  <si>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</si>
  <si>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</si>
  <si>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</si>
  <si>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</si>
  <si>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</si>
  <si>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</si>
  <si>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</si>
  <si>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</si>
  <si>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</si>
  <si>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</si>
  <si>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</si>
  <si>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</si>
  <si>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</si>
  <si>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</si>
  <si>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</si>
  <si>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</si>
  <si>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</si>
  <si>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</si>
  <si>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</si>
  <si>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</si>
  <si>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</si>
  <si>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</si>
  <si>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</si>
  <si>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</si>
  <si>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</si>
  <si>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</si>
  <si>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</si>
  <si>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</si>
  <si>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</si>
  <si>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</si>
  <si>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</si>
  <si>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</si>
  <si>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</si>
  <si>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</si>
  <si>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</si>
  <si>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</si>
  <si>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</si>
  <si>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</si>
  <si>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</si>
  <si>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</si>
  <si>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</si>
  <si>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</si>
  <si>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</si>
  <si>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</si>
  <si>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</si>
  <si>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</si>
  <si>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</si>
  <si>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</si>
  <si>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</si>
  <si>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</si>
  <si>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</si>
  <si>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</si>
  <si>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</si>
  <si>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</si>
  <si>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</si>
  <si>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</si>
  <si>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</si>
  <si>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</si>
  <si>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</si>
  <si>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</si>
  <si>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</si>
  <si>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</si>
  <si>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</si>
  <si>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</si>
  <si>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</si>
  <si>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</si>
  <si>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</si>
  <si>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</si>
  <si>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</si>
  <si>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</si>
  <si>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</si>
  <si>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</si>
  <si>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</si>
  <si>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</si>
  <si>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</si>
  <si>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</si>
  <si>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</si>
  <si>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</si>
  <si>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</si>
  <si>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</si>
  <si>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</si>
  <si>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</si>
  <si>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</si>
  <si>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</si>
  <si>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</si>
  <si>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</si>
  <si>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</si>
  <si>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</si>
  <si>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</si>
  <si>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</si>
  <si>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</si>
  <si>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</si>
  <si>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</si>
  <si>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</si>
  <si>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</si>
  <si>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</si>
  <si>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</si>
  <si>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</si>
  <si>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</si>
  <si>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</si>
  <si>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</si>
  <si>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</si>
  <si>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</si>
  <si>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</si>
  <si>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</si>
  <si>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</si>
  <si>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</si>
  <si>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</si>
  <si>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</si>
  <si>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</si>
  <si>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</si>
  <si>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</si>
  <si>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</si>
  <si>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</si>
  <si>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</si>
  <si>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</si>
  <si>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</si>
  <si>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</si>
  <si>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</si>
  <si>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</si>
  <si>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</si>
  <si>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</si>
  <si>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</si>
  <si>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</si>
  <si>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</si>
  <si>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</si>
  <si>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</si>
  <si>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</si>
  <si>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</si>
  <si>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</si>
  <si>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</si>
  <si>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</si>
  <si>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</si>
  <si>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</si>
  <si>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</si>
  <si>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</si>
  <si>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</si>
  <si>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</si>
  <si>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</si>
  <si>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</si>
  <si>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</si>
  <si>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</si>
  <si>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</si>
  <si>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</si>
  <si>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</si>
  <si>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</si>
  <si>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</si>
  <si>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</si>
  <si>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</si>
  <si>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</si>
  <si>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</si>
  <si>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</si>
  <si>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</si>
  <si>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</si>
  <si>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</si>
  <si>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</si>
  <si>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</si>
  <si>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</si>
  <si>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</si>
  <si>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</si>
  <si>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</si>
  <si>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</si>
  <si>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</si>
  <si>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</si>
  <si>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</si>
  <si>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</si>
  <si>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</si>
  <si>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</si>
  <si>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</si>
  <si>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</si>
  <si>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</si>
  <si>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</si>
  <si>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</si>
  <si>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</si>
  <si>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</si>
  <si>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</si>
  <si>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</si>
  <si>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</si>
  <si>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</si>
  <si>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</si>
  <si>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</si>
  <si>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</si>
  <si>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</si>
  <si>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</si>
  <si>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</si>
  <si>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</si>
  <si>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</si>
  <si>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</si>
  <si>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</si>
  <si>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</si>
  <si>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</si>
  <si>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</si>
  <si>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</si>
  <si>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</si>
  <si>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</si>
  <si>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</si>
  <si>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</si>
  <si>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</si>
  <si>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</si>
  <si>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</si>
  <si>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</si>
  <si>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</si>
  <si>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</si>
  <si>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</si>
  <si>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</si>
  <si>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</si>
  <si>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</si>
  <si>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</si>
  <si>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</si>
  <si>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</si>
  <si>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</si>
  <si>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</si>
  <si>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</si>
  <si>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</si>
  <si>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</si>
  <si>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</si>
  <si>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</si>
  <si>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</si>
  <si>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</si>
  <si>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</si>
  <si>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</si>
  <si>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</si>
  <si>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</si>
  <si>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</si>
  <si>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</si>
  <si>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</si>
  <si>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</si>
  <si>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</si>
  <si>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</si>
  <si>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</si>
  <si>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</si>
  <si>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</si>
  <si>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</si>
  <si>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</si>
  <si>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</si>
  <si>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</si>
  <si>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</si>
  <si>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</si>
  <si>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</si>
  <si>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</si>
  <si>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</si>
  <si>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</si>
  <si>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</si>
  <si>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</si>
  <si>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</si>
  <si>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</si>
  <si>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</si>
  <si>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</si>
  <si>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</si>
  <si>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</si>
  <si>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</si>
  <si>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</si>
  <si>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</si>
  <si>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</si>
  <si>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</si>
  <si>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</si>
  <si>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</si>
  <si>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</si>
  <si>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</si>
  <si>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</si>
  <si>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</si>
  <si>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</si>
  <si>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</si>
  <si>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</si>
  <si>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</si>
  <si>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</si>
  <si>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</si>
  <si>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</si>
  <si>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</si>
  <si>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</si>
  <si>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</si>
  <si>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</si>
  <si>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</si>
  <si>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</si>
  <si>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</si>
  <si>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</si>
  <si>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</si>
  <si>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</si>
  <si>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</si>
  <si>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</si>
  <si>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</si>
  <si>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</si>
  <si>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</si>
  <si>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</si>
  <si>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</si>
  <si>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</si>
  <si>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</si>
  <si>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</si>
  <si>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</si>
  <si>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</si>
  <si>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</si>
  <si>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</si>
  <si>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</si>
  <si>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</si>
  <si>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</si>
  <si>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</si>
  <si>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</si>
  <si>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</si>
  <si>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</si>
  <si>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</si>
  <si>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</si>
  <si>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</si>
  <si>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</si>
  <si>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</si>
  <si>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</si>
  <si>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</si>
  <si>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</si>
  <si>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</si>
  <si>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</si>
  <si>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</si>
  <si>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</si>
  <si>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</si>
  <si>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</si>
  <si>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</si>
  <si>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</si>
  <si>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</si>
  <si>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</si>
  <si>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</si>
  <si>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</si>
  <si>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</si>
  <si>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</si>
  <si>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</si>
  <si>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</si>
  <si>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</si>
  <si>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</si>
  <si>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</si>
  <si>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</si>
  <si>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</si>
  <si>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</si>
  <si>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</si>
  <si>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</si>
  <si>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</si>
  <si>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</si>
  <si>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</si>
  <si>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</si>
  <si>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</si>
  <si>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</si>
  <si>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</si>
  <si>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</si>
  <si>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</si>
  <si>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</si>
  <si>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</si>
  <si>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</si>
  <si>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</si>
  <si>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</si>
  <si>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</si>
  <si>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</si>
  <si>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</si>
  <si>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</si>
  <si>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</si>
  <si>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</si>
  <si>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</si>
  <si>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</si>
  <si>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</si>
  <si>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</si>
  <si>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</si>
  <si>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</si>
  <si>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</si>
  <si>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</si>
  <si>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</si>
  <si>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</si>
  <si>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</si>
  <si>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</si>
  <si>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</si>
  <si>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</si>
  <si>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</si>
  <si>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</si>
  <si>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</si>
  <si>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</si>
  <si>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</si>
  <si>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</si>
  <si>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</si>
  <si>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</si>
  <si>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</si>
  <si>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</si>
  <si>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</si>
  <si>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</si>
  <si>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</si>
  <si>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</si>
  <si>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</si>
  <si>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</si>
  <si>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</si>
  <si>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</si>
  <si>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</si>
  <si>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</si>
  <si>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</si>
  <si>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</si>
  <si>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</si>
  <si>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</si>
  <si>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</si>
  <si>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</si>
  <si>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</si>
  <si>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</si>
  <si>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</si>
  <si>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</si>
  <si>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</si>
  <si>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</si>
  <si>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</si>
  <si>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</si>
  <si>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</si>
  <si>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</si>
  <si>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</si>
  <si>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</si>
  <si>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</si>
  <si>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</si>
  <si>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</si>
  <si>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</si>
  <si>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</si>
  <si>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</si>
  <si>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</si>
  <si>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</si>
  <si>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</si>
  <si>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</si>
  <si>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</si>
  <si>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</si>
  <si>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</si>
  <si>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</si>
  <si>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</si>
  <si>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</si>
  <si>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</si>
  <si>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</si>
  <si>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</si>
  <si>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</si>
  <si>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</si>
  <si>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</si>
  <si>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</si>
  <si>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</si>
  <si>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</si>
  <si>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</si>
  <si>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</si>
  <si>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</si>
  <si>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</si>
  <si>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</si>
  <si>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</si>
  <si>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</si>
  <si>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</si>
  <si>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</si>
  <si>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</si>
  <si>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</si>
  <si>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</si>
  <si>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</si>
  <si>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</si>
  <si>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</si>
  <si>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</si>
  <si>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</si>
  <si>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</si>
  <si>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</si>
  <si>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</si>
  <si>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</si>
  <si>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</si>
  <si>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</si>
  <si>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</si>
  <si>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</si>
  <si>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</si>
  <si>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</si>
  <si>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</si>
  <si>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</si>
  <si>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</si>
  <si>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</si>
  <si>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</si>
  <si>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</si>
  <si>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</si>
  <si>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</si>
  <si>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</si>
  <si>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</si>
  <si>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</si>
  <si>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</si>
  <si>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</si>
  <si>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</si>
  <si>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</si>
  <si>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</si>
  <si>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</si>
  <si>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</si>
  <si>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</si>
  <si>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</si>
  <si>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</si>
  <si>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</si>
  <si>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</si>
  <si>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</si>
  <si>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</si>
  <si>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</si>
  <si>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</si>
  <si>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</si>
  <si>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</si>
  <si>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</si>
  <si>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</si>
  <si>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</si>
  <si>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</si>
  <si>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</si>
  <si>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</si>
  <si>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</si>
  <si>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</si>
  <si>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</si>
  <si>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</si>
  <si>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</si>
  <si>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</si>
  <si>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</si>
  <si>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</si>
  <si>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</si>
  <si>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</si>
  <si>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</si>
  <si>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</si>
  <si>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</si>
  <si>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</si>
  <si>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</si>
  <si>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</si>
  <si>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</si>
  <si>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</si>
  <si>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</si>
  <si>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</si>
  <si>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</si>
  <si>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</si>
  <si>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</si>
  <si>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</si>
  <si>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</si>
  <si>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</si>
  <si>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</si>
  <si>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</si>
  <si>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</si>
  <si>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</si>
  <si>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</si>
  <si>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</si>
  <si>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</si>
  <si>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</si>
  <si>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</si>
  <si>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</si>
  <si>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</si>
  <si>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</si>
  <si>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</si>
  <si>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</si>
  <si>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</si>
  <si>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</si>
  <si>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</si>
  <si>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</si>
  <si>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</si>
  <si>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</si>
  <si>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</si>
  <si>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</si>
  <si>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</si>
  <si>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</si>
  <si>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</si>
  <si>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</si>
  <si>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</si>
  <si>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</si>
  <si>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</si>
  <si>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</si>
  <si>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</si>
  <si>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</si>
  <si>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</si>
  <si>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</si>
  <si>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</si>
  <si>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</si>
  <si>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</si>
  <si>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</si>
  <si>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</si>
  <si>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</si>
  <si>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</si>
  <si>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</si>
  <si>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</si>
  <si>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</si>
  <si>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</si>
  <si>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</si>
  <si>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</si>
  <si>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</si>
  <si>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</si>
  <si>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</si>
  <si>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</si>
  <si>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</si>
  <si>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</si>
  <si>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</si>
  <si>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</si>
  <si>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</si>
  <si>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</si>
  <si>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</si>
  <si>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</si>
  <si>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</si>
  <si>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</si>
  <si>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</si>
  <si>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</si>
  <si>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</si>
  <si>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</si>
  <si>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</si>
  <si>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</si>
  <si>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</si>
  <si>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</si>
  <si>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</si>
  <si>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</si>
  <si>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</si>
  <si>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</si>
  <si>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</si>
  <si>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</si>
  <si>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</si>
  <si>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</si>
  <si>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</si>
  <si>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</si>
  <si>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</si>
  <si>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</si>
  <si>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</si>
  <si>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</si>
  <si>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</si>
  <si>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</si>
  <si>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</si>
  <si>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</si>
  <si>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</si>
  <si>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</si>
  <si>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</si>
  <si>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</si>
  <si>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</si>
  <si>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</si>
  <si>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</si>
  <si>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</si>
  <si>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</si>
  <si>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</si>
  <si>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</si>
  <si>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</si>
  <si>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</si>
  <si>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</si>
  <si>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</si>
  <si>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</si>
  <si>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</si>
  <si>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</si>
  <si>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</si>
  <si>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</si>
  <si>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</si>
  <si>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</si>
  <si>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</si>
  <si>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</si>
  <si>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</si>
  <si>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</si>
  <si>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</si>
  <si>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</si>
  <si>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</si>
  <si>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</si>
  <si>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</si>
  <si>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</si>
  <si>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</si>
  <si>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</si>
  <si>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</si>
  <si>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</si>
  <si>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</si>
  <si>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</si>
  <si>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</si>
  <si>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</si>
  <si>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</si>
  <si>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</si>
  <si>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</si>
  <si>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</si>
  <si>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</si>
  <si>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</si>
  <si>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</si>
  <si>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</si>
  <si>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</si>
  <si>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</si>
  <si>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</si>
  <si>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</si>
  <si>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</si>
  <si>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</si>
  <si>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</si>
  <si>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</si>
  <si>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</si>
  <si>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</si>
  <si>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</si>
  <si>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</si>
  <si>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</si>
  <si>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</si>
  <si>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</si>
  <si>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</si>
  <si>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</si>
  <si>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</si>
  <si>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</si>
  <si>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</si>
  <si>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</si>
  <si>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</si>
  <si>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</si>
  <si>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</si>
  <si>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</si>
  <si>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</si>
  <si>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</si>
  <si>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</si>
  <si>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</si>
  <si>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</si>
  <si>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</si>
  <si>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</si>
  <si>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</si>
  <si>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</si>
  <si>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</si>
  <si>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</si>
  <si>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</si>
  <si>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</si>
  <si>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</si>
  <si>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</si>
  <si>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</si>
  <si>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</si>
  <si>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</si>
  <si>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</si>
  <si>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</si>
  <si>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</si>
  <si>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</si>
  <si>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</si>
  <si>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</si>
  <si>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</si>
  <si>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</si>
  <si>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</si>
  <si>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</si>
  <si>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</si>
  <si>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</si>
  <si>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</si>
  <si>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</si>
  <si>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</si>
  <si>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</si>
  <si>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</si>
  <si>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</si>
  <si>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</si>
  <si>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</si>
  <si>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</si>
  <si>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</si>
  <si>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</si>
  <si>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</si>
  <si>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</si>
  <si>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</si>
  <si>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</si>
  <si>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</si>
  <si>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</si>
  <si>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</si>
  <si>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</si>
  <si>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</si>
  <si>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</si>
  <si>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</si>
  <si>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</si>
  <si>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</si>
  <si>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</si>
  <si>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</si>
  <si>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</si>
  <si>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</si>
  <si>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</si>
  <si>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</si>
  <si>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</si>
  <si>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</si>
  <si>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</si>
  <si>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</si>
  <si>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</si>
  <si>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</si>
  <si>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</si>
  <si>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</si>
  <si>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</si>
  <si>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</si>
  <si>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</si>
  <si>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</si>
  <si>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</si>
  <si>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</si>
  <si>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</si>
  <si>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</si>
  <si>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</si>
  <si>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</si>
  <si>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</si>
  <si>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</si>
  <si>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</si>
  <si>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</si>
  <si>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</si>
  <si>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</si>
  <si>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</si>
  <si>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</si>
  <si>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</si>
  <si>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</si>
  <si>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</si>
  <si>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</si>
  <si>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</si>
  <si>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</si>
  <si>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</si>
  <si>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</si>
  <si>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</si>
  <si>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</si>
  <si>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</si>
  <si>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</si>
  <si>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</si>
  <si>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</si>
  <si>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</si>
  <si>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</si>
  <si>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</si>
  <si>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</si>
  <si>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</si>
  <si>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</si>
  <si>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</si>
  <si>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</si>
  <si>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</si>
  <si>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</si>
  <si>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</si>
  <si>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</si>
  <si>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</si>
  <si>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</si>
  <si>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</si>
  <si>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</si>
  <si>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</si>
  <si>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</si>
  <si>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</si>
  <si>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</si>
  <si>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</si>
  <si>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</si>
  <si>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</si>
  <si>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</si>
  <si>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</si>
  <si>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</si>
  <si>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</si>
  <si>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</si>
  <si>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</si>
  <si>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</si>
  <si>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</si>
  <si>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</si>
  <si>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</si>
  <si>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</si>
  <si>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</si>
  <si>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</si>
  <si>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</si>
  <si>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</si>
  <si>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</si>
  <si>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</si>
  <si>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</si>
  <si>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</si>
  <si>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</si>
  <si>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</si>
  <si>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</si>
  <si>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</si>
  <si>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</si>
  <si>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</si>
  <si>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</si>
  <si>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</si>
  <si>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</si>
  <si>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</si>
  <si>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</si>
  <si>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</si>
  <si>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</si>
  <si>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</si>
  <si>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</si>
  <si>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</si>
  <si>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</si>
  <si>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</si>
  <si>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</si>
  <si>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</si>
  <si>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</si>
  <si>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</si>
  <si>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</si>
  <si>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</si>
  <si>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</si>
  <si>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</si>
  <si>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</si>
  <si>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</si>
  <si>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</si>
  <si>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</si>
  <si>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</si>
  <si>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</si>
  <si>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</si>
  <si>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</si>
  <si>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</si>
  <si>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</si>
  <si>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</si>
  <si>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</si>
  <si>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</si>
  <si>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</si>
  <si>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</si>
  <si>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</si>
  <si>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</si>
  <si>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</si>
  <si>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</si>
  <si>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</si>
  <si>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</si>
  <si>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</si>
  <si>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</si>
  <si>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</si>
  <si>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</si>
  <si>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</si>
  <si>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</si>
  <si>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</si>
  <si>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</si>
  <si>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</si>
  <si>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</si>
  <si>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</si>
  <si>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</si>
  <si>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</si>
  <si>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</si>
  <si>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</si>
  <si>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</si>
  <si>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</si>
  <si>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</si>
  <si>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</si>
  <si>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</si>
  <si>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</si>
  <si>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</si>
  <si>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</si>
  <si>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</si>
  <si>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</si>
  <si>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</si>
  <si>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</si>
  <si>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</si>
  <si>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</si>
  <si>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</si>
  <si>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</si>
  <si>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</si>
  <si>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</si>
  <si>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</si>
  <si>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</si>
  <si>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</si>
  <si>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</si>
  <si>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</si>
  <si>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</si>
  <si>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</si>
  <si>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</si>
  <si>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</si>
  <si>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</si>
  <si>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</si>
  <si>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</si>
  <si>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</si>
  <si>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</si>
  <si>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</si>
  <si>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</si>
  <si>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</si>
  <si>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</si>
  <si>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</si>
  <si>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</si>
  <si>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</si>
  <si>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</si>
  <si>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</si>
  <si>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</si>
  <si>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</si>
  <si>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</si>
  <si>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</si>
  <si>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</si>
  <si>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</si>
  <si>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</si>
  <si>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</si>
  <si>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</si>
  <si>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</si>
  <si>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</si>
  <si>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</si>
  <si>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</si>
  <si>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</si>
  <si>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</si>
  <si>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</si>
  <si>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</si>
  <si>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</si>
  <si>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</si>
  <si>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</si>
  <si>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</si>
  <si>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</si>
  <si>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</si>
  <si>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</si>
  <si>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</si>
  <si>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</si>
  <si>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</si>
  <si>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</si>
  <si>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</si>
  <si>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</si>
  <si>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</si>
  <si>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</si>
  <si>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</si>
  <si>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</si>
  <si>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</si>
  <si>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</si>
  <si>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</si>
  <si>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</si>
  <si>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</si>
  <si>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</si>
  <si>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</si>
  <si>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</si>
  <si>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</si>
  <si>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</si>
  <si>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</si>
  <si>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</si>
  <si>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</si>
  <si>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</si>
  <si>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</si>
  <si>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</si>
  <si>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</si>
  <si>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</si>
  <si>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</si>
  <si>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</si>
  <si>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</si>
  <si>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</si>
  <si>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</si>
  <si>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</si>
  <si>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</si>
  <si>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</si>
  <si>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</si>
  <si>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Name</t>
  </si>
  <si>
    <t>Blurb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</si>
  <si>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</si>
  <si>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</si>
  <si>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</si>
  <si>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</si>
  <si>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</si>
  <si>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</si>
  <si>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</si>
  <si>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</si>
  <si>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</si>
  <si>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Created Conversion</t>
  </si>
  <si>
    <t>Date End Conversion</t>
  </si>
  <si>
    <t>Count of Outcomes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</si>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</sst>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 applyAlignment="1">
      <alignment horizontal="center" vertical="center"/>
    </xf>
    <xf numFmtId="0" fontId="3" fillId="0" borderId="0" xfId="0" applyFont="1" applyAlignment="1">
      <alignment horizontal="left" vertical="center" wrapText="1" inden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NumberForma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ED1356"/>
        </patternFill>
      </fill>
    </dxf>
    <dxf>
      <fill>
        <patternFill>
          <bgColor rgb="FFFFFF00"/>
        </patternFill>
      </fill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colors>
    <mruColors>
      <color rgb="FF21A0FF"/>
      <color rgb="FFFF3399"/>
      <color rgb="FFED1356"/>
      <color rgb="FFEF582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47880243783086"/>
          <c:y val="7.14127472476638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D3-43F2-9B1D-89175D549FC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D3-43F2-9B1D-89175D549FC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D3-43F2-9B1D-89175D549FC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D3-43F2-9B1D-89175D549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0530672"/>
        <c:axId val="740534416"/>
      </c:barChart>
      <c:catAx>
        <c:axId val="74053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34416"/>
        <c:crosses val="autoZero"/>
        <c:auto val="1"/>
        <c:lblAlgn val="ctr"/>
        <c:lblOffset val="100"/>
        <c:noMultiLvlLbl val="0"/>
      </c:catAx>
      <c:valAx>
        <c:axId val="74053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053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Chart Based</a:t>
            </a:r>
            <a:r>
              <a:rPr lang="en-US" baseline="0"/>
              <a:t> on Create Date</a:t>
            </a:r>
            <a:endParaRPr lang="en-US"/>
          </a:p>
        </c:rich>
      </c:tx>
      <c:layout>
        <c:manualLayout>
          <c:xMode val="edge"/>
          <c:yMode val="edge"/>
          <c:x val="0.35521890165895464"/>
          <c:y val="0.106523895552236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3C-4111-9BB9-8D05C8D27B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3C-4111-9BB9-8D05C8D27B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3C-4111-9BB9-8D05C8D27B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83C-4111-9BB9-8D05C8D27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0303664"/>
        <c:axId val="840306160"/>
      </c:lineChart>
      <c:catAx>
        <c:axId val="8403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06160"/>
        <c:crosses val="autoZero"/>
        <c:auto val="1"/>
        <c:lblAlgn val="ctr"/>
        <c:lblOffset val="100"/>
        <c:noMultiLvlLbl val="0"/>
      </c:catAx>
      <c:valAx>
        <c:axId val="84030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26942843196377769"/>
          <c:y val="4.49188198208892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F-48C2-BA6B-F9F516084AB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F-48C2-BA6B-F9F516084AB9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F-48C2-BA6B-F9F516084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3728544"/>
        <c:axId val="683727712"/>
      </c:lineChart>
      <c:catAx>
        <c:axId val="68372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27712"/>
        <c:crosses val="autoZero"/>
        <c:auto val="1"/>
        <c:lblAlgn val="ctr"/>
        <c:lblOffset val="100"/>
        <c:noMultiLvlLbl val="0"/>
      </c:catAx>
      <c:valAx>
        <c:axId val="68372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72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04-40B0-A245-8D7829D396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04-40B0-A245-8D7829D396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04-40B0-A245-8D7829D39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513280"/>
        <c:axId val="1133509536"/>
      </c:lineChart>
      <c:catAx>
        <c:axId val="1133513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09536"/>
        <c:crosses val="autoZero"/>
        <c:auto val="1"/>
        <c:lblAlgn val="ctr"/>
        <c:lblOffset val="100"/>
        <c:noMultiLvlLbl val="0"/>
      </c:catAx>
      <c:valAx>
        <c:axId val="113350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51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B-4419-9B86-3C68CA3C2AA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4B-4419-9B86-3C68CA3C2AA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4B-4419-9B86-3C68CA3C2AA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4B-4419-9B86-3C68CA3C2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6359312"/>
        <c:axId val="696360144"/>
      </c:barChart>
      <c:catAx>
        <c:axId val="69635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0144"/>
        <c:crosses val="autoZero"/>
        <c:auto val="1"/>
        <c:lblAlgn val="ctr"/>
        <c:lblOffset val="100"/>
        <c:noMultiLvlLbl val="0"/>
      </c:catAx>
      <c:valAx>
        <c:axId val="6963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5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1</xdr:row>
      <xdr:rowOff>176212</xdr:rowOff>
    </xdr:from>
    <xdr:to>
      <xdr:col>14</xdr:col>
      <xdr:colOff>9525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51FAF9-A5EE-B2BE-7774-64817DA02F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581024</xdr:colOff>
      <xdr:row>2</xdr:row>
      <xdr:rowOff>100011</xdr:rowOff>
    </xdr:from>
    <xdr:to>
      <xdr:col>17</xdr:col>
      <xdr:colOff>38100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98B7E-BB8F-53BB-050B-8D907316C4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495301</xdr:colOff>
      <xdr:row>2</xdr:row>
      <xdr:rowOff>19050</xdr:rowOff>
    </xdr:from>
    <xdr:to>
      <xdr:col>8</xdr:col>
      <xdr:colOff>2076451</xdr:colOff>
      <xdr:row>22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0D958-A6BA-E365-7F5E-9C952ED4D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600074</xdr:colOff>
      <xdr:row>0</xdr:row>
      <xdr:rowOff>381000</xdr:rowOff>
    </xdr:from>
    <xdr:to>
      <xdr:col>23</xdr:col>
      <xdr:colOff>314325</xdr:colOff>
      <xdr:row>22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CD8EB3-583E-6D89-BB36-9A8A65022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19051</xdr:colOff>
      <xdr:row>3</xdr:row>
      <xdr:rowOff>0</xdr:rowOff>
    </xdr:from>
    <xdr:to>
      <xdr:col>15</xdr:col>
      <xdr:colOff>447675</xdr:colOff>
      <xdr:row>20</xdr:row>
      <xdr:rowOff>42863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D801B3-1583-E2A6-0542-2718DC3707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893.877222106479" createdVersion="8" refreshedVersion="8" minRefreshableVersion="3" recordCount="4114" xr:uid="{765AACEE-355D-420F-B4B0-976CBF2BDD0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893.946070833335" createdVersion="8" refreshedVersion="8" minRefreshableVersion="3" recordCount="4114" xr:uid="{DC88AB1E-226A-408E-96B0-638C442D807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 Mo" refreshedDate="44895.830251620369" createdVersion="8" refreshedVersion="8" minRefreshableVersion="3" recordCount="4114" xr:uid="{8E998057-9BF3-4F4E-A299-A8C01DE0F4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x v="1"/>
    <n v="14653"/>
    <x v="0"/>
    <x v="0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x v="3"/>
    <n v="10390"/>
    <x v="0"/>
    <x v="0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x v="8"/>
    <n v="3501.52"/>
    <x v="0"/>
    <x v="0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x v="8"/>
    <n v="5599"/>
    <x v="0"/>
    <x v="0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x v="12"/>
    <n v="6056"/>
    <x v="0"/>
    <x v="2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x v="18"/>
    <n v="410"/>
    <x v="0"/>
    <x v="0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x v="19"/>
    <n v="38082.69"/>
    <x v="0"/>
    <x v="0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x v="14"/>
    <n v="12042"/>
    <x v="0"/>
    <x v="0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x v="28"/>
    <n v="1665"/>
    <x v="0"/>
    <x v="0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x v="12"/>
    <n v="8529"/>
    <x v="0"/>
    <x v="0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x v="14"/>
    <n v="12000"/>
    <x v="0"/>
    <x v="0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x v="9"/>
    <n v="3289"/>
    <x v="0"/>
    <x v="0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x v="6"/>
    <n v="8581"/>
    <x v="0"/>
    <x v="1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x v="39"/>
    <n v="7527"/>
    <x v="0"/>
    <x v="5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x v="13"/>
    <n v="2372"/>
    <x v="0"/>
    <x v="0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x v="8"/>
    <n v="4040"/>
    <x v="0"/>
    <x v="0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x v="44"/>
    <n v="1570"/>
    <x v="0"/>
    <x v="0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x v="14"/>
    <n v="12870"/>
    <x v="0"/>
    <x v="0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x v="2"/>
    <n v="502"/>
    <x v="0"/>
    <x v="0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x v="46"/>
    <n v="1367"/>
    <x v="0"/>
    <x v="1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x v="2"/>
    <n v="600"/>
    <x v="0"/>
    <x v="0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x v="10"/>
    <n v="5025"/>
    <x v="0"/>
    <x v="0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x v="10"/>
    <n v="7050"/>
    <x v="0"/>
    <x v="0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x v="52"/>
    <n v="632"/>
    <x v="0"/>
    <x v="0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x v="10"/>
    <n v="5651.58"/>
    <x v="0"/>
    <x v="0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x v="55"/>
    <n v="0"/>
    <x v="1"/>
    <x v="0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x v="57"/>
    <n v="1867"/>
    <x v="1"/>
    <x v="0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x v="38"/>
    <n v="0"/>
    <x v="1"/>
    <x v="0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x v="59"/>
    <n v="0"/>
    <x v="1"/>
    <x v="0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x v="10"/>
    <n v="0"/>
    <x v="1"/>
    <x v="0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x v="2"/>
    <n v="500"/>
    <x v="1"/>
    <x v="0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x v="39"/>
    <n v="0"/>
    <x v="1"/>
    <x v="1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x v="66"/>
    <n v="30"/>
    <x v="1"/>
    <x v="0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x v="15"/>
    <n v="40"/>
    <x v="1"/>
    <x v="0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x v="73"/>
    <n v="0"/>
    <x v="2"/>
    <x v="1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x v="75"/>
    <n v="0"/>
    <x v="2"/>
    <x v="0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x v="52"/>
    <n v="180"/>
    <x v="2"/>
    <x v="0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x v="69"/>
    <n v="0"/>
    <x v="2"/>
    <x v="3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x v="28"/>
    <n v="200"/>
    <x v="2"/>
    <x v="0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x v="78"/>
    <n v="4482"/>
    <x v="2"/>
    <x v="1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x v="79"/>
    <n v="2200"/>
    <x v="2"/>
    <x v="10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x v="10"/>
    <n v="800"/>
    <x v="2"/>
    <x v="0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x v="14"/>
    <n v="50"/>
    <x v="2"/>
    <x v="0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x v="12"/>
    <n v="1571.55"/>
    <x v="2"/>
    <x v="0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x v="12"/>
    <n v="0"/>
    <x v="2"/>
    <x v="0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x v="83"/>
    <n v="0"/>
    <x v="2"/>
    <x v="0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x v="84"/>
    <n v="1"/>
    <x v="2"/>
    <x v="0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x v="63"/>
    <n v="20"/>
    <x v="2"/>
    <x v="0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x v="57"/>
    <n v="11943"/>
    <x v="2"/>
    <x v="11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x v="63"/>
    <n v="8815"/>
    <x v="2"/>
    <x v="0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x v="63"/>
    <n v="0"/>
    <x v="2"/>
    <x v="0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x v="88"/>
    <n v="250"/>
    <x v="2"/>
    <x v="1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x v="6"/>
    <n v="0"/>
    <x v="2"/>
    <x v="1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x v="3"/>
    <n v="0"/>
    <x v="2"/>
    <x v="0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x v="36"/>
    <n v="50"/>
    <x v="2"/>
    <x v="0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x v="6"/>
    <n v="8538.66"/>
    <x v="0"/>
    <x v="0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x v="22"/>
    <n v="21480"/>
    <x v="0"/>
    <x v="0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x v="30"/>
    <n v="6000"/>
    <x v="0"/>
    <x v="0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x v="100"/>
    <n v="40594"/>
    <x v="0"/>
    <x v="0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x v="102"/>
    <n v="20569.05"/>
    <x v="0"/>
    <x v="0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x v="36"/>
    <n v="26445"/>
    <x v="0"/>
    <x v="0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x v="37"/>
    <n v="4800.8"/>
    <x v="0"/>
    <x v="0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x v="103"/>
    <n v="137254.84"/>
    <x v="0"/>
    <x v="0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x v="104"/>
    <n v="7876"/>
    <x v="0"/>
    <x v="0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x v="51"/>
    <n v="9775"/>
    <x v="0"/>
    <x v="0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x v="28"/>
    <n v="2929"/>
    <x v="0"/>
    <x v="0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x v="29"/>
    <n v="24490"/>
    <x v="0"/>
    <x v="0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x v="36"/>
    <n v="17066"/>
    <x v="0"/>
    <x v="5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x v="11"/>
    <n v="30241"/>
    <x v="0"/>
    <x v="0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x v="19"/>
    <n v="43758"/>
    <x v="0"/>
    <x v="0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x v="56"/>
    <n v="55201.52"/>
    <x v="0"/>
    <x v="0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x v="19"/>
    <n v="40690"/>
    <x v="0"/>
    <x v="0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x v="51"/>
    <n v="7701.93"/>
    <x v="0"/>
    <x v="0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x v="43"/>
    <n v="376"/>
    <x v="0"/>
    <x v="1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x v="19"/>
    <n v="36082"/>
    <x v="0"/>
    <x v="0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x v="121"/>
    <n v="3036"/>
    <x v="0"/>
    <x v="0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x v="14"/>
    <n v="676"/>
    <x v="2"/>
    <x v="0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x v="22"/>
    <n v="1876"/>
    <x v="2"/>
    <x v="0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x v="10"/>
    <n v="5"/>
    <x v="2"/>
    <x v="0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x v="73"/>
    <n v="6691"/>
    <x v="2"/>
    <x v="0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x v="28"/>
    <n v="50"/>
    <x v="2"/>
    <x v="0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x v="47"/>
    <n v="480"/>
    <x v="2"/>
    <x v="0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x v="0"/>
    <n v="25"/>
    <x v="2"/>
    <x v="0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x v="132"/>
    <n v="1"/>
    <x v="2"/>
    <x v="12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x v="133"/>
    <n v="138"/>
    <x v="2"/>
    <x v="0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x v="12"/>
    <n v="0"/>
    <x v="2"/>
    <x v="1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x v="135"/>
    <n v="4906.59"/>
    <x v="2"/>
    <x v="0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x v="36"/>
    <n v="4884"/>
    <x v="2"/>
    <x v="0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x v="136"/>
    <n v="8315.01"/>
    <x v="2"/>
    <x v="1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x v="14"/>
    <n v="0"/>
    <x v="2"/>
    <x v="0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x v="28"/>
    <n v="0"/>
    <x v="2"/>
    <x v="0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x v="127"/>
    <n v="1"/>
    <x v="2"/>
    <x v="0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x v="140"/>
    <n v="30"/>
    <x v="2"/>
    <x v="0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x v="63"/>
    <n v="6962"/>
    <x v="2"/>
    <x v="0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x v="143"/>
    <n v="24651"/>
    <x v="2"/>
    <x v="0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x v="10"/>
    <n v="0"/>
    <x v="2"/>
    <x v="1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x v="146"/>
    <n v="1330"/>
    <x v="0"/>
    <x v="0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x v="13"/>
    <n v="2050"/>
    <x v="0"/>
    <x v="1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x v="6"/>
    <n v="200"/>
    <x v="2"/>
    <x v="0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x v="94"/>
    <n v="142"/>
    <x v="2"/>
    <x v="0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x v="152"/>
    <n v="14"/>
    <x v="2"/>
    <x v="1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x v="14"/>
    <n v="175"/>
    <x v="2"/>
    <x v="0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x v="7"/>
    <n v="1"/>
    <x v="2"/>
    <x v="0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x v="28"/>
    <n v="10"/>
    <x v="2"/>
    <x v="0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x v="7"/>
    <n v="0"/>
    <x v="2"/>
    <x v="1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x v="3"/>
    <n v="56"/>
    <x v="2"/>
    <x v="0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x v="51"/>
    <n v="1"/>
    <x v="2"/>
    <x v="0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x v="31"/>
    <n v="26"/>
    <x v="2"/>
    <x v="0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x v="22"/>
    <n v="6"/>
    <x v="2"/>
    <x v="0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x v="30"/>
    <n v="850"/>
    <x v="2"/>
    <x v="0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x v="10"/>
    <n v="100"/>
    <x v="1"/>
    <x v="0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x v="10"/>
    <n v="131"/>
    <x v="1"/>
    <x v="0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x v="154"/>
    <n v="0"/>
    <x v="1"/>
    <x v="0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x v="3"/>
    <n v="0"/>
    <x v="1"/>
    <x v="13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x v="156"/>
    <n v="1"/>
    <x v="1"/>
    <x v="0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x v="63"/>
    <n v="690"/>
    <x v="1"/>
    <x v="5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x v="22"/>
    <n v="0"/>
    <x v="1"/>
    <x v="9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x v="10"/>
    <n v="1"/>
    <x v="1"/>
    <x v="0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x v="31"/>
    <n v="2"/>
    <x v="1"/>
    <x v="0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x v="13"/>
    <n v="4"/>
    <x v="1"/>
    <x v="1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x v="638"/>
    <s v="O0"/>
    <x v="61"/>
    <n v="18"/>
    <x v="1"/>
    <x v="12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x v="80"/>
    <n v="1"/>
    <x v="1"/>
    <x v="0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x v="31"/>
    <n v="26452"/>
    <x v="0"/>
    <x v="0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x v="13"/>
    <n v="5574"/>
    <x v="0"/>
    <x v="0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x v="19"/>
    <n v="44388"/>
    <x v="0"/>
    <x v="0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x v="9"/>
    <n v="3017"/>
    <x v="0"/>
    <x v="0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x v="130"/>
    <n v="156"/>
    <x v="2"/>
    <x v="0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x v="63"/>
    <n v="15"/>
    <x v="2"/>
    <x v="0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x v="163"/>
    <n v="23948"/>
    <x v="2"/>
    <x v="0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x v="22"/>
    <n v="2468"/>
    <x v="2"/>
    <x v="0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x v="57"/>
    <n v="35338"/>
    <x v="2"/>
    <x v="0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x v="164"/>
    <n v="1"/>
    <x v="2"/>
    <x v="9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x v="56"/>
    <n v="481"/>
    <x v="2"/>
    <x v="5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x v="57"/>
    <n v="977"/>
    <x v="2"/>
    <x v="9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x v="36"/>
    <n v="61"/>
    <x v="2"/>
    <x v="0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x v="38"/>
    <n v="0"/>
    <x v="2"/>
    <x v="5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x v="57"/>
    <n v="305"/>
    <x v="2"/>
    <x v="0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x v="10"/>
    <n v="5469"/>
    <x v="0"/>
    <x v="0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x v="22"/>
    <n v="26438"/>
    <x v="0"/>
    <x v="0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x v="0"/>
    <n v="10670"/>
    <x v="0"/>
    <x v="5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x v="15"/>
    <n v="1601"/>
    <x v="0"/>
    <x v="0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x v="93"/>
    <n v="13293.8"/>
    <x v="0"/>
    <x v="0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x v="10"/>
    <n v="5116"/>
    <x v="0"/>
    <x v="0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x v="174"/>
    <n v="3318"/>
    <x v="0"/>
    <x v="0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x v="30"/>
    <n v="2550"/>
    <x v="0"/>
    <x v="0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x v="2"/>
    <n v="2"/>
    <x v="2"/>
    <x v="0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x v="28"/>
    <n v="1040"/>
    <x v="0"/>
    <x v="0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x v="10"/>
    <n v="7140"/>
    <x v="0"/>
    <x v="0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x v="30"/>
    <n v="2511.11"/>
    <x v="0"/>
    <x v="0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x v="6"/>
    <n v="8355"/>
    <x v="0"/>
    <x v="0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x v="23"/>
    <n v="4205"/>
    <x v="0"/>
    <x v="0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x v="23"/>
    <n v="4151"/>
    <x v="0"/>
    <x v="0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x v="28"/>
    <n v="1040"/>
    <x v="0"/>
    <x v="0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x v="15"/>
    <n v="2399.94"/>
    <x v="0"/>
    <x v="0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x v="23"/>
    <n v="4280"/>
    <x v="0"/>
    <x v="0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x v="39"/>
    <n v="8058.55"/>
    <x v="0"/>
    <x v="0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x v="44"/>
    <n v="435"/>
    <x v="0"/>
    <x v="0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x v="9"/>
    <n v="3575"/>
    <x v="0"/>
    <x v="0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x v="78"/>
    <n v="12554"/>
    <x v="0"/>
    <x v="0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x v="15"/>
    <n v="3500"/>
    <x v="0"/>
    <x v="0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x v="12"/>
    <n v="6100"/>
    <x v="0"/>
    <x v="0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x v="10"/>
    <n v="5046.5200000000004"/>
    <x v="0"/>
    <x v="0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x v="30"/>
    <n v="3045"/>
    <x v="0"/>
    <x v="0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x v="184"/>
    <n v="1342.01"/>
    <x v="0"/>
    <x v="1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x v="185"/>
    <n v="10"/>
    <x v="0"/>
    <x v="0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x v="23"/>
    <n v="6207"/>
    <x v="0"/>
    <x v="0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x v="8"/>
    <n v="3674"/>
    <x v="0"/>
    <x v="0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x v="187"/>
    <n v="1500"/>
    <x v="0"/>
    <x v="0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x v="38"/>
    <n v="1200"/>
    <x v="0"/>
    <x v="3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x v="23"/>
    <n v="4187"/>
    <x v="0"/>
    <x v="0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x v="13"/>
    <n v="90"/>
    <x v="2"/>
    <x v="0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x v="8"/>
    <n v="45"/>
    <x v="2"/>
    <x v="0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x v="189"/>
    <n v="1286"/>
    <x v="2"/>
    <x v="1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x v="13"/>
    <n v="20"/>
    <x v="2"/>
    <x v="0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x v="47"/>
    <n v="280"/>
    <x v="2"/>
    <x v="0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x v="10"/>
    <n v="21"/>
    <x v="2"/>
    <x v="0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x v="36"/>
    <n v="0"/>
    <x v="2"/>
    <x v="0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x v="193"/>
    <n v="0"/>
    <x v="2"/>
    <x v="0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x v="30"/>
    <n v="0"/>
    <x v="2"/>
    <x v="0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x v="8"/>
    <n v="30"/>
    <x v="2"/>
    <x v="0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x v="126"/>
    <n v="0"/>
    <x v="2"/>
    <x v="0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x v="22"/>
    <n v="100"/>
    <x v="2"/>
    <x v="0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x v="22"/>
    <n v="0"/>
    <x v="2"/>
    <x v="0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x v="107"/>
    <n v="1575"/>
    <x v="2"/>
    <x v="0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x v="196"/>
    <n v="1381"/>
    <x v="2"/>
    <x v="0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x v="123"/>
    <n v="0"/>
    <x v="2"/>
    <x v="0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x v="39"/>
    <n v="25"/>
    <x v="2"/>
    <x v="0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x v="9"/>
    <n v="289"/>
    <x v="2"/>
    <x v="0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x v="36"/>
    <n v="286"/>
    <x v="2"/>
    <x v="0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x v="63"/>
    <n v="19195"/>
    <x v="2"/>
    <x v="0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x v="197"/>
    <n v="19572"/>
    <x v="2"/>
    <x v="0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x v="14"/>
    <n v="233"/>
    <x v="2"/>
    <x v="0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x v="75"/>
    <n v="40079"/>
    <x v="2"/>
    <x v="0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x v="19"/>
    <n v="377"/>
    <x v="2"/>
    <x v="0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x v="22"/>
    <n v="3562"/>
    <x v="2"/>
    <x v="0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x v="11"/>
    <n v="14000"/>
    <x v="2"/>
    <x v="14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x v="178"/>
    <n v="3"/>
    <x v="2"/>
    <x v="0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x v="3"/>
    <n v="1677"/>
    <x v="2"/>
    <x v="0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x v="57"/>
    <n v="467"/>
    <x v="2"/>
    <x v="0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x v="23"/>
    <n v="65"/>
    <x v="2"/>
    <x v="0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x v="10"/>
    <n v="65"/>
    <x v="2"/>
    <x v="0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x v="22"/>
    <n v="3211"/>
    <x v="1"/>
    <x v="6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x v="31"/>
    <n v="20552"/>
    <x v="1"/>
    <x v="0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x v="61"/>
    <n v="150102"/>
    <x v="1"/>
    <x v="0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x v="3"/>
    <n v="3060"/>
    <x v="1"/>
    <x v="0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x v="7"/>
    <n v="240"/>
    <x v="1"/>
    <x v="16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x v="101"/>
    <n v="21300"/>
    <x v="1"/>
    <x v="0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x v="9"/>
    <n v="10554.11"/>
    <x v="0"/>
    <x v="0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x v="13"/>
    <n v="2298"/>
    <x v="0"/>
    <x v="0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x v="54"/>
    <n v="76949.820000000007"/>
    <x v="0"/>
    <x v="0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x v="3"/>
    <n v="11176"/>
    <x v="0"/>
    <x v="11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x v="13"/>
    <n v="6842"/>
    <x v="0"/>
    <x v="0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x v="105"/>
    <n v="5858.84"/>
    <x v="0"/>
    <x v="0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x v="45"/>
    <n v="0"/>
    <x v="1"/>
    <x v="0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x v="57"/>
    <n v="8537"/>
    <x v="1"/>
    <x v="0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x v="14"/>
    <n v="0"/>
    <x v="1"/>
    <x v="0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x v="30"/>
    <n v="0"/>
    <x v="1"/>
    <x v="0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x v="3"/>
    <n v="0"/>
    <x v="1"/>
    <x v="0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x v="184"/>
    <n v="0"/>
    <x v="1"/>
    <x v="0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x v="23"/>
    <n v="0"/>
    <x v="1"/>
    <x v="0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x v="212"/>
    <n v="190"/>
    <x v="1"/>
    <x v="0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x v="41"/>
    <n v="850"/>
    <x v="2"/>
    <x v="0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x v="47"/>
    <n v="10"/>
    <x v="2"/>
    <x v="0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x v="28"/>
    <n v="45"/>
    <x v="2"/>
    <x v="0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x v="3"/>
    <n v="56"/>
    <x v="2"/>
    <x v="0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x v="131"/>
    <n v="0"/>
    <x v="2"/>
    <x v="0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x v="11"/>
    <n v="1026"/>
    <x v="2"/>
    <x v="5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x v="102"/>
    <n v="15"/>
    <x v="2"/>
    <x v="0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x v="101"/>
    <n v="6382.34"/>
    <x v="2"/>
    <x v="0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x v="36"/>
    <n v="1174"/>
    <x v="2"/>
    <x v="6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x v="31"/>
    <n v="1803"/>
    <x v="2"/>
    <x v="0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x v="57"/>
    <n v="41"/>
    <x v="2"/>
    <x v="0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x v="69"/>
    <n v="178.52"/>
    <x v="2"/>
    <x v="0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x v="31"/>
    <n v="0"/>
    <x v="2"/>
    <x v="0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x v="28"/>
    <n v="1"/>
    <x v="2"/>
    <x v="1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x v="2"/>
    <n v="0"/>
    <x v="2"/>
    <x v="12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x v="58"/>
    <n v="100"/>
    <x v="2"/>
    <x v="0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x v="12"/>
    <n v="530"/>
    <x v="2"/>
    <x v="0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x v="36"/>
    <n v="73"/>
    <x v="2"/>
    <x v="0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x v="63"/>
    <n v="75"/>
    <x v="2"/>
    <x v="0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x v="30"/>
    <n v="252"/>
    <x v="2"/>
    <x v="0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x v="194"/>
    <n v="911"/>
    <x v="2"/>
    <x v="0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x v="6"/>
    <n v="50"/>
    <x v="2"/>
    <x v="0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x v="31"/>
    <n v="25"/>
    <x v="2"/>
    <x v="0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x v="7"/>
    <n v="0"/>
    <x v="2"/>
    <x v="0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x v="36"/>
    <n v="886"/>
    <x v="2"/>
    <x v="0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x v="63"/>
    <n v="5875"/>
    <x v="2"/>
    <x v="0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x v="63"/>
    <n v="4"/>
    <x v="2"/>
    <x v="0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x v="2"/>
    <n v="675"/>
    <x v="0"/>
    <x v="0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x v="213"/>
    <n v="290"/>
    <x v="0"/>
    <x v="1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x v="107"/>
    <n v="39137"/>
    <x v="0"/>
    <x v="1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x v="227"/>
    <n v="17396"/>
    <x v="0"/>
    <x v="13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x v="22"/>
    <n v="50863"/>
    <x v="0"/>
    <x v="11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x v="32"/>
    <n v="20398"/>
    <x v="0"/>
    <x v="0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x v="229"/>
    <n v="26024"/>
    <x v="0"/>
    <x v="0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x v="23"/>
    <n v="11215"/>
    <x v="0"/>
    <x v="5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x v="230"/>
    <n v="22197"/>
    <x v="0"/>
    <x v="0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x v="36"/>
    <n v="1060"/>
    <x v="1"/>
    <x v="0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x v="30"/>
    <n v="0"/>
    <x v="1"/>
    <x v="0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x v="30"/>
    <n v="0"/>
    <x v="1"/>
    <x v="0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x v="6"/>
    <n v="241"/>
    <x v="1"/>
    <x v="0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x v="8"/>
    <n v="4275"/>
    <x v="0"/>
    <x v="0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x v="30"/>
    <n v="3791"/>
    <x v="0"/>
    <x v="0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x v="12"/>
    <n v="6108"/>
    <x v="0"/>
    <x v="0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x v="30"/>
    <n v="2606"/>
    <x v="0"/>
    <x v="0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x v="13"/>
    <n v="2025"/>
    <x v="0"/>
    <x v="0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x v="15"/>
    <n v="1785"/>
    <x v="0"/>
    <x v="0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x v="196"/>
    <n v="9545"/>
    <x v="0"/>
    <x v="0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x v="14"/>
    <n v="14000"/>
    <x v="0"/>
    <x v="0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x v="3"/>
    <n v="11472"/>
    <x v="0"/>
    <x v="0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x v="9"/>
    <n v="3132.63"/>
    <x v="0"/>
    <x v="0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x v="8"/>
    <n v="3800"/>
    <x v="0"/>
    <x v="0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x v="8"/>
    <n v="4559.13"/>
    <x v="0"/>
    <x v="1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x v="63"/>
    <n v="5757"/>
    <x v="1"/>
    <x v="0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x v="3"/>
    <n v="1136"/>
    <x v="1"/>
    <x v="0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x v="236"/>
    <n v="12879"/>
    <x v="1"/>
    <x v="0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x v="22"/>
    <n v="3100"/>
    <x v="1"/>
    <x v="0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x v="57"/>
    <n v="40404"/>
    <x v="1"/>
    <x v="0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x v="63"/>
    <n v="3317"/>
    <x v="1"/>
    <x v="0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x v="22"/>
    <n v="20253"/>
    <x v="0"/>
    <x v="0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x v="28"/>
    <n v="1336"/>
    <x v="0"/>
    <x v="0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x v="15"/>
    <n v="2598"/>
    <x v="0"/>
    <x v="0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x v="28"/>
    <n v="1091"/>
    <x v="0"/>
    <x v="0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x v="51"/>
    <n v="9486.69"/>
    <x v="0"/>
    <x v="0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x v="15"/>
    <n v="1555"/>
    <x v="0"/>
    <x v="0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x v="2"/>
    <n v="620"/>
    <x v="0"/>
    <x v="0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x v="3"/>
    <n v="10501"/>
    <x v="0"/>
    <x v="0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x v="250"/>
    <n v="9342"/>
    <x v="0"/>
    <x v="1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x v="13"/>
    <n v="4067"/>
    <x v="0"/>
    <x v="1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x v="3"/>
    <n v="11160"/>
    <x v="0"/>
    <x v="0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x v="251"/>
    <n v="106"/>
    <x v="0"/>
    <x v="0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x v="44"/>
    <n v="875"/>
    <x v="0"/>
    <x v="0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x v="2"/>
    <n v="727"/>
    <x v="0"/>
    <x v="1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x v="70"/>
    <n v="3055"/>
    <x v="0"/>
    <x v="0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x v="2"/>
    <n v="551"/>
    <x v="0"/>
    <x v="0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x v="30"/>
    <n v="2841"/>
    <x v="0"/>
    <x v="0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x v="3"/>
    <n v="10235"/>
    <x v="0"/>
    <x v="0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x v="8"/>
    <n v="3916"/>
    <x v="0"/>
    <x v="0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x v="31"/>
    <n v="105"/>
    <x v="2"/>
    <x v="0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x v="14"/>
    <n v="15"/>
    <x v="2"/>
    <x v="13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x v="39"/>
    <n v="320"/>
    <x v="2"/>
    <x v="0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x v="252"/>
    <n v="3"/>
    <x v="2"/>
    <x v="0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x v="36"/>
    <n v="15"/>
    <x v="2"/>
    <x v="13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x v="255"/>
    <n v="0"/>
    <x v="2"/>
    <x v="12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x v="69"/>
    <n v="75"/>
    <x v="2"/>
    <x v="0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x v="256"/>
    <n v="2"/>
    <x v="1"/>
    <x v="0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x v="32"/>
    <n v="0"/>
    <x v="1"/>
    <x v="0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x v="10"/>
    <n v="145"/>
    <x v="1"/>
    <x v="13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x v="12"/>
    <n v="0"/>
    <x v="1"/>
    <x v="0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x v="36"/>
    <n v="15186.69"/>
    <x v="0"/>
    <x v="0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x v="23"/>
    <n v="4340.7"/>
    <x v="0"/>
    <x v="0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x v="10"/>
    <n v="8160"/>
    <x v="0"/>
    <x v="0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x v="79"/>
    <n v="46032"/>
    <x v="0"/>
    <x v="0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x v="260"/>
    <n v="47978"/>
    <x v="0"/>
    <x v="0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x v="15"/>
    <n v="1807.74"/>
    <x v="0"/>
    <x v="0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x v="12"/>
    <n v="39693.279999999999"/>
    <x v="0"/>
    <x v="0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x v="13"/>
    <n v="0"/>
    <x v="2"/>
    <x v="0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x v="38"/>
    <n v="100"/>
    <x v="2"/>
    <x v="0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x v="262"/>
    <n v="0"/>
    <x v="2"/>
    <x v="0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x v="13"/>
    <n v="0"/>
    <x v="2"/>
    <x v="0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x v="263"/>
    <n v="86492"/>
    <x v="0"/>
    <x v="5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x v="115"/>
    <n v="18066"/>
    <x v="0"/>
    <x v="1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x v="36"/>
    <n v="30805"/>
    <x v="0"/>
    <x v="0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x v="102"/>
    <n v="18625"/>
    <x v="0"/>
    <x v="0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x v="9"/>
    <n v="6210"/>
    <x v="0"/>
    <x v="11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x v="9"/>
    <n v="8447"/>
    <x v="0"/>
    <x v="0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x v="266"/>
    <n v="19129"/>
    <x v="0"/>
    <x v="0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x v="176"/>
    <n v="60"/>
    <x v="2"/>
    <x v="0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x v="47"/>
    <n v="35"/>
    <x v="2"/>
    <x v="1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x v="36"/>
    <n v="50"/>
    <x v="2"/>
    <x v="0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x v="11"/>
    <n v="0"/>
    <x v="1"/>
    <x v="0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x v="12"/>
    <n v="2484"/>
    <x v="1"/>
    <x v="0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x v="10"/>
    <n v="650"/>
    <x v="1"/>
    <x v="0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x v="273"/>
    <n v="28"/>
    <x v="1"/>
    <x v="0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x v="28"/>
    <n v="93"/>
    <x v="2"/>
    <x v="0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x v="15"/>
    <n v="0"/>
    <x v="2"/>
    <x v="0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x v="274"/>
    <n v="0"/>
    <x v="2"/>
    <x v="0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x v="38"/>
    <n v="0"/>
    <x v="2"/>
    <x v="0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x v="127"/>
    <n v="1020"/>
    <x v="2"/>
    <x v="13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x v="251"/>
    <n v="0"/>
    <x v="2"/>
    <x v="0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x v="29"/>
    <n v="3"/>
    <x v="2"/>
    <x v="0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x v="28"/>
    <n v="205"/>
    <x v="2"/>
    <x v="0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x v="53"/>
    <n v="75"/>
    <x v="2"/>
    <x v="1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x v="2"/>
    <n v="0"/>
    <x v="2"/>
    <x v="1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x v="13"/>
    <n v="2000.66"/>
    <x v="0"/>
    <x v="0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x v="13"/>
    <n v="5437"/>
    <x v="0"/>
    <x v="0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x v="134"/>
    <n v="1001"/>
    <x v="0"/>
    <x v="0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x v="2"/>
    <n v="550"/>
    <x v="0"/>
    <x v="0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x v="6"/>
    <n v="9130"/>
    <x v="0"/>
    <x v="0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x v="39"/>
    <n v="10210"/>
    <x v="0"/>
    <x v="0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x v="15"/>
    <n v="1576"/>
    <x v="0"/>
    <x v="0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x v="28"/>
    <n v="1130"/>
    <x v="0"/>
    <x v="0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x v="28"/>
    <n v="1180"/>
    <x v="0"/>
    <x v="0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x v="23"/>
    <n v="4037"/>
    <x v="0"/>
    <x v="0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x v="12"/>
    <n v="6220"/>
    <x v="0"/>
    <x v="0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x v="13"/>
    <n v="2010"/>
    <x v="0"/>
    <x v="0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x v="28"/>
    <n v="1050"/>
    <x v="0"/>
    <x v="0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x v="30"/>
    <n v="2535"/>
    <x v="0"/>
    <x v="0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x v="10"/>
    <n v="6235"/>
    <x v="0"/>
    <x v="0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x v="13"/>
    <n v="2831"/>
    <x v="0"/>
    <x v="0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x v="15"/>
    <n v="2143"/>
    <x v="0"/>
    <x v="0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x v="13"/>
    <n v="2013.47"/>
    <x v="0"/>
    <x v="0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x v="180"/>
    <n v="1920"/>
    <x v="0"/>
    <x v="0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x v="28"/>
    <n v="1374.16"/>
    <x v="0"/>
    <x v="0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x v="9"/>
    <n v="3460"/>
    <x v="0"/>
    <x v="0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x v="15"/>
    <n v="1776"/>
    <x v="0"/>
    <x v="0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x v="28"/>
    <n v="1175"/>
    <x v="0"/>
    <x v="0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x v="12"/>
    <n v="0"/>
    <x v="3"/>
    <x v="0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x v="6"/>
    <n v="8730"/>
    <x v="3"/>
    <x v="0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x v="262"/>
    <n v="2400"/>
    <x v="3"/>
    <x v="0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x v="281"/>
    <n v="1"/>
    <x v="2"/>
    <x v="0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x v="13"/>
    <n v="1302"/>
    <x v="2"/>
    <x v="0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x v="13"/>
    <n v="0"/>
    <x v="2"/>
    <x v="0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x v="10"/>
    <n v="34"/>
    <x v="2"/>
    <x v="12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x v="19"/>
    <n v="75"/>
    <x v="2"/>
    <x v="0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x v="115"/>
    <n v="2196"/>
    <x v="2"/>
    <x v="0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x v="28"/>
    <n v="0"/>
    <x v="2"/>
    <x v="0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x v="9"/>
    <n v="22"/>
    <x v="2"/>
    <x v="0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x v="10"/>
    <n v="20"/>
    <x v="2"/>
    <x v="0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x v="38"/>
    <n v="1330"/>
    <x v="0"/>
    <x v="1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x v="63"/>
    <n v="64974"/>
    <x v="0"/>
    <x v="5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x v="284"/>
    <n v="12410.5"/>
    <x v="0"/>
    <x v="19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x v="3"/>
    <n v="10290"/>
    <x v="0"/>
    <x v="0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x v="38"/>
    <n v="3122"/>
    <x v="0"/>
    <x v="1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x v="10"/>
    <n v="5800"/>
    <x v="0"/>
    <x v="0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x v="10"/>
    <n v="5330"/>
    <x v="0"/>
    <x v="0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x v="213"/>
    <n v="155"/>
    <x v="0"/>
    <x v="1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x v="213"/>
    <n v="885"/>
    <x v="0"/>
    <x v="0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x v="15"/>
    <n v="0"/>
    <x v="2"/>
    <x v="2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x v="10"/>
    <n v="2286"/>
    <x v="2"/>
    <x v="0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x v="62"/>
    <n v="858"/>
    <x v="2"/>
    <x v="1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x v="3"/>
    <n v="1533"/>
    <x v="2"/>
    <x v="0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x v="62"/>
    <n v="76"/>
    <x v="2"/>
    <x v="1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x v="9"/>
    <n v="107"/>
    <x v="2"/>
    <x v="1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x v="31"/>
    <n v="15281"/>
    <x v="2"/>
    <x v="0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x v="23"/>
    <n v="69.83"/>
    <x v="2"/>
    <x v="1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x v="8"/>
    <n v="1697"/>
    <x v="2"/>
    <x v="12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x v="10"/>
    <n v="553"/>
    <x v="2"/>
    <x v="0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x v="52"/>
    <n v="15"/>
    <x v="2"/>
    <x v="0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x v="214"/>
    <n v="40"/>
    <x v="2"/>
    <x v="0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x v="222"/>
    <n v="0"/>
    <x v="2"/>
    <x v="1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x v="102"/>
    <n v="9419"/>
    <x v="2"/>
    <x v="0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x v="36"/>
    <n v="0"/>
    <x v="2"/>
    <x v="0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x v="43"/>
    <n v="300"/>
    <x v="0"/>
    <x v="5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x v="9"/>
    <n v="3002"/>
    <x v="0"/>
    <x v="0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x v="13"/>
    <n v="2020"/>
    <x v="0"/>
    <x v="0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x v="3"/>
    <n v="11805"/>
    <x v="0"/>
    <x v="0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x v="10"/>
    <n v="10017"/>
    <x v="0"/>
    <x v="0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x v="13"/>
    <n v="2035"/>
    <x v="0"/>
    <x v="0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x v="43"/>
    <n v="301"/>
    <x v="0"/>
    <x v="0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x v="9"/>
    <n v="3955"/>
    <x v="0"/>
    <x v="0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x v="3"/>
    <n v="51"/>
    <x v="2"/>
    <x v="0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x v="294"/>
    <n v="0"/>
    <x v="2"/>
    <x v="0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x v="10"/>
    <n v="1004"/>
    <x v="2"/>
    <x v="1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x v="2"/>
    <n v="683"/>
    <x v="0"/>
    <x v="0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x v="28"/>
    <n v="1145"/>
    <x v="0"/>
    <x v="0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x v="240"/>
    <n v="637"/>
    <x v="2"/>
    <x v="1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x v="22"/>
    <n v="102"/>
    <x v="2"/>
    <x v="0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x v="303"/>
    <n v="205025"/>
    <x v="2"/>
    <x v="7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x v="15"/>
    <n v="2052"/>
    <x v="0"/>
    <x v="0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x v="15"/>
    <n v="1655"/>
    <x v="0"/>
    <x v="0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x v="20"/>
    <n v="620"/>
    <x v="0"/>
    <x v="0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x v="305"/>
    <n v="2630"/>
    <x v="0"/>
    <x v="0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x v="28"/>
    <n v="1270"/>
    <x v="0"/>
    <x v="0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x v="13"/>
    <n v="2412.02"/>
    <x v="0"/>
    <x v="0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x v="57"/>
    <n v="800211"/>
    <x v="0"/>
    <x v="0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x v="63"/>
    <n v="349474"/>
    <x v="0"/>
    <x v="0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x v="11"/>
    <n v="50251.41"/>
    <x v="0"/>
    <x v="0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x v="63"/>
    <n v="142483"/>
    <x v="0"/>
    <x v="0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x v="194"/>
    <n v="33393.339999999997"/>
    <x v="0"/>
    <x v="0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x v="23"/>
    <n v="13864"/>
    <x v="0"/>
    <x v="1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x v="61"/>
    <n v="229802.31"/>
    <x v="0"/>
    <x v="0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x v="63"/>
    <n v="177412.01"/>
    <x v="0"/>
    <x v="12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x v="237"/>
    <n v="0"/>
    <x v="2"/>
    <x v="7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x v="62"/>
    <n v="2336"/>
    <x v="2"/>
    <x v="1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x v="12"/>
    <n v="25"/>
    <x v="2"/>
    <x v="0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x v="13"/>
    <n v="140"/>
    <x v="2"/>
    <x v="0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x v="15"/>
    <n v="2"/>
    <x v="2"/>
    <x v="0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x v="310"/>
    <n v="236"/>
    <x v="2"/>
    <x v="1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x v="11"/>
    <n v="96015.9"/>
    <x v="0"/>
    <x v="0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x v="3"/>
    <n v="92154.22"/>
    <x v="0"/>
    <x v="0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x v="31"/>
    <n v="33370.769999999997"/>
    <x v="0"/>
    <x v="0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x v="9"/>
    <n v="3785"/>
    <x v="0"/>
    <x v="0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x v="30"/>
    <n v="9030"/>
    <x v="0"/>
    <x v="0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x v="63"/>
    <n v="60175"/>
    <x v="0"/>
    <x v="9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x v="152"/>
    <n v="170271"/>
    <x v="0"/>
    <x v="0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x v="9"/>
    <n v="7445.14"/>
    <x v="0"/>
    <x v="0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x v="63"/>
    <n v="60095.35"/>
    <x v="0"/>
    <x v="1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x v="317"/>
    <n v="4308"/>
    <x v="0"/>
    <x v="1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x v="23"/>
    <n v="5922"/>
    <x v="0"/>
    <x v="12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x v="319"/>
    <n v="628"/>
    <x v="0"/>
    <x v="1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x v="20"/>
    <n v="615"/>
    <x v="0"/>
    <x v="0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x v="321"/>
    <n v="972594.99"/>
    <x v="0"/>
    <x v="1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x v="30"/>
    <n v="3010.01"/>
    <x v="0"/>
    <x v="0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x v="9"/>
    <n v="3971"/>
    <x v="0"/>
    <x v="0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x v="198"/>
    <n v="11364"/>
    <x v="0"/>
    <x v="0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x v="23"/>
    <n v="4261"/>
    <x v="0"/>
    <x v="0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x v="13"/>
    <n v="2007"/>
    <x v="0"/>
    <x v="0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x v="39"/>
    <n v="7340"/>
    <x v="0"/>
    <x v="0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x v="28"/>
    <n v="1346.11"/>
    <x v="0"/>
    <x v="0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x v="6"/>
    <n v="8070.43"/>
    <x v="0"/>
    <x v="0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x v="63"/>
    <n v="284"/>
    <x v="2"/>
    <x v="16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x v="58"/>
    <n v="310"/>
    <x v="2"/>
    <x v="14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x v="89"/>
    <n v="8076"/>
    <x v="2"/>
    <x v="1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x v="247"/>
    <n v="85"/>
    <x v="2"/>
    <x v="0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x v="28"/>
    <n v="128"/>
    <x v="2"/>
    <x v="1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x v="322"/>
    <n v="607"/>
    <x v="2"/>
    <x v="0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x v="303"/>
    <n v="2716"/>
    <x v="2"/>
    <x v="0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x v="63"/>
    <n v="405"/>
    <x v="2"/>
    <x v="10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x v="49"/>
    <n v="2"/>
    <x v="2"/>
    <x v="0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x v="324"/>
    <n v="1493"/>
    <x v="2"/>
    <x v="0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x v="96"/>
    <n v="21144"/>
    <x v="2"/>
    <x v="0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x v="44"/>
    <n v="463"/>
    <x v="0"/>
    <x v="0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x v="62"/>
    <n v="5645"/>
    <x v="0"/>
    <x v="0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x v="325"/>
    <n v="180"/>
    <x v="0"/>
    <x v="0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x v="28"/>
    <n v="1614"/>
    <x v="0"/>
    <x v="0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x v="10"/>
    <n v="5359.21"/>
    <x v="0"/>
    <x v="0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x v="9"/>
    <n v="15725"/>
    <x v="0"/>
    <x v="5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x v="22"/>
    <n v="21935"/>
    <x v="0"/>
    <x v="0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x v="210"/>
    <n v="5535"/>
    <x v="0"/>
    <x v="0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x v="32"/>
    <n v="15937"/>
    <x v="0"/>
    <x v="0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x v="7"/>
    <n v="13228"/>
    <x v="0"/>
    <x v="17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x v="23"/>
    <n v="28167.25"/>
    <x v="0"/>
    <x v="0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x v="2"/>
    <n v="754"/>
    <x v="0"/>
    <x v="1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x v="131"/>
    <n v="860"/>
    <x v="0"/>
    <x v="0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x v="93"/>
    <n v="19931"/>
    <x v="0"/>
    <x v="5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x v="23"/>
    <n v="5496"/>
    <x v="0"/>
    <x v="12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x v="31"/>
    <n v="32006.67"/>
    <x v="0"/>
    <x v="0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x v="3"/>
    <n v="136009.76"/>
    <x v="0"/>
    <x v="0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x v="17"/>
    <n v="19324"/>
    <x v="0"/>
    <x v="0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x v="8"/>
    <n v="5907"/>
    <x v="0"/>
    <x v="0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x v="2"/>
    <n v="2299"/>
    <x v="0"/>
    <x v="0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x v="333"/>
    <n v="11323"/>
    <x v="0"/>
    <x v="0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x v="41"/>
    <n v="3223"/>
    <x v="0"/>
    <x v="0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x v="126"/>
    <n v="5087"/>
    <x v="0"/>
    <x v="0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x v="15"/>
    <n v="4804"/>
    <x v="0"/>
    <x v="0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x v="13"/>
    <n v="5414"/>
    <x v="0"/>
    <x v="13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x v="47"/>
    <n v="1390"/>
    <x v="0"/>
    <x v="0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x v="12"/>
    <n v="6373.27"/>
    <x v="0"/>
    <x v="0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x v="16"/>
    <n v="920"/>
    <x v="0"/>
    <x v="0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x v="28"/>
    <n v="1006"/>
    <x v="0"/>
    <x v="0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x v="11"/>
    <n v="31522"/>
    <x v="0"/>
    <x v="0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x v="10"/>
    <n v="6680.22"/>
    <x v="0"/>
    <x v="0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x v="9"/>
    <n v="3236"/>
    <x v="0"/>
    <x v="0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x v="10"/>
    <n v="8792.02"/>
    <x v="0"/>
    <x v="0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x v="30"/>
    <n v="2565"/>
    <x v="0"/>
    <x v="0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x v="51"/>
    <n v="1555"/>
    <x v="3"/>
    <x v="1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x v="19"/>
    <n v="184133.01"/>
    <x v="0"/>
    <x v="0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x v="14"/>
    <n v="13279"/>
    <x v="0"/>
    <x v="0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x v="10"/>
    <n v="0"/>
    <x v="1"/>
    <x v="0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x v="28"/>
    <n v="15"/>
    <x v="1"/>
    <x v="0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x v="63"/>
    <n v="0"/>
    <x v="1"/>
    <x v="17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x v="341"/>
    <n v="108"/>
    <x v="1"/>
    <x v="4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x v="19"/>
    <n v="25"/>
    <x v="1"/>
    <x v="0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x v="3"/>
    <n v="0"/>
    <x v="1"/>
    <x v="9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x v="100"/>
    <n v="0"/>
    <x v="1"/>
    <x v="1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x v="15"/>
    <n v="0"/>
    <x v="1"/>
    <x v="1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x v="329"/>
    <n v="120"/>
    <x v="1"/>
    <x v="0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x v="342"/>
    <n v="0"/>
    <x v="1"/>
    <x v="0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x v="343"/>
    <n v="50"/>
    <x v="1"/>
    <x v="11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x v="74"/>
    <n v="0"/>
    <x v="1"/>
    <x v="0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x v="11"/>
    <n v="0"/>
    <x v="1"/>
    <x v="0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x v="22"/>
    <n v="25"/>
    <x v="1"/>
    <x v="0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x v="14"/>
    <n v="52"/>
    <x v="2"/>
    <x v="0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x v="10"/>
    <n v="1126"/>
    <x v="2"/>
    <x v="0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x v="36"/>
    <n v="30"/>
    <x v="2"/>
    <x v="0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x v="31"/>
    <n v="460"/>
    <x v="2"/>
    <x v="0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x v="31"/>
    <n v="5"/>
    <x v="2"/>
    <x v="0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x v="12"/>
    <n v="1"/>
    <x v="2"/>
    <x v="0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x v="2"/>
    <n v="1"/>
    <x v="2"/>
    <x v="0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x v="31"/>
    <n v="310"/>
    <x v="2"/>
    <x v="0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x v="63"/>
    <n v="1"/>
    <x v="2"/>
    <x v="0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x v="19"/>
    <n v="1"/>
    <x v="2"/>
    <x v="0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x v="57"/>
    <n v="2"/>
    <x v="2"/>
    <x v="0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x v="10"/>
    <n v="10"/>
    <x v="2"/>
    <x v="18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x v="51"/>
    <n v="8091"/>
    <x v="0"/>
    <x v="0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x v="95"/>
    <n v="30226"/>
    <x v="0"/>
    <x v="0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x v="13"/>
    <n v="2325"/>
    <x v="0"/>
    <x v="0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x v="176"/>
    <n v="1261"/>
    <x v="0"/>
    <x v="0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x v="30"/>
    <n v="2618"/>
    <x v="0"/>
    <x v="0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x v="47"/>
    <n v="1285"/>
    <x v="0"/>
    <x v="0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x v="43"/>
    <n v="400.33"/>
    <x v="0"/>
    <x v="0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x v="184"/>
    <n v="1251"/>
    <x v="0"/>
    <x v="0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x v="20"/>
    <n v="750"/>
    <x v="0"/>
    <x v="0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x v="12"/>
    <n v="6000"/>
    <x v="0"/>
    <x v="0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x v="19"/>
    <n v="0"/>
    <x v="2"/>
    <x v="0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x v="350"/>
    <n v="0"/>
    <x v="2"/>
    <x v="0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x v="60"/>
    <n v="65"/>
    <x v="2"/>
    <x v="0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x v="51"/>
    <n v="7620"/>
    <x v="0"/>
    <x v="0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x v="12"/>
    <n v="6257"/>
    <x v="0"/>
    <x v="0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x v="22"/>
    <n v="20755"/>
    <x v="0"/>
    <x v="0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x v="102"/>
    <n v="20343.169999999998"/>
    <x v="0"/>
    <x v="0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x v="10"/>
    <n v="5041"/>
    <x v="0"/>
    <x v="0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x v="42"/>
    <n v="1066"/>
    <x v="0"/>
    <x v="1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x v="21"/>
    <n v="1361"/>
    <x v="0"/>
    <x v="2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x v="22"/>
    <n v="0"/>
    <x v="1"/>
    <x v="0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x v="11"/>
    <n v="0"/>
    <x v="1"/>
    <x v="0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x v="3"/>
    <n v="0"/>
    <x v="1"/>
    <x v="0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x v="161"/>
    <n v="1"/>
    <x v="2"/>
    <x v="0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x v="28"/>
    <n v="5"/>
    <x v="2"/>
    <x v="0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x v="3"/>
    <n v="0"/>
    <x v="2"/>
    <x v="0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x v="9"/>
    <n v="5"/>
    <x v="2"/>
    <x v="1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x v="36"/>
    <n v="1825"/>
    <x v="2"/>
    <x v="0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x v="9"/>
    <n v="1170"/>
    <x v="2"/>
    <x v="0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x v="354"/>
    <n v="90"/>
    <x v="2"/>
    <x v="0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x v="63"/>
    <n v="3466"/>
    <x v="2"/>
    <x v="0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x v="257"/>
    <n v="1776"/>
    <x v="0"/>
    <x v="0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x v="355"/>
    <n v="32172.66"/>
    <x v="0"/>
    <x v="0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x v="36"/>
    <n v="15808"/>
    <x v="0"/>
    <x v="0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x v="357"/>
    <n v="926"/>
    <x v="0"/>
    <x v="0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x v="10"/>
    <n v="6387"/>
    <x v="0"/>
    <x v="1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x v="2"/>
    <n v="831"/>
    <x v="0"/>
    <x v="0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x v="15"/>
    <n v="15"/>
    <x v="2"/>
    <x v="0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x v="152"/>
    <n v="124"/>
    <x v="1"/>
    <x v="0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x v="36"/>
    <n v="3155"/>
    <x v="1"/>
    <x v="0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x v="60"/>
    <n v="17155"/>
    <x v="1"/>
    <x v="0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x v="197"/>
    <n v="1333"/>
    <x v="1"/>
    <x v="0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x v="28"/>
    <n v="1707"/>
    <x v="0"/>
    <x v="5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x v="261"/>
    <n v="276"/>
    <x v="2"/>
    <x v="3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x v="6"/>
    <n v="55"/>
    <x v="2"/>
    <x v="0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x v="63"/>
    <n v="74"/>
    <x v="2"/>
    <x v="0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x v="99"/>
    <n v="35"/>
    <x v="2"/>
    <x v="5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x v="36"/>
    <n v="71"/>
    <x v="2"/>
    <x v="0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x v="79"/>
    <n v="41500"/>
    <x v="3"/>
    <x v="14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x v="281"/>
    <n v="1739"/>
    <x v="3"/>
    <x v="0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x v="127"/>
    <n v="92340.21"/>
    <x v="0"/>
    <x v="0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x v="31"/>
    <n v="29089"/>
    <x v="0"/>
    <x v="0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x v="31"/>
    <n v="29531"/>
    <x v="0"/>
    <x v="0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x v="79"/>
    <n v="57817"/>
    <x v="0"/>
    <x v="5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x v="57"/>
    <n v="105745"/>
    <x v="0"/>
    <x v="0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x v="36"/>
    <n v="30274"/>
    <x v="0"/>
    <x v="0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x v="51"/>
    <n v="7833"/>
    <x v="0"/>
    <x v="0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x v="43"/>
    <n v="310"/>
    <x v="0"/>
    <x v="0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x v="6"/>
    <n v="35"/>
    <x v="2"/>
    <x v="0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x v="30"/>
    <n v="731"/>
    <x v="2"/>
    <x v="0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x v="10"/>
    <n v="53"/>
    <x v="2"/>
    <x v="0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x v="3"/>
    <n v="110"/>
    <x v="2"/>
    <x v="0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x v="2"/>
    <n v="260"/>
    <x v="2"/>
    <x v="17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x v="15"/>
    <n v="10"/>
    <x v="2"/>
    <x v="0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x v="10"/>
    <n v="36"/>
    <x v="2"/>
    <x v="0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x v="371"/>
    <n v="90"/>
    <x v="2"/>
    <x v="0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x v="23"/>
    <n v="34"/>
    <x v="2"/>
    <x v="5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x v="373"/>
    <n v="1"/>
    <x v="2"/>
    <x v="5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x v="57"/>
    <n v="0"/>
    <x v="2"/>
    <x v="13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x v="21"/>
    <n v="1316"/>
    <x v="0"/>
    <x v="0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x v="28"/>
    <n v="1200"/>
    <x v="0"/>
    <x v="0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x v="30"/>
    <n v="2946"/>
    <x v="0"/>
    <x v="1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x v="13"/>
    <n v="2050"/>
    <x v="0"/>
    <x v="0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x v="9"/>
    <n v="3035"/>
    <x v="0"/>
    <x v="0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x v="2"/>
    <n v="666"/>
    <x v="0"/>
    <x v="2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x v="10"/>
    <n v="6300"/>
    <x v="0"/>
    <x v="0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x v="81"/>
    <n v="760"/>
    <x v="0"/>
    <x v="0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x v="9"/>
    <n v="3000"/>
    <x v="0"/>
    <x v="0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x v="9"/>
    <n v="3320"/>
    <x v="0"/>
    <x v="0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x v="200"/>
    <n v="2923"/>
    <x v="0"/>
    <x v="0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x v="28"/>
    <n v="417"/>
    <x v="2"/>
    <x v="1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x v="13"/>
    <n v="35"/>
    <x v="2"/>
    <x v="2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x v="30"/>
    <n v="40"/>
    <x v="2"/>
    <x v="1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x v="9"/>
    <n v="0"/>
    <x v="2"/>
    <x v="0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x v="101"/>
    <n v="185"/>
    <x v="2"/>
    <x v="0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x v="44"/>
    <n v="130"/>
    <x v="2"/>
    <x v="0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x v="10"/>
    <n v="25"/>
    <x v="2"/>
    <x v="0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x v="63"/>
    <n v="0"/>
    <x v="2"/>
    <x v="0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x v="9"/>
    <n v="625"/>
    <x v="2"/>
    <x v="0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x v="60"/>
    <n v="25"/>
    <x v="2"/>
    <x v="0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x v="31"/>
    <n v="1"/>
    <x v="2"/>
    <x v="1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x v="378"/>
    <n v="145"/>
    <x v="2"/>
    <x v="1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x v="213"/>
    <n v="129"/>
    <x v="0"/>
    <x v="0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x v="28"/>
    <n v="1000"/>
    <x v="0"/>
    <x v="0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x v="15"/>
    <n v="2000"/>
    <x v="0"/>
    <x v="1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x v="3"/>
    <n v="100"/>
    <x v="2"/>
    <x v="0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x v="38"/>
    <n v="715"/>
    <x v="1"/>
    <x v="0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x v="8"/>
    <n v="3710"/>
    <x v="0"/>
    <x v="0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x v="13"/>
    <n v="2107"/>
    <x v="0"/>
    <x v="0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x v="159"/>
    <n v="120"/>
    <x v="0"/>
    <x v="1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x v="10"/>
    <n v="5103"/>
    <x v="0"/>
    <x v="1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x v="22"/>
    <n v="35307"/>
    <x v="0"/>
    <x v="0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x v="28"/>
    <n v="1003"/>
    <x v="0"/>
    <x v="0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x v="19"/>
    <n v="60180"/>
    <x v="0"/>
    <x v="0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x v="39"/>
    <n v="7595.43"/>
    <x v="0"/>
    <x v="0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x v="6"/>
    <n v="8620"/>
    <x v="0"/>
    <x v="5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x v="20"/>
    <n v="1080"/>
    <x v="0"/>
    <x v="0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x v="79"/>
    <n v="52576"/>
    <x v="0"/>
    <x v="0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x v="10"/>
    <n v="8401"/>
    <x v="0"/>
    <x v="0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x v="31"/>
    <n v="27196.71"/>
    <x v="0"/>
    <x v="0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x v="386"/>
    <n v="9170"/>
    <x v="0"/>
    <x v="0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x v="20"/>
    <n v="636"/>
    <x v="0"/>
    <x v="0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x v="63"/>
    <n v="75"/>
    <x v="2"/>
    <x v="0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x v="135"/>
    <n v="335"/>
    <x v="2"/>
    <x v="0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x v="80"/>
    <n v="0"/>
    <x v="2"/>
    <x v="0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x v="9"/>
    <n v="587"/>
    <x v="2"/>
    <x v="0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x v="96"/>
    <n v="8471"/>
    <x v="2"/>
    <x v="0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x v="3"/>
    <n v="1506"/>
    <x v="2"/>
    <x v="0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x v="99"/>
    <n v="126"/>
    <x v="2"/>
    <x v="0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x v="31"/>
    <n v="5854"/>
    <x v="2"/>
    <x v="0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x v="57"/>
    <n v="25"/>
    <x v="2"/>
    <x v="0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x v="393"/>
    <n v="11"/>
    <x v="2"/>
    <x v="0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x v="63"/>
    <n v="26"/>
    <x v="2"/>
    <x v="0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x v="31"/>
    <n v="10"/>
    <x v="2"/>
    <x v="0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x v="22"/>
    <n v="5328"/>
    <x v="2"/>
    <x v="0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x v="69"/>
    <n v="1550"/>
    <x v="2"/>
    <x v="11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x v="396"/>
    <n v="128"/>
    <x v="2"/>
    <x v="9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x v="15"/>
    <n v="10"/>
    <x v="1"/>
    <x v="5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x v="212"/>
    <n v="116"/>
    <x v="1"/>
    <x v="0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x v="397"/>
    <n v="26"/>
    <x v="1"/>
    <x v="0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x v="86"/>
    <n v="0"/>
    <x v="1"/>
    <x v="0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x v="3"/>
    <n v="375"/>
    <x v="3"/>
    <x v="0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x v="393"/>
    <n v="645"/>
    <x v="3"/>
    <x v="0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x v="11"/>
    <n v="10"/>
    <x v="3"/>
    <x v="0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x v="15"/>
    <n v="50"/>
    <x v="3"/>
    <x v="0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x v="31"/>
    <n v="0"/>
    <x v="3"/>
    <x v="0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x v="63"/>
    <n v="5250"/>
    <x v="3"/>
    <x v="14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x v="40"/>
    <n v="2361"/>
    <x v="0"/>
    <x v="0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x v="8"/>
    <n v="3514"/>
    <x v="0"/>
    <x v="0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x v="23"/>
    <n v="4040"/>
    <x v="0"/>
    <x v="0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x v="10"/>
    <n v="5700"/>
    <x v="0"/>
    <x v="0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x v="15"/>
    <n v="2002.22"/>
    <x v="0"/>
    <x v="0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x v="9"/>
    <n v="3485"/>
    <x v="0"/>
    <x v="0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x v="6"/>
    <n v="8241"/>
    <x v="0"/>
    <x v="0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x v="13"/>
    <n v="2245"/>
    <x v="0"/>
    <x v="0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x v="285"/>
    <n v="4794.82"/>
    <x v="0"/>
    <x v="0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x v="3"/>
    <n v="1145"/>
    <x v="2"/>
    <x v="10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x v="23"/>
    <n v="5050"/>
    <x v="0"/>
    <x v="0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x v="37"/>
    <n v="5221"/>
    <x v="0"/>
    <x v="0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x v="22"/>
    <n v="20022"/>
    <x v="0"/>
    <x v="0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x v="36"/>
    <n v="15126"/>
    <x v="0"/>
    <x v="0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x v="30"/>
    <n v="3120"/>
    <x v="0"/>
    <x v="0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x v="379"/>
    <n v="3395"/>
    <x v="0"/>
    <x v="0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x v="39"/>
    <n v="7164"/>
    <x v="0"/>
    <x v="0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x v="19"/>
    <n v="35275.64"/>
    <x v="0"/>
    <x v="0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x v="3"/>
    <n v="12730.42"/>
    <x v="0"/>
    <x v="0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x v="14"/>
    <n v="12095"/>
    <x v="0"/>
    <x v="0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x v="268"/>
    <n v="2876"/>
    <x v="0"/>
    <x v="1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x v="22"/>
    <n v="20365"/>
    <x v="0"/>
    <x v="0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x v="401"/>
    <n v="12571"/>
    <x v="0"/>
    <x v="0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x v="30"/>
    <n v="2804.16"/>
    <x v="0"/>
    <x v="0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x v="30"/>
    <n v="2575"/>
    <x v="0"/>
    <x v="0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x v="15"/>
    <n v="1950"/>
    <x v="0"/>
    <x v="1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x v="402"/>
    <n v="5604"/>
    <x v="0"/>
    <x v="0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x v="30"/>
    <n v="2500"/>
    <x v="0"/>
    <x v="5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x v="9"/>
    <n v="4085"/>
    <x v="0"/>
    <x v="0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x v="33"/>
    <n v="8685"/>
    <x v="0"/>
    <x v="3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x v="18"/>
    <n v="558"/>
    <x v="0"/>
    <x v="1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x v="115"/>
    <n v="6505"/>
    <x v="0"/>
    <x v="0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x v="13"/>
    <n v="2512"/>
    <x v="0"/>
    <x v="5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x v="30"/>
    <n v="2525"/>
    <x v="0"/>
    <x v="0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x v="15"/>
    <n v="1525"/>
    <x v="0"/>
    <x v="17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x v="406"/>
    <n v="5366"/>
    <x v="0"/>
    <x v="0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x v="36"/>
    <n v="15327"/>
    <x v="0"/>
    <x v="0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x v="6"/>
    <n v="8348"/>
    <x v="0"/>
    <x v="0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x v="12"/>
    <n v="6100"/>
    <x v="0"/>
    <x v="0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x v="9"/>
    <n v="3058"/>
    <x v="0"/>
    <x v="0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x v="23"/>
    <n v="4250"/>
    <x v="0"/>
    <x v="0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x v="7"/>
    <n v="9124"/>
    <x v="0"/>
    <x v="20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x v="28"/>
    <n v="1046"/>
    <x v="0"/>
    <x v="0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x v="15"/>
    <n v="1766"/>
    <x v="0"/>
    <x v="0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x v="48"/>
    <n v="277"/>
    <x v="0"/>
    <x v="0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x v="2"/>
    <n v="920"/>
    <x v="0"/>
    <x v="1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x v="49"/>
    <n v="280"/>
    <x v="0"/>
    <x v="1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x v="3"/>
    <n v="10031"/>
    <x v="0"/>
    <x v="0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x v="48"/>
    <n v="200"/>
    <x v="0"/>
    <x v="0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x v="196"/>
    <n v="9525"/>
    <x v="0"/>
    <x v="0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x v="38"/>
    <n v="1616.14"/>
    <x v="0"/>
    <x v="0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x v="28"/>
    <n v="1078"/>
    <x v="0"/>
    <x v="0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x v="13"/>
    <n v="2804"/>
    <x v="0"/>
    <x v="0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x v="8"/>
    <n v="4450"/>
    <x v="0"/>
    <x v="0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x v="9"/>
    <n v="3030"/>
    <x v="0"/>
    <x v="0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x v="3"/>
    <n v="12178"/>
    <x v="0"/>
    <x v="0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x v="49"/>
    <n v="375"/>
    <x v="0"/>
    <x v="0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x v="3"/>
    <n v="10440"/>
    <x v="0"/>
    <x v="0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x v="28"/>
    <n v="1280"/>
    <x v="0"/>
    <x v="0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x v="10"/>
    <n v="7810"/>
    <x v="0"/>
    <x v="0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x v="30"/>
    <n v="2500"/>
    <x v="0"/>
    <x v="0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x v="28"/>
    <n v="1005"/>
    <x v="0"/>
    <x v="1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x v="2"/>
    <n v="500"/>
    <x v="0"/>
    <x v="1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x v="9"/>
    <n v="3084"/>
    <x v="0"/>
    <x v="1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x v="51"/>
    <n v="8207"/>
    <x v="0"/>
    <x v="0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x v="27"/>
    <n v="3081"/>
    <x v="0"/>
    <x v="0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x v="30"/>
    <n v="2565"/>
    <x v="0"/>
    <x v="0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x v="28"/>
    <n v="1101"/>
    <x v="0"/>
    <x v="0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x v="185"/>
    <n v="13"/>
    <x v="0"/>
    <x v="0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x v="131"/>
    <n v="580"/>
    <x v="0"/>
    <x v="1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x v="21"/>
    <n v="1250"/>
    <x v="0"/>
    <x v="0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x v="28"/>
    <n v="1000.99"/>
    <x v="0"/>
    <x v="0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x v="30"/>
    <n v="3000"/>
    <x v="0"/>
    <x v="0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x v="8"/>
    <n v="1276"/>
    <x v="2"/>
    <x v="0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x v="126"/>
    <n v="216"/>
    <x v="2"/>
    <x v="5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x v="10"/>
    <n v="821"/>
    <x v="2"/>
    <x v="0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x v="79"/>
    <n v="40153"/>
    <x v="0"/>
    <x v="0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x v="15"/>
    <n v="1510"/>
    <x v="0"/>
    <x v="0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x v="38"/>
    <n v="1200"/>
    <x v="0"/>
    <x v="0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x v="14"/>
    <n v="12348.5"/>
    <x v="0"/>
    <x v="0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x v="13"/>
    <n v="2050"/>
    <x v="0"/>
    <x v="1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x v="9"/>
    <n v="3383"/>
    <x v="0"/>
    <x v="0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x v="79"/>
    <n v="51184"/>
    <x v="0"/>
    <x v="0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x v="28"/>
    <n v="1260"/>
    <x v="0"/>
    <x v="0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x v="10"/>
    <n v="5526"/>
    <x v="0"/>
    <x v="0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x v="2"/>
    <n v="606"/>
    <x v="0"/>
    <x v="0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x v="46"/>
    <n v="1835"/>
    <x v="0"/>
    <x v="0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x v="2"/>
    <n v="570"/>
    <x v="0"/>
    <x v="0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x v="48"/>
    <n v="420"/>
    <x v="0"/>
    <x v="1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x v="126"/>
    <n v="3449"/>
    <x v="0"/>
    <x v="0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x v="37"/>
    <n v="4592"/>
    <x v="0"/>
    <x v="1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x v="22"/>
    <n v="1862"/>
    <x v="2"/>
    <x v="0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x v="16"/>
    <n v="131"/>
    <x v="2"/>
    <x v="9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x v="15"/>
    <n v="0"/>
    <x v="2"/>
    <x v="0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x v="325"/>
    <n v="20"/>
    <x v="2"/>
    <x v="1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x v="176"/>
    <n v="150"/>
    <x v="2"/>
    <x v="0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x v="15"/>
    <n v="270"/>
    <x v="2"/>
    <x v="1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x v="41"/>
    <n v="0"/>
    <x v="2"/>
    <x v="0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x v="213"/>
    <n v="10"/>
    <x v="2"/>
    <x v="0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x v="0"/>
    <n v="202"/>
    <x v="2"/>
    <x v="0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x v="30"/>
    <n v="25"/>
    <x v="2"/>
    <x v="1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x v="15"/>
    <n v="1535"/>
    <x v="0"/>
    <x v="0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x v="23"/>
    <n v="4409.7700000000004"/>
    <x v="0"/>
    <x v="0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x v="10"/>
    <n v="5000"/>
    <x v="0"/>
    <x v="0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x v="3"/>
    <n v="10265.01"/>
    <x v="0"/>
    <x v="0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x v="28"/>
    <n v="1460"/>
    <x v="0"/>
    <x v="0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x v="10"/>
    <n v="5410"/>
    <x v="0"/>
    <x v="0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x v="262"/>
    <n v="2521"/>
    <x v="0"/>
    <x v="0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x v="36"/>
    <n v="15597"/>
    <x v="0"/>
    <x v="0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x v="15"/>
    <n v="0"/>
    <x v="2"/>
    <x v="0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x v="78"/>
    <n v="35"/>
    <x v="2"/>
    <x v="0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x v="3"/>
    <n v="402"/>
    <x v="2"/>
    <x v="0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x v="14"/>
    <n v="2358"/>
    <x v="2"/>
    <x v="0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x v="28"/>
    <n v="1000.01"/>
    <x v="0"/>
    <x v="1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x v="20"/>
    <n v="715"/>
    <x v="0"/>
    <x v="1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x v="13"/>
    <n v="2042"/>
    <x v="0"/>
    <x v="1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x v="28"/>
    <n v="38"/>
    <x v="2"/>
    <x v="0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x v="57"/>
    <n v="26"/>
    <x v="2"/>
    <x v="0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x v="34"/>
    <n v="1788"/>
    <x v="2"/>
    <x v="0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x v="13"/>
    <n v="100"/>
    <x v="2"/>
    <x v="0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x v="51"/>
    <n v="1"/>
    <x v="2"/>
    <x v="0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x v="13"/>
    <n v="11"/>
    <x v="2"/>
    <x v="0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x v="10"/>
    <n v="10"/>
    <x v="1"/>
    <x v="1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x v="426"/>
    <n v="452"/>
    <x v="1"/>
    <x v="0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x v="15"/>
    <n v="40"/>
    <x v="1"/>
    <x v="0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x v="2"/>
    <n v="25"/>
    <x v="1"/>
    <x v="0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x v="3"/>
    <n v="0"/>
    <x v="1"/>
    <x v="0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x v="3881"/>
    <n v="1"/>
    <x v="3"/>
    <n v="0"/>
    <x v="1"/>
    <x v="2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x v="134"/>
    <n v="260"/>
    <x v="2"/>
    <x v="0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x v="3"/>
    <n v="125"/>
    <x v="2"/>
    <x v="0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x v="30"/>
    <n v="135"/>
    <x v="2"/>
    <x v="0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x v="3"/>
    <n v="3"/>
    <x v="2"/>
    <x v="0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x v="28"/>
    <n v="153"/>
    <x v="2"/>
    <x v="0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x v="10"/>
    <n v="15"/>
    <x v="2"/>
    <x v="2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x v="12"/>
    <n v="195"/>
    <x v="2"/>
    <x v="0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x v="89"/>
    <n v="7"/>
    <x v="2"/>
    <x v="0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x v="28"/>
    <n v="211"/>
    <x v="2"/>
    <x v="0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x v="11"/>
    <n v="1225"/>
    <x v="2"/>
    <x v="0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x v="15"/>
    <n v="32"/>
    <x v="2"/>
    <x v="0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x v="2"/>
    <n v="100"/>
    <x v="2"/>
    <x v="0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x v="3"/>
    <n v="541"/>
    <x v="2"/>
    <x v="0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x v="13"/>
    <n v="5"/>
    <x v="2"/>
    <x v="0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x v="21"/>
    <n v="715"/>
    <x v="2"/>
    <x v="0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x v="6"/>
    <n v="10"/>
    <x v="2"/>
    <x v="0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x v="2"/>
    <n v="1"/>
    <x v="2"/>
    <x v="0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x v="15"/>
    <n v="130"/>
    <x v="2"/>
    <x v="1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x v="102"/>
    <n v="12521"/>
    <x v="2"/>
    <x v="0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x v="3"/>
    <n v="3685"/>
    <x v="2"/>
    <x v="0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x v="2"/>
    <n v="300"/>
    <x v="2"/>
    <x v="0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x v="10"/>
    <n v="21"/>
    <x v="2"/>
    <x v="1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x v="441"/>
    <n v="0"/>
    <x v="2"/>
    <x v="0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x v="23"/>
    <n v="27"/>
    <x v="2"/>
    <x v="0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x v="28"/>
    <n v="165"/>
    <x v="2"/>
    <x v="0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x v="176"/>
    <n v="0"/>
    <x v="2"/>
    <x v="0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x v="376"/>
    <n v="0"/>
    <x v="2"/>
    <x v="0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x v="11"/>
    <n v="800"/>
    <x v="2"/>
    <x v="14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x v="444"/>
    <n v="0"/>
    <x v="2"/>
    <x v="0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6FFA0-A50A-42B3-9CEF-2C307F923EC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CFD091-DF6D-48D3-B9DC-2274C8B5EEF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3D26AE-DA5A-4339-B73A-A0A0FF3376B2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2">
    <format dxfId="5">
      <pivotArea outline="0" collapsedLevelsAreSubtotals="1" fieldPosition="0"/>
    </format>
    <format dxfId="4">
      <pivotArea dataOnly="0" labelOnly="1" grandRow="1" outline="0" fieldPosition="0"/>
    </format>
  </format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E690C-4469-4A5F-8147-C07044E0E72B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158B5-5775-4FA0-A383-F0FF14B4F7DC}">
  <dimension ref="A1:F14"/>
  <sheetViews>
    <sheetView workbookViewId="0">
      <selection activeCell="C10" sqref="C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7.5703125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8219</v>
      </c>
      <c r="B1" t="s">
        <v>8354</v>
      </c>
    </row>
    <row r="3" spans="1:6" x14ac:dyDescent="0.25">
      <c r="A3" s="11" t="s">
        <v>8353</v>
      </c>
      <c r="B3" s="11" t="s">
        <v>8350</v>
      </c>
    </row>
    <row r="4" spans="1:6" x14ac:dyDescent="0.25">
      <c r="A4" s="11" t="s">
        <v>8352</v>
      </c>
      <c r="B4" t="s">
        <v>8216</v>
      </c>
      <c r="C4" t="s">
        <v>8217</v>
      </c>
      <c r="D4" t="s">
        <v>8218</v>
      </c>
      <c r="E4" t="s">
        <v>8215</v>
      </c>
      <c r="F4" t="s">
        <v>8351</v>
      </c>
    </row>
    <row r="5" spans="1:6" x14ac:dyDescent="0.25">
      <c r="A5" s="12" t="s">
        <v>8298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12" t="s">
        <v>8324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12" t="s">
        <v>8321</v>
      </c>
      <c r="C7">
        <v>140</v>
      </c>
      <c r="E7">
        <v>80</v>
      </c>
      <c r="F7">
        <v>220</v>
      </c>
    </row>
    <row r="8" spans="1:6" x14ac:dyDescent="0.25">
      <c r="A8" s="12" t="s">
        <v>8319</v>
      </c>
      <c r="B8">
        <v>24</v>
      </c>
      <c r="F8">
        <v>24</v>
      </c>
    </row>
    <row r="9" spans="1:6" x14ac:dyDescent="0.25">
      <c r="A9" s="12" t="s">
        <v>8313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12" t="s">
        <v>8326</v>
      </c>
      <c r="C10">
        <v>117</v>
      </c>
      <c r="E10">
        <v>103</v>
      </c>
      <c r="F10">
        <v>220</v>
      </c>
    </row>
    <row r="11" spans="1:6" x14ac:dyDescent="0.25">
      <c r="A11" s="12" t="s">
        <v>8310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12" t="s">
        <v>8307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12" t="s">
        <v>8305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12" t="s">
        <v>8351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185F4-3116-430B-9910-CD1F1E3F943A}">
  <dimension ref="A1:F18"/>
  <sheetViews>
    <sheetView workbookViewId="0">
      <selection activeCell="C12" sqref="C12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8354</v>
      </c>
    </row>
    <row r="2" spans="1:6" x14ac:dyDescent="0.25">
      <c r="A2" s="11" t="s">
        <v>8348</v>
      </c>
      <c r="B2" t="s">
        <v>8305</v>
      </c>
    </row>
    <row r="4" spans="1:6" x14ac:dyDescent="0.25">
      <c r="A4" s="11" t="s">
        <v>8368</v>
      </c>
      <c r="B4" s="11" t="s">
        <v>8350</v>
      </c>
    </row>
    <row r="5" spans="1:6" x14ac:dyDescent="0.25">
      <c r="A5" s="11" t="s">
        <v>8352</v>
      </c>
      <c r="B5" t="s">
        <v>8216</v>
      </c>
      <c r="C5" t="s">
        <v>8217</v>
      </c>
      <c r="D5" t="s">
        <v>8218</v>
      </c>
      <c r="E5" t="s">
        <v>8215</v>
      </c>
      <c r="F5" t="s">
        <v>8351</v>
      </c>
    </row>
    <row r="6" spans="1:6" x14ac:dyDescent="0.25">
      <c r="A6" s="15" t="s">
        <v>8371</v>
      </c>
      <c r="B6" s="25">
        <v>7</v>
      </c>
      <c r="C6" s="25">
        <v>33</v>
      </c>
      <c r="D6" s="25">
        <v>2</v>
      </c>
      <c r="E6" s="25">
        <v>56</v>
      </c>
      <c r="F6" s="25">
        <v>98</v>
      </c>
    </row>
    <row r="7" spans="1:6" x14ac:dyDescent="0.25">
      <c r="A7" s="15" t="s">
        <v>8379</v>
      </c>
      <c r="B7" s="25">
        <v>3</v>
      </c>
      <c r="C7" s="25">
        <v>39</v>
      </c>
      <c r="D7" s="25">
        <v>8</v>
      </c>
      <c r="E7" s="25">
        <v>71</v>
      </c>
      <c r="F7" s="25">
        <v>121</v>
      </c>
    </row>
    <row r="8" spans="1:6" x14ac:dyDescent="0.25">
      <c r="A8" s="15" t="s">
        <v>8375</v>
      </c>
      <c r="B8" s="25">
        <v>3</v>
      </c>
      <c r="C8" s="25">
        <v>33</v>
      </c>
      <c r="D8" s="25">
        <v>14</v>
      </c>
      <c r="E8" s="25">
        <v>56</v>
      </c>
      <c r="F8" s="25">
        <v>106</v>
      </c>
    </row>
    <row r="9" spans="1:6" x14ac:dyDescent="0.25">
      <c r="A9" s="15" t="s">
        <v>8376</v>
      </c>
      <c r="B9" s="25">
        <v>2</v>
      </c>
      <c r="C9" s="25">
        <v>40</v>
      </c>
      <c r="D9" s="25"/>
      <c r="E9" s="25">
        <v>71</v>
      </c>
      <c r="F9" s="25">
        <v>113</v>
      </c>
    </row>
    <row r="10" spans="1:6" x14ac:dyDescent="0.25">
      <c r="A10" s="15" t="s">
        <v>8372</v>
      </c>
      <c r="B10" s="25">
        <v>3</v>
      </c>
      <c r="C10" s="25">
        <v>52</v>
      </c>
      <c r="D10" s="25"/>
      <c r="E10" s="25">
        <v>111</v>
      </c>
      <c r="F10" s="25">
        <v>166</v>
      </c>
    </row>
    <row r="11" spans="1:6" x14ac:dyDescent="0.25">
      <c r="A11" s="15" t="s">
        <v>8380</v>
      </c>
      <c r="B11" s="25">
        <v>4</v>
      </c>
      <c r="C11" s="25">
        <v>49</v>
      </c>
      <c r="D11" s="25"/>
      <c r="E11" s="25">
        <v>100</v>
      </c>
      <c r="F11" s="25">
        <v>153</v>
      </c>
    </row>
    <row r="12" spans="1:6" x14ac:dyDescent="0.25">
      <c r="A12" s="15" t="s">
        <v>8373</v>
      </c>
      <c r="B12" s="25">
        <v>1</v>
      </c>
      <c r="C12" s="25">
        <v>50</v>
      </c>
      <c r="D12" s="25"/>
      <c r="E12" s="25">
        <v>87</v>
      </c>
      <c r="F12" s="25">
        <v>138</v>
      </c>
    </row>
    <row r="13" spans="1:6" x14ac:dyDescent="0.25">
      <c r="A13" s="15" t="s">
        <v>8370</v>
      </c>
      <c r="B13" s="25">
        <v>4</v>
      </c>
      <c r="C13" s="25">
        <v>47</v>
      </c>
      <c r="D13" s="25"/>
      <c r="E13" s="25">
        <v>72</v>
      </c>
      <c r="F13" s="25">
        <v>123</v>
      </c>
    </row>
    <row r="14" spans="1:6" x14ac:dyDescent="0.25">
      <c r="A14" s="15" t="s">
        <v>8369</v>
      </c>
      <c r="B14" s="25">
        <v>4</v>
      </c>
      <c r="C14" s="25">
        <v>34</v>
      </c>
      <c r="D14" s="25"/>
      <c r="E14" s="25">
        <v>59</v>
      </c>
      <c r="F14" s="25">
        <v>97</v>
      </c>
    </row>
    <row r="15" spans="1:6" x14ac:dyDescent="0.25">
      <c r="A15" s="15" t="s">
        <v>8377</v>
      </c>
      <c r="B15" s="25"/>
      <c r="C15" s="25">
        <v>50</v>
      </c>
      <c r="D15" s="25"/>
      <c r="E15" s="25">
        <v>65</v>
      </c>
      <c r="F15" s="25">
        <v>115</v>
      </c>
    </row>
    <row r="16" spans="1:6" x14ac:dyDescent="0.25">
      <c r="A16" s="15" t="s">
        <v>8378</v>
      </c>
      <c r="B16" s="25">
        <v>3</v>
      </c>
      <c r="C16" s="25">
        <v>31</v>
      </c>
      <c r="D16" s="25"/>
      <c r="E16" s="25">
        <v>54</v>
      </c>
      <c r="F16" s="25">
        <v>88</v>
      </c>
    </row>
    <row r="17" spans="1:6" x14ac:dyDescent="0.25">
      <c r="A17" s="15" t="s">
        <v>8374</v>
      </c>
      <c r="B17" s="25">
        <v>3</v>
      </c>
      <c r="C17" s="25">
        <v>35</v>
      </c>
      <c r="D17" s="25"/>
      <c r="E17" s="25">
        <v>37</v>
      </c>
      <c r="F17" s="25">
        <v>75</v>
      </c>
    </row>
    <row r="18" spans="1:6" x14ac:dyDescent="0.25">
      <c r="A18" s="15" t="s">
        <v>8351</v>
      </c>
      <c r="B18" s="25">
        <v>37</v>
      </c>
      <c r="C18" s="25">
        <v>493</v>
      </c>
      <c r="D18" s="25">
        <v>24</v>
      </c>
      <c r="E18" s="25">
        <v>839</v>
      </c>
      <c r="F18" s="25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A4ED9-1496-4BAD-8BF7-098FC2B9A7E0}">
  <dimension ref="A2:E19"/>
  <sheetViews>
    <sheetView tabSelected="1" workbookViewId="0">
      <selection activeCell="G31" sqref="G31"/>
    </sheetView>
  </sheetViews>
  <sheetFormatPr defaultRowHeight="15" x14ac:dyDescent="0.25"/>
  <cols>
    <col min="1" max="1" width="18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36.7109375" bestFit="1" customWidth="1"/>
    <col min="8" max="8" width="30.85546875" bestFit="1" customWidth="1"/>
    <col min="9" max="9" width="46.5703125" bestFit="1" customWidth="1"/>
    <col min="10" max="10" width="21.140625" bestFit="1" customWidth="1"/>
    <col min="11" max="11" width="68.28515625" bestFit="1" customWidth="1"/>
    <col min="12" max="12" width="48.7109375" bestFit="1" customWidth="1"/>
    <col min="13" max="13" width="24.28515625" bestFit="1" customWidth="1"/>
    <col min="14" max="14" width="12" bestFit="1" customWidth="1"/>
    <col min="15" max="15" width="45.85546875" bestFit="1" customWidth="1"/>
    <col min="16" max="16" width="58.85546875" bestFit="1" customWidth="1"/>
    <col min="17" max="17" width="38.140625" bestFit="1" customWidth="1"/>
    <col min="18" max="18" width="36.42578125" bestFit="1" customWidth="1"/>
    <col min="19" max="19" width="51" bestFit="1" customWidth="1"/>
    <col min="20" max="20" width="55" bestFit="1" customWidth="1"/>
    <col min="21" max="21" width="47.85546875" bestFit="1" customWidth="1"/>
    <col min="22" max="22" width="48.140625" bestFit="1" customWidth="1"/>
    <col min="23" max="23" width="54.7109375" bestFit="1" customWidth="1"/>
    <col min="24" max="24" width="62.28515625" bestFit="1" customWidth="1"/>
    <col min="25" max="25" width="53.85546875" bestFit="1" customWidth="1"/>
    <col min="26" max="26" width="41.7109375" bestFit="1" customWidth="1"/>
    <col min="27" max="27" width="48.85546875" bestFit="1" customWidth="1"/>
    <col min="28" max="28" width="49.5703125" bestFit="1" customWidth="1"/>
    <col min="29" max="29" width="42.7109375" bestFit="1" customWidth="1"/>
    <col min="30" max="30" width="24.85546875" bestFit="1" customWidth="1"/>
    <col min="31" max="31" width="55.5703125" bestFit="1" customWidth="1"/>
    <col min="32" max="32" width="51.85546875" bestFit="1" customWidth="1"/>
    <col min="33" max="33" width="34.140625" bestFit="1" customWidth="1"/>
    <col min="34" max="34" width="53.7109375" bestFit="1" customWidth="1"/>
    <col min="35" max="35" width="39.28515625" bestFit="1" customWidth="1"/>
    <col min="36" max="36" width="53.42578125" bestFit="1" customWidth="1"/>
    <col min="37" max="37" width="33.85546875" bestFit="1" customWidth="1"/>
    <col min="38" max="38" width="53.140625" bestFit="1" customWidth="1"/>
    <col min="39" max="39" width="21.140625" bestFit="1" customWidth="1"/>
    <col min="40" max="40" width="18.85546875" bestFit="1" customWidth="1"/>
    <col min="41" max="41" width="41.7109375" bestFit="1" customWidth="1"/>
    <col min="42" max="42" width="51.85546875" bestFit="1" customWidth="1"/>
    <col min="43" max="43" width="22.85546875" bestFit="1" customWidth="1"/>
    <col min="44" max="44" width="50.140625" bestFit="1" customWidth="1"/>
    <col min="45" max="45" width="53.7109375" bestFit="1" customWidth="1"/>
    <col min="46" max="46" width="27.85546875" bestFit="1" customWidth="1"/>
    <col min="47" max="47" width="54.140625" bestFit="1" customWidth="1"/>
    <col min="48" max="48" width="33" bestFit="1" customWidth="1"/>
    <col min="49" max="49" width="28.85546875" bestFit="1" customWidth="1"/>
    <col min="50" max="50" width="54.140625" bestFit="1" customWidth="1"/>
    <col min="51" max="51" width="18.42578125" bestFit="1" customWidth="1"/>
    <col min="52" max="52" width="37.140625" bestFit="1" customWidth="1"/>
    <col min="53" max="53" width="38.85546875" bestFit="1" customWidth="1"/>
    <col min="54" max="54" width="53.5703125" bestFit="1" customWidth="1"/>
    <col min="55" max="55" width="27.140625" bestFit="1" customWidth="1"/>
    <col min="56" max="56" width="45.7109375" bestFit="1" customWidth="1"/>
    <col min="57" max="57" width="44.5703125" bestFit="1" customWidth="1"/>
    <col min="58" max="58" width="50.85546875" bestFit="1" customWidth="1"/>
    <col min="59" max="59" width="55" bestFit="1" customWidth="1"/>
    <col min="60" max="60" width="52.28515625" bestFit="1" customWidth="1"/>
    <col min="61" max="61" width="51.7109375" bestFit="1" customWidth="1"/>
    <col min="62" max="62" width="58.7109375" bestFit="1" customWidth="1"/>
    <col min="63" max="63" width="35" bestFit="1" customWidth="1"/>
    <col min="64" max="64" width="49.5703125" bestFit="1" customWidth="1"/>
    <col min="65" max="65" width="38.140625" bestFit="1" customWidth="1"/>
    <col min="66" max="66" width="46.85546875" bestFit="1" customWidth="1"/>
    <col min="67" max="67" width="32.5703125" bestFit="1" customWidth="1"/>
    <col min="68" max="68" width="43.140625" bestFit="1" customWidth="1"/>
    <col min="69" max="69" width="30.28515625" bestFit="1" customWidth="1"/>
    <col min="70" max="70" width="55.140625" bestFit="1" customWidth="1"/>
    <col min="71" max="71" width="44.42578125" bestFit="1" customWidth="1"/>
    <col min="72" max="72" width="44.28515625" bestFit="1" customWidth="1"/>
    <col min="73" max="73" width="48.85546875" bestFit="1" customWidth="1"/>
    <col min="74" max="74" width="41.28515625" bestFit="1" customWidth="1"/>
    <col min="75" max="75" width="21.5703125" bestFit="1" customWidth="1"/>
    <col min="76" max="76" width="49.7109375" bestFit="1" customWidth="1"/>
    <col min="77" max="77" width="21.42578125" bestFit="1" customWidth="1"/>
    <col min="78" max="78" width="38" bestFit="1" customWidth="1"/>
    <col min="79" max="79" width="30.85546875" bestFit="1" customWidth="1"/>
    <col min="80" max="80" width="22.5703125" bestFit="1" customWidth="1"/>
    <col min="81" max="81" width="58.28515625" bestFit="1" customWidth="1"/>
    <col min="82" max="82" width="53.85546875" bestFit="1" customWidth="1"/>
    <col min="83" max="83" width="49" bestFit="1" customWidth="1"/>
    <col min="84" max="84" width="53.7109375" bestFit="1" customWidth="1"/>
    <col min="85" max="85" width="37.7109375" bestFit="1" customWidth="1"/>
    <col min="86" max="86" width="55" bestFit="1" customWidth="1"/>
    <col min="87" max="87" width="27.42578125" bestFit="1" customWidth="1"/>
    <col min="88" max="88" width="38.5703125" bestFit="1" customWidth="1"/>
    <col min="89" max="89" width="41.42578125" bestFit="1" customWidth="1"/>
    <col min="90" max="90" width="42.5703125" bestFit="1" customWidth="1"/>
    <col min="91" max="91" width="20.85546875" bestFit="1" customWidth="1"/>
    <col min="92" max="92" width="22.140625" bestFit="1" customWidth="1"/>
    <col min="93" max="93" width="40.140625" bestFit="1" customWidth="1"/>
    <col min="94" max="94" width="41.28515625" bestFit="1" customWidth="1"/>
    <col min="95" max="95" width="53" bestFit="1" customWidth="1"/>
    <col min="96" max="96" width="30.7109375" bestFit="1" customWidth="1"/>
    <col min="97" max="97" width="57.28515625" bestFit="1" customWidth="1"/>
    <col min="98" max="98" width="21" bestFit="1" customWidth="1"/>
    <col min="99" max="99" width="51.140625" bestFit="1" customWidth="1"/>
    <col min="100" max="100" width="40.85546875" bestFit="1" customWidth="1"/>
    <col min="101" max="101" width="52.42578125" bestFit="1" customWidth="1"/>
    <col min="102" max="102" width="26.140625" bestFit="1" customWidth="1"/>
    <col min="103" max="103" width="48" bestFit="1" customWidth="1"/>
    <col min="104" max="104" width="41" bestFit="1" customWidth="1"/>
    <col min="105" max="105" width="60.85546875" bestFit="1" customWidth="1"/>
    <col min="106" max="106" width="68.7109375" bestFit="1" customWidth="1"/>
    <col min="107" max="107" width="58.28515625" bestFit="1" customWidth="1"/>
    <col min="108" max="108" width="45.85546875" bestFit="1" customWidth="1"/>
    <col min="109" max="109" width="32.140625" bestFit="1" customWidth="1"/>
    <col min="110" max="110" width="54.28515625" bestFit="1" customWidth="1"/>
    <col min="111" max="111" width="51.5703125" bestFit="1" customWidth="1"/>
    <col min="112" max="112" width="45" bestFit="1" customWidth="1"/>
    <col min="113" max="113" width="54" bestFit="1" customWidth="1"/>
    <col min="114" max="114" width="33.42578125" bestFit="1" customWidth="1"/>
    <col min="115" max="115" width="22.140625" bestFit="1" customWidth="1"/>
    <col min="116" max="116" width="21.140625" bestFit="1" customWidth="1"/>
    <col min="117" max="117" width="24.85546875" bestFit="1" customWidth="1"/>
    <col min="118" max="118" width="55" bestFit="1" customWidth="1"/>
    <col min="119" max="119" width="23.42578125" bestFit="1" customWidth="1"/>
    <col min="120" max="120" width="30.5703125" bestFit="1" customWidth="1"/>
    <col min="121" max="121" width="72.28515625" bestFit="1" customWidth="1"/>
    <col min="122" max="122" width="30.5703125" bestFit="1" customWidth="1"/>
    <col min="123" max="123" width="52.140625" bestFit="1" customWidth="1"/>
    <col min="124" max="124" width="57.5703125" bestFit="1" customWidth="1"/>
    <col min="125" max="125" width="53.85546875" bestFit="1" customWidth="1"/>
    <col min="126" max="126" width="66" bestFit="1" customWidth="1"/>
    <col min="127" max="127" width="48.5703125" bestFit="1" customWidth="1"/>
    <col min="128" max="128" width="40.7109375" bestFit="1" customWidth="1"/>
    <col min="129" max="129" width="29.140625" bestFit="1" customWidth="1"/>
    <col min="130" max="130" width="58.140625" bestFit="1" customWidth="1"/>
    <col min="131" max="131" width="44" bestFit="1" customWidth="1"/>
    <col min="132" max="132" width="59.85546875" bestFit="1" customWidth="1"/>
    <col min="133" max="133" width="26.7109375" bestFit="1" customWidth="1"/>
    <col min="134" max="134" width="54.28515625" bestFit="1" customWidth="1"/>
    <col min="135" max="135" width="11.5703125" bestFit="1" customWidth="1"/>
    <col min="136" max="136" width="53.5703125" bestFit="1" customWidth="1"/>
    <col min="137" max="137" width="47.85546875" bestFit="1" customWidth="1"/>
    <col min="138" max="138" width="29.7109375" bestFit="1" customWidth="1"/>
    <col min="139" max="139" width="30.7109375" bestFit="1" customWidth="1"/>
    <col min="140" max="140" width="49.85546875" bestFit="1" customWidth="1"/>
    <col min="141" max="141" width="32.85546875" bestFit="1" customWidth="1"/>
    <col min="142" max="142" width="56.140625" bestFit="1" customWidth="1"/>
    <col min="143" max="143" width="50.85546875" bestFit="1" customWidth="1"/>
    <col min="144" max="144" width="54.28515625" bestFit="1" customWidth="1"/>
    <col min="145" max="145" width="12.7109375" bestFit="1" customWidth="1"/>
    <col min="146" max="146" width="52.28515625" bestFit="1" customWidth="1"/>
    <col min="147" max="147" width="39.140625" bestFit="1" customWidth="1"/>
    <col min="148" max="148" width="52.85546875" bestFit="1" customWidth="1"/>
    <col min="149" max="149" width="34.140625" bestFit="1" customWidth="1"/>
    <col min="150" max="150" width="24" bestFit="1" customWidth="1"/>
    <col min="151" max="151" width="21.85546875" bestFit="1" customWidth="1"/>
    <col min="152" max="152" width="22" bestFit="1" customWidth="1"/>
    <col min="153" max="153" width="34.7109375" bestFit="1" customWidth="1"/>
    <col min="154" max="154" width="42.140625" bestFit="1" customWidth="1"/>
    <col min="155" max="155" width="22.28515625" bestFit="1" customWidth="1"/>
    <col min="156" max="156" width="18.42578125" bestFit="1" customWidth="1"/>
    <col min="157" max="157" width="52.7109375" bestFit="1" customWidth="1"/>
    <col min="158" max="158" width="53.42578125" bestFit="1" customWidth="1"/>
    <col min="159" max="159" width="66.140625" bestFit="1" customWidth="1"/>
    <col min="160" max="160" width="24.42578125" bestFit="1" customWidth="1"/>
    <col min="161" max="161" width="55" bestFit="1" customWidth="1"/>
    <col min="162" max="162" width="66" bestFit="1" customWidth="1"/>
    <col min="163" max="163" width="42.5703125" bestFit="1" customWidth="1"/>
    <col min="164" max="164" width="40.5703125" bestFit="1" customWidth="1"/>
    <col min="165" max="165" width="27.28515625" bestFit="1" customWidth="1"/>
    <col min="166" max="166" width="17" bestFit="1" customWidth="1"/>
    <col min="167" max="167" width="39.85546875" bestFit="1" customWidth="1"/>
    <col min="168" max="168" width="40.85546875" bestFit="1" customWidth="1"/>
    <col min="169" max="169" width="59" bestFit="1" customWidth="1"/>
    <col min="170" max="170" width="55.42578125" bestFit="1" customWidth="1"/>
    <col min="171" max="171" width="51.140625" bestFit="1" customWidth="1"/>
    <col min="172" max="172" width="36.7109375" bestFit="1" customWidth="1"/>
    <col min="173" max="173" width="48" bestFit="1" customWidth="1"/>
    <col min="174" max="174" width="38.85546875" bestFit="1" customWidth="1"/>
    <col min="175" max="175" width="57.140625" bestFit="1" customWidth="1"/>
    <col min="176" max="176" width="52.85546875" bestFit="1" customWidth="1"/>
    <col min="177" max="177" width="52.42578125" bestFit="1" customWidth="1"/>
    <col min="178" max="178" width="57.5703125" bestFit="1" customWidth="1"/>
    <col min="179" max="179" width="48.140625" bestFit="1" customWidth="1"/>
    <col min="180" max="180" width="40.28515625" bestFit="1" customWidth="1"/>
    <col min="181" max="181" width="56.28515625" bestFit="1" customWidth="1"/>
    <col min="182" max="182" width="46.85546875" bestFit="1" customWidth="1"/>
    <col min="183" max="183" width="15.85546875" bestFit="1" customWidth="1"/>
    <col min="184" max="184" width="26.28515625" bestFit="1" customWidth="1"/>
    <col min="185" max="185" width="43.140625" bestFit="1" customWidth="1"/>
    <col min="186" max="186" width="53.5703125" bestFit="1" customWidth="1"/>
    <col min="187" max="187" width="51" bestFit="1" customWidth="1"/>
    <col min="188" max="188" width="35.140625" bestFit="1" customWidth="1"/>
    <col min="189" max="189" width="40.85546875" bestFit="1" customWidth="1"/>
    <col min="190" max="190" width="50.85546875" bestFit="1" customWidth="1"/>
    <col min="191" max="191" width="65.140625" bestFit="1" customWidth="1"/>
    <col min="192" max="192" width="18.42578125" bestFit="1" customWidth="1"/>
    <col min="193" max="193" width="36.85546875" bestFit="1" customWidth="1"/>
    <col min="194" max="194" width="52.140625" bestFit="1" customWidth="1"/>
    <col min="195" max="195" width="14.7109375" bestFit="1" customWidth="1"/>
    <col min="196" max="196" width="31.140625" bestFit="1" customWidth="1"/>
    <col min="197" max="197" width="41.5703125" bestFit="1" customWidth="1"/>
    <col min="198" max="198" width="32.42578125" bestFit="1" customWidth="1"/>
    <col min="199" max="199" width="51" bestFit="1" customWidth="1"/>
    <col min="200" max="200" width="73.42578125" bestFit="1" customWidth="1"/>
    <col min="201" max="201" width="64" bestFit="1" customWidth="1"/>
    <col min="202" max="202" width="51.85546875" bestFit="1" customWidth="1"/>
    <col min="203" max="203" width="58.28515625" bestFit="1" customWidth="1"/>
    <col min="204" max="204" width="14.7109375" bestFit="1" customWidth="1"/>
    <col min="205" max="205" width="45.42578125" bestFit="1" customWidth="1"/>
    <col min="206" max="206" width="37.7109375" bestFit="1" customWidth="1"/>
    <col min="207" max="207" width="43" bestFit="1" customWidth="1"/>
    <col min="208" max="208" width="49.5703125" bestFit="1" customWidth="1"/>
    <col min="209" max="209" width="25.5703125" bestFit="1" customWidth="1"/>
    <col min="210" max="210" width="33.28515625" bestFit="1" customWidth="1"/>
    <col min="211" max="211" width="51.140625" bestFit="1" customWidth="1"/>
    <col min="212" max="212" width="52.140625" bestFit="1" customWidth="1"/>
    <col min="213" max="213" width="43.140625" bestFit="1" customWidth="1"/>
    <col min="214" max="214" width="25.5703125" bestFit="1" customWidth="1"/>
    <col min="215" max="215" width="55.5703125" bestFit="1" customWidth="1"/>
    <col min="216" max="216" width="31.42578125" bestFit="1" customWidth="1"/>
    <col min="217" max="217" width="25.7109375" bestFit="1" customWidth="1"/>
    <col min="218" max="218" width="53.140625" bestFit="1" customWidth="1"/>
    <col min="219" max="219" width="49.5703125" bestFit="1" customWidth="1"/>
    <col min="220" max="220" width="47.5703125" bestFit="1" customWidth="1"/>
    <col min="221" max="221" width="33.140625" bestFit="1" customWidth="1"/>
    <col min="222" max="222" width="60" bestFit="1" customWidth="1"/>
    <col min="223" max="223" width="53.28515625" bestFit="1" customWidth="1"/>
    <col min="224" max="224" width="26.7109375" bestFit="1" customWidth="1"/>
    <col min="225" max="225" width="26.28515625" bestFit="1" customWidth="1"/>
    <col min="226" max="226" width="43.140625" bestFit="1" customWidth="1"/>
    <col min="227" max="227" width="52.85546875" bestFit="1" customWidth="1"/>
    <col min="228" max="228" width="37.7109375" bestFit="1" customWidth="1"/>
    <col min="229" max="229" width="55.5703125" bestFit="1" customWidth="1"/>
    <col min="230" max="230" width="17.85546875" bestFit="1" customWidth="1"/>
    <col min="231" max="231" width="58.42578125" bestFit="1" customWidth="1"/>
    <col min="232" max="232" width="39" bestFit="1" customWidth="1"/>
    <col min="233" max="233" width="23.7109375" bestFit="1" customWidth="1"/>
    <col min="234" max="234" width="28" bestFit="1" customWidth="1"/>
    <col min="235" max="235" width="27.28515625" bestFit="1" customWidth="1"/>
    <col min="236" max="236" width="55" bestFit="1" customWidth="1"/>
    <col min="237" max="237" width="59.85546875" bestFit="1" customWidth="1"/>
    <col min="238" max="238" width="55" bestFit="1" customWidth="1"/>
    <col min="239" max="239" width="45.7109375" bestFit="1" customWidth="1"/>
    <col min="240" max="240" width="22.42578125" bestFit="1" customWidth="1"/>
    <col min="241" max="241" width="22.5703125" bestFit="1" customWidth="1"/>
    <col min="242" max="242" width="27.42578125" bestFit="1" customWidth="1"/>
    <col min="243" max="243" width="55.7109375" bestFit="1" customWidth="1"/>
    <col min="244" max="244" width="31.28515625" bestFit="1" customWidth="1"/>
    <col min="245" max="245" width="39.5703125" bestFit="1" customWidth="1"/>
    <col min="246" max="246" width="55.140625" bestFit="1" customWidth="1"/>
    <col min="247" max="247" width="47.7109375" bestFit="1" customWidth="1"/>
    <col min="248" max="248" width="22" bestFit="1" customWidth="1"/>
    <col min="249" max="249" width="26.5703125" bestFit="1" customWidth="1"/>
    <col min="250" max="250" width="34.85546875" bestFit="1" customWidth="1"/>
    <col min="251" max="251" width="48.140625" bestFit="1" customWidth="1"/>
    <col min="252" max="252" width="56.5703125" bestFit="1" customWidth="1"/>
    <col min="253" max="253" width="49.7109375" bestFit="1" customWidth="1"/>
    <col min="254" max="254" width="28.85546875" bestFit="1" customWidth="1"/>
    <col min="255" max="255" width="54" bestFit="1" customWidth="1"/>
    <col min="256" max="256" width="56.5703125" bestFit="1" customWidth="1"/>
    <col min="257" max="257" width="36.28515625" bestFit="1" customWidth="1"/>
    <col min="258" max="258" width="58.28515625" bestFit="1" customWidth="1"/>
    <col min="259" max="259" width="49.28515625" bestFit="1" customWidth="1"/>
    <col min="260" max="260" width="50.85546875" bestFit="1" customWidth="1"/>
    <col min="261" max="261" width="51.28515625" bestFit="1" customWidth="1"/>
    <col min="262" max="262" width="50.5703125" bestFit="1" customWidth="1"/>
    <col min="263" max="263" width="31" bestFit="1" customWidth="1"/>
    <col min="264" max="264" width="51.7109375" bestFit="1" customWidth="1"/>
    <col min="265" max="265" width="52.7109375" bestFit="1" customWidth="1"/>
    <col min="266" max="266" width="40.140625" bestFit="1" customWidth="1"/>
    <col min="267" max="267" width="36.5703125" bestFit="1" customWidth="1"/>
    <col min="268" max="268" width="25.85546875" bestFit="1" customWidth="1"/>
    <col min="269" max="269" width="38.28515625" bestFit="1" customWidth="1"/>
    <col min="270" max="270" width="41.28515625" bestFit="1" customWidth="1"/>
    <col min="271" max="271" width="31.28515625" bestFit="1" customWidth="1"/>
    <col min="272" max="272" width="27.85546875" bestFit="1" customWidth="1"/>
    <col min="273" max="273" width="29" bestFit="1" customWidth="1"/>
    <col min="274" max="274" width="59.140625" bestFit="1" customWidth="1"/>
    <col min="275" max="275" width="24.140625" bestFit="1" customWidth="1"/>
    <col min="276" max="276" width="48.42578125" bestFit="1" customWidth="1"/>
    <col min="277" max="277" width="58" bestFit="1" customWidth="1"/>
    <col min="278" max="278" width="35.5703125" bestFit="1" customWidth="1"/>
    <col min="279" max="279" width="52.42578125" bestFit="1" customWidth="1"/>
    <col min="280" max="280" width="51.5703125" bestFit="1" customWidth="1"/>
    <col min="281" max="281" width="37" bestFit="1" customWidth="1"/>
    <col min="282" max="282" width="24.5703125" bestFit="1" customWidth="1"/>
    <col min="283" max="283" width="54.85546875" bestFit="1" customWidth="1"/>
    <col min="284" max="284" width="32.85546875" bestFit="1" customWidth="1"/>
    <col min="285" max="285" width="57.28515625" bestFit="1" customWidth="1"/>
    <col min="286" max="286" width="14.5703125" bestFit="1" customWidth="1"/>
    <col min="287" max="287" width="41.42578125" bestFit="1" customWidth="1"/>
    <col min="288" max="288" width="53" bestFit="1" customWidth="1"/>
    <col min="289" max="289" width="44.7109375" bestFit="1" customWidth="1"/>
    <col min="290" max="290" width="44.42578125" bestFit="1" customWidth="1"/>
    <col min="291" max="291" width="55.42578125" bestFit="1" customWidth="1"/>
    <col min="292" max="292" width="30.28515625" bestFit="1" customWidth="1"/>
    <col min="293" max="293" width="31.28515625" bestFit="1" customWidth="1"/>
    <col min="294" max="294" width="54.85546875" bestFit="1" customWidth="1"/>
    <col min="295" max="295" width="44" bestFit="1" customWidth="1"/>
    <col min="296" max="296" width="24.5703125" bestFit="1" customWidth="1"/>
    <col min="297" max="297" width="46.5703125" bestFit="1" customWidth="1"/>
    <col min="298" max="298" width="38.28515625" bestFit="1" customWidth="1"/>
    <col min="299" max="299" width="26" bestFit="1" customWidth="1"/>
    <col min="300" max="300" width="34.85546875" bestFit="1" customWidth="1"/>
    <col min="301" max="301" width="23" bestFit="1" customWidth="1"/>
    <col min="302" max="302" width="45.28515625" bestFit="1" customWidth="1"/>
    <col min="303" max="303" width="45" bestFit="1" customWidth="1"/>
    <col min="304" max="304" width="34.85546875" bestFit="1" customWidth="1"/>
    <col min="305" max="305" width="38.28515625" bestFit="1" customWidth="1"/>
    <col min="306" max="306" width="54" bestFit="1" customWidth="1"/>
    <col min="307" max="307" width="56.7109375" bestFit="1" customWidth="1"/>
    <col min="308" max="308" width="29" bestFit="1" customWidth="1"/>
    <col min="309" max="309" width="45.140625" bestFit="1" customWidth="1"/>
    <col min="310" max="310" width="47.5703125" bestFit="1" customWidth="1"/>
    <col min="311" max="311" width="26.7109375" bestFit="1" customWidth="1"/>
    <col min="312" max="312" width="34.85546875" bestFit="1" customWidth="1"/>
    <col min="313" max="313" width="33" bestFit="1" customWidth="1"/>
    <col min="314" max="314" width="25.7109375" bestFit="1" customWidth="1"/>
    <col min="315" max="315" width="35.140625" bestFit="1" customWidth="1"/>
    <col min="316" max="316" width="37" bestFit="1" customWidth="1"/>
    <col min="317" max="317" width="20.140625" bestFit="1" customWidth="1"/>
    <col min="318" max="318" width="31.42578125" bestFit="1" customWidth="1"/>
    <col min="319" max="319" width="57.140625" bestFit="1" customWidth="1"/>
    <col min="320" max="320" width="24.42578125" bestFit="1" customWidth="1"/>
    <col min="321" max="321" width="54.5703125" bestFit="1" customWidth="1"/>
    <col min="322" max="322" width="16.42578125" bestFit="1" customWidth="1"/>
    <col min="323" max="323" width="56.5703125" bestFit="1" customWidth="1"/>
    <col min="324" max="324" width="49.5703125" bestFit="1" customWidth="1"/>
    <col min="325" max="325" width="58.7109375" bestFit="1" customWidth="1"/>
    <col min="326" max="326" width="21.5703125" bestFit="1" customWidth="1"/>
    <col min="327" max="327" width="47" bestFit="1" customWidth="1"/>
    <col min="328" max="328" width="26.28515625" bestFit="1" customWidth="1"/>
    <col min="329" max="329" width="31.7109375" bestFit="1" customWidth="1"/>
    <col min="330" max="330" width="20.5703125" bestFit="1" customWidth="1"/>
    <col min="331" max="331" width="21.140625" bestFit="1" customWidth="1"/>
    <col min="332" max="332" width="50.85546875" bestFit="1" customWidth="1"/>
    <col min="333" max="333" width="48.85546875" bestFit="1" customWidth="1"/>
    <col min="334" max="334" width="54.5703125" bestFit="1" customWidth="1"/>
    <col min="335" max="335" width="26.5703125" bestFit="1" customWidth="1"/>
    <col min="336" max="336" width="51.140625" bestFit="1" customWidth="1"/>
    <col min="337" max="337" width="50.85546875" bestFit="1" customWidth="1"/>
    <col min="338" max="338" width="13.140625" bestFit="1" customWidth="1"/>
    <col min="339" max="339" width="53.7109375" bestFit="1" customWidth="1"/>
    <col min="340" max="340" width="28.28515625" bestFit="1" customWidth="1"/>
    <col min="341" max="341" width="49.28515625" bestFit="1" customWidth="1"/>
    <col min="342" max="342" width="53.5703125" bestFit="1" customWidth="1"/>
    <col min="343" max="343" width="36" bestFit="1" customWidth="1"/>
    <col min="344" max="344" width="49.42578125" bestFit="1" customWidth="1"/>
    <col min="345" max="345" width="64.140625" bestFit="1" customWidth="1"/>
    <col min="346" max="346" width="52.42578125" bestFit="1" customWidth="1"/>
    <col min="347" max="347" width="34.7109375" bestFit="1" customWidth="1"/>
    <col min="348" max="348" width="51" bestFit="1" customWidth="1"/>
    <col min="349" max="349" width="20.5703125" bestFit="1" customWidth="1"/>
    <col min="350" max="350" width="59.7109375" bestFit="1" customWidth="1"/>
    <col min="351" max="351" width="13.85546875" bestFit="1" customWidth="1"/>
    <col min="352" max="352" width="36.7109375" bestFit="1" customWidth="1"/>
    <col min="353" max="353" width="15.7109375" bestFit="1" customWidth="1"/>
    <col min="354" max="354" width="24.140625" bestFit="1" customWidth="1"/>
    <col min="355" max="355" width="27.42578125" bestFit="1" customWidth="1"/>
    <col min="356" max="356" width="52.28515625" bestFit="1" customWidth="1"/>
    <col min="357" max="357" width="54.85546875" bestFit="1" customWidth="1"/>
    <col min="358" max="358" width="19.7109375" bestFit="1" customWidth="1"/>
    <col min="359" max="359" width="55.5703125" bestFit="1" customWidth="1"/>
    <col min="360" max="360" width="45.7109375" bestFit="1" customWidth="1"/>
    <col min="361" max="361" width="13.85546875" bestFit="1" customWidth="1"/>
    <col min="362" max="362" width="32.5703125" bestFit="1" customWidth="1"/>
    <col min="363" max="363" width="57.28515625" bestFit="1" customWidth="1"/>
    <col min="364" max="364" width="30.5703125" bestFit="1" customWidth="1"/>
    <col min="365" max="365" width="52.28515625" bestFit="1" customWidth="1"/>
    <col min="366" max="366" width="20.140625" bestFit="1" customWidth="1"/>
    <col min="367" max="367" width="57.28515625" bestFit="1" customWidth="1"/>
    <col min="368" max="368" width="55.5703125" bestFit="1" customWidth="1"/>
    <col min="369" max="369" width="19.28515625" bestFit="1" customWidth="1"/>
    <col min="370" max="370" width="39.7109375" bestFit="1" customWidth="1"/>
    <col min="371" max="371" width="41.140625" bestFit="1" customWidth="1"/>
    <col min="372" max="372" width="42.7109375" bestFit="1" customWidth="1"/>
    <col min="373" max="373" width="35.28515625" bestFit="1" customWidth="1"/>
    <col min="374" max="374" width="55.85546875" bestFit="1" customWidth="1"/>
    <col min="375" max="375" width="37.7109375" bestFit="1" customWidth="1"/>
    <col min="376" max="376" width="41.7109375" bestFit="1" customWidth="1"/>
    <col min="377" max="377" width="52.7109375" bestFit="1" customWidth="1"/>
    <col min="378" max="378" width="20" bestFit="1" customWidth="1"/>
    <col min="379" max="379" width="56.7109375" bestFit="1" customWidth="1"/>
    <col min="380" max="380" width="50.140625" bestFit="1" customWidth="1"/>
    <col min="381" max="381" width="46" bestFit="1" customWidth="1"/>
    <col min="382" max="382" width="46.28515625" bestFit="1" customWidth="1"/>
    <col min="383" max="383" width="38.28515625" bestFit="1" customWidth="1"/>
    <col min="384" max="384" width="53.5703125" bestFit="1" customWidth="1"/>
    <col min="385" max="385" width="44" bestFit="1" customWidth="1"/>
    <col min="386" max="386" width="52.5703125" bestFit="1" customWidth="1"/>
    <col min="387" max="387" width="33.85546875" bestFit="1" customWidth="1"/>
    <col min="388" max="388" width="21.7109375" bestFit="1" customWidth="1"/>
    <col min="389" max="389" width="24.7109375" bestFit="1" customWidth="1"/>
    <col min="390" max="390" width="46.42578125" bestFit="1" customWidth="1"/>
    <col min="391" max="391" width="17.7109375" bestFit="1" customWidth="1"/>
    <col min="392" max="392" width="18.28515625" bestFit="1" customWidth="1"/>
    <col min="393" max="393" width="15.28515625" bestFit="1" customWidth="1"/>
    <col min="394" max="394" width="51.85546875" bestFit="1" customWidth="1"/>
    <col min="395" max="395" width="8.7109375" bestFit="1" customWidth="1"/>
    <col min="396" max="396" width="31.140625" bestFit="1" customWidth="1"/>
    <col min="397" max="397" width="7.5703125" bestFit="1" customWidth="1"/>
    <col min="398" max="398" width="12.140625" bestFit="1" customWidth="1"/>
    <col min="399" max="399" width="45.42578125" bestFit="1" customWidth="1"/>
    <col min="400" max="400" width="15" bestFit="1" customWidth="1"/>
    <col min="401" max="401" width="58.7109375" bestFit="1" customWidth="1"/>
    <col min="402" max="402" width="32.42578125" bestFit="1" customWidth="1"/>
    <col min="403" max="403" width="41.28515625" bestFit="1" customWidth="1"/>
    <col min="404" max="404" width="43.7109375" bestFit="1" customWidth="1"/>
    <col min="405" max="405" width="17.85546875" bestFit="1" customWidth="1"/>
    <col min="406" max="406" width="16.7109375" bestFit="1" customWidth="1"/>
    <col min="407" max="407" width="45.5703125" bestFit="1" customWidth="1"/>
    <col min="408" max="408" width="47.42578125" bestFit="1" customWidth="1"/>
    <col min="409" max="409" width="47.85546875" bestFit="1" customWidth="1"/>
    <col min="410" max="410" width="47.5703125" bestFit="1" customWidth="1"/>
    <col min="411" max="411" width="39" bestFit="1" customWidth="1"/>
    <col min="412" max="412" width="22.85546875" bestFit="1" customWidth="1"/>
    <col min="413" max="413" width="6" bestFit="1" customWidth="1"/>
    <col min="414" max="414" width="38.28515625" bestFit="1" customWidth="1"/>
    <col min="415" max="415" width="33" bestFit="1" customWidth="1"/>
    <col min="416" max="416" width="15" bestFit="1" customWidth="1"/>
    <col min="417" max="417" width="39.140625" bestFit="1" customWidth="1"/>
    <col min="418" max="418" width="55" bestFit="1" customWidth="1"/>
    <col min="419" max="419" width="56.42578125" bestFit="1" customWidth="1"/>
    <col min="420" max="420" width="50.42578125" bestFit="1" customWidth="1"/>
    <col min="421" max="421" width="26.140625" bestFit="1" customWidth="1"/>
    <col min="422" max="422" width="29.140625" bestFit="1" customWidth="1"/>
    <col min="423" max="423" width="30.28515625" bestFit="1" customWidth="1"/>
    <col min="424" max="424" width="24.140625" bestFit="1" customWidth="1"/>
    <col min="425" max="425" width="43.42578125" bestFit="1" customWidth="1"/>
    <col min="426" max="426" width="40.140625" bestFit="1" customWidth="1"/>
    <col min="427" max="427" width="20.42578125" bestFit="1" customWidth="1"/>
    <col min="428" max="428" width="48.42578125" bestFit="1" customWidth="1"/>
    <col min="429" max="429" width="44.85546875" bestFit="1" customWidth="1"/>
    <col min="430" max="430" width="27.140625" bestFit="1" customWidth="1"/>
    <col min="431" max="431" width="24.5703125" bestFit="1" customWidth="1"/>
    <col min="432" max="432" width="28.5703125" bestFit="1" customWidth="1"/>
    <col min="433" max="433" width="52.42578125" bestFit="1" customWidth="1"/>
    <col min="434" max="434" width="15.140625" bestFit="1" customWidth="1"/>
    <col min="435" max="435" width="27" bestFit="1" customWidth="1"/>
    <col min="436" max="436" width="38.140625" bestFit="1" customWidth="1"/>
    <col min="437" max="437" width="28.140625" bestFit="1" customWidth="1"/>
    <col min="438" max="438" width="35.28515625" bestFit="1" customWidth="1"/>
    <col min="439" max="439" width="47.85546875" bestFit="1" customWidth="1"/>
    <col min="440" max="440" width="16.7109375" bestFit="1" customWidth="1"/>
    <col min="441" max="441" width="37" bestFit="1" customWidth="1"/>
    <col min="442" max="442" width="19.140625" bestFit="1" customWidth="1"/>
    <col min="443" max="443" width="55.140625" bestFit="1" customWidth="1"/>
    <col min="444" max="444" width="55.7109375" bestFit="1" customWidth="1"/>
    <col min="445" max="445" width="26.140625" bestFit="1" customWidth="1"/>
    <col min="446" max="446" width="13.28515625" bestFit="1" customWidth="1"/>
    <col min="447" max="447" width="15.42578125" bestFit="1" customWidth="1"/>
    <col min="448" max="448" width="37.7109375" bestFit="1" customWidth="1"/>
    <col min="449" max="449" width="62.42578125" bestFit="1" customWidth="1"/>
    <col min="450" max="450" width="21.85546875" bestFit="1" customWidth="1"/>
    <col min="451" max="451" width="54" bestFit="1" customWidth="1"/>
    <col min="452" max="452" width="32" bestFit="1" customWidth="1"/>
    <col min="453" max="453" width="13.85546875" bestFit="1" customWidth="1"/>
    <col min="454" max="454" width="31.85546875" bestFit="1" customWidth="1"/>
    <col min="455" max="455" width="38.140625" bestFit="1" customWidth="1"/>
    <col min="456" max="456" width="57.28515625" bestFit="1" customWidth="1"/>
    <col min="457" max="457" width="15.85546875" bestFit="1" customWidth="1"/>
    <col min="458" max="458" width="18.5703125" bestFit="1" customWidth="1"/>
    <col min="459" max="459" width="31" bestFit="1" customWidth="1"/>
    <col min="460" max="460" width="8.7109375" bestFit="1" customWidth="1"/>
    <col min="461" max="461" width="14.140625" bestFit="1" customWidth="1"/>
    <col min="462" max="462" width="46.5703125" bestFit="1" customWidth="1"/>
    <col min="463" max="463" width="56.42578125" bestFit="1" customWidth="1"/>
    <col min="464" max="464" width="40.85546875" bestFit="1" customWidth="1"/>
    <col min="465" max="465" width="20.42578125" bestFit="1" customWidth="1"/>
    <col min="466" max="466" width="53.42578125" bestFit="1" customWidth="1"/>
    <col min="467" max="467" width="56.28515625" bestFit="1" customWidth="1"/>
    <col min="468" max="468" width="25.7109375" bestFit="1" customWidth="1"/>
    <col min="469" max="469" width="30.28515625" bestFit="1" customWidth="1"/>
    <col min="470" max="470" width="47" bestFit="1" customWidth="1"/>
    <col min="471" max="471" width="20.7109375" bestFit="1" customWidth="1"/>
    <col min="472" max="472" width="56.140625" bestFit="1" customWidth="1"/>
    <col min="473" max="473" width="39.42578125" bestFit="1" customWidth="1"/>
    <col min="474" max="474" width="50.85546875" bestFit="1" customWidth="1"/>
    <col min="475" max="475" width="26" bestFit="1" customWidth="1"/>
    <col min="476" max="476" width="14.7109375" bestFit="1" customWidth="1"/>
    <col min="477" max="477" width="48.140625" bestFit="1" customWidth="1"/>
    <col min="478" max="478" width="54.28515625" bestFit="1" customWidth="1"/>
    <col min="479" max="479" width="40" bestFit="1" customWidth="1"/>
    <col min="480" max="480" width="17.7109375" bestFit="1" customWidth="1"/>
    <col min="481" max="481" width="19.5703125" bestFit="1" customWidth="1"/>
    <col min="482" max="482" width="36.85546875" bestFit="1" customWidth="1"/>
    <col min="483" max="483" width="46.7109375" bestFit="1" customWidth="1"/>
    <col min="484" max="484" width="35.7109375" bestFit="1" customWidth="1"/>
    <col min="485" max="485" width="43.5703125" bestFit="1" customWidth="1"/>
    <col min="486" max="486" width="55.140625" bestFit="1" customWidth="1"/>
    <col min="487" max="487" width="37.42578125" bestFit="1" customWidth="1"/>
    <col min="488" max="488" width="7.7109375" bestFit="1" customWidth="1"/>
    <col min="489" max="489" width="17.28515625" bestFit="1" customWidth="1"/>
    <col min="490" max="490" width="23.85546875" bestFit="1" customWidth="1"/>
    <col min="491" max="491" width="45.85546875" bestFit="1" customWidth="1"/>
    <col min="492" max="492" width="39" bestFit="1" customWidth="1"/>
    <col min="493" max="493" width="37" bestFit="1" customWidth="1"/>
    <col min="494" max="494" width="19.7109375" bestFit="1" customWidth="1"/>
    <col min="495" max="495" width="31.140625" bestFit="1" customWidth="1"/>
    <col min="496" max="496" width="18.5703125" bestFit="1" customWidth="1"/>
    <col min="497" max="497" width="51.28515625" bestFit="1" customWidth="1"/>
    <col min="498" max="498" width="11" bestFit="1" customWidth="1"/>
    <col min="499" max="499" width="45.5703125" bestFit="1" customWidth="1"/>
    <col min="500" max="500" width="15.85546875" bestFit="1" customWidth="1"/>
    <col min="501" max="501" width="23.85546875" bestFit="1" customWidth="1"/>
    <col min="502" max="502" width="32.28515625" bestFit="1" customWidth="1"/>
    <col min="503" max="503" width="29.7109375" bestFit="1" customWidth="1"/>
    <col min="504" max="504" width="38.7109375" bestFit="1" customWidth="1"/>
    <col min="505" max="505" width="14.140625" bestFit="1" customWidth="1"/>
    <col min="506" max="506" width="50.140625" bestFit="1" customWidth="1"/>
    <col min="507" max="507" width="52.42578125" bestFit="1" customWidth="1"/>
    <col min="508" max="508" width="37.28515625" bestFit="1" customWidth="1"/>
    <col min="509" max="509" width="12" bestFit="1" customWidth="1"/>
    <col min="510" max="510" width="9.85546875" bestFit="1" customWidth="1"/>
    <col min="511" max="511" width="50.42578125" bestFit="1" customWidth="1"/>
    <col min="512" max="512" width="32.140625" bestFit="1" customWidth="1"/>
    <col min="513" max="513" width="22.7109375" bestFit="1" customWidth="1"/>
    <col min="514" max="514" width="22.28515625" bestFit="1" customWidth="1"/>
    <col min="515" max="515" width="25.140625" bestFit="1" customWidth="1"/>
    <col min="516" max="516" width="27.7109375" bestFit="1" customWidth="1"/>
    <col min="517" max="517" width="53.28515625" bestFit="1" customWidth="1"/>
    <col min="518" max="518" width="19.85546875" bestFit="1" customWidth="1"/>
    <col min="519" max="519" width="55" bestFit="1" customWidth="1"/>
    <col min="520" max="520" width="8.85546875" bestFit="1" customWidth="1"/>
    <col min="521" max="521" width="44.5703125" bestFit="1" customWidth="1"/>
    <col min="522" max="522" width="60" bestFit="1" customWidth="1"/>
    <col min="523" max="523" width="16.28515625" bestFit="1" customWidth="1"/>
    <col min="524" max="524" width="17" bestFit="1" customWidth="1"/>
    <col min="525" max="525" width="17.42578125" bestFit="1" customWidth="1"/>
    <col min="526" max="526" width="31.85546875" bestFit="1" customWidth="1"/>
    <col min="527" max="527" width="50.85546875" bestFit="1" customWidth="1"/>
    <col min="528" max="528" width="13.85546875" bestFit="1" customWidth="1"/>
    <col min="529" max="529" width="25.85546875" bestFit="1" customWidth="1"/>
    <col min="530" max="530" width="37.28515625" bestFit="1" customWidth="1"/>
    <col min="531" max="531" width="39.7109375" bestFit="1" customWidth="1"/>
    <col min="532" max="532" width="17" bestFit="1" customWidth="1"/>
    <col min="533" max="533" width="38.7109375" bestFit="1" customWidth="1"/>
    <col min="534" max="534" width="50.85546875" bestFit="1" customWidth="1"/>
    <col min="535" max="535" width="19.42578125" bestFit="1" customWidth="1"/>
    <col min="536" max="536" width="44.7109375" bestFit="1" customWidth="1"/>
    <col min="537" max="537" width="25.140625" bestFit="1" customWidth="1"/>
    <col min="538" max="538" width="23.5703125" bestFit="1" customWidth="1"/>
    <col min="539" max="539" width="41.5703125" bestFit="1" customWidth="1"/>
    <col min="540" max="540" width="40.85546875" bestFit="1" customWidth="1"/>
    <col min="541" max="541" width="13.28515625" bestFit="1" customWidth="1"/>
    <col min="542" max="542" width="54" bestFit="1" customWidth="1"/>
    <col min="543" max="543" width="18.5703125" bestFit="1" customWidth="1"/>
    <col min="544" max="544" width="15.5703125" bestFit="1" customWidth="1"/>
    <col min="545" max="545" width="56.140625" bestFit="1" customWidth="1"/>
    <col min="546" max="546" width="47.140625" bestFit="1" customWidth="1"/>
    <col min="547" max="547" width="36.28515625" bestFit="1" customWidth="1"/>
    <col min="548" max="548" width="7" bestFit="1" customWidth="1"/>
    <col min="549" max="549" width="35.42578125" bestFit="1" customWidth="1"/>
    <col min="550" max="550" width="46.85546875" bestFit="1" customWidth="1"/>
    <col min="551" max="551" width="43.42578125" bestFit="1" customWidth="1"/>
    <col min="552" max="552" width="18.42578125" bestFit="1" customWidth="1"/>
    <col min="553" max="553" width="18.140625" bestFit="1" customWidth="1"/>
    <col min="554" max="554" width="32.5703125" bestFit="1" customWidth="1"/>
    <col min="555" max="555" width="19" bestFit="1" customWidth="1"/>
    <col min="556" max="556" width="6.42578125" bestFit="1" customWidth="1"/>
    <col min="557" max="557" width="30.5703125" bestFit="1" customWidth="1"/>
    <col min="558" max="558" width="31.7109375" bestFit="1" customWidth="1"/>
    <col min="559" max="559" width="11.5703125" bestFit="1" customWidth="1"/>
    <col min="560" max="560" width="20.5703125" bestFit="1" customWidth="1"/>
    <col min="561" max="561" width="60.140625" bestFit="1" customWidth="1"/>
    <col min="562" max="562" width="19.7109375" bestFit="1" customWidth="1"/>
    <col min="563" max="563" width="58" bestFit="1" customWidth="1"/>
    <col min="564" max="565" width="15.42578125" bestFit="1" customWidth="1"/>
    <col min="566" max="566" width="33" bestFit="1" customWidth="1"/>
    <col min="567" max="567" width="47.7109375" bestFit="1" customWidth="1"/>
    <col min="568" max="568" width="29.7109375" bestFit="1" customWidth="1"/>
    <col min="569" max="569" width="48" bestFit="1" customWidth="1"/>
    <col min="570" max="570" width="33.85546875" bestFit="1" customWidth="1"/>
    <col min="571" max="571" width="70.140625" bestFit="1" customWidth="1"/>
    <col min="572" max="572" width="23.28515625" bestFit="1" customWidth="1"/>
    <col min="573" max="573" width="53.140625" bestFit="1" customWidth="1"/>
    <col min="574" max="574" width="58.42578125" bestFit="1" customWidth="1"/>
    <col min="575" max="575" width="57.5703125" bestFit="1" customWidth="1"/>
    <col min="576" max="576" width="53.42578125" bestFit="1" customWidth="1"/>
    <col min="577" max="577" width="49.42578125" bestFit="1" customWidth="1"/>
    <col min="578" max="578" width="47.7109375" bestFit="1" customWidth="1"/>
    <col min="579" max="579" width="50.7109375" bestFit="1" customWidth="1"/>
    <col min="580" max="580" width="42.85546875" bestFit="1" customWidth="1"/>
    <col min="581" max="581" width="23.42578125" bestFit="1" customWidth="1"/>
    <col min="582" max="582" width="55.42578125" bestFit="1" customWidth="1"/>
    <col min="583" max="583" width="59.140625" bestFit="1" customWidth="1"/>
    <col min="584" max="584" width="43.85546875" bestFit="1" customWidth="1"/>
    <col min="585" max="585" width="16.42578125" bestFit="1" customWidth="1"/>
    <col min="586" max="586" width="52.85546875" bestFit="1" customWidth="1"/>
    <col min="587" max="587" width="15" bestFit="1" customWidth="1"/>
    <col min="588" max="588" width="36.42578125" bestFit="1" customWidth="1"/>
    <col min="589" max="589" width="47" bestFit="1" customWidth="1"/>
    <col min="590" max="590" width="27.5703125" bestFit="1" customWidth="1"/>
    <col min="591" max="591" width="31.85546875" bestFit="1" customWidth="1"/>
    <col min="592" max="592" width="36.5703125" bestFit="1" customWidth="1"/>
    <col min="593" max="593" width="36.140625" bestFit="1" customWidth="1"/>
    <col min="594" max="594" width="55.140625" bestFit="1" customWidth="1"/>
    <col min="595" max="595" width="16.42578125" bestFit="1" customWidth="1"/>
    <col min="596" max="596" width="47.28515625" bestFit="1" customWidth="1"/>
    <col min="597" max="597" width="27.28515625" bestFit="1" customWidth="1"/>
    <col min="598" max="598" width="61.42578125" bestFit="1" customWidth="1"/>
    <col min="599" max="599" width="25.85546875" bestFit="1" customWidth="1"/>
    <col min="600" max="600" width="39.7109375" bestFit="1" customWidth="1"/>
    <col min="601" max="601" width="18.140625" bestFit="1" customWidth="1"/>
    <col min="602" max="602" width="49.7109375" bestFit="1" customWidth="1"/>
    <col min="603" max="603" width="6.7109375" bestFit="1" customWidth="1"/>
    <col min="604" max="604" width="36.85546875" bestFit="1" customWidth="1"/>
    <col min="605" max="605" width="57.42578125" bestFit="1" customWidth="1"/>
    <col min="606" max="606" width="30.28515625" bestFit="1" customWidth="1"/>
    <col min="607" max="607" width="16" bestFit="1" customWidth="1"/>
    <col min="608" max="608" width="24.140625" bestFit="1" customWidth="1"/>
    <col min="609" max="609" width="32.28515625" bestFit="1" customWidth="1"/>
    <col min="610" max="610" width="18.42578125" bestFit="1" customWidth="1"/>
    <col min="611" max="611" width="19.5703125" bestFit="1" customWidth="1"/>
    <col min="612" max="612" width="36.42578125" bestFit="1" customWidth="1"/>
    <col min="613" max="613" width="40.140625" bestFit="1" customWidth="1"/>
    <col min="614" max="614" width="8.7109375" bestFit="1" customWidth="1"/>
    <col min="615" max="615" width="50.5703125" bestFit="1" customWidth="1"/>
    <col min="616" max="616" width="24.5703125" bestFit="1" customWidth="1"/>
    <col min="617" max="617" width="34.42578125" bestFit="1" customWidth="1"/>
    <col min="618" max="618" width="31.42578125" bestFit="1" customWidth="1"/>
    <col min="619" max="619" width="48.5703125" bestFit="1" customWidth="1"/>
    <col min="620" max="620" width="58.140625" bestFit="1" customWidth="1"/>
    <col min="621" max="621" width="35.140625" bestFit="1" customWidth="1"/>
    <col min="622" max="622" width="29.140625" bestFit="1" customWidth="1"/>
    <col min="623" max="623" width="40.7109375" bestFit="1" customWidth="1"/>
    <col min="624" max="624" width="34.42578125" bestFit="1" customWidth="1"/>
    <col min="625" max="625" width="37.7109375" bestFit="1" customWidth="1"/>
    <col min="626" max="626" width="10" bestFit="1" customWidth="1"/>
    <col min="627" max="627" width="28.140625" bestFit="1" customWidth="1"/>
    <col min="628" max="628" width="46.85546875" bestFit="1" customWidth="1"/>
    <col min="629" max="629" width="12.140625" bestFit="1" customWidth="1"/>
    <col min="630" max="630" width="14.28515625" bestFit="1" customWidth="1"/>
    <col min="631" max="631" width="26.140625" bestFit="1" customWidth="1"/>
    <col min="632" max="632" width="18.140625" bestFit="1" customWidth="1"/>
    <col min="633" max="633" width="37.42578125" bestFit="1" customWidth="1"/>
    <col min="634" max="634" width="10.28515625" bestFit="1" customWidth="1"/>
    <col min="635" max="635" width="19" bestFit="1" customWidth="1"/>
    <col min="636" max="636" width="47" bestFit="1" customWidth="1"/>
    <col min="637" max="637" width="49.140625" bestFit="1" customWidth="1"/>
    <col min="638" max="638" width="39.85546875" bestFit="1" customWidth="1"/>
    <col min="639" max="639" width="10.42578125" bestFit="1" customWidth="1"/>
    <col min="640" max="640" width="22.140625" bestFit="1" customWidth="1"/>
    <col min="641" max="641" width="38" bestFit="1" customWidth="1"/>
    <col min="642" max="642" width="6" bestFit="1" customWidth="1"/>
    <col min="643" max="643" width="11.42578125" bestFit="1" customWidth="1"/>
    <col min="644" max="644" width="15.7109375" bestFit="1" customWidth="1"/>
    <col min="645" max="645" width="77.5703125" bestFit="1" customWidth="1"/>
    <col min="646" max="646" width="13.85546875" bestFit="1" customWidth="1"/>
    <col min="647" max="647" width="25.85546875" bestFit="1" customWidth="1"/>
    <col min="648" max="648" width="31.28515625" bestFit="1" customWidth="1"/>
    <col min="649" max="649" width="18.140625" bestFit="1" customWidth="1"/>
    <col min="650" max="650" width="32.140625" bestFit="1" customWidth="1"/>
    <col min="651" max="651" width="21.140625" bestFit="1" customWidth="1"/>
    <col min="652" max="652" width="30.42578125" bestFit="1" customWidth="1"/>
    <col min="653" max="653" width="15.85546875" bestFit="1" customWidth="1"/>
    <col min="654" max="654" width="32.85546875" bestFit="1" customWidth="1"/>
    <col min="655" max="655" width="31.140625" bestFit="1" customWidth="1"/>
    <col min="656" max="656" width="8.7109375" bestFit="1" customWidth="1"/>
    <col min="657" max="657" width="52.7109375" bestFit="1" customWidth="1"/>
    <col min="658" max="658" width="27.7109375" bestFit="1" customWidth="1"/>
    <col min="659" max="659" width="14.28515625" bestFit="1" customWidth="1"/>
    <col min="660" max="660" width="19.28515625" bestFit="1" customWidth="1"/>
    <col min="661" max="661" width="52.5703125" bestFit="1" customWidth="1"/>
    <col min="662" max="662" width="14.5703125" bestFit="1" customWidth="1"/>
    <col min="663" max="663" width="21.42578125" bestFit="1" customWidth="1"/>
    <col min="664" max="664" width="51.140625" bestFit="1" customWidth="1"/>
    <col min="665" max="665" width="6.5703125" bestFit="1" customWidth="1"/>
    <col min="666" max="666" width="28" bestFit="1" customWidth="1"/>
    <col min="667" max="667" width="13.140625" bestFit="1" customWidth="1"/>
    <col min="668" max="668" width="12.5703125" bestFit="1" customWidth="1"/>
    <col min="669" max="669" width="33.85546875" bestFit="1" customWidth="1"/>
    <col min="670" max="670" width="34.28515625" bestFit="1" customWidth="1"/>
    <col min="671" max="671" width="25.5703125" bestFit="1" customWidth="1"/>
    <col min="672" max="672" width="43.5703125" bestFit="1" customWidth="1"/>
    <col min="673" max="673" width="42.85546875" bestFit="1" customWidth="1"/>
    <col min="674" max="674" width="24" bestFit="1" customWidth="1"/>
    <col min="675" max="675" width="39.85546875" bestFit="1" customWidth="1"/>
    <col min="676" max="676" width="14.28515625" bestFit="1" customWidth="1"/>
    <col min="677" max="677" width="18.140625" bestFit="1" customWidth="1"/>
    <col min="678" max="678" width="27.5703125" bestFit="1" customWidth="1"/>
    <col min="679" max="679" width="44.5703125" bestFit="1" customWidth="1"/>
    <col min="680" max="680" width="44.42578125" bestFit="1" customWidth="1"/>
    <col min="681" max="681" width="26.42578125" bestFit="1" customWidth="1"/>
    <col min="682" max="682" width="21.7109375" bestFit="1" customWidth="1"/>
    <col min="683" max="683" width="52.5703125" bestFit="1" customWidth="1"/>
    <col min="684" max="684" width="10.42578125" bestFit="1" customWidth="1"/>
    <col min="685" max="685" width="25.7109375" bestFit="1" customWidth="1"/>
    <col min="686" max="686" width="42.42578125" bestFit="1" customWidth="1"/>
    <col min="687" max="687" width="36.42578125" bestFit="1" customWidth="1"/>
    <col min="688" max="688" width="47.28515625" bestFit="1" customWidth="1"/>
    <col min="689" max="689" width="39.28515625" bestFit="1" customWidth="1"/>
    <col min="690" max="690" width="22.42578125" bestFit="1" customWidth="1"/>
    <col min="691" max="691" width="32.7109375" bestFit="1" customWidth="1"/>
    <col min="692" max="692" width="17.7109375" bestFit="1" customWidth="1"/>
    <col min="693" max="693" width="56.28515625" bestFit="1" customWidth="1"/>
    <col min="694" max="694" width="9" bestFit="1" customWidth="1"/>
    <col min="695" max="695" width="15.7109375" bestFit="1" customWidth="1"/>
    <col min="696" max="696" width="28.28515625" bestFit="1" customWidth="1"/>
    <col min="697" max="697" width="51.140625" bestFit="1" customWidth="1"/>
    <col min="698" max="698" width="10.7109375" bestFit="1" customWidth="1"/>
    <col min="699" max="699" width="9.28515625" bestFit="1" customWidth="1"/>
    <col min="700" max="700" width="14.42578125" bestFit="1" customWidth="1"/>
    <col min="701" max="701" width="36.140625" bestFit="1" customWidth="1"/>
    <col min="702" max="702" width="18" bestFit="1" customWidth="1"/>
    <col min="703" max="703" width="56.42578125" bestFit="1" customWidth="1"/>
    <col min="704" max="704" width="20.140625" bestFit="1" customWidth="1"/>
    <col min="705" max="705" width="28.140625" bestFit="1" customWidth="1"/>
    <col min="706" max="706" width="52.140625" bestFit="1" customWidth="1"/>
    <col min="707" max="707" width="40" bestFit="1" customWidth="1"/>
    <col min="708" max="708" width="39.5703125" bestFit="1" customWidth="1"/>
    <col min="709" max="709" width="26.7109375" bestFit="1" customWidth="1"/>
    <col min="710" max="710" width="12" bestFit="1" customWidth="1"/>
    <col min="711" max="711" width="44.85546875" bestFit="1" customWidth="1"/>
    <col min="712" max="712" width="18.42578125" bestFit="1" customWidth="1"/>
    <col min="713" max="713" width="8.5703125" bestFit="1" customWidth="1"/>
    <col min="714" max="714" width="29.140625" bestFit="1" customWidth="1"/>
    <col min="715" max="715" width="14.7109375" bestFit="1" customWidth="1"/>
    <col min="716" max="716" width="43.85546875" bestFit="1" customWidth="1"/>
    <col min="717" max="717" width="42.28515625" bestFit="1" customWidth="1"/>
    <col min="718" max="718" width="13.5703125" bestFit="1" customWidth="1"/>
    <col min="719" max="719" width="49.42578125" bestFit="1" customWidth="1"/>
    <col min="720" max="720" width="8.7109375" bestFit="1" customWidth="1"/>
    <col min="721" max="721" width="43.140625" bestFit="1" customWidth="1"/>
    <col min="722" max="722" width="13.42578125" bestFit="1" customWidth="1"/>
    <col min="723" max="723" width="39.85546875" bestFit="1" customWidth="1"/>
    <col min="724" max="724" width="14.140625" bestFit="1" customWidth="1"/>
    <col min="725" max="725" width="11.140625" bestFit="1" customWidth="1"/>
    <col min="726" max="726" width="57.28515625" bestFit="1" customWidth="1"/>
    <col min="727" max="727" width="16.42578125" bestFit="1" customWidth="1"/>
    <col min="728" max="728" width="35.7109375" bestFit="1" customWidth="1"/>
    <col min="729" max="729" width="22.28515625" bestFit="1" customWidth="1"/>
    <col min="730" max="730" width="55.28515625" bestFit="1" customWidth="1"/>
    <col min="731" max="731" width="14.5703125" bestFit="1" customWidth="1"/>
    <col min="732" max="732" width="27.85546875" bestFit="1" customWidth="1"/>
    <col min="733" max="733" width="17.5703125" bestFit="1" customWidth="1"/>
    <col min="734" max="734" width="30.140625" bestFit="1" customWidth="1"/>
    <col min="735" max="735" width="16.85546875" bestFit="1" customWidth="1"/>
    <col min="736" max="736" width="44" bestFit="1" customWidth="1"/>
    <col min="737" max="738" width="15.5703125" bestFit="1" customWidth="1"/>
    <col min="739" max="739" width="6" bestFit="1" customWidth="1"/>
    <col min="740" max="740" width="46.85546875" bestFit="1" customWidth="1"/>
    <col min="741" max="741" width="27.5703125" bestFit="1" customWidth="1"/>
    <col min="742" max="742" width="15.7109375" bestFit="1" customWidth="1"/>
    <col min="743" max="743" width="13.7109375" bestFit="1" customWidth="1"/>
    <col min="744" max="744" width="37.5703125" bestFit="1" customWidth="1"/>
    <col min="745" max="745" width="26" bestFit="1" customWidth="1"/>
    <col min="746" max="746" width="43.85546875" bestFit="1" customWidth="1"/>
    <col min="747" max="747" width="44.42578125" bestFit="1" customWidth="1"/>
    <col min="748" max="748" width="32.7109375" bestFit="1" customWidth="1"/>
    <col min="749" max="749" width="38" bestFit="1" customWidth="1"/>
    <col min="750" max="750" width="13.85546875" bestFit="1" customWidth="1"/>
    <col min="751" max="751" width="30.85546875" bestFit="1" customWidth="1"/>
    <col min="752" max="752" width="56.28515625" bestFit="1" customWidth="1"/>
    <col min="753" max="753" width="19.140625" bestFit="1" customWidth="1"/>
    <col min="754" max="754" width="49.85546875" bestFit="1" customWidth="1"/>
    <col min="755" max="755" width="8.42578125" bestFit="1" customWidth="1"/>
    <col min="756" max="756" width="40.5703125" bestFit="1" customWidth="1"/>
    <col min="757" max="757" width="6.85546875" bestFit="1" customWidth="1"/>
    <col min="758" max="758" width="30.5703125" bestFit="1" customWidth="1"/>
    <col min="759" max="759" width="7.5703125" bestFit="1" customWidth="1"/>
    <col min="760" max="760" width="61.28515625" bestFit="1" customWidth="1"/>
    <col min="761" max="761" width="44.7109375" bestFit="1" customWidth="1"/>
    <col min="762" max="762" width="23.42578125" bestFit="1" customWidth="1"/>
    <col min="763" max="763" width="31.85546875" bestFit="1" customWidth="1"/>
    <col min="764" max="764" width="40.7109375" bestFit="1" customWidth="1"/>
    <col min="765" max="765" width="54.5703125" bestFit="1" customWidth="1"/>
    <col min="766" max="766" width="9.42578125" bestFit="1" customWidth="1"/>
    <col min="767" max="767" width="23.7109375" bestFit="1" customWidth="1"/>
    <col min="768" max="768" width="33" bestFit="1" customWidth="1"/>
    <col min="769" max="769" width="47.85546875" bestFit="1" customWidth="1"/>
    <col min="770" max="770" width="28.42578125" bestFit="1" customWidth="1"/>
    <col min="771" max="771" width="58.42578125" bestFit="1" customWidth="1"/>
    <col min="772" max="772" width="47.28515625" bestFit="1" customWidth="1"/>
    <col min="773" max="773" width="10.85546875" bestFit="1" customWidth="1"/>
    <col min="774" max="774" width="16.7109375" bestFit="1" customWidth="1"/>
    <col min="775" max="775" width="10.5703125" bestFit="1" customWidth="1"/>
    <col min="776" max="776" width="33.85546875" bestFit="1" customWidth="1"/>
    <col min="777" max="777" width="54" bestFit="1" customWidth="1"/>
    <col min="778" max="778" width="31" bestFit="1" customWidth="1"/>
    <col min="779" max="779" width="55.140625" bestFit="1" customWidth="1"/>
    <col min="780" max="780" width="42.28515625" bestFit="1" customWidth="1"/>
    <col min="781" max="781" width="17.28515625" bestFit="1" customWidth="1"/>
    <col min="782" max="782" width="51.7109375" bestFit="1" customWidth="1"/>
    <col min="783" max="783" width="33.140625" bestFit="1" customWidth="1"/>
    <col min="784" max="784" width="38.7109375" bestFit="1" customWidth="1"/>
    <col min="785" max="785" width="11.5703125" bestFit="1" customWidth="1"/>
    <col min="786" max="786" width="56.42578125" bestFit="1" customWidth="1"/>
    <col min="787" max="787" width="30.42578125" bestFit="1" customWidth="1"/>
    <col min="788" max="788" width="40.5703125" bestFit="1" customWidth="1"/>
    <col min="789" max="789" width="45.140625" bestFit="1" customWidth="1"/>
    <col min="790" max="790" width="45.7109375" bestFit="1" customWidth="1"/>
    <col min="791" max="791" width="29.140625" bestFit="1" customWidth="1"/>
    <col min="792" max="792" width="18.42578125" bestFit="1" customWidth="1"/>
    <col min="793" max="793" width="9.85546875" bestFit="1" customWidth="1"/>
    <col min="794" max="794" width="46.5703125" bestFit="1" customWidth="1"/>
    <col min="795" max="795" width="30" bestFit="1" customWidth="1"/>
    <col min="796" max="796" width="51" bestFit="1" customWidth="1"/>
    <col min="797" max="797" width="15.85546875" bestFit="1" customWidth="1"/>
    <col min="798" max="798" width="26.7109375" bestFit="1" customWidth="1"/>
    <col min="799" max="799" width="27.7109375" bestFit="1" customWidth="1"/>
    <col min="800" max="800" width="24.140625" bestFit="1" customWidth="1"/>
    <col min="801" max="801" width="43.140625" bestFit="1" customWidth="1"/>
    <col min="802" max="802" width="14" bestFit="1" customWidth="1"/>
    <col min="803" max="803" width="34" bestFit="1" customWidth="1"/>
    <col min="804" max="804" width="27.28515625" bestFit="1" customWidth="1"/>
    <col min="805" max="805" width="30" bestFit="1" customWidth="1"/>
    <col min="806" max="806" width="40.28515625" bestFit="1" customWidth="1"/>
    <col min="807" max="807" width="46.5703125" bestFit="1" customWidth="1"/>
    <col min="808" max="808" width="20" bestFit="1" customWidth="1"/>
    <col min="809" max="809" width="25.85546875" bestFit="1" customWidth="1"/>
    <col min="810" max="810" width="39.28515625" bestFit="1" customWidth="1"/>
    <col min="811" max="811" width="53.5703125" bestFit="1" customWidth="1"/>
    <col min="812" max="812" width="50.7109375" bestFit="1" customWidth="1"/>
    <col min="813" max="813" width="20.85546875" bestFit="1" customWidth="1"/>
    <col min="814" max="814" width="25.7109375" bestFit="1" customWidth="1"/>
    <col min="815" max="815" width="56.28515625" bestFit="1" customWidth="1"/>
    <col min="816" max="816" width="28" bestFit="1" customWidth="1"/>
    <col min="817" max="817" width="30" bestFit="1" customWidth="1"/>
    <col min="818" max="818" width="29.140625" bestFit="1" customWidth="1"/>
    <col min="819" max="819" width="23.5703125" bestFit="1" customWidth="1"/>
    <col min="820" max="820" width="17" bestFit="1" customWidth="1"/>
    <col min="821" max="821" width="18.28515625" bestFit="1" customWidth="1"/>
    <col min="822" max="822" width="46.5703125" bestFit="1" customWidth="1"/>
    <col min="823" max="823" width="51.28515625" bestFit="1" customWidth="1"/>
    <col min="824" max="824" width="39.7109375" bestFit="1" customWidth="1"/>
    <col min="825" max="825" width="34.140625" bestFit="1" customWidth="1"/>
    <col min="826" max="826" width="20.28515625" bestFit="1" customWidth="1"/>
    <col min="827" max="827" width="52.85546875" bestFit="1" customWidth="1"/>
    <col min="828" max="828" width="53.85546875" bestFit="1" customWidth="1"/>
    <col min="829" max="829" width="14.7109375" bestFit="1" customWidth="1"/>
    <col min="830" max="830" width="17.28515625" bestFit="1" customWidth="1"/>
    <col min="831" max="831" width="52.7109375" bestFit="1" customWidth="1"/>
    <col min="832" max="832" width="40.5703125" bestFit="1" customWidth="1"/>
    <col min="833" max="833" width="24.28515625" bestFit="1" customWidth="1"/>
    <col min="834" max="834" width="39.7109375" bestFit="1" customWidth="1"/>
    <col min="835" max="835" width="22.28515625" bestFit="1" customWidth="1"/>
    <col min="836" max="836" width="33.28515625" bestFit="1" customWidth="1"/>
    <col min="837" max="837" width="42.140625" bestFit="1" customWidth="1"/>
    <col min="838" max="838" width="27.7109375" bestFit="1" customWidth="1"/>
    <col min="839" max="839" width="55.85546875" bestFit="1" customWidth="1"/>
    <col min="840" max="840" width="30.28515625" bestFit="1" customWidth="1"/>
    <col min="841" max="841" width="50.85546875" bestFit="1" customWidth="1"/>
    <col min="842" max="842" width="12.85546875" bestFit="1" customWidth="1"/>
    <col min="843" max="843" width="15.85546875" bestFit="1" customWidth="1"/>
    <col min="844" max="844" width="20.7109375" bestFit="1" customWidth="1"/>
    <col min="845" max="845" width="43.85546875" bestFit="1" customWidth="1"/>
    <col min="846" max="846" width="31.140625" bestFit="1" customWidth="1"/>
    <col min="847" max="847" width="29" bestFit="1" customWidth="1"/>
    <col min="848" max="848" width="39.42578125" bestFit="1" customWidth="1"/>
    <col min="849" max="849" width="27.140625" bestFit="1" customWidth="1"/>
    <col min="850" max="850" width="56.140625" bestFit="1" customWidth="1"/>
    <col min="851" max="851" width="28.28515625" bestFit="1" customWidth="1"/>
    <col min="852" max="852" width="27.28515625" bestFit="1" customWidth="1"/>
    <col min="853" max="853" width="29.140625" bestFit="1" customWidth="1"/>
    <col min="854" max="854" width="53.7109375" bestFit="1" customWidth="1"/>
    <col min="855" max="855" width="40.5703125" bestFit="1" customWidth="1"/>
    <col min="856" max="856" width="16.7109375" bestFit="1" customWidth="1"/>
    <col min="857" max="857" width="35.28515625" bestFit="1" customWidth="1"/>
    <col min="858" max="858" width="60.140625" bestFit="1" customWidth="1"/>
    <col min="859" max="859" width="19.140625" bestFit="1" customWidth="1"/>
    <col min="860" max="860" width="32" bestFit="1" customWidth="1"/>
    <col min="861" max="861" width="17.7109375" bestFit="1" customWidth="1"/>
    <col min="862" max="862" width="31.5703125" bestFit="1" customWidth="1"/>
    <col min="863" max="863" width="52.5703125" bestFit="1" customWidth="1"/>
    <col min="864" max="864" width="55" bestFit="1" customWidth="1"/>
    <col min="865" max="865" width="35.85546875" bestFit="1" customWidth="1"/>
    <col min="866" max="866" width="55.140625" bestFit="1" customWidth="1"/>
    <col min="867" max="867" width="25.28515625" bestFit="1" customWidth="1"/>
    <col min="868" max="868" width="29" bestFit="1" customWidth="1"/>
    <col min="869" max="869" width="9.5703125" bestFit="1" customWidth="1"/>
    <col min="870" max="870" width="26.42578125" bestFit="1" customWidth="1"/>
    <col min="871" max="871" width="20.5703125" bestFit="1" customWidth="1"/>
    <col min="872" max="872" width="30.28515625" bestFit="1" customWidth="1"/>
    <col min="873" max="873" width="39.140625" bestFit="1" customWidth="1"/>
    <col min="874" max="874" width="48.42578125" bestFit="1" customWidth="1"/>
    <col min="875" max="875" width="54.7109375" bestFit="1" customWidth="1"/>
    <col min="876" max="876" width="17.42578125" bestFit="1" customWidth="1"/>
    <col min="877" max="877" width="25.28515625" bestFit="1" customWidth="1"/>
    <col min="878" max="878" width="32.140625" bestFit="1" customWidth="1"/>
    <col min="879" max="879" width="74.140625" bestFit="1" customWidth="1"/>
    <col min="880" max="880" width="51.28515625" bestFit="1" customWidth="1"/>
    <col min="881" max="881" width="51" bestFit="1" customWidth="1"/>
    <col min="882" max="882" width="55.85546875" bestFit="1" customWidth="1"/>
    <col min="883" max="883" width="7.7109375" bestFit="1" customWidth="1"/>
    <col min="884" max="884" width="29" bestFit="1" customWidth="1"/>
    <col min="885" max="885" width="40.5703125" bestFit="1" customWidth="1"/>
    <col min="886" max="886" width="33.42578125" bestFit="1" customWidth="1"/>
    <col min="887" max="887" width="34.140625" bestFit="1" customWidth="1"/>
    <col min="888" max="888" width="41.140625" bestFit="1" customWidth="1"/>
    <col min="889" max="889" width="31.5703125" bestFit="1" customWidth="1"/>
    <col min="890" max="890" width="31.42578125" bestFit="1" customWidth="1"/>
    <col min="891" max="891" width="35.42578125" bestFit="1" customWidth="1"/>
    <col min="892" max="892" width="55.140625" bestFit="1" customWidth="1"/>
    <col min="893" max="893" width="39" bestFit="1" customWidth="1"/>
    <col min="894" max="894" width="44.7109375" bestFit="1" customWidth="1"/>
    <col min="895" max="895" width="40.7109375" bestFit="1" customWidth="1"/>
    <col min="896" max="896" width="26.42578125" bestFit="1" customWidth="1"/>
    <col min="897" max="897" width="54.85546875" bestFit="1" customWidth="1"/>
    <col min="898" max="898" width="59" bestFit="1" customWidth="1"/>
    <col min="899" max="899" width="50.7109375" bestFit="1" customWidth="1"/>
    <col min="900" max="900" width="50.5703125" bestFit="1" customWidth="1"/>
    <col min="901" max="901" width="28.28515625" bestFit="1" customWidth="1"/>
    <col min="902" max="902" width="26.85546875" bestFit="1" customWidth="1"/>
    <col min="903" max="903" width="52.5703125" bestFit="1" customWidth="1"/>
    <col min="904" max="904" width="36.5703125" bestFit="1" customWidth="1"/>
    <col min="905" max="905" width="44.28515625" bestFit="1" customWidth="1"/>
    <col min="906" max="906" width="57.85546875" bestFit="1" customWidth="1"/>
    <col min="907" max="907" width="18.85546875" bestFit="1" customWidth="1"/>
    <col min="908" max="908" width="50" bestFit="1" customWidth="1"/>
    <col min="909" max="909" width="33" bestFit="1" customWidth="1"/>
    <col min="910" max="910" width="44" bestFit="1" customWidth="1"/>
    <col min="911" max="911" width="28.42578125" bestFit="1" customWidth="1"/>
    <col min="912" max="912" width="18" bestFit="1" customWidth="1"/>
    <col min="913" max="913" width="30.5703125" bestFit="1" customWidth="1"/>
    <col min="914" max="914" width="21.5703125" bestFit="1" customWidth="1"/>
    <col min="915" max="915" width="34.42578125" bestFit="1" customWidth="1"/>
    <col min="916" max="916" width="40.85546875" bestFit="1" customWidth="1"/>
    <col min="917" max="917" width="27" bestFit="1" customWidth="1"/>
    <col min="918" max="918" width="22.42578125" bestFit="1" customWidth="1"/>
    <col min="919" max="919" width="60.140625" bestFit="1" customWidth="1"/>
    <col min="920" max="920" width="15.42578125" bestFit="1" customWidth="1"/>
    <col min="921" max="921" width="47.42578125" bestFit="1" customWidth="1"/>
    <col min="922" max="922" width="36.42578125" bestFit="1" customWidth="1"/>
    <col min="923" max="923" width="36.28515625" bestFit="1" customWidth="1"/>
    <col min="924" max="924" width="11.42578125" bestFit="1" customWidth="1"/>
    <col min="925" max="925" width="38.28515625" bestFit="1" customWidth="1"/>
    <col min="926" max="926" width="30.140625" bestFit="1" customWidth="1"/>
    <col min="927" max="927" width="19.5703125" bestFit="1" customWidth="1"/>
    <col min="928" max="928" width="59.5703125" bestFit="1" customWidth="1"/>
    <col min="929" max="929" width="43" bestFit="1" customWidth="1"/>
    <col min="930" max="930" width="31.42578125" bestFit="1" customWidth="1"/>
    <col min="931" max="931" width="53.140625" bestFit="1" customWidth="1"/>
    <col min="932" max="932" width="53.7109375" bestFit="1" customWidth="1"/>
    <col min="933" max="933" width="48.28515625" bestFit="1" customWidth="1"/>
    <col min="934" max="934" width="42.85546875" bestFit="1" customWidth="1"/>
    <col min="935" max="935" width="17" bestFit="1" customWidth="1"/>
    <col min="936" max="936" width="53.85546875" bestFit="1" customWidth="1"/>
    <col min="937" max="937" width="56.85546875" bestFit="1" customWidth="1"/>
    <col min="938" max="938" width="49" bestFit="1" customWidth="1"/>
    <col min="939" max="939" width="51.5703125" bestFit="1" customWidth="1"/>
    <col min="940" max="940" width="13.85546875" bestFit="1" customWidth="1"/>
    <col min="941" max="941" width="14.28515625" bestFit="1" customWidth="1"/>
    <col min="942" max="942" width="40.28515625" bestFit="1" customWidth="1"/>
    <col min="943" max="943" width="23.28515625" bestFit="1" customWidth="1"/>
    <col min="944" max="944" width="35.85546875" bestFit="1" customWidth="1"/>
    <col min="945" max="945" width="50.7109375" bestFit="1" customWidth="1"/>
    <col min="946" max="946" width="48.140625" bestFit="1" customWidth="1"/>
    <col min="947" max="947" width="11.7109375" bestFit="1" customWidth="1"/>
    <col min="948" max="948" width="14.28515625" bestFit="1" customWidth="1"/>
    <col min="949" max="949" width="12.42578125" bestFit="1" customWidth="1"/>
    <col min="950" max="950" width="46.7109375" bestFit="1" customWidth="1"/>
    <col min="951" max="951" width="20.7109375" bestFit="1" customWidth="1"/>
    <col min="952" max="952" width="57.7109375" bestFit="1" customWidth="1"/>
    <col min="953" max="953" width="11.85546875" bestFit="1" customWidth="1"/>
    <col min="954" max="954" width="46.7109375" bestFit="1" customWidth="1"/>
    <col min="955" max="955" width="17.28515625" bestFit="1" customWidth="1"/>
    <col min="956" max="956" width="28.28515625" bestFit="1" customWidth="1"/>
    <col min="957" max="957" width="14.5703125" bestFit="1" customWidth="1"/>
    <col min="958" max="958" width="18.7109375" bestFit="1" customWidth="1"/>
    <col min="959" max="959" width="18" bestFit="1" customWidth="1"/>
    <col min="960" max="960" width="23" bestFit="1" customWidth="1"/>
    <col min="961" max="961" width="6.42578125" bestFit="1" customWidth="1"/>
    <col min="962" max="962" width="47.7109375" bestFit="1" customWidth="1"/>
    <col min="963" max="963" width="37.7109375" bestFit="1" customWidth="1"/>
    <col min="964" max="964" width="25.140625" bestFit="1" customWidth="1"/>
    <col min="965" max="965" width="20.5703125" bestFit="1" customWidth="1"/>
    <col min="966" max="966" width="52.85546875" bestFit="1" customWidth="1"/>
    <col min="967" max="967" width="43.140625" bestFit="1" customWidth="1"/>
    <col min="968" max="968" width="43.5703125" bestFit="1" customWidth="1"/>
    <col min="969" max="969" width="37.140625" bestFit="1" customWidth="1"/>
    <col min="970" max="970" width="13.5703125" bestFit="1" customWidth="1"/>
    <col min="971" max="971" width="8.140625" bestFit="1" customWidth="1"/>
    <col min="972" max="972" width="53.7109375" bestFit="1" customWidth="1"/>
    <col min="973" max="973" width="44.28515625" bestFit="1" customWidth="1"/>
    <col min="974" max="974" width="17" bestFit="1" customWidth="1"/>
    <col min="975" max="975" width="47.5703125" bestFit="1" customWidth="1"/>
    <col min="976" max="976" width="49.85546875" bestFit="1" customWidth="1"/>
    <col min="977" max="977" width="53.42578125" bestFit="1" customWidth="1"/>
    <col min="978" max="978" width="53.140625" bestFit="1" customWidth="1"/>
    <col min="979" max="979" width="13.5703125" bestFit="1" customWidth="1"/>
    <col min="980" max="980" width="41.5703125" bestFit="1" customWidth="1"/>
    <col min="981" max="981" width="16" bestFit="1" customWidth="1"/>
    <col min="982" max="982" width="23.42578125" bestFit="1" customWidth="1"/>
    <col min="983" max="983" width="20.5703125" bestFit="1" customWidth="1"/>
    <col min="984" max="984" width="32.85546875" bestFit="1" customWidth="1"/>
    <col min="985" max="985" width="57.5703125" bestFit="1" customWidth="1"/>
    <col min="986" max="986" width="11.42578125" bestFit="1" customWidth="1"/>
    <col min="987" max="987" width="22.140625" bestFit="1" customWidth="1"/>
    <col min="988" max="988" width="7.28515625" bestFit="1" customWidth="1"/>
    <col min="989" max="989" width="26.42578125" bestFit="1" customWidth="1"/>
    <col min="990" max="990" width="55.140625" bestFit="1" customWidth="1"/>
    <col min="991" max="991" width="48.28515625" bestFit="1" customWidth="1"/>
    <col min="992" max="992" width="22.85546875" bestFit="1" customWidth="1"/>
    <col min="993" max="993" width="17.42578125" bestFit="1" customWidth="1"/>
    <col min="994" max="994" width="49.42578125" bestFit="1" customWidth="1"/>
    <col min="995" max="995" width="22.42578125" bestFit="1" customWidth="1"/>
    <col min="996" max="996" width="27.7109375" bestFit="1" customWidth="1"/>
    <col min="997" max="997" width="28.7109375" bestFit="1" customWidth="1"/>
    <col min="998" max="998" width="44.7109375" bestFit="1" customWidth="1"/>
    <col min="999" max="999" width="68.5703125" bestFit="1" customWidth="1"/>
    <col min="1000" max="1000" width="32.28515625" bestFit="1" customWidth="1"/>
    <col min="1001" max="1001" width="21.7109375" bestFit="1" customWidth="1"/>
    <col min="1002" max="1002" width="51.140625" bestFit="1" customWidth="1"/>
    <col min="1003" max="1003" width="48.5703125" bestFit="1" customWidth="1"/>
    <col min="1004" max="1004" width="35.7109375" bestFit="1" customWidth="1"/>
    <col min="1005" max="1005" width="17.28515625" bestFit="1" customWidth="1"/>
    <col min="1006" max="1006" width="36" bestFit="1" customWidth="1"/>
    <col min="1007" max="1007" width="18.85546875" bestFit="1" customWidth="1"/>
    <col min="1008" max="1008" width="49" bestFit="1" customWidth="1"/>
    <col min="1009" max="1009" width="14" bestFit="1" customWidth="1"/>
    <col min="1010" max="1010" width="19.42578125" bestFit="1" customWidth="1"/>
    <col min="1011" max="1011" width="12.28515625" bestFit="1" customWidth="1"/>
    <col min="1012" max="1012" width="39.85546875" bestFit="1" customWidth="1"/>
    <col min="1013" max="1013" width="36.28515625" bestFit="1" customWidth="1"/>
    <col min="1014" max="1014" width="23.28515625" bestFit="1" customWidth="1"/>
    <col min="1015" max="1015" width="28.5703125" bestFit="1" customWidth="1"/>
    <col min="1016" max="1016" width="32.85546875" bestFit="1" customWidth="1"/>
    <col min="1017" max="1017" width="28.28515625" bestFit="1" customWidth="1"/>
    <col min="1018" max="1018" width="39.28515625" bestFit="1" customWidth="1"/>
    <col min="1019" max="1019" width="44.7109375" bestFit="1" customWidth="1"/>
    <col min="1020" max="1020" width="31.5703125" bestFit="1" customWidth="1"/>
    <col min="1021" max="1021" width="56" bestFit="1" customWidth="1"/>
    <col min="1022" max="1022" width="13.7109375" bestFit="1" customWidth="1"/>
    <col min="1023" max="1023" width="8.28515625" bestFit="1" customWidth="1"/>
    <col min="1024" max="1024" width="46.28515625" bestFit="1" customWidth="1"/>
    <col min="1025" max="1025" width="20.140625" bestFit="1" customWidth="1"/>
    <col min="1026" max="1026" width="33.42578125" bestFit="1" customWidth="1"/>
    <col min="1027" max="1027" width="49.28515625" bestFit="1" customWidth="1"/>
    <col min="1028" max="1028" width="51.140625" bestFit="1" customWidth="1"/>
    <col min="1029" max="1029" width="38.85546875" bestFit="1" customWidth="1"/>
    <col min="1030" max="1030" width="16.85546875" bestFit="1" customWidth="1"/>
    <col min="1031" max="1031" width="11.85546875" bestFit="1" customWidth="1"/>
    <col min="1032" max="1032" width="15.7109375" bestFit="1" customWidth="1"/>
    <col min="1033" max="1033" width="18.5703125" bestFit="1" customWidth="1"/>
    <col min="1034" max="1034" width="59.28515625" bestFit="1" customWidth="1"/>
    <col min="1036" max="1036" width="13.5703125" bestFit="1" customWidth="1"/>
    <col min="1037" max="1037" width="31.7109375" bestFit="1" customWidth="1"/>
    <col min="1038" max="1038" width="32.42578125" bestFit="1" customWidth="1"/>
    <col min="1039" max="1039" width="50.85546875" bestFit="1" customWidth="1"/>
    <col min="1040" max="1040" width="6.42578125" bestFit="1" customWidth="1"/>
    <col min="1041" max="1041" width="18.140625" bestFit="1" customWidth="1"/>
    <col min="1042" max="1042" width="15.42578125" bestFit="1" customWidth="1"/>
    <col min="1043" max="1043" width="51.5703125" bestFit="1" customWidth="1"/>
    <col min="1044" max="1044" width="43.7109375" bestFit="1" customWidth="1"/>
    <col min="1045" max="1045" width="54" bestFit="1" customWidth="1"/>
    <col min="1046" max="1046" width="19.28515625" bestFit="1" customWidth="1"/>
    <col min="1047" max="1047" width="28.28515625" bestFit="1" customWidth="1"/>
    <col min="1048" max="1048" width="38.85546875" bestFit="1" customWidth="1"/>
    <col min="1049" max="1049" width="28.5703125" bestFit="1" customWidth="1"/>
    <col min="1050" max="1050" width="51.7109375" bestFit="1" customWidth="1"/>
    <col min="1051" max="1051" width="53.140625" bestFit="1" customWidth="1"/>
    <col min="1052" max="1052" width="24.7109375" bestFit="1" customWidth="1"/>
    <col min="1053" max="1053" width="15.5703125" bestFit="1" customWidth="1"/>
    <col min="1054" max="1054" width="43.42578125" bestFit="1" customWidth="1"/>
    <col min="1055" max="1055" width="40.5703125" bestFit="1" customWidth="1"/>
    <col min="1056" max="1056" width="27.85546875" bestFit="1" customWidth="1"/>
    <col min="1057" max="1057" width="49.42578125" bestFit="1" customWidth="1"/>
    <col min="1058" max="1058" width="31.85546875" bestFit="1" customWidth="1"/>
    <col min="1059" max="1059" width="23.140625" bestFit="1" customWidth="1"/>
    <col min="1060" max="1060" width="23.85546875" bestFit="1" customWidth="1"/>
    <col min="1061" max="1061" width="58.140625" bestFit="1" customWidth="1"/>
    <col min="1062" max="1062" width="15.7109375" bestFit="1" customWidth="1"/>
    <col min="1063" max="1063" width="19.140625" bestFit="1" customWidth="1"/>
    <col min="1064" max="1064" width="12.5703125" bestFit="1" customWidth="1"/>
    <col min="1065" max="1065" width="13.7109375" bestFit="1" customWidth="1"/>
    <col min="1066" max="1066" width="35.7109375" bestFit="1" customWidth="1"/>
    <col min="1067" max="1067" width="57.42578125" bestFit="1" customWidth="1"/>
    <col min="1068" max="1068" width="28.5703125" bestFit="1" customWidth="1"/>
    <col min="1069" max="1069" width="47" bestFit="1" customWidth="1"/>
    <col min="1070" max="1070" width="19.28515625" bestFit="1" customWidth="1"/>
    <col min="1071" max="1071" width="16.140625" bestFit="1" customWidth="1"/>
    <col min="1072" max="1072" width="47.140625" bestFit="1" customWidth="1"/>
    <col min="1073" max="1073" width="9" bestFit="1" customWidth="1"/>
    <col min="1074" max="1074" width="23.7109375" bestFit="1" customWidth="1"/>
    <col min="1075" max="1075" width="12" bestFit="1" customWidth="1"/>
    <col min="1076" max="1076" width="25.85546875" bestFit="1" customWidth="1"/>
    <col min="1077" max="1077" width="51" bestFit="1" customWidth="1"/>
    <col min="1078" max="1078" width="18.140625" bestFit="1" customWidth="1"/>
    <col min="1079" max="1079" width="49.5703125" bestFit="1" customWidth="1"/>
    <col min="1080" max="1080" width="26.7109375" bestFit="1" customWidth="1"/>
    <col min="1081" max="1081" width="39" bestFit="1" customWidth="1"/>
    <col min="1082" max="1082" width="32.85546875" bestFit="1" customWidth="1"/>
    <col min="1083" max="1083" width="48.5703125" bestFit="1" customWidth="1"/>
    <col min="1084" max="1084" width="30.140625" bestFit="1" customWidth="1"/>
    <col min="1085" max="1085" width="7" bestFit="1" customWidth="1"/>
    <col min="1086" max="1086" width="51" bestFit="1" customWidth="1"/>
    <col min="1087" max="1087" width="24.42578125" bestFit="1" customWidth="1"/>
    <col min="1088" max="1088" width="48.28515625" bestFit="1" customWidth="1"/>
    <col min="1089" max="1089" width="18.28515625" bestFit="1" customWidth="1"/>
    <col min="1090" max="1090" width="16.140625" bestFit="1" customWidth="1"/>
    <col min="1091" max="1091" width="18.7109375" bestFit="1" customWidth="1"/>
    <col min="1092" max="1092" width="9.28515625" bestFit="1" customWidth="1"/>
    <col min="1093" max="1093" width="33" bestFit="1" customWidth="1"/>
    <col min="1094" max="1094" width="38.5703125" bestFit="1" customWidth="1"/>
    <col min="1095" max="1095" width="45" bestFit="1" customWidth="1"/>
    <col min="1096" max="1096" width="9.85546875" bestFit="1" customWidth="1"/>
    <col min="1097" max="1097" width="13.7109375" bestFit="1" customWidth="1"/>
    <col min="1098" max="1098" width="41.42578125" bestFit="1" customWidth="1"/>
    <col min="1099" max="1099" width="44.28515625" bestFit="1" customWidth="1"/>
    <col min="1100" max="1100" width="31.5703125" bestFit="1" customWidth="1"/>
    <col min="1101" max="1101" width="24" bestFit="1" customWidth="1"/>
    <col min="1102" max="1102" width="22.85546875" bestFit="1" customWidth="1"/>
    <col min="1103" max="1103" width="26.140625" bestFit="1" customWidth="1"/>
    <col min="1104" max="1104" width="58.7109375" bestFit="1" customWidth="1"/>
    <col min="1105" max="1105" width="32.85546875" bestFit="1" customWidth="1"/>
    <col min="1106" max="1106" width="10.42578125" bestFit="1" customWidth="1"/>
    <col min="1107" max="1107" width="49" bestFit="1" customWidth="1"/>
    <col min="1108" max="1108" width="33.140625" bestFit="1" customWidth="1"/>
    <col min="1109" max="1109" width="12.85546875" bestFit="1" customWidth="1"/>
    <col min="1110" max="1110" width="43.28515625" bestFit="1" customWidth="1"/>
    <col min="1111" max="1111" width="52.5703125" bestFit="1" customWidth="1"/>
    <col min="1112" max="1112" width="36.28515625" bestFit="1" customWidth="1"/>
    <col min="1113" max="1113" width="9.7109375" bestFit="1" customWidth="1"/>
    <col min="1114" max="1114" width="15.7109375" bestFit="1" customWidth="1"/>
    <col min="1115" max="1115" width="43.28515625" bestFit="1" customWidth="1"/>
    <col min="1116" max="1116" width="59.7109375" bestFit="1" customWidth="1"/>
    <col min="1117" max="1117" width="18" bestFit="1" customWidth="1"/>
    <col min="1118" max="1118" width="26.28515625" bestFit="1" customWidth="1"/>
    <col min="1119" max="1119" width="52.7109375" bestFit="1" customWidth="1"/>
    <col min="1120" max="1120" width="27.42578125" bestFit="1" customWidth="1"/>
    <col min="1121" max="1121" width="28.85546875" bestFit="1" customWidth="1"/>
    <col min="1122" max="1122" width="29.85546875" bestFit="1" customWidth="1"/>
    <col min="1123" max="1123" width="10.85546875" bestFit="1" customWidth="1"/>
    <col min="1124" max="1124" width="50.140625" bestFit="1" customWidth="1"/>
    <col min="1125" max="1126" width="22.140625" bestFit="1" customWidth="1"/>
    <col min="1127" max="1127" width="46.28515625" bestFit="1" customWidth="1"/>
    <col min="1128" max="1128" width="44" bestFit="1" customWidth="1"/>
    <col min="1129" max="1129" width="10.7109375" bestFit="1" customWidth="1"/>
    <col min="1130" max="1130" width="34.140625" bestFit="1" customWidth="1"/>
    <col min="1131" max="1131" width="50.42578125" bestFit="1" customWidth="1"/>
    <col min="1132" max="1132" width="33.5703125" bestFit="1" customWidth="1"/>
    <col min="1133" max="1133" width="48.85546875" bestFit="1" customWidth="1"/>
    <col min="1134" max="1134" width="20.42578125" bestFit="1" customWidth="1"/>
    <col min="1135" max="1135" width="58.42578125" bestFit="1" customWidth="1"/>
    <col min="1136" max="1136" width="53" bestFit="1" customWidth="1"/>
    <col min="1137" max="1137" width="30.42578125" bestFit="1" customWidth="1"/>
    <col min="1138" max="1138" width="16.140625" bestFit="1" customWidth="1"/>
    <col min="1139" max="1139" width="59.42578125" bestFit="1" customWidth="1"/>
    <col min="1140" max="1140" width="22.140625" bestFit="1" customWidth="1"/>
    <col min="1141" max="1141" width="27.42578125" bestFit="1" customWidth="1"/>
    <col min="1142" max="1142" width="12.5703125" bestFit="1" customWidth="1"/>
    <col min="1143" max="1143" width="43.85546875" bestFit="1" customWidth="1"/>
    <col min="1144" max="1144" width="9.7109375" bestFit="1" customWidth="1"/>
    <col min="1145" max="1145" width="35.7109375" bestFit="1" customWidth="1"/>
    <col min="1146" max="1146" width="34.42578125" bestFit="1" customWidth="1"/>
    <col min="1147" max="1147" width="18.28515625" bestFit="1" customWidth="1"/>
    <col min="1148" max="1148" width="44.42578125" bestFit="1" customWidth="1"/>
    <col min="1149" max="1149" width="37.5703125" bestFit="1" customWidth="1"/>
    <col min="1150" max="1150" width="25.140625" bestFit="1" customWidth="1"/>
    <col min="1151" max="1151" width="26.42578125" bestFit="1" customWidth="1"/>
    <col min="1152" max="1152" width="27.7109375" bestFit="1" customWidth="1"/>
    <col min="1153" max="1153" width="30.7109375" bestFit="1" customWidth="1"/>
    <col min="1154" max="1154" width="17.5703125" bestFit="1" customWidth="1"/>
    <col min="1155" max="1155" width="15.5703125" bestFit="1" customWidth="1"/>
    <col min="1156" max="1156" width="5.85546875" bestFit="1" customWidth="1"/>
    <col min="1157" max="1157" width="10" bestFit="1" customWidth="1"/>
    <col min="1158" max="1158" width="13.140625" bestFit="1" customWidth="1"/>
    <col min="1159" max="1159" width="24" bestFit="1" customWidth="1"/>
    <col min="1160" max="1160" width="33.85546875" bestFit="1" customWidth="1"/>
    <col min="1161" max="1161" width="18.7109375" bestFit="1" customWidth="1"/>
    <col min="1162" max="1162" width="37" bestFit="1" customWidth="1"/>
    <col min="1163" max="1163" width="15.28515625" bestFit="1" customWidth="1"/>
    <col min="1164" max="1164" width="32.140625" bestFit="1" customWidth="1"/>
    <col min="1165" max="1165" width="17.7109375" bestFit="1" customWidth="1"/>
    <col min="1166" max="1166" width="46.42578125" bestFit="1" customWidth="1"/>
    <col min="1167" max="1167" width="39" bestFit="1" customWidth="1"/>
    <col min="1168" max="1168" width="19.28515625" bestFit="1" customWidth="1"/>
    <col min="1169" max="1169" width="22.7109375" bestFit="1" customWidth="1"/>
    <col min="1170" max="1170" width="21.7109375" bestFit="1" customWidth="1"/>
    <col min="1171" max="1171" width="14" bestFit="1" customWidth="1"/>
    <col min="1172" max="1172" width="30.5703125" bestFit="1" customWidth="1"/>
    <col min="1173" max="1173" width="58.7109375" bestFit="1" customWidth="1"/>
    <col min="1174" max="1174" width="56.7109375" bestFit="1" customWidth="1"/>
    <col min="1175" max="1175" width="13.42578125" bestFit="1" customWidth="1"/>
    <col min="1177" max="1177" width="32" bestFit="1" customWidth="1"/>
    <col min="1178" max="1178" width="33.28515625" bestFit="1" customWidth="1"/>
    <col min="1179" max="1179" width="10.7109375" bestFit="1" customWidth="1"/>
    <col min="1180" max="1180" width="40" bestFit="1" customWidth="1"/>
    <col min="1181" max="1181" width="35.5703125" bestFit="1" customWidth="1"/>
    <col min="1182" max="1183" width="29.7109375" bestFit="1" customWidth="1"/>
    <col min="1184" max="1184" width="14" bestFit="1" customWidth="1"/>
    <col min="1185" max="1185" width="20.140625" bestFit="1" customWidth="1"/>
    <col min="1186" max="1186" width="15.140625" bestFit="1" customWidth="1"/>
    <col min="1187" max="1187" width="20.7109375" bestFit="1" customWidth="1"/>
    <col min="1188" max="1188" width="17" bestFit="1" customWidth="1"/>
    <col min="1189" max="1189" width="30.5703125" bestFit="1" customWidth="1"/>
    <col min="1190" max="1190" width="22.28515625" bestFit="1" customWidth="1"/>
    <col min="1191" max="1191" width="39" bestFit="1" customWidth="1"/>
    <col min="1192" max="1192" width="15.7109375" bestFit="1" customWidth="1"/>
    <col min="1193" max="1193" width="15.42578125" bestFit="1" customWidth="1"/>
    <col min="1194" max="1194" width="24.28515625" bestFit="1" customWidth="1"/>
    <col min="1195" max="1195" width="31.5703125" bestFit="1" customWidth="1"/>
    <col min="1196" max="1196" width="18.42578125" bestFit="1" customWidth="1"/>
    <col min="1197" max="1197" width="52.28515625" bestFit="1" customWidth="1"/>
    <col min="1198" max="1198" width="31" bestFit="1" customWidth="1"/>
    <col min="1199" max="1199" width="15.140625" bestFit="1" customWidth="1"/>
    <col min="1200" max="1200" width="11" bestFit="1" customWidth="1"/>
    <col min="1201" max="1201" width="53.42578125" bestFit="1" customWidth="1"/>
    <col min="1202" max="1202" width="41.28515625" bestFit="1" customWidth="1"/>
    <col min="1203" max="1203" width="13.42578125" bestFit="1" customWidth="1"/>
    <col min="1204" max="1204" width="20.7109375" bestFit="1" customWidth="1"/>
    <col min="1205" max="1205" width="6" bestFit="1" customWidth="1"/>
    <col min="1206" max="1206" width="20.85546875" bestFit="1" customWidth="1"/>
    <col min="1207" max="1207" width="49.28515625" bestFit="1" customWidth="1"/>
    <col min="1208" max="1208" width="19" bestFit="1" customWidth="1"/>
    <col min="1209" max="1209" width="51.28515625" bestFit="1" customWidth="1"/>
    <col min="1210" max="1210" width="32.7109375" bestFit="1" customWidth="1"/>
    <col min="1211" max="1211" width="27" bestFit="1" customWidth="1"/>
    <col min="1212" max="1212" width="15.5703125" bestFit="1" customWidth="1"/>
    <col min="1213" max="1213" width="18.7109375" bestFit="1" customWidth="1"/>
    <col min="1214" max="1214" width="6" bestFit="1" customWidth="1"/>
    <col min="1215" max="1215" width="10.140625" bestFit="1" customWidth="1"/>
    <col min="1216" max="1216" width="50.42578125" bestFit="1" customWidth="1"/>
    <col min="1217" max="1217" width="34.7109375" bestFit="1" customWidth="1"/>
    <col min="1218" max="1218" width="40.85546875" bestFit="1" customWidth="1"/>
    <col min="1219" max="1219" width="41.140625" bestFit="1" customWidth="1"/>
    <col min="1220" max="1220" width="38.140625" bestFit="1" customWidth="1"/>
    <col min="1221" max="1221" width="28.28515625" bestFit="1" customWidth="1"/>
    <col min="1222" max="1222" width="16.140625" bestFit="1" customWidth="1"/>
    <col min="1223" max="1223" width="40" bestFit="1" customWidth="1"/>
    <col min="1224" max="1224" width="55.28515625" bestFit="1" customWidth="1"/>
    <col min="1225" max="1225" width="52.42578125" bestFit="1" customWidth="1"/>
    <col min="1226" max="1226" width="46.28515625" bestFit="1" customWidth="1"/>
    <col min="1227" max="1227" width="18.7109375" bestFit="1" customWidth="1"/>
    <col min="1228" max="1228" width="18.5703125" bestFit="1" customWidth="1"/>
    <col min="1229" max="1229" width="45" bestFit="1" customWidth="1"/>
    <col min="1230" max="1230" width="42.5703125" bestFit="1" customWidth="1"/>
    <col min="1231" max="1231" width="35.140625" bestFit="1" customWidth="1"/>
    <col min="1232" max="1232" width="7" bestFit="1" customWidth="1"/>
    <col min="1233" max="1233" width="36.42578125" bestFit="1" customWidth="1"/>
    <col min="1234" max="1234" width="16.85546875" bestFit="1" customWidth="1"/>
    <col min="1235" max="1235" width="22.5703125" bestFit="1" customWidth="1"/>
    <col min="1236" max="1236" width="6" bestFit="1" customWidth="1"/>
    <col min="1237" max="1237" width="58.42578125" bestFit="1" customWidth="1"/>
    <col min="1238" max="1238" width="51.5703125" bestFit="1" customWidth="1"/>
    <col min="1239" max="1239" width="50" bestFit="1" customWidth="1"/>
    <col min="1240" max="1240" width="47.140625" bestFit="1" customWidth="1"/>
    <col min="1241" max="1241" width="19.42578125" bestFit="1" customWidth="1"/>
    <col min="1242" max="1242" width="31" bestFit="1" customWidth="1"/>
    <col min="1243" max="1243" width="42.28515625" bestFit="1" customWidth="1"/>
    <col min="1244" max="1244" width="22.85546875" bestFit="1" customWidth="1"/>
    <col min="1245" max="1245" width="52.85546875" bestFit="1" customWidth="1"/>
    <col min="1246" max="1246" width="14.85546875" bestFit="1" customWidth="1"/>
    <col min="1247" max="1247" width="43.42578125" bestFit="1" customWidth="1"/>
    <col min="1248" max="1248" width="45.85546875" bestFit="1" customWidth="1"/>
    <col min="1249" max="1249" width="28.140625" bestFit="1" customWidth="1"/>
    <col min="1250" max="1250" width="16.85546875" bestFit="1" customWidth="1"/>
    <col min="1251" max="1251" width="52.5703125" bestFit="1" customWidth="1"/>
    <col min="1252" max="1252" width="16.5703125" bestFit="1" customWidth="1"/>
    <col min="1253" max="1253" width="27.28515625" bestFit="1" customWidth="1"/>
    <col min="1254" max="1254" width="15.140625" bestFit="1" customWidth="1"/>
    <col min="1255" max="1255" width="57" bestFit="1" customWidth="1"/>
    <col min="1256" max="1256" width="25.140625" bestFit="1" customWidth="1"/>
    <col min="1257" max="1257" width="36.7109375" bestFit="1" customWidth="1"/>
    <col min="1258" max="1258" width="55.85546875" bestFit="1" customWidth="1"/>
    <col min="1259" max="1259" width="35.42578125" bestFit="1" customWidth="1"/>
    <col min="1260" max="1260" width="25.85546875" bestFit="1" customWidth="1"/>
    <col min="1261" max="1261" width="24.28515625" bestFit="1" customWidth="1"/>
    <col min="1262" max="1262" width="24.140625" bestFit="1" customWidth="1"/>
    <col min="1263" max="1263" width="52.85546875" bestFit="1" customWidth="1"/>
    <col min="1264" max="1264" width="56.140625" bestFit="1" customWidth="1"/>
    <col min="1265" max="1265" width="51.5703125" bestFit="1" customWidth="1"/>
    <col min="1266" max="1266" width="38.140625" bestFit="1" customWidth="1"/>
    <col min="1267" max="1267" width="35.42578125" bestFit="1" customWidth="1"/>
    <col min="1268" max="1268" width="24.140625" bestFit="1" customWidth="1"/>
    <col min="1269" max="1269" width="7" bestFit="1" customWidth="1"/>
    <col min="1270" max="1270" width="13.7109375" bestFit="1" customWidth="1"/>
    <col min="1271" max="1271" width="22.7109375" bestFit="1" customWidth="1"/>
    <col min="1272" max="1272" width="14.7109375" bestFit="1" customWidth="1"/>
    <col min="1273" max="1273" width="28.7109375" bestFit="1" customWidth="1"/>
    <col min="1274" max="1274" width="43.28515625" bestFit="1" customWidth="1"/>
    <col min="1275" max="1275" width="59.85546875" bestFit="1" customWidth="1"/>
    <col min="1276" max="1276" width="30.140625" bestFit="1" customWidth="1"/>
    <col min="1277" max="1277" width="11.28515625" bestFit="1" customWidth="1"/>
    <col min="1278" max="1278" width="42.42578125" bestFit="1" customWidth="1"/>
    <col min="1279" max="1279" width="45.5703125" bestFit="1" customWidth="1"/>
    <col min="1280" max="1280" width="54.5703125" bestFit="1" customWidth="1"/>
    <col min="1281" max="1281" width="23.5703125" bestFit="1" customWidth="1"/>
    <col min="1282" max="1282" width="36.5703125" bestFit="1" customWidth="1"/>
    <col min="1283" max="1284" width="24.85546875" bestFit="1" customWidth="1"/>
    <col min="1285" max="1285" width="26.5703125" bestFit="1" customWidth="1"/>
    <col min="1286" max="1286" width="37.5703125" bestFit="1" customWidth="1"/>
    <col min="1287" max="1287" width="44.42578125" bestFit="1" customWidth="1"/>
    <col min="1288" max="1288" width="45.85546875" bestFit="1" customWidth="1"/>
    <col min="1289" max="1289" width="23.42578125" bestFit="1" customWidth="1"/>
    <col min="1290" max="1290" width="30.5703125" bestFit="1" customWidth="1"/>
    <col min="1291" max="1291" width="45.140625" bestFit="1" customWidth="1"/>
    <col min="1292" max="1292" width="13.28515625" bestFit="1" customWidth="1"/>
    <col min="1293" max="1293" width="23.28515625" bestFit="1" customWidth="1"/>
    <col min="1294" max="1294" width="5" bestFit="1" customWidth="1"/>
    <col min="1295" max="1295" width="59.140625" bestFit="1" customWidth="1"/>
    <col min="1296" max="1296" width="23.85546875" bestFit="1" customWidth="1"/>
    <col min="1297" max="1297" width="16.7109375" bestFit="1" customWidth="1"/>
    <col min="1298" max="1298" width="53.140625" bestFit="1" customWidth="1"/>
    <col min="1299" max="1299" width="12.7109375" bestFit="1" customWidth="1"/>
    <col min="1300" max="1300" width="6" bestFit="1" customWidth="1"/>
    <col min="1301" max="1301" width="43.85546875" bestFit="1" customWidth="1"/>
    <col min="1302" max="1302" width="26.42578125" bestFit="1" customWidth="1"/>
    <col min="1303" max="1303" width="53.7109375" bestFit="1" customWidth="1"/>
    <col min="1304" max="1304" width="32.5703125" bestFit="1" customWidth="1"/>
    <col min="1305" max="1305" width="55.140625" bestFit="1" customWidth="1"/>
    <col min="1306" max="1306" width="20.7109375" bestFit="1" customWidth="1"/>
    <col min="1307" max="1307" width="53" bestFit="1" customWidth="1"/>
    <col min="1308" max="1308" width="56.42578125" bestFit="1" customWidth="1"/>
    <col min="1309" max="1309" width="20.5703125" bestFit="1" customWidth="1"/>
    <col min="1310" max="1310" width="48.5703125" bestFit="1" customWidth="1"/>
    <col min="1311" max="1311" width="11.7109375" bestFit="1" customWidth="1"/>
    <col min="1312" max="1312" width="21.140625" bestFit="1" customWidth="1"/>
    <col min="1313" max="1313" width="39.7109375" bestFit="1" customWidth="1"/>
    <col min="1314" max="1314" width="18.140625" bestFit="1" customWidth="1"/>
    <col min="1315" max="1315" width="16.42578125" bestFit="1" customWidth="1"/>
    <col min="1316" max="1316" width="22.28515625" bestFit="1" customWidth="1"/>
    <col min="1317" max="1317" width="57" bestFit="1" customWidth="1"/>
    <col min="1318" max="1318" width="28.7109375" bestFit="1" customWidth="1"/>
    <col min="1319" max="1319" width="8.7109375" bestFit="1" customWidth="1"/>
    <col min="1320" max="1320" width="16.42578125" bestFit="1" customWidth="1"/>
    <col min="1321" max="1321" width="58.7109375" bestFit="1" customWidth="1"/>
    <col min="1322" max="1322" width="38.140625" bestFit="1" customWidth="1"/>
    <col min="1323" max="1323" width="42.5703125" bestFit="1" customWidth="1"/>
    <col min="1324" max="1324" width="58" bestFit="1" customWidth="1"/>
    <col min="1325" max="1325" width="48" bestFit="1" customWidth="1"/>
    <col min="1326" max="1326" width="34" bestFit="1" customWidth="1"/>
    <col min="1327" max="1327" width="52.85546875" bestFit="1" customWidth="1"/>
    <col min="1328" max="1328" width="51.7109375" bestFit="1" customWidth="1"/>
    <col min="1329" max="1329" width="44.28515625" bestFit="1" customWidth="1"/>
    <col min="1330" max="1330" width="24.140625" bestFit="1" customWidth="1"/>
    <col min="1331" max="1331" width="32" bestFit="1" customWidth="1"/>
    <col min="1332" max="1332" width="21.42578125" bestFit="1" customWidth="1"/>
    <col min="1333" max="1333" width="55.28515625" bestFit="1" customWidth="1"/>
    <col min="1334" max="1334" width="43.85546875" bestFit="1" customWidth="1"/>
    <col min="1335" max="1335" width="18" bestFit="1" customWidth="1"/>
    <col min="1336" max="1336" width="15.42578125" bestFit="1" customWidth="1"/>
    <col min="1337" max="1337" width="15.28515625" bestFit="1" customWidth="1"/>
    <col min="1338" max="1338" width="39.28515625" bestFit="1" customWidth="1"/>
    <col min="1339" max="1339" width="7.140625" bestFit="1" customWidth="1"/>
    <col min="1340" max="1340" width="22.28515625" bestFit="1" customWidth="1"/>
    <col min="1341" max="1341" width="19.85546875" bestFit="1" customWidth="1"/>
    <col min="1342" max="1342" width="46.5703125" bestFit="1" customWidth="1"/>
    <col min="1343" max="1343" width="53.42578125" bestFit="1" customWidth="1"/>
    <col min="1344" max="1344" width="58.85546875" bestFit="1" customWidth="1"/>
    <col min="1345" max="1345" width="51" bestFit="1" customWidth="1"/>
    <col min="1347" max="1347" width="35.5703125" bestFit="1" customWidth="1"/>
    <col min="1348" max="1348" width="53.7109375" bestFit="1" customWidth="1"/>
    <col min="1349" max="1349" width="24" bestFit="1" customWidth="1"/>
    <col min="1350" max="1350" width="55.42578125" bestFit="1" customWidth="1"/>
    <col min="1351" max="1351" width="36.28515625" bestFit="1" customWidth="1"/>
    <col min="1352" max="1352" width="7" bestFit="1" customWidth="1"/>
    <col min="1353" max="1353" width="53.85546875" bestFit="1" customWidth="1"/>
    <col min="1354" max="1354" width="25.28515625" bestFit="1" customWidth="1"/>
    <col min="1355" max="1355" width="36.7109375" bestFit="1" customWidth="1"/>
    <col min="1356" max="1356" width="26.85546875" bestFit="1" customWidth="1"/>
    <col min="1357" max="1357" width="21" bestFit="1" customWidth="1"/>
    <col min="1358" max="1358" width="56.28515625" bestFit="1" customWidth="1"/>
    <col min="1359" max="1359" width="26.42578125" bestFit="1" customWidth="1"/>
    <col min="1360" max="1360" width="22" bestFit="1" customWidth="1"/>
    <col min="1361" max="1361" width="15.85546875" bestFit="1" customWidth="1"/>
    <col min="1362" max="1362" width="21.140625" bestFit="1" customWidth="1"/>
    <col min="1363" max="1363" width="11.140625" bestFit="1" customWidth="1"/>
    <col min="1364" max="1364" width="47.28515625" bestFit="1" customWidth="1"/>
    <col min="1365" max="1365" width="28" bestFit="1" customWidth="1"/>
    <col min="1366" max="1366" width="20.7109375" bestFit="1" customWidth="1"/>
    <col min="1367" max="1367" width="21.85546875" bestFit="1" customWidth="1"/>
    <col min="1368" max="1368" width="18.5703125" bestFit="1" customWidth="1"/>
    <col min="1369" max="1369" width="47.85546875" bestFit="1" customWidth="1"/>
    <col min="1370" max="1370" width="41.140625" bestFit="1" customWidth="1"/>
    <col min="1371" max="1371" width="55.7109375" bestFit="1" customWidth="1"/>
    <col min="1372" max="1372" width="12.42578125" bestFit="1" customWidth="1"/>
    <col min="1373" max="1373" width="22.7109375" bestFit="1" customWidth="1"/>
    <col min="1374" max="1374" width="34.7109375" bestFit="1" customWidth="1"/>
    <col min="1375" max="1375" width="47.140625" bestFit="1" customWidth="1"/>
    <col min="1376" max="1376" width="39.5703125" bestFit="1" customWidth="1"/>
    <col min="1377" max="1377" width="29.28515625" bestFit="1" customWidth="1"/>
    <col min="1378" max="1378" width="41.140625" bestFit="1" customWidth="1"/>
    <col min="1379" max="1379" width="44.42578125" bestFit="1" customWidth="1"/>
    <col min="1380" max="1380" width="48.85546875" bestFit="1" customWidth="1"/>
    <col min="1381" max="1381" width="58.28515625" bestFit="1" customWidth="1"/>
    <col min="1382" max="1382" width="45.85546875" bestFit="1" customWidth="1"/>
    <col min="1383" max="1383" width="11.28515625" bestFit="1" customWidth="1"/>
    <col min="1384" max="1384" width="57.140625" bestFit="1" customWidth="1"/>
    <col min="1385" max="1385" width="7.140625" bestFit="1" customWidth="1"/>
    <col min="1386" max="1386" width="59" bestFit="1" customWidth="1"/>
    <col min="1387" max="1387" width="22.42578125" bestFit="1" customWidth="1"/>
    <col min="1388" max="1388" width="33.28515625" bestFit="1" customWidth="1"/>
    <col min="1389" max="1389" width="52.85546875" bestFit="1" customWidth="1"/>
    <col min="1390" max="1390" width="55.85546875" bestFit="1" customWidth="1"/>
    <col min="1391" max="1391" width="18.5703125" bestFit="1" customWidth="1"/>
    <col min="1392" max="1392" width="8.42578125" bestFit="1" customWidth="1"/>
    <col min="1393" max="1393" width="40.42578125" bestFit="1" customWidth="1"/>
    <col min="1394" max="1394" width="31" bestFit="1" customWidth="1"/>
    <col min="1395" max="1395" width="30.7109375" bestFit="1" customWidth="1"/>
    <col min="1396" max="1396" width="37.28515625" bestFit="1" customWidth="1"/>
    <col min="1397" max="1397" width="14" bestFit="1" customWidth="1"/>
    <col min="1398" max="1398" width="20.85546875" bestFit="1" customWidth="1"/>
    <col min="1399" max="1399" width="57" bestFit="1" customWidth="1"/>
    <col min="1400" max="1400" width="39.140625" bestFit="1" customWidth="1"/>
    <col min="1401" max="1401" width="31.140625" bestFit="1" customWidth="1"/>
    <col min="1402" max="1402" width="34.42578125" bestFit="1" customWidth="1"/>
    <col min="1403" max="1403" width="24.140625" bestFit="1" customWidth="1"/>
    <col min="1404" max="1404" width="45.140625" bestFit="1" customWidth="1"/>
    <col min="1405" max="1405" width="13.28515625" bestFit="1" customWidth="1"/>
    <col min="1406" max="1406" width="43.85546875" bestFit="1" customWidth="1"/>
    <col min="1407" max="1407" width="43.28515625" bestFit="1" customWidth="1"/>
    <col min="1408" max="1408" width="34.140625" bestFit="1" customWidth="1"/>
    <col min="1409" max="1409" width="33.140625" bestFit="1" customWidth="1"/>
    <col min="1410" max="1410" width="44.42578125" bestFit="1" customWidth="1"/>
    <col min="1411" max="1411" width="13.85546875" bestFit="1" customWidth="1"/>
    <col min="1412" max="1412" width="17.85546875" bestFit="1" customWidth="1"/>
    <col min="1413" max="1413" width="10.42578125" bestFit="1" customWidth="1"/>
    <col min="1414" max="1414" width="34" bestFit="1" customWidth="1"/>
    <col min="1415" max="1415" width="45.140625" bestFit="1" customWidth="1"/>
    <col min="1416" max="1416" width="22.85546875" bestFit="1" customWidth="1"/>
    <col min="1417" max="1417" width="40.85546875" bestFit="1" customWidth="1"/>
    <col min="1418" max="1418" width="22.85546875" bestFit="1" customWidth="1"/>
    <col min="1419" max="1419" width="34.140625" bestFit="1" customWidth="1"/>
    <col min="1420" max="1420" width="34.42578125" bestFit="1" customWidth="1"/>
    <col min="1421" max="1421" width="47.140625" bestFit="1" customWidth="1"/>
    <col min="1422" max="1422" width="39.7109375" bestFit="1" customWidth="1"/>
    <col min="1423" max="1423" width="40.42578125" bestFit="1" customWidth="1"/>
    <col min="1424" max="1424" width="13.42578125" bestFit="1" customWidth="1"/>
    <col min="1425" max="1425" width="43.28515625" bestFit="1" customWidth="1"/>
    <col min="1426" max="1426" width="22.5703125" bestFit="1" customWidth="1"/>
    <col min="1427" max="1427" width="10.28515625" bestFit="1" customWidth="1"/>
    <col min="1428" max="1428" width="43.140625" bestFit="1" customWidth="1"/>
    <col min="1429" max="1429" width="10.5703125" bestFit="1" customWidth="1"/>
    <col min="1430" max="1430" width="48.42578125" bestFit="1" customWidth="1"/>
    <col min="1431" max="1431" width="41.85546875" bestFit="1" customWidth="1"/>
    <col min="1432" max="1432" width="57.7109375" bestFit="1" customWidth="1"/>
    <col min="1433" max="1433" width="31.140625" bestFit="1" customWidth="1"/>
    <col min="1434" max="1434" width="59.140625" bestFit="1" customWidth="1"/>
    <col min="1435" max="1435" width="23.5703125" bestFit="1" customWidth="1"/>
    <col min="1436" max="1436" width="37" bestFit="1" customWidth="1"/>
    <col min="1437" max="1437" width="35.42578125" bestFit="1" customWidth="1"/>
    <col min="1438" max="1438" width="14.28515625" bestFit="1" customWidth="1"/>
    <col min="1439" max="1439" width="21.85546875" bestFit="1" customWidth="1"/>
    <col min="1440" max="1440" width="27.7109375" bestFit="1" customWidth="1"/>
    <col min="1441" max="1441" width="19.140625" bestFit="1" customWidth="1"/>
    <col min="1442" max="1442" width="23.85546875" bestFit="1" customWidth="1"/>
    <col min="1443" max="1443" width="56" bestFit="1" customWidth="1"/>
    <col min="1444" max="1444" width="32.28515625" bestFit="1" customWidth="1"/>
    <col min="1445" max="1445" width="38" bestFit="1" customWidth="1"/>
    <col min="1446" max="1446" width="21.42578125" bestFit="1" customWidth="1"/>
    <col min="1447" max="1447" width="19.28515625" bestFit="1" customWidth="1"/>
    <col min="1448" max="1448" width="51.85546875" bestFit="1" customWidth="1"/>
    <col min="1449" max="1449" width="11.28515625" bestFit="1" customWidth="1"/>
    <col min="1450" max="1450" width="47.5703125" bestFit="1" customWidth="1"/>
    <col min="1451" max="1451" width="36.140625" bestFit="1" customWidth="1"/>
    <col min="1452" max="1452" width="38.5703125" bestFit="1" customWidth="1"/>
    <col min="1453" max="1453" width="13.7109375" bestFit="1" customWidth="1"/>
    <col min="1454" max="1454" width="37.5703125" bestFit="1" customWidth="1"/>
    <col min="1455" max="1455" width="25.28515625" bestFit="1" customWidth="1"/>
    <col min="1456" max="1456" width="55.28515625" bestFit="1" customWidth="1"/>
    <col min="1457" max="1457" width="11.140625" bestFit="1" customWidth="1"/>
    <col min="1458" max="1458" width="51.140625" bestFit="1" customWidth="1"/>
    <col min="1459" max="1459" width="17" bestFit="1" customWidth="1"/>
    <col min="1460" max="1460" width="38" bestFit="1" customWidth="1"/>
    <col min="1461" max="1461" width="52.140625" bestFit="1" customWidth="1"/>
    <col min="1462" max="1462" width="32.28515625" bestFit="1" customWidth="1"/>
    <col min="1463" max="1463" width="15.28515625" bestFit="1" customWidth="1"/>
    <col min="1464" max="1464" width="18.85546875" bestFit="1" customWidth="1"/>
    <col min="1465" max="1465" width="56.5703125" bestFit="1" customWidth="1"/>
    <col min="1466" max="1466" width="33.28515625" bestFit="1" customWidth="1"/>
    <col min="1467" max="1467" width="12.42578125" bestFit="1" customWidth="1"/>
    <col min="1468" max="1468" width="9.5703125" bestFit="1" customWidth="1"/>
    <col min="1469" max="1469" width="42.85546875" bestFit="1" customWidth="1"/>
    <col min="1470" max="1470" width="25.5703125" bestFit="1" customWidth="1"/>
    <col min="1471" max="1471" width="24.7109375" bestFit="1" customWidth="1"/>
    <col min="1472" max="1472" width="10.85546875" bestFit="1" customWidth="1"/>
    <col min="1473" max="1473" width="16.42578125" bestFit="1" customWidth="1"/>
    <col min="1474" max="1474" width="18.5703125" bestFit="1" customWidth="1"/>
    <col min="1475" max="1475" width="18.28515625" bestFit="1" customWidth="1"/>
    <col min="1476" max="1476" width="36.42578125" bestFit="1" customWidth="1"/>
    <col min="1477" max="1477" width="35" bestFit="1" customWidth="1"/>
    <col min="1478" max="1478" width="47.28515625" bestFit="1" customWidth="1"/>
    <col min="1479" max="1479" width="19" bestFit="1" customWidth="1"/>
    <col min="1480" max="1480" width="36.140625" bestFit="1" customWidth="1"/>
    <col min="1481" max="1481" width="9.85546875" bestFit="1" customWidth="1"/>
    <col min="1482" max="1482" width="10.85546875" bestFit="1" customWidth="1"/>
    <col min="1483" max="1483" width="59.140625" bestFit="1" customWidth="1"/>
    <col min="1484" max="1484" width="30.5703125" bestFit="1" customWidth="1"/>
    <col min="1485" max="1485" width="22" bestFit="1" customWidth="1"/>
    <col min="1486" max="1486" width="53.7109375" bestFit="1" customWidth="1"/>
    <col min="1487" max="1487" width="20.140625" bestFit="1" customWidth="1"/>
    <col min="1488" max="1488" width="54.140625" bestFit="1" customWidth="1"/>
    <col min="1489" max="1489" width="51.28515625" bestFit="1" customWidth="1"/>
    <col min="1490" max="1490" width="15" bestFit="1" customWidth="1"/>
    <col min="1491" max="1491" width="19.28515625" bestFit="1" customWidth="1"/>
    <col min="1492" max="1492" width="9.42578125" bestFit="1" customWidth="1"/>
    <col min="1493" max="1493" width="50" bestFit="1" customWidth="1"/>
    <col min="1494" max="1494" width="41.7109375" bestFit="1" customWidth="1"/>
    <col min="1495" max="1495" width="31.28515625" bestFit="1" customWidth="1"/>
    <col min="1496" max="1496" width="26" bestFit="1" customWidth="1"/>
    <col min="1497" max="1497" width="40.42578125" bestFit="1" customWidth="1"/>
    <col min="1498" max="1498" width="22.5703125" bestFit="1" customWidth="1"/>
    <col min="1499" max="1499" width="53.7109375" bestFit="1" customWidth="1"/>
    <col min="1500" max="1500" width="60.140625" bestFit="1" customWidth="1"/>
    <col min="1501" max="1501" width="30.42578125" bestFit="1" customWidth="1"/>
    <col min="1502" max="1502" width="9.42578125" bestFit="1" customWidth="1"/>
    <col min="1503" max="1503" width="11.28515625" bestFit="1" customWidth="1"/>
    <col min="1504" max="1504" width="35.7109375" bestFit="1" customWidth="1"/>
    <col min="1505" max="1505" width="31.42578125" bestFit="1" customWidth="1"/>
    <col min="1506" max="1506" width="11.140625" bestFit="1" customWidth="1"/>
    <col min="1507" max="1507" width="15.7109375" bestFit="1" customWidth="1"/>
    <col min="1508" max="1508" width="37" bestFit="1" customWidth="1"/>
    <col min="1509" max="1509" width="33.85546875" bestFit="1" customWidth="1"/>
    <col min="1510" max="1510" width="6.140625" bestFit="1" customWidth="1"/>
    <col min="1511" max="1511" width="19.28515625" bestFit="1" customWidth="1"/>
    <col min="1512" max="1512" width="34" bestFit="1" customWidth="1"/>
    <col min="1513" max="1513" width="15.7109375" bestFit="1" customWidth="1"/>
    <col min="1514" max="1514" width="34.140625" bestFit="1" customWidth="1"/>
    <col min="1515" max="1515" width="51.42578125" bestFit="1" customWidth="1"/>
    <col min="1516" max="1516" width="16" bestFit="1" customWidth="1"/>
    <col min="1517" max="1517" width="23.140625" bestFit="1" customWidth="1"/>
    <col min="1518" max="1518" width="48.140625" bestFit="1" customWidth="1"/>
    <col min="1519" max="1519" width="27.28515625" bestFit="1" customWidth="1"/>
    <col min="1520" max="1520" width="21" bestFit="1" customWidth="1"/>
    <col min="1521" max="1521" width="33.42578125" bestFit="1" customWidth="1"/>
    <col min="1522" max="1522" width="51.140625" bestFit="1" customWidth="1"/>
    <col min="1523" max="1523" width="27.85546875" bestFit="1" customWidth="1"/>
    <col min="1524" max="1524" width="60.28515625" bestFit="1" customWidth="1"/>
    <col min="1525" max="1525" width="39.85546875" bestFit="1" customWidth="1"/>
    <col min="1526" max="1526" width="60.7109375" bestFit="1" customWidth="1"/>
    <col min="1527" max="1527" width="51.42578125" bestFit="1" customWidth="1"/>
    <col min="1528" max="1528" width="48.7109375" bestFit="1" customWidth="1"/>
    <col min="1529" max="1529" width="24.42578125" bestFit="1" customWidth="1"/>
    <col min="1530" max="1530" width="39.42578125" bestFit="1" customWidth="1"/>
    <col min="1531" max="1531" width="56.85546875" bestFit="1" customWidth="1"/>
    <col min="1532" max="1532" width="52.85546875" bestFit="1" customWidth="1"/>
    <col min="1533" max="1533" width="18.5703125" bestFit="1" customWidth="1"/>
    <col min="1534" max="1534" width="23.7109375" bestFit="1" customWidth="1"/>
    <col min="1535" max="1535" width="44.28515625" bestFit="1" customWidth="1"/>
    <col min="1536" max="1536" width="30.42578125" bestFit="1" customWidth="1"/>
    <col min="1537" max="1537" width="18.28515625" bestFit="1" customWidth="1"/>
    <col min="1538" max="1538" width="34.42578125" bestFit="1" customWidth="1"/>
    <col min="1539" max="1539" width="39.140625" bestFit="1" customWidth="1"/>
    <col min="1540" max="1540" width="35" bestFit="1" customWidth="1"/>
    <col min="1541" max="1541" width="55.140625" bestFit="1" customWidth="1"/>
    <col min="1542" max="1542" width="49" bestFit="1" customWidth="1"/>
    <col min="1543" max="1543" width="8.85546875" bestFit="1" customWidth="1"/>
    <col min="1544" max="1544" width="24.85546875" bestFit="1" customWidth="1"/>
    <col min="1545" max="1545" width="48" bestFit="1" customWidth="1"/>
    <col min="1546" max="1546" width="60.28515625" bestFit="1" customWidth="1"/>
    <col min="1547" max="1547" width="20.7109375" bestFit="1" customWidth="1"/>
    <col min="1548" max="1548" width="36" bestFit="1" customWidth="1"/>
    <col min="1549" max="1549" width="27.7109375" bestFit="1" customWidth="1"/>
    <col min="1550" max="1550" width="49.42578125" bestFit="1" customWidth="1"/>
    <col min="1551" max="1551" width="18.5703125" bestFit="1" customWidth="1"/>
    <col min="1552" max="1552" width="15" bestFit="1" customWidth="1"/>
    <col min="1553" max="1554" width="38.28515625" bestFit="1" customWidth="1"/>
    <col min="1555" max="1555" width="42.42578125" bestFit="1" customWidth="1"/>
    <col min="1556" max="1556" width="27.28515625" bestFit="1" customWidth="1"/>
    <col min="1557" max="1557" width="38.7109375" bestFit="1" customWidth="1"/>
    <col min="1558" max="1558" width="27.42578125" bestFit="1" customWidth="1"/>
    <col min="1559" max="1559" width="16.7109375" bestFit="1" customWidth="1"/>
    <col min="1560" max="1560" width="17.5703125" bestFit="1" customWidth="1"/>
    <col min="1561" max="1561" width="39" bestFit="1" customWidth="1"/>
    <col min="1562" max="1562" width="34.140625" bestFit="1" customWidth="1"/>
    <col min="1563" max="1563" width="27.42578125" bestFit="1" customWidth="1"/>
    <col min="1564" max="1564" width="33" bestFit="1" customWidth="1"/>
    <col min="1565" max="1565" width="34.85546875" bestFit="1" customWidth="1"/>
    <col min="1566" max="1566" width="46.5703125" bestFit="1" customWidth="1"/>
    <col min="1567" max="1567" width="33" bestFit="1" customWidth="1"/>
    <col min="1568" max="1568" width="32.5703125" bestFit="1" customWidth="1"/>
    <col min="1569" max="1569" width="26.85546875" bestFit="1" customWidth="1"/>
    <col min="1570" max="1570" width="36.28515625" bestFit="1" customWidth="1"/>
    <col min="1571" max="1571" width="22.140625" bestFit="1" customWidth="1"/>
    <col min="1572" max="1572" width="26.42578125" bestFit="1" customWidth="1"/>
    <col min="1573" max="1573" width="23" bestFit="1" customWidth="1"/>
    <col min="1574" max="1574" width="56.85546875" bestFit="1" customWidth="1"/>
    <col min="1575" max="1575" width="22.5703125" bestFit="1" customWidth="1"/>
    <col min="1576" max="1576" width="20" bestFit="1" customWidth="1"/>
    <col min="1577" max="1577" width="10.7109375" bestFit="1" customWidth="1"/>
    <col min="1578" max="1578" width="12.140625" bestFit="1" customWidth="1"/>
    <col min="1579" max="1579" width="30.28515625" bestFit="1" customWidth="1"/>
    <col min="1580" max="1580" width="17" bestFit="1" customWidth="1"/>
    <col min="1581" max="1581" width="23.7109375" bestFit="1" customWidth="1"/>
    <col min="1582" max="1582" width="32" bestFit="1" customWidth="1"/>
    <col min="1583" max="1583" width="26.5703125" bestFit="1" customWidth="1"/>
    <col min="1584" max="1584" width="57.42578125" bestFit="1" customWidth="1"/>
    <col min="1585" max="1585" width="26.7109375" bestFit="1" customWidth="1"/>
    <col min="1586" max="1586" width="44" bestFit="1" customWidth="1"/>
    <col min="1587" max="1587" width="55" bestFit="1" customWidth="1"/>
    <col min="1588" max="1588" width="23.85546875" bestFit="1" customWidth="1"/>
    <col min="1589" max="1589" width="17.85546875" bestFit="1" customWidth="1"/>
    <col min="1590" max="1590" width="12.42578125" bestFit="1" customWidth="1"/>
    <col min="1591" max="1591" width="18" bestFit="1" customWidth="1"/>
    <col min="1592" max="1592" width="53.42578125" bestFit="1" customWidth="1"/>
    <col min="1593" max="1593" width="53.140625" bestFit="1" customWidth="1"/>
    <col min="1594" max="1594" width="13.5703125" bestFit="1" customWidth="1"/>
    <col min="1595" max="1595" width="40.42578125" bestFit="1" customWidth="1"/>
    <col min="1596" max="1596" width="42.140625" bestFit="1" customWidth="1"/>
    <col min="1597" max="1597" width="43.28515625" bestFit="1" customWidth="1"/>
    <col min="1598" max="1598" width="46.7109375" bestFit="1" customWidth="1"/>
    <col min="1599" max="1599" width="30.42578125" bestFit="1" customWidth="1"/>
    <col min="1600" max="1600" width="20.85546875" bestFit="1" customWidth="1"/>
    <col min="1601" max="1601" width="43.85546875" bestFit="1" customWidth="1"/>
    <col min="1602" max="1602" width="21.7109375" bestFit="1" customWidth="1"/>
    <col min="1603" max="1603" width="10.85546875" bestFit="1" customWidth="1"/>
    <col min="1604" max="1604" width="19.140625" bestFit="1" customWidth="1"/>
    <col min="1605" max="1605" width="53.5703125" bestFit="1" customWidth="1"/>
    <col min="1606" max="1606" width="38.7109375" bestFit="1" customWidth="1"/>
    <col min="1607" max="1607" width="49.140625" bestFit="1" customWidth="1"/>
    <col min="1608" max="1608" width="17.85546875" bestFit="1" customWidth="1"/>
    <col min="1609" max="1609" width="50.7109375" bestFit="1" customWidth="1"/>
    <col min="1610" max="1610" width="23" bestFit="1" customWidth="1"/>
    <col min="1611" max="1611" width="21.140625" bestFit="1" customWidth="1"/>
    <col min="1612" max="1612" width="29.85546875" bestFit="1" customWidth="1"/>
    <col min="1613" max="1613" width="23.42578125" bestFit="1" customWidth="1"/>
    <col min="1614" max="1614" width="11.7109375" bestFit="1" customWidth="1"/>
    <col min="1615" max="1615" width="27" bestFit="1" customWidth="1"/>
    <col min="1616" max="1616" width="16.42578125" bestFit="1" customWidth="1"/>
    <col min="1617" max="1617" width="33" bestFit="1" customWidth="1"/>
    <col min="1618" max="1618" width="15.5703125" bestFit="1" customWidth="1"/>
    <col min="1619" max="1619" width="28.7109375" bestFit="1" customWidth="1"/>
    <col min="1620" max="1620" width="19.140625" bestFit="1" customWidth="1"/>
    <col min="1621" max="1621" width="36.85546875" bestFit="1" customWidth="1"/>
    <col min="1622" max="1622" width="51.85546875" bestFit="1" customWidth="1"/>
    <col min="1623" max="1623" width="30.28515625" bestFit="1" customWidth="1"/>
    <col min="1624" max="1624" width="10.85546875" bestFit="1" customWidth="1"/>
    <col min="1625" max="1625" width="38.85546875" bestFit="1" customWidth="1"/>
    <col min="1626" max="1626" width="23.85546875" bestFit="1" customWidth="1"/>
    <col min="1627" max="1627" width="19.28515625" bestFit="1" customWidth="1"/>
    <col min="1628" max="1628" width="57.42578125" bestFit="1" customWidth="1"/>
    <col min="1629" max="1629" width="17.42578125" bestFit="1" customWidth="1"/>
    <col min="1630" max="1630" width="14.5703125" bestFit="1" customWidth="1"/>
    <col min="1631" max="1631" width="12.7109375" bestFit="1" customWidth="1"/>
    <col min="1632" max="1632" width="52" bestFit="1" customWidth="1"/>
    <col min="1633" max="1633" width="48" bestFit="1" customWidth="1"/>
    <col min="1634" max="1634" width="22.85546875" bestFit="1" customWidth="1"/>
    <col min="1635" max="1635" width="45.5703125" bestFit="1" customWidth="1"/>
    <col min="1636" max="1636" width="30.140625" bestFit="1" customWidth="1"/>
    <col min="1637" max="1637" width="27.140625" bestFit="1" customWidth="1"/>
    <col min="1638" max="1638" width="41.28515625" bestFit="1" customWidth="1"/>
    <col min="1639" max="1639" width="22.7109375" bestFit="1" customWidth="1"/>
    <col min="1640" max="1640" width="55.5703125" bestFit="1" customWidth="1"/>
    <col min="1641" max="1641" width="22.28515625" bestFit="1" customWidth="1"/>
    <col min="1642" max="1642" width="55.5703125" bestFit="1" customWidth="1"/>
    <col min="1643" max="1643" width="41.85546875" bestFit="1" customWidth="1"/>
    <col min="1644" max="1644" width="13.140625" bestFit="1" customWidth="1"/>
    <col min="1645" max="1645" width="32" bestFit="1" customWidth="1"/>
    <col min="1646" max="1646" width="53.28515625" bestFit="1" customWidth="1"/>
    <col min="1647" max="1647" width="23.7109375" bestFit="1" customWidth="1"/>
    <col min="1648" max="1648" width="36" bestFit="1" customWidth="1"/>
    <col min="1649" max="1649" width="49.7109375" bestFit="1" customWidth="1"/>
    <col min="1650" max="1650" width="28.42578125" bestFit="1" customWidth="1"/>
    <col min="1651" max="1651" width="12" bestFit="1" customWidth="1"/>
    <col min="1652" max="1652" width="34.7109375" bestFit="1" customWidth="1"/>
    <col min="1653" max="1653" width="14.42578125" bestFit="1" customWidth="1"/>
    <col min="1654" max="1654" width="25.85546875" bestFit="1" customWidth="1"/>
    <col min="1655" max="1655" width="56.140625" bestFit="1" customWidth="1"/>
    <col min="1656" max="1656" width="59.85546875" bestFit="1" customWidth="1"/>
    <col min="1657" max="1657" width="49.5703125" bestFit="1" customWidth="1"/>
    <col min="1658" max="1658" width="32.7109375" bestFit="1" customWidth="1"/>
    <col min="1659" max="1659" width="31" bestFit="1" customWidth="1"/>
    <col min="1660" max="1660" width="44.7109375" bestFit="1" customWidth="1"/>
    <col min="1661" max="1661" width="28.28515625" bestFit="1" customWidth="1"/>
    <col min="1662" max="1662" width="21.7109375" bestFit="1" customWidth="1"/>
    <col min="1663" max="1663" width="41.140625" bestFit="1" customWidth="1"/>
    <col min="1664" max="1664" width="18.28515625" bestFit="1" customWidth="1"/>
    <col min="1665" max="1665" width="11.7109375" bestFit="1" customWidth="1"/>
    <col min="1666" max="1666" width="36.140625" bestFit="1" customWidth="1"/>
    <col min="1667" max="1667" width="22.85546875" bestFit="1" customWidth="1"/>
    <col min="1668" max="1668" width="60.85546875" bestFit="1" customWidth="1"/>
    <col min="1669" max="1669" width="62" bestFit="1" customWidth="1"/>
    <col min="1670" max="1670" width="31.85546875" bestFit="1" customWidth="1"/>
    <col min="1671" max="1671" width="29.140625" bestFit="1" customWidth="1"/>
    <col min="1672" max="1672" width="41.140625" bestFit="1" customWidth="1"/>
    <col min="1673" max="1673" width="38.42578125" bestFit="1" customWidth="1"/>
    <col min="1674" max="1674" width="19.7109375" bestFit="1" customWidth="1"/>
    <col min="1675" max="1675" width="8.5703125" bestFit="1" customWidth="1"/>
    <col min="1676" max="1676" width="31.28515625" bestFit="1" customWidth="1"/>
    <col min="1677" max="1677" width="20.7109375" bestFit="1" customWidth="1"/>
    <col min="1678" max="1678" width="15.5703125" bestFit="1" customWidth="1"/>
    <col min="1679" max="1679" width="54.140625" bestFit="1" customWidth="1"/>
    <col min="1680" max="1680" width="41.28515625" bestFit="1" customWidth="1"/>
    <col min="1681" max="1681" width="15.85546875" bestFit="1" customWidth="1"/>
    <col min="1682" max="1682" width="43.7109375" bestFit="1" customWidth="1"/>
    <col min="1683" max="1683" width="25" bestFit="1" customWidth="1"/>
    <col min="1684" max="1684" width="22.7109375" bestFit="1" customWidth="1"/>
    <col min="1685" max="1685" width="27.7109375" bestFit="1" customWidth="1"/>
    <col min="1686" max="1686" width="24.7109375" bestFit="1" customWidth="1"/>
    <col min="1687" max="1687" width="39.85546875" bestFit="1" customWidth="1"/>
    <col min="1688" max="1688" width="50.7109375" bestFit="1" customWidth="1"/>
    <col min="1689" max="1689" width="21.7109375" bestFit="1" customWidth="1"/>
    <col min="1690" max="1690" width="44.7109375" bestFit="1" customWidth="1"/>
    <col min="1691" max="1691" width="19.85546875" bestFit="1" customWidth="1"/>
    <col min="1692" max="1692" width="29.85546875" bestFit="1" customWidth="1"/>
    <col min="1693" max="1693" width="24" bestFit="1" customWidth="1"/>
    <col min="1694" max="1694" width="46.42578125" bestFit="1" customWidth="1"/>
    <col min="1695" max="1695" width="41.85546875" bestFit="1" customWidth="1"/>
    <col min="1696" max="1696" width="22.85546875" bestFit="1" customWidth="1"/>
    <col min="1697" max="1697" width="27.5703125" bestFit="1" customWidth="1"/>
    <col min="1698" max="1698" width="31.5703125" bestFit="1" customWidth="1"/>
    <col min="1699" max="1699" width="17.7109375" bestFit="1" customWidth="1"/>
    <col min="1700" max="1700" width="43.140625" bestFit="1" customWidth="1"/>
    <col min="1701" max="1701" width="20.28515625" bestFit="1" customWidth="1"/>
    <col min="1702" max="1702" width="18.85546875" bestFit="1" customWidth="1"/>
    <col min="1703" max="1703" width="37.5703125" bestFit="1" customWidth="1"/>
    <col min="1704" max="1704" width="52.28515625" bestFit="1" customWidth="1"/>
    <col min="1705" max="1705" width="54.85546875" bestFit="1" customWidth="1"/>
    <col min="1706" max="1706" width="28.42578125" bestFit="1" customWidth="1"/>
    <col min="1707" max="1707" width="54" bestFit="1" customWidth="1"/>
    <col min="1708" max="1708" width="23.28515625" bestFit="1" customWidth="1"/>
    <col min="1709" max="1709" width="51.85546875" bestFit="1" customWidth="1"/>
    <col min="1710" max="1710" width="30.85546875" bestFit="1" customWidth="1"/>
    <col min="1711" max="1711" width="19.5703125" bestFit="1" customWidth="1"/>
    <col min="1712" max="1712" width="32.7109375" bestFit="1" customWidth="1"/>
    <col min="1713" max="1713" width="27.5703125" bestFit="1" customWidth="1"/>
    <col min="1714" max="1714" width="23.42578125" bestFit="1" customWidth="1"/>
    <col min="1715" max="1715" width="18.28515625" bestFit="1" customWidth="1"/>
    <col min="1716" max="1716" width="27.28515625" bestFit="1" customWidth="1"/>
    <col min="1717" max="1717" width="22.42578125" bestFit="1" customWidth="1"/>
    <col min="1718" max="1718" width="20.42578125" bestFit="1" customWidth="1"/>
    <col min="1719" max="1719" width="47.140625" bestFit="1" customWidth="1"/>
    <col min="1720" max="1720" width="12.85546875" bestFit="1" customWidth="1"/>
    <col min="1721" max="1721" width="17.5703125" bestFit="1" customWidth="1"/>
    <col min="1722" max="1722" width="42.42578125" bestFit="1" customWidth="1"/>
    <col min="1723" max="1723" width="23.28515625" bestFit="1" customWidth="1"/>
    <col min="1724" max="1724" width="31.85546875" bestFit="1" customWidth="1"/>
    <col min="1725" max="1725" width="50.7109375" bestFit="1" customWidth="1"/>
    <col min="1726" max="1726" width="50.140625" bestFit="1" customWidth="1"/>
    <col min="1727" max="1727" width="58.28515625" bestFit="1" customWidth="1"/>
    <col min="1728" max="1728" width="18.5703125" bestFit="1" customWidth="1"/>
    <col min="1729" max="1729" width="21.140625" bestFit="1" customWidth="1"/>
    <col min="1730" max="1730" width="50.7109375" bestFit="1" customWidth="1"/>
    <col min="1731" max="1731" width="16" bestFit="1" customWidth="1"/>
    <col min="1732" max="1732" width="54.28515625" bestFit="1" customWidth="1"/>
    <col min="1733" max="1733" width="16.7109375" bestFit="1" customWidth="1"/>
    <col min="1734" max="1734" width="46.42578125" bestFit="1" customWidth="1"/>
    <col min="1735" max="1735" width="54.28515625" bestFit="1" customWidth="1"/>
    <col min="1736" max="1736" width="34.140625" bestFit="1" customWidth="1"/>
    <col min="1737" max="1737" width="6.140625" bestFit="1" customWidth="1"/>
    <col min="1738" max="1738" width="56" bestFit="1" customWidth="1"/>
    <col min="1739" max="1739" width="55.5703125" bestFit="1" customWidth="1"/>
    <col min="1740" max="1740" width="58.85546875" bestFit="1" customWidth="1"/>
    <col min="1741" max="1741" width="46.7109375" bestFit="1" customWidth="1"/>
    <col min="1742" max="1742" width="13.7109375" bestFit="1" customWidth="1"/>
    <col min="1743" max="1743" width="24" bestFit="1" customWidth="1"/>
    <col min="1744" max="1744" width="17.7109375" bestFit="1" customWidth="1"/>
    <col min="1745" max="1745" width="35.7109375" bestFit="1" customWidth="1"/>
    <col min="1746" max="1746" width="33.28515625" bestFit="1" customWidth="1"/>
    <col min="1747" max="1747" width="16.140625" bestFit="1" customWidth="1"/>
    <col min="1748" max="1748" width="21.85546875" bestFit="1" customWidth="1"/>
    <col min="1749" max="1749" width="41.5703125" bestFit="1" customWidth="1"/>
    <col min="1750" max="1750" width="53.5703125" bestFit="1" customWidth="1"/>
    <col min="1751" max="1751" width="18" bestFit="1" customWidth="1"/>
    <col min="1752" max="1752" width="57.28515625" bestFit="1" customWidth="1"/>
    <col min="1753" max="1753" width="29.42578125" bestFit="1" customWidth="1"/>
    <col min="1754" max="1754" width="27.7109375" bestFit="1" customWidth="1"/>
    <col min="1755" max="1755" width="22.85546875" bestFit="1" customWidth="1"/>
    <col min="1756" max="1756" width="13.85546875" bestFit="1" customWidth="1"/>
    <col min="1757" max="1757" width="43.7109375" bestFit="1" customWidth="1"/>
    <col min="1758" max="1758" width="17" bestFit="1" customWidth="1"/>
    <col min="1759" max="1759" width="24.7109375" bestFit="1" customWidth="1"/>
    <col min="1760" max="1760" width="28.42578125" bestFit="1" customWidth="1"/>
    <col min="1761" max="1761" width="51.42578125" bestFit="1" customWidth="1"/>
    <col min="1762" max="1762" width="54.140625" bestFit="1" customWidth="1"/>
    <col min="1763" max="1763" width="38.5703125" bestFit="1" customWidth="1"/>
    <col min="1764" max="1764" width="48" bestFit="1" customWidth="1"/>
    <col min="1765" max="1765" width="15.7109375" bestFit="1" customWidth="1"/>
    <col min="1766" max="1766" width="35.140625" bestFit="1" customWidth="1"/>
    <col min="1767" max="1767" width="33.42578125" bestFit="1" customWidth="1"/>
    <col min="1768" max="1768" width="19.7109375" bestFit="1" customWidth="1"/>
    <col min="1769" max="1769" width="34.85546875" bestFit="1" customWidth="1"/>
    <col min="1770" max="1770" width="40.7109375" bestFit="1" customWidth="1"/>
    <col min="1771" max="1771" width="55.85546875" bestFit="1" customWidth="1"/>
    <col min="1772" max="1772" width="11" bestFit="1" customWidth="1"/>
    <col min="1773" max="1773" width="54.5703125" bestFit="1" customWidth="1"/>
    <col min="1774" max="1774" width="12.28515625" bestFit="1" customWidth="1"/>
    <col min="1775" max="1775" width="36.140625" bestFit="1" customWidth="1"/>
    <col min="1776" max="1776" width="7.42578125" bestFit="1" customWidth="1"/>
    <col min="1777" max="1777" width="39.42578125" bestFit="1" customWidth="1"/>
    <col min="1778" max="1778" width="41.85546875" bestFit="1" customWidth="1"/>
    <col min="1779" max="1779" width="51.7109375" bestFit="1" customWidth="1"/>
    <col min="1780" max="1780" width="17.28515625" bestFit="1" customWidth="1"/>
    <col min="1781" max="1781" width="19.140625" bestFit="1" customWidth="1"/>
    <col min="1782" max="1782" width="33.28515625" bestFit="1" customWidth="1"/>
    <col min="1783" max="1783" width="22.85546875" bestFit="1" customWidth="1"/>
    <col min="1784" max="1784" width="30.7109375" bestFit="1" customWidth="1"/>
    <col min="1785" max="1785" width="32.5703125" bestFit="1" customWidth="1"/>
    <col min="1786" max="1786" width="23.140625" bestFit="1" customWidth="1"/>
    <col min="1787" max="1787" width="19.28515625" bestFit="1" customWidth="1"/>
    <col min="1788" max="1788" width="14.42578125" bestFit="1" customWidth="1"/>
    <col min="1789" max="1789" width="18.28515625" bestFit="1" customWidth="1"/>
    <col min="1790" max="1790" width="24.85546875" bestFit="1" customWidth="1"/>
    <col min="1791" max="1791" width="25.5703125" bestFit="1" customWidth="1"/>
    <col min="1792" max="1792" width="21.42578125" bestFit="1" customWidth="1"/>
    <col min="1793" max="1793" width="31.7109375" bestFit="1" customWidth="1"/>
    <col min="1794" max="1794" width="30.85546875" bestFit="1" customWidth="1"/>
    <col min="1795" max="1795" width="13.85546875" bestFit="1" customWidth="1"/>
    <col min="1796" max="1796" width="17.5703125" bestFit="1" customWidth="1"/>
    <col min="1797" max="1797" width="31.85546875" bestFit="1" customWidth="1"/>
    <col min="1798" max="1798" width="21.7109375" bestFit="1" customWidth="1"/>
    <col min="1799" max="1799" width="57.140625" bestFit="1" customWidth="1"/>
    <col min="1800" max="1800" width="57.85546875" bestFit="1" customWidth="1"/>
    <col min="1801" max="1801" width="24.7109375" bestFit="1" customWidth="1"/>
    <col min="1802" max="1802" width="34.42578125" bestFit="1" customWidth="1"/>
    <col min="1803" max="1803" width="59.5703125" bestFit="1" customWidth="1"/>
    <col min="1804" max="1804" width="8.85546875" bestFit="1" customWidth="1"/>
    <col min="1805" max="1805" width="23.42578125" bestFit="1" customWidth="1"/>
    <col min="1806" max="1806" width="24.7109375" bestFit="1" customWidth="1"/>
    <col min="1807" max="1807" width="51.42578125" bestFit="1" customWidth="1"/>
    <col min="1808" max="1808" width="60" bestFit="1" customWidth="1"/>
    <col min="1809" max="1809" width="32.7109375" bestFit="1" customWidth="1"/>
    <col min="1810" max="1810" width="19.5703125" bestFit="1" customWidth="1"/>
    <col min="1811" max="1811" width="13.5703125" bestFit="1" customWidth="1"/>
    <col min="1812" max="1812" width="48.85546875" bestFit="1" customWidth="1"/>
    <col min="1813" max="1813" width="7.7109375" bestFit="1" customWidth="1"/>
    <col min="1814" max="1814" width="43.85546875" bestFit="1" customWidth="1"/>
    <col min="1815" max="1815" width="42.7109375" bestFit="1" customWidth="1"/>
    <col min="1816" max="1816" width="30" bestFit="1" customWidth="1"/>
    <col min="1817" max="1817" width="11" bestFit="1" customWidth="1"/>
    <col min="1818" max="1818" width="53.140625" bestFit="1" customWidth="1"/>
    <col min="1819" max="1819" width="43" bestFit="1" customWidth="1"/>
    <col min="1820" max="1820" width="16.85546875" bestFit="1" customWidth="1"/>
    <col min="1821" max="1821" width="49.7109375" bestFit="1" customWidth="1"/>
    <col min="1822" max="1822" width="15.28515625" bestFit="1" customWidth="1"/>
    <col min="1823" max="1823" width="29.7109375" bestFit="1" customWidth="1"/>
    <col min="1824" max="1824" width="30.42578125" bestFit="1" customWidth="1"/>
    <col min="1825" max="1825" width="10.85546875" bestFit="1" customWidth="1"/>
    <col min="1826" max="1826" width="48.42578125" bestFit="1" customWidth="1"/>
    <col min="1827" max="1827" width="32.85546875" bestFit="1" customWidth="1"/>
    <col min="1828" max="1828" width="16.42578125" bestFit="1" customWidth="1"/>
    <col min="1829" max="1829" width="18.7109375" bestFit="1" customWidth="1"/>
    <col min="1830" max="1830" width="45.5703125" bestFit="1" customWidth="1"/>
    <col min="1831" max="1831" width="13.5703125" bestFit="1" customWidth="1"/>
    <col min="1832" max="1832" width="39.140625" bestFit="1" customWidth="1"/>
    <col min="1833" max="1833" width="29.42578125" bestFit="1" customWidth="1"/>
    <col min="1834" max="1834" width="43" bestFit="1" customWidth="1"/>
    <col min="1835" max="1835" width="58" bestFit="1" customWidth="1"/>
    <col min="1836" max="1836" width="43.5703125" bestFit="1" customWidth="1"/>
    <col min="1837" max="1837" width="32.7109375" bestFit="1" customWidth="1"/>
    <col min="1838" max="1838" width="38.28515625" bestFit="1" customWidth="1"/>
    <col min="1839" max="1839" width="11.7109375" bestFit="1" customWidth="1"/>
    <col min="1840" max="1840" width="18" bestFit="1" customWidth="1"/>
    <col min="1841" max="1841" width="27.140625" bestFit="1" customWidth="1"/>
    <col min="1842" max="1842" width="22.28515625" bestFit="1" customWidth="1"/>
    <col min="1843" max="1843" width="53.140625" bestFit="1" customWidth="1"/>
    <col min="1844" max="1844" width="51.85546875" bestFit="1" customWidth="1"/>
    <col min="1845" max="1845" width="34.85546875" bestFit="1" customWidth="1"/>
    <col min="1846" max="1846" width="32.7109375" bestFit="1" customWidth="1"/>
    <col min="1847" max="1847" width="42.7109375" bestFit="1" customWidth="1"/>
    <col min="1848" max="1848" width="18.42578125" bestFit="1" customWidth="1"/>
    <col min="1849" max="1849" width="37.42578125" bestFit="1" customWidth="1"/>
    <col min="1850" max="1850" width="15.85546875" bestFit="1" customWidth="1"/>
    <col min="1851" max="1851" width="51.28515625" bestFit="1" customWidth="1"/>
    <col min="1852" max="1852" width="31.28515625" bestFit="1" customWidth="1"/>
    <col min="1853" max="1853" width="17.42578125" bestFit="1" customWidth="1"/>
    <col min="1854" max="1854" width="20.42578125" bestFit="1" customWidth="1"/>
    <col min="1855" max="1855" width="27.85546875" bestFit="1" customWidth="1"/>
    <col min="1856" max="1856" width="16.140625" bestFit="1" customWidth="1"/>
    <col min="1857" max="1857" width="23.28515625" bestFit="1" customWidth="1"/>
    <col min="1858" max="1858" width="34.5703125" bestFit="1" customWidth="1"/>
    <col min="1859" max="1859" width="48.140625" bestFit="1" customWidth="1"/>
    <col min="1860" max="1860" width="18.5703125" bestFit="1" customWidth="1"/>
    <col min="1861" max="1861" width="30" bestFit="1" customWidth="1"/>
    <col min="1862" max="1862" width="57.140625" bestFit="1" customWidth="1"/>
    <col min="1863" max="1863" width="12.140625" bestFit="1" customWidth="1"/>
    <col min="1864" max="1864" width="48.42578125" bestFit="1" customWidth="1"/>
    <col min="1865" max="1865" width="54.7109375" bestFit="1" customWidth="1"/>
    <col min="1866" max="1866" width="46.42578125" bestFit="1" customWidth="1"/>
    <col min="1867" max="1867" width="12.140625" bestFit="1" customWidth="1"/>
    <col min="1868" max="1868" width="17.42578125" bestFit="1" customWidth="1"/>
    <col min="1869" max="1869" width="18.7109375" bestFit="1" customWidth="1"/>
    <col min="1870" max="1870" width="52.28515625" bestFit="1" customWidth="1"/>
    <col min="1871" max="1871" width="16.42578125" bestFit="1" customWidth="1"/>
    <col min="1872" max="1872" width="19.140625" bestFit="1" customWidth="1"/>
    <col min="1873" max="1873" width="18" bestFit="1" customWidth="1"/>
    <col min="1874" max="1874" width="38.28515625" bestFit="1" customWidth="1"/>
    <col min="1875" max="1875" width="48.28515625" bestFit="1" customWidth="1"/>
    <col min="1876" max="1876" width="44.140625" bestFit="1" customWidth="1"/>
    <col min="1877" max="1877" width="36.7109375" bestFit="1" customWidth="1"/>
    <col min="1878" max="1878" width="12.85546875" bestFit="1" customWidth="1"/>
    <col min="1879" max="1879" width="11" bestFit="1" customWidth="1"/>
    <col min="1880" max="1880" width="56.85546875" bestFit="1" customWidth="1"/>
    <col min="1881" max="1881" width="11" bestFit="1" customWidth="1"/>
    <col min="1882" max="1882" width="20.140625" bestFit="1" customWidth="1"/>
    <col min="1883" max="1883" width="40.28515625" bestFit="1" customWidth="1"/>
    <col min="1884" max="1884" width="28" bestFit="1" customWidth="1"/>
    <col min="1885" max="1885" width="36.140625" bestFit="1" customWidth="1"/>
    <col min="1886" max="1886" width="22.85546875" bestFit="1" customWidth="1"/>
    <col min="1887" max="1887" width="35.42578125" bestFit="1" customWidth="1"/>
    <col min="1888" max="1888" width="57" bestFit="1" customWidth="1"/>
    <col min="1889" max="1889" width="51.85546875" bestFit="1" customWidth="1"/>
    <col min="1890" max="1890" width="37.42578125" bestFit="1" customWidth="1"/>
    <col min="1891" max="1891" width="24.85546875" bestFit="1" customWidth="1"/>
    <col min="1892" max="1892" width="29.42578125" bestFit="1" customWidth="1"/>
    <col min="1893" max="1893" width="33.140625" bestFit="1" customWidth="1"/>
    <col min="1894" max="1894" width="23.5703125" bestFit="1" customWidth="1"/>
    <col min="1895" max="1895" width="8.85546875" bestFit="1" customWidth="1"/>
    <col min="1896" max="1896" width="18.140625" bestFit="1" customWidth="1"/>
    <col min="1897" max="1897" width="34.5703125" bestFit="1" customWidth="1"/>
    <col min="1898" max="1898" width="46.85546875" bestFit="1" customWidth="1"/>
    <col min="1899" max="1899" width="19.42578125" bestFit="1" customWidth="1"/>
    <col min="1900" max="1900" width="53.7109375" bestFit="1" customWidth="1"/>
    <col min="1901" max="1901" width="31.42578125" bestFit="1" customWidth="1"/>
    <col min="1902" max="1902" width="9" bestFit="1" customWidth="1"/>
    <col min="1903" max="1903" width="56" bestFit="1" customWidth="1"/>
    <col min="1904" max="1904" width="52.85546875" bestFit="1" customWidth="1"/>
    <col min="1905" max="1905" width="46.7109375" bestFit="1" customWidth="1"/>
    <col min="1906" max="1906" width="20.42578125" bestFit="1" customWidth="1"/>
    <col min="1907" max="1907" width="53.5703125" bestFit="1" customWidth="1"/>
    <col min="1908" max="1908" width="30" bestFit="1" customWidth="1"/>
    <col min="1909" max="1909" width="48.42578125" bestFit="1" customWidth="1"/>
    <col min="1910" max="1910" width="44.85546875" bestFit="1" customWidth="1"/>
    <col min="1911" max="1911" width="21.5703125" bestFit="1" customWidth="1"/>
    <col min="1912" max="1912" width="25.85546875" bestFit="1" customWidth="1"/>
    <col min="1913" max="1913" width="18.7109375" bestFit="1" customWidth="1"/>
    <col min="1914" max="1914" width="12" bestFit="1" customWidth="1"/>
    <col min="1915" max="1915" width="43.140625" bestFit="1" customWidth="1"/>
    <col min="1916" max="1916" width="57.42578125" bestFit="1" customWidth="1"/>
    <col min="1917" max="1917" width="49.7109375" bestFit="1" customWidth="1"/>
    <col min="1918" max="1918" width="28.140625" bestFit="1" customWidth="1"/>
    <col min="1919" max="1919" width="39.85546875" bestFit="1" customWidth="1"/>
    <col min="1920" max="1920" width="11.42578125" bestFit="1" customWidth="1"/>
    <col min="1921" max="1921" width="29.42578125" bestFit="1" customWidth="1"/>
    <col min="1922" max="1922" width="46.85546875" bestFit="1" customWidth="1"/>
    <col min="1923" max="1923" width="44.85546875" bestFit="1" customWidth="1"/>
    <col min="1924" max="1924" width="53.42578125" bestFit="1" customWidth="1"/>
    <col min="1925" max="1925" width="51.85546875" bestFit="1" customWidth="1"/>
    <col min="1926" max="1926" width="21.42578125" bestFit="1" customWidth="1"/>
    <col min="1927" max="1927" width="26.42578125" bestFit="1" customWidth="1"/>
    <col min="1928" max="1928" width="51.28515625" bestFit="1" customWidth="1"/>
    <col min="1929" max="1929" width="20.5703125" bestFit="1" customWidth="1"/>
    <col min="1930" max="1930" width="54" bestFit="1" customWidth="1"/>
    <col min="1931" max="1931" width="15.28515625" bestFit="1" customWidth="1"/>
    <col min="1933" max="1933" width="36.140625" bestFit="1" customWidth="1"/>
    <col min="1934" max="1934" width="40.42578125" bestFit="1" customWidth="1"/>
    <col min="1935" max="1935" width="42.140625" bestFit="1" customWidth="1"/>
    <col min="1936" max="1936" width="28" bestFit="1" customWidth="1"/>
    <col min="1937" max="1937" width="25.7109375" bestFit="1" customWidth="1"/>
    <col min="1938" max="1938" width="57.85546875" bestFit="1" customWidth="1"/>
    <col min="1939" max="1939" width="23.5703125" bestFit="1" customWidth="1"/>
    <col min="1940" max="1940" width="43" bestFit="1" customWidth="1"/>
    <col min="1941" max="1941" width="55.5703125" bestFit="1" customWidth="1"/>
    <col min="1942" max="1942" width="33.28515625" bestFit="1" customWidth="1"/>
    <col min="1943" max="1943" width="51.7109375" bestFit="1" customWidth="1"/>
    <col min="1944" max="1944" width="52.85546875" bestFit="1" customWidth="1"/>
    <col min="1945" max="1945" width="55" bestFit="1" customWidth="1"/>
    <col min="1946" max="1946" width="37.42578125" bestFit="1" customWidth="1"/>
    <col min="1947" max="1947" width="38.140625" bestFit="1" customWidth="1"/>
    <col min="1948" max="1948" width="26.28515625" bestFit="1" customWidth="1"/>
    <col min="1949" max="1949" width="23.7109375" bestFit="1" customWidth="1"/>
    <col min="1950" max="1950" width="35.7109375" bestFit="1" customWidth="1"/>
    <col min="1951" max="1951" width="49.140625" bestFit="1" customWidth="1"/>
    <col min="1952" max="1952" width="52.5703125" bestFit="1" customWidth="1"/>
    <col min="1953" max="1953" width="14.7109375" bestFit="1" customWidth="1"/>
    <col min="1954" max="1954" width="8.28515625" bestFit="1" customWidth="1"/>
    <col min="1955" max="1955" width="51.140625" bestFit="1" customWidth="1"/>
    <col min="1956" max="1956" width="46.28515625" bestFit="1" customWidth="1"/>
    <col min="1957" max="1957" width="44.28515625" bestFit="1" customWidth="1"/>
    <col min="1958" max="1958" width="54.85546875" bestFit="1" customWidth="1"/>
    <col min="1959" max="1959" width="24.7109375" bestFit="1" customWidth="1"/>
    <col min="1960" max="1960" width="41" bestFit="1" customWidth="1"/>
    <col min="1961" max="1961" width="41.85546875" bestFit="1" customWidth="1"/>
    <col min="1962" max="1962" width="37.140625" bestFit="1" customWidth="1"/>
    <col min="1963" max="1963" width="53.28515625" bestFit="1" customWidth="1"/>
    <col min="1964" max="1964" width="56.28515625" bestFit="1" customWidth="1"/>
    <col min="1965" max="1965" width="52.5703125" bestFit="1" customWidth="1"/>
    <col min="1966" max="1966" width="24.28515625" bestFit="1" customWidth="1"/>
    <col min="1967" max="1967" width="75.42578125" bestFit="1" customWidth="1"/>
    <col min="1968" max="1968" width="46.42578125" bestFit="1" customWidth="1"/>
    <col min="1969" max="1969" width="29.7109375" bestFit="1" customWidth="1"/>
    <col min="1970" max="1970" width="58.140625" bestFit="1" customWidth="1"/>
    <col min="1971" max="1971" width="39" bestFit="1" customWidth="1"/>
    <col min="1972" max="1972" width="25" bestFit="1" customWidth="1"/>
    <col min="1973" max="1973" width="31.7109375" bestFit="1" customWidth="1"/>
    <col min="1974" max="1975" width="38.42578125" bestFit="1" customWidth="1"/>
    <col min="1976" max="1976" width="40.7109375" bestFit="1" customWidth="1"/>
    <col min="1977" max="1977" width="41.7109375" bestFit="1" customWidth="1"/>
    <col min="1978" max="1978" width="53.7109375" bestFit="1" customWidth="1"/>
    <col min="1979" max="1979" width="34.5703125" bestFit="1" customWidth="1"/>
    <col min="1980" max="1980" width="42.28515625" bestFit="1" customWidth="1"/>
    <col min="1981" max="1981" width="27.140625" bestFit="1" customWidth="1"/>
    <col min="1982" max="1982" width="16.5703125" bestFit="1" customWidth="1"/>
    <col min="1983" max="1983" width="32.5703125" bestFit="1" customWidth="1"/>
    <col min="1984" max="1984" width="59.42578125" bestFit="1" customWidth="1"/>
    <col min="1985" max="1985" width="51.85546875" bestFit="1" customWidth="1"/>
    <col min="1986" max="1986" width="55.85546875" bestFit="1" customWidth="1"/>
    <col min="1987" max="1987" width="50.42578125" bestFit="1" customWidth="1"/>
    <col min="1988" max="1988" width="53" bestFit="1" customWidth="1"/>
    <col min="1989" max="1989" width="45.5703125" bestFit="1" customWidth="1"/>
    <col min="1990" max="1990" width="53.7109375" bestFit="1" customWidth="1"/>
    <col min="1991" max="1991" width="14.140625" bestFit="1" customWidth="1"/>
    <col min="1992" max="1992" width="45.5703125" bestFit="1" customWidth="1"/>
    <col min="1993" max="1993" width="58.140625" bestFit="1" customWidth="1"/>
    <col min="1994" max="1994" width="34" bestFit="1" customWidth="1"/>
    <col min="1995" max="1995" width="50.42578125" bestFit="1" customWidth="1"/>
    <col min="1996" max="1996" width="52" bestFit="1" customWidth="1"/>
    <col min="1997" max="1997" width="26" bestFit="1" customWidth="1"/>
    <col min="1998" max="1998" width="59" bestFit="1" customWidth="1"/>
    <col min="1999" max="1999" width="8.85546875" bestFit="1" customWidth="1"/>
    <col min="2000" max="2000" width="43.28515625" bestFit="1" customWidth="1"/>
    <col min="2001" max="2001" width="29" bestFit="1" customWidth="1"/>
    <col min="2002" max="2002" width="47.5703125" bestFit="1" customWidth="1"/>
    <col min="2003" max="2003" width="5.5703125" bestFit="1" customWidth="1"/>
    <col min="2004" max="2004" width="48.140625" bestFit="1" customWidth="1"/>
    <col min="2005" max="2005" width="53.42578125" bestFit="1" customWidth="1"/>
    <col min="2006" max="2006" width="34.5703125" bestFit="1" customWidth="1"/>
    <col min="2007" max="2007" width="39.28515625" bestFit="1" customWidth="1"/>
    <col min="2008" max="2008" width="28.5703125" bestFit="1" customWidth="1"/>
    <col min="2009" max="2009" width="42.140625" bestFit="1" customWidth="1"/>
    <col min="2010" max="2010" width="58.85546875" bestFit="1" customWidth="1"/>
    <col min="2011" max="2011" width="36.85546875" bestFit="1" customWidth="1"/>
    <col min="2012" max="2012" width="26.28515625" bestFit="1" customWidth="1"/>
    <col min="2013" max="2013" width="32.5703125" bestFit="1" customWidth="1"/>
    <col min="2014" max="2014" width="39.140625" bestFit="1" customWidth="1"/>
    <col min="2015" max="2015" width="23.5703125" bestFit="1" customWidth="1"/>
    <col min="2016" max="2016" width="44.42578125" bestFit="1" customWidth="1"/>
    <col min="2017" max="2017" width="17.42578125" bestFit="1" customWidth="1"/>
    <col min="2018" max="2018" width="41.28515625" bestFit="1" customWidth="1"/>
    <col min="2019" max="2019" width="40.140625" bestFit="1" customWidth="1"/>
    <col min="2021" max="2021" width="51.28515625" bestFit="1" customWidth="1"/>
    <col min="2022" max="2022" width="23" bestFit="1" customWidth="1"/>
    <col min="2023" max="2023" width="17.85546875" bestFit="1" customWidth="1"/>
    <col min="2024" max="2024" width="25.28515625" bestFit="1" customWidth="1"/>
    <col min="2025" max="2025" width="10.42578125" bestFit="1" customWidth="1"/>
    <col min="2026" max="2026" width="25" bestFit="1" customWidth="1"/>
    <col min="2027" max="2027" width="24.140625" bestFit="1" customWidth="1"/>
    <col min="2028" max="2028" width="41.140625" bestFit="1" customWidth="1"/>
    <col min="2029" max="2029" width="10.28515625" bestFit="1" customWidth="1"/>
    <col min="2030" max="2030" width="46.28515625" bestFit="1" customWidth="1"/>
    <col min="2031" max="2031" width="53.140625" bestFit="1" customWidth="1"/>
    <col min="2032" max="2032" width="59.140625" bestFit="1" customWidth="1"/>
    <col min="2033" max="2033" width="57.85546875" bestFit="1" customWidth="1"/>
    <col min="2034" max="2034" width="39.28515625" bestFit="1" customWidth="1"/>
    <col min="2035" max="2035" width="20.85546875" bestFit="1" customWidth="1"/>
    <col min="2036" max="2036" width="35.28515625" bestFit="1" customWidth="1"/>
    <col min="2037" max="2037" width="12.7109375" bestFit="1" customWidth="1"/>
    <col min="2038" max="2038" width="52.28515625" bestFit="1" customWidth="1"/>
    <col min="2039" max="2039" width="32.5703125" bestFit="1" customWidth="1"/>
    <col min="2040" max="2040" width="15.85546875" bestFit="1" customWidth="1"/>
    <col min="2041" max="2041" width="27.7109375" bestFit="1" customWidth="1"/>
    <col min="2042" max="2042" width="50.85546875" bestFit="1" customWidth="1"/>
    <col min="2043" max="2043" width="30.5703125" bestFit="1" customWidth="1"/>
    <col min="2044" max="2044" width="28.5703125" bestFit="1" customWidth="1"/>
    <col min="2045" max="2045" width="51.7109375" bestFit="1" customWidth="1"/>
    <col min="2046" max="2046" width="42.5703125" bestFit="1" customWidth="1"/>
    <col min="2047" max="2047" width="32.140625" bestFit="1" customWidth="1"/>
    <col min="2048" max="2048" width="35.85546875" bestFit="1" customWidth="1"/>
    <col min="2049" max="2049" width="40.140625" bestFit="1" customWidth="1"/>
    <col min="2050" max="2050" width="27.140625" bestFit="1" customWidth="1"/>
    <col min="2051" max="2051" width="44" bestFit="1" customWidth="1"/>
    <col min="2052" max="2052" width="54.85546875" bestFit="1" customWidth="1"/>
    <col min="2053" max="2053" width="26.5703125" bestFit="1" customWidth="1"/>
    <col min="2054" max="2054" width="30.7109375" bestFit="1" customWidth="1"/>
    <col min="2055" max="2055" width="52.5703125" bestFit="1" customWidth="1"/>
    <col min="2056" max="2056" width="51" bestFit="1" customWidth="1"/>
    <col min="2057" max="2057" width="18.140625" bestFit="1" customWidth="1"/>
    <col min="2058" max="2058" width="12.85546875" bestFit="1" customWidth="1"/>
    <col min="2059" max="2059" width="34.42578125" bestFit="1" customWidth="1"/>
    <col min="2060" max="2060" width="39.7109375" bestFit="1" customWidth="1"/>
    <col min="2061" max="2061" width="17.28515625" bestFit="1" customWidth="1"/>
    <col min="2062" max="2062" width="43.7109375" bestFit="1" customWidth="1"/>
    <col min="2063" max="2063" width="26.42578125" bestFit="1" customWidth="1"/>
    <col min="2064" max="2064" width="17.5703125" bestFit="1" customWidth="1"/>
    <col min="2065" max="2065" width="26.140625" bestFit="1" customWidth="1"/>
    <col min="2066" max="2066" width="46.7109375" bestFit="1" customWidth="1"/>
    <col min="2067" max="2067" width="23" bestFit="1" customWidth="1"/>
    <col min="2068" max="2068" width="32.140625" bestFit="1" customWidth="1"/>
    <col min="2069" max="2069" width="55.140625" bestFit="1" customWidth="1"/>
    <col min="2070" max="2070" width="7.85546875" bestFit="1" customWidth="1"/>
    <col min="2071" max="2071" width="45.7109375" bestFit="1" customWidth="1"/>
    <col min="2072" max="2072" width="34.7109375" bestFit="1" customWidth="1"/>
    <col min="2073" max="2073" width="53.28515625" bestFit="1" customWidth="1"/>
    <col min="2074" max="2074" width="20.140625" bestFit="1" customWidth="1"/>
    <col min="2075" max="2075" width="36.5703125" bestFit="1" customWidth="1"/>
    <col min="2076" max="2076" width="43.85546875" bestFit="1" customWidth="1"/>
    <col min="2077" max="2077" width="30" bestFit="1" customWidth="1"/>
    <col min="2078" max="2078" width="24" bestFit="1" customWidth="1"/>
    <col min="2079" max="2079" width="37" bestFit="1" customWidth="1"/>
    <col min="2080" max="2080" width="29.28515625" bestFit="1" customWidth="1"/>
    <col min="2081" max="2081" width="40.85546875" bestFit="1" customWidth="1"/>
    <col min="2082" max="2082" width="43.5703125" bestFit="1" customWidth="1"/>
    <col min="2083" max="2083" width="28.140625" bestFit="1" customWidth="1"/>
    <col min="2084" max="2084" width="42.7109375" bestFit="1" customWidth="1"/>
    <col min="2085" max="2085" width="13.85546875" bestFit="1" customWidth="1"/>
    <col min="2086" max="2086" width="50.5703125" bestFit="1" customWidth="1"/>
    <col min="2087" max="2087" width="50.7109375" bestFit="1" customWidth="1"/>
    <col min="2088" max="2088" width="49.140625" bestFit="1" customWidth="1"/>
    <col min="2089" max="2089" width="43.28515625" bestFit="1" customWidth="1"/>
    <col min="2090" max="2090" width="32.42578125" bestFit="1" customWidth="1"/>
    <col min="2091" max="2091" width="39.5703125" bestFit="1" customWidth="1"/>
    <col min="2092" max="2092" width="13.140625" bestFit="1" customWidth="1"/>
    <col min="2093" max="2093" width="34.85546875" bestFit="1" customWidth="1"/>
    <col min="2094" max="2094" width="47.28515625" bestFit="1" customWidth="1"/>
    <col min="2095" max="2095" width="37.28515625" bestFit="1" customWidth="1"/>
    <col min="2096" max="2096" width="36.140625" bestFit="1" customWidth="1"/>
    <col min="2097" max="2097" width="57" bestFit="1" customWidth="1"/>
    <col min="2098" max="2098" width="52" bestFit="1" customWidth="1"/>
    <col min="2099" max="2099" width="7.85546875" bestFit="1" customWidth="1"/>
    <col min="2100" max="2100" width="43.28515625" bestFit="1" customWidth="1"/>
    <col min="2101" max="2101" width="20.28515625" bestFit="1" customWidth="1"/>
    <col min="2102" max="2102" width="47.7109375" bestFit="1" customWidth="1"/>
    <col min="2103" max="2103" width="15.85546875" bestFit="1" customWidth="1"/>
    <col min="2104" max="2104" width="14" bestFit="1" customWidth="1"/>
    <col min="2105" max="2105" width="5.5703125" bestFit="1" customWidth="1"/>
    <col min="2106" max="2106" width="11.7109375" bestFit="1" customWidth="1"/>
    <col min="2107" max="2107" width="31.7109375" bestFit="1" customWidth="1"/>
    <col min="2108" max="2108" width="58.85546875" bestFit="1" customWidth="1"/>
    <col min="2109" max="2109" width="49.7109375" bestFit="1" customWidth="1"/>
    <col min="2110" max="2110" width="48.7109375" bestFit="1" customWidth="1"/>
    <col min="2111" max="2111" width="52" bestFit="1" customWidth="1"/>
    <col min="2112" max="2112" width="39.5703125" bestFit="1" customWidth="1"/>
    <col min="2113" max="2113" width="56.28515625" bestFit="1" customWidth="1"/>
    <col min="2114" max="2114" width="48.28515625" bestFit="1" customWidth="1"/>
    <col min="2115" max="2115" width="38.140625" bestFit="1" customWidth="1"/>
    <col min="2116" max="2116" width="53" bestFit="1" customWidth="1"/>
    <col min="2117" max="2117" width="45.140625" bestFit="1" customWidth="1"/>
    <col min="2118" max="2118" width="52.42578125" bestFit="1" customWidth="1"/>
    <col min="2119" max="2119" width="29.42578125" bestFit="1" customWidth="1"/>
    <col min="2120" max="2120" width="18.85546875" bestFit="1" customWidth="1"/>
    <col min="2121" max="2121" width="22.85546875" bestFit="1" customWidth="1"/>
    <col min="2122" max="2122" width="28.85546875" bestFit="1" customWidth="1"/>
    <col min="2123" max="2123" width="20.5703125" bestFit="1" customWidth="1"/>
    <col min="2124" max="2124" width="22.5703125" bestFit="1" customWidth="1"/>
    <col min="2125" max="2125" width="38.42578125" bestFit="1" customWidth="1"/>
    <col min="2126" max="2126" width="20.42578125" bestFit="1" customWidth="1"/>
    <col min="2127" max="2127" width="29" bestFit="1" customWidth="1"/>
    <col min="2128" max="2128" width="33.42578125" bestFit="1" customWidth="1"/>
    <col min="2129" max="2129" width="27" bestFit="1" customWidth="1"/>
    <col min="2130" max="2130" width="18.5703125" bestFit="1" customWidth="1"/>
    <col min="2131" max="2131" width="55.85546875" bestFit="1" customWidth="1"/>
    <col min="2132" max="2132" width="45.140625" bestFit="1" customWidth="1"/>
    <col min="2133" max="2133" width="12.42578125" bestFit="1" customWidth="1"/>
    <col min="2134" max="2134" width="35.28515625" bestFit="1" customWidth="1"/>
    <col min="2135" max="2135" width="35.140625" bestFit="1" customWidth="1"/>
    <col min="2136" max="2136" width="33.85546875" bestFit="1" customWidth="1"/>
    <col min="2137" max="2137" width="25.7109375" bestFit="1" customWidth="1"/>
    <col min="2138" max="2138" width="28.7109375" bestFit="1" customWidth="1"/>
    <col min="2139" max="2139" width="24.28515625" bestFit="1" customWidth="1"/>
    <col min="2140" max="2140" width="18.7109375" bestFit="1" customWidth="1"/>
    <col min="2141" max="2141" width="28.5703125" bestFit="1" customWidth="1"/>
    <col min="2142" max="2142" width="40.7109375" bestFit="1" customWidth="1"/>
    <col min="2143" max="2143" width="33.42578125" bestFit="1" customWidth="1"/>
    <col min="2144" max="2144" width="32.42578125" bestFit="1" customWidth="1"/>
    <col min="2145" max="2145" width="19.85546875" bestFit="1" customWidth="1"/>
    <col min="2146" max="2146" width="5.5703125" bestFit="1" customWidth="1"/>
    <col min="2147" max="2147" width="36.85546875" bestFit="1" customWidth="1"/>
    <col min="2148" max="2148" width="18.7109375" bestFit="1" customWidth="1"/>
    <col min="2149" max="2149" width="12.140625" bestFit="1" customWidth="1"/>
    <col min="2150" max="2150" width="32" bestFit="1" customWidth="1"/>
    <col min="2151" max="2151" width="41.28515625" bestFit="1" customWidth="1"/>
    <col min="2152" max="2152" width="28.140625" bestFit="1" customWidth="1"/>
    <col min="2153" max="2153" width="47.7109375" bestFit="1" customWidth="1"/>
    <col min="2154" max="2154" width="39.85546875" bestFit="1" customWidth="1"/>
    <col min="2155" max="2155" width="49.85546875" bestFit="1" customWidth="1"/>
    <col min="2156" max="2156" width="50.140625" bestFit="1" customWidth="1"/>
    <col min="2157" max="2157" width="17.85546875" bestFit="1" customWidth="1"/>
    <col min="2158" max="2158" width="51.42578125" bestFit="1" customWidth="1"/>
    <col min="2159" max="2159" width="44.5703125" bestFit="1" customWidth="1"/>
    <col min="2160" max="2160" width="32.140625" bestFit="1" customWidth="1"/>
    <col min="2161" max="2161" width="50" bestFit="1" customWidth="1"/>
    <col min="2162" max="2162" width="53" bestFit="1" customWidth="1"/>
    <col min="2163" max="2163" width="30.7109375" bestFit="1" customWidth="1"/>
    <col min="2164" max="2164" width="12.140625" bestFit="1" customWidth="1"/>
    <col min="2165" max="2165" width="47.42578125" bestFit="1" customWidth="1"/>
    <col min="2166" max="2166" width="15.85546875" bestFit="1" customWidth="1"/>
    <col min="2167" max="2167" width="34.42578125" bestFit="1" customWidth="1"/>
    <col min="2168" max="2168" width="37.140625" bestFit="1" customWidth="1"/>
    <col min="2169" max="2169" width="44.5703125" bestFit="1" customWidth="1"/>
    <col min="2170" max="2170" width="49.85546875" bestFit="1" customWidth="1"/>
    <col min="2171" max="2171" width="42.5703125" bestFit="1" customWidth="1"/>
    <col min="2172" max="2172" width="14.85546875" bestFit="1" customWidth="1"/>
    <col min="2173" max="2173" width="35.28515625" bestFit="1" customWidth="1"/>
    <col min="2174" max="2174" width="25.28515625" bestFit="1" customWidth="1"/>
    <col min="2175" max="2175" width="22.85546875" bestFit="1" customWidth="1"/>
    <col min="2176" max="2176" width="41.5703125" bestFit="1" customWidth="1"/>
    <col min="2177" max="2177" width="14.5703125" bestFit="1" customWidth="1"/>
    <col min="2178" max="2178" width="17.7109375" bestFit="1" customWidth="1"/>
    <col min="2179" max="2179" width="40.28515625" bestFit="1" customWidth="1"/>
    <col min="2180" max="2180" width="18.7109375" bestFit="1" customWidth="1"/>
    <col min="2181" max="2181" width="51" bestFit="1" customWidth="1"/>
    <col min="2182" max="2182" width="21.85546875" bestFit="1" customWidth="1"/>
    <col min="2183" max="2183" width="55.5703125" bestFit="1" customWidth="1"/>
    <col min="2184" max="2184" width="28.42578125" bestFit="1" customWidth="1"/>
    <col min="2185" max="2185" width="11.85546875" bestFit="1" customWidth="1"/>
    <col min="2186" max="2186" width="39.5703125" bestFit="1" customWidth="1"/>
    <col min="2187" max="2187" width="29" bestFit="1" customWidth="1"/>
    <col min="2188" max="2188" width="25.85546875" bestFit="1" customWidth="1"/>
    <col min="2189" max="2189" width="26.28515625" bestFit="1" customWidth="1"/>
    <col min="2190" max="2190" width="19.85546875" bestFit="1" customWidth="1"/>
    <col min="2191" max="2191" width="14.85546875" bestFit="1" customWidth="1"/>
    <col min="2192" max="2192" width="41.42578125" bestFit="1" customWidth="1"/>
    <col min="2193" max="2193" width="15.140625" bestFit="1" customWidth="1"/>
    <col min="2194" max="2194" width="56.42578125" bestFit="1" customWidth="1"/>
    <col min="2195" max="2195" width="66.7109375" bestFit="1" customWidth="1"/>
    <col min="2196" max="2196" width="24.42578125" bestFit="1" customWidth="1"/>
    <col min="2197" max="2197" width="38.42578125" bestFit="1" customWidth="1"/>
    <col min="2198" max="2198" width="15.85546875" bestFit="1" customWidth="1"/>
    <col min="2199" max="2199" width="22.7109375" bestFit="1" customWidth="1"/>
    <col min="2200" max="2200" width="54" bestFit="1" customWidth="1"/>
    <col min="2201" max="2201" width="12.28515625" bestFit="1" customWidth="1"/>
    <col min="2202" max="2202" width="12.85546875" bestFit="1" customWidth="1"/>
    <col min="2203" max="2203" width="25.140625" bestFit="1" customWidth="1"/>
    <col min="2204" max="2204" width="16.85546875" bestFit="1" customWidth="1"/>
    <col min="2205" max="2205" width="46" bestFit="1" customWidth="1"/>
    <col min="2206" max="2206" width="49" bestFit="1" customWidth="1"/>
    <col min="2207" max="2207" width="8.5703125" bestFit="1" customWidth="1"/>
    <col min="2208" max="2208" width="48.5703125" bestFit="1" customWidth="1"/>
    <col min="2209" max="2209" width="58.7109375" bestFit="1" customWidth="1"/>
    <col min="2210" max="2210" width="22.5703125" bestFit="1" customWidth="1"/>
    <col min="2211" max="2211" width="47.5703125" bestFit="1" customWidth="1"/>
    <col min="2212" max="2212" width="14.5703125" bestFit="1" customWidth="1"/>
    <col min="2213" max="2213" width="40.7109375" bestFit="1" customWidth="1"/>
    <col min="2214" max="2214" width="47.85546875" bestFit="1" customWidth="1"/>
    <col min="2215" max="2215" width="50.7109375" bestFit="1" customWidth="1"/>
    <col min="2216" max="2216" width="27" bestFit="1" customWidth="1"/>
    <col min="2217" max="2217" width="21" bestFit="1" customWidth="1"/>
    <col min="2218" max="2218" width="34.28515625" bestFit="1" customWidth="1"/>
    <col min="2219" max="2219" width="48.5703125" bestFit="1" customWidth="1"/>
    <col min="2220" max="2220" width="51.85546875" bestFit="1" customWidth="1"/>
    <col min="2221" max="2221" width="14" bestFit="1" customWidth="1"/>
    <col min="2222" max="2222" width="28.140625" bestFit="1" customWidth="1"/>
    <col min="2223" max="2223" width="59" bestFit="1" customWidth="1"/>
    <col min="2224" max="2224" width="53.7109375" bestFit="1" customWidth="1"/>
    <col min="2225" max="2225" width="23.85546875" bestFit="1" customWidth="1"/>
    <col min="2226" max="2226" width="57.28515625" bestFit="1" customWidth="1"/>
    <col min="2227" max="2227" width="41.140625" bestFit="1" customWidth="1"/>
    <col min="2228" max="2228" width="44.140625" bestFit="1" customWidth="1"/>
    <col min="2229" max="2229" width="34.85546875" bestFit="1" customWidth="1"/>
    <col min="2230" max="2230" width="17.85546875" bestFit="1" customWidth="1"/>
    <col min="2231" max="2231" width="22.7109375" bestFit="1" customWidth="1"/>
    <col min="2232" max="2232" width="59.42578125" bestFit="1" customWidth="1"/>
    <col min="2233" max="2233" width="56.28515625" bestFit="1" customWidth="1"/>
    <col min="2234" max="2234" width="28.5703125" bestFit="1" customWidth="1"/>
    <col min="2235" max="2235" width="33.42578125" bestFit="1" customWidth="1"/>
    <col min="2236" max="2236" width="20.140625" bestFit="1" customWidth="1"/>
    <col min="2237" max="2237" width="9.85546875" bestFit="1" customWidth="1"/>
    <col min="2238" max="2238" width="34.5703125" bestFit="1" customWidth="1"/>
    <col min="2239" max="2239" width="27" bestFit="1" customWidth="1"/>
    <col min="2240" max="2240" width="40.140625" bestFit="1" customWidth="1"/>
    <col min="2241" max="2241" width="21.5703125" bestFit="1" customWidth="1"/>
    <col min="2242" max="2242" width="43.28515625" bestFit="1" customWidth="1"/>
    <col min="2243" max="2243" width="24" bestFit="1" customWidth="1"/>
    <col min="2244" max="2244" width="51.42578125" bestFit="1" customWidth="1"/>
    <col min="2245" max="2245" width="50.42578125" bestFit="1" customWidth="1"/>
    <col min="2246" max="2246" width="27.140625" bestFit="1" customWidth="1"/>
    <col min="2247" max="2247" width="50.42578125" bestFit="1" customWidth="1"/>
    <col min="2248" max="2248" width="38.7109375" bestFit="1" customWidth="1"/>
    <col min="2249" max="2249" width="59" bestFit="1" customWidth="1"/>
    <col min="2250" max="2250" width="29.7109375" bestFit="1" customWidth="1"/>
    <col min="2251" max="2251" width="60.28515625" bestFit="1" customWidth="1"/>
    <col min="2252" max="2252" width="43.140625" bestFit="1" customWidth="1"/>
    <col min="2253" max="2253" width="30.42578125" bestFit="1" customWidth="1"/>
    <col min="2254" max="2254" width="50.7109375" bestFit="1" customWidth="1"/>
    <col min="2255" max="2255" width="17.42578125" bestFit="1" customWidth="1"/>
    <col min="2256" max="2256" width="24.28515625" bestFit="1" customWidth="1"/>
    <col min="2257" max="2257" width="28.42578125" bestFit="1" customWidth="1"/>
    <col min="2258" max="2258" width="49.42578125" bestFit="1" customWidth="1"/>
    <col min="2259" max="2259" width="48.140625" bestFit="1" customWidth="1"/>
    <col min="2260" max="2260" width="38" bestFit="1" customWidth="1"/>
    <col min="2261" max="2261" width="32.28515625" bestFit="1" customWidth="1"/>
    <col min="2262" max="2262" width="50.140625" bestFit="1" customWidth="1"/>
    <col min="2263" max="2263" width="27.5703125" bestFit="1" customWidth="1"/>
    <col min="2264" max="2264" width="36.5703125" bestFit="1" customWidth="1"/>
    <col min="2265" max="2265" width="42.85546875" bestFit="1" customWidth="1"/>
    <col min="2266" max="2266" width="21.42578125" bestFit="1" customWidth="1"/>
    <col min="2267" max="2267" width="35.7109375" bestFit="1" customWidth="1"/>
    <col min="2268" max="2268" width="35.140625" bestFit="1" customWidth="1"/>
    <col min="2269" max="2269" width="38.28515625" bestFit="1" customWidth="1"/>
    <col min="2270" max="2270" width="32.42578125" bestFit="1" customWidth="1"/>
    <col min="2271" max="2271" width="28.28515625" bestFit="1" customWidth="1"/>
    <col min="2272" max="2272" width="33.28515625" bestFit="1" customWidth="1"/>
    <col min="2273" max="2273" width="44.85546875" bestFit="1" customWidth="1"/>
    <col min="2274" max="2274" width="35.140625" bestFit="1" customWidth="1"/>
    <col min="2275" max="2275" width="52.85546875" bestFit="1" customWidth="1"/>
    <col min="2276" max="2276" width="18.5703125" bestFit="1" customWidth="1"/>
    <col min="2277" max="2277" width="45.140625" bestFit="1" customWidth="1"/>
    <col min="2278" max="2278" width="48.42578125" bestFit="1" customWidth="1"/>
    <col min="2279" max="2279" width="27.85546875" bestFit="1" customWidth="1"/>
    <col min="2280" max="2280" width="6.7109375" bestFit="1" customWidth="1"/>
    <col min="2281" max="2281" width="45.28515625" bestFit="1" customWidth="1"/>
    <col min="2282" max="2282" width="27.5703125" bestFit="1" customWidth="1"/>
    <col min="2283" max="2283" width="26.7109375" bestFit="1" customWidth="1"/>
    <col min="2284" max="2284" width="47.7109375" bestFit="1" customWidth="1"/>
    <col min="2285" max="2285" width="23.7109375" bestFit="1" customWidth="1"/>
    <col min="2286" max="2286" width="45.7109375" bestFit="1" customWidth="1"/>
    <col min="2287" max="2287" width="45.140625" bestFit="1" customWidth="1"/>
    <col min="2288" max="2288" width="48.85546875" bestFit="1" customWidth="1"/>
    <col min="2289" max="2289" width="53.7109375" bestFit="1" customWidth="1"/>
    <col min="2290" max="2290" width="43.42578125" bestFit="1" customWidth="1"/>
    <col min="2291" max="2291" width="7.85546875" bestFit="1" customWidth="1"/>
    <col min="2292" max="2292" width="36.28515625" bestFit="1" customWidth="1"/>
    <col min="2293" max="2293" width="11.140625" bestFit="1" customWidth="1"/>
    <col min="2294" max="2294" width="50.5703125" bestFit="1" customWidth="1"/>
    <col min="2295" max="2295" width="38.42578125" bestFit="1" customWidth="1"/>
    <col min="2296" max="2296" width="46.5703125" bestFit="1" customWidth="1"/>
    <col min="2297" max="2297" width="32.5703125" bestFit="1" customWidth="1"/>
    <col min="2298" max="2298" width="20.42578125" bestFit="1" customWidth="1"/>
    <col min="2299" max="2299" width="41.85546875" bestFit="1" customWidth="1"/>
    <col min="2300" max="2300" width="35.7109375" bestFit="1" customWidth="1"/>
    <col min="2301" max="2301" width="14.7109375" bestFit="1" customWidth="1"/>
    <col min="2302" max="2302" width="19.42578125" bestFit="1" customWidth="1"/>
    <col min="2303" max="2303" width="44.85546875" bestFit="1" customWidth="1"/>
    <col min="2304" max="2304" width="29.42578125" bestFit="1" customWidth="1"/>
    <col min="2305" max="2305" width="39.42578125" bestFit="1" customWidth="1"/>
    <col min="2306" max="2306" width="17.85546875" bestFit="1" customWidth="1"/>
    <col min="2307" max="2307" width="14.42578125" bestFit="1" customWidth="1"/>
    <col min="2308" max="2308" width="23.28515625" bestFit="1" customWidth="1"/>
    <col min="2309" max="2309" width="56.42578125" bestFit="1" customWidth="1"/>
    <col min="2310" max="2310" width="52.85546875" bestFit="1" customWidth="1"/>
    <col min="2311" max="2311" width="38.28515625" bestFit="1" customWidth="1"/>
    <col min="2312" max="2312" width="45" bestFit="1" customWidth="1"/>
    <col min="2313" max="2313" width="10.42578125" bestFit="1" customWidth="1"/>
    <col min="2314" max="2314" width="39.28515625" bestFit="1" customWidth="1"/>
    <col min="2315" max="2315" width="35.42578125" bestFit="1" customWidth="1"/>
    <col min="2316" max="2316" width="43.28515625" bestFit="1" customWidth="1"/>
    <col min="2317" max="2317" width="21.85546875" bestFit="1" customWidth="1"/>
    <col min="2318" max="2318" width="16.140625" bestFit="1" customWidth="1"/>
    <col min="2319" max="2319" width="17" bestFit="1" customWidth="1"/>
    <col min="2320" max="2320" width="55" bestFit="1" customWidth="1"/>
    <col min="2321" max="2321" width="58.7109375" bestFit="1" customWidth="1"/>
    <col min="2322" max="2322" width="42.5703125" bestFit="1" customWidth="1"/>
    <col min="2323" max="2323" width="54.5703125" bestFit="1" customWidth="1"/>
    <col min="2324" max="2324" width="38.85546875" bestFit="1" customWidth="1"/>
    <col min="2325" max="2325" width="16.5703125" bestFit="1" customWidth="1"/>
    <col min="2326" max="2326" width="29.42578125" bestFit="1" customWidth="1"/>
    <col min="2327" max="2327" width="20.140625" bestFit="1" customWidth="1"/>
    <col min="2328" max="2328" width="51" bestFit="1" customWidth="1"/>
    <col min="2329" max="2329" width="58.140625" bestFit="1" customWidth="1"/>
    <col min="2330" max="2330" width="14.7109375" bestFit="1" customWidth="1"/>
    <col min="2331" max="2331" width="24.28515625" bestFit="1" customWidth="1"/>
    <col min="2332" max="2332" width="18.140625" bestFit="1" customWidth="1"/>
    <col min="2333" max="2333" width="13.5703125" bestFit="1" customWidth="1"/>
    <col min="2334" max="2334" width="39.42578125" bestFit="1" customWidth="1"/>
    <col min="2335" max="2335" width="16.42578125" bestFit="1" customWidth="1"/>
    <col min="2336" max="2336" width="7.5703125" bestFit="1" customWidth="1"/>
    <col min="2337" max="2337" width="54.85546875" bestFit="1" customWidth="1"/>
    <col min="2338" max="2338" width="34.28515625" bestFit="1" customWidth="1"/>
    <col min="2339" max="2339" width="29.7109375" bestFit="1" customWidth="1"/>
    <col min="2340" max="2340" width="22.85546875" bestFit="1" customWidth="1"/>
    <col min="2341" max="2341" width="10.5703125" bestFit="1" customWidth="1"/>
    <col min="2342" max="2342" width="28.28515625" bestFit="1" customWidth="1"/>
    <col min="2343" max="2343" width="22" bestFit="1" customWidth="1"/>
    <col min="2344" max="2344" width="53.42578125" bestFit="1" customWidth="1"/>
    <col min="2345" max="2345" width="34.5703125" bestFit="1" customWidth="1"/>
    <col min="2346" max="2346" width="9.28515625" bestFit="1" customWidth="1"/>
    <col min="2347" max="2347" width="10.140625" bestFit="1" customWidth="1"/>
    <col min="2348" max="2348" width="47.85546875" bestFit="1" customWidth="1"/>
    <col min="2349" max="2349" width="46.5703125" bestFit="1" customWidth="1"/>
    <col min="2350" max="2350" width="38.5703125" bestFit="1" customWidth="1"/>
    <col min="2351" max="2351" width="24" bestFit="1" customWidth="1"/>
    <col min="2352" max="2352" width="11.7109375" bestFit="1" customWidth="1"/>
    <col min="2353" max="2353" width="41.42578125" bestFit="1" customWidth="1"/>
    <col min="2354" max="2354" width="55.7109375" bestFit="1" customWidth="1"/>
    <col min="2355" max="2355" width="29.42578125" bestFit="1" customWidth="1"/>
    <col min="2356" max="2356" width="25.85546875" bestFit="1" customWidth="1"/>
    <col min="2357" max="2357" width="33.28515625" bestFit="1" customWidth="1"/>
    <col min="2358" max="2358" width="50" bestFit="1" customWidth="1"/>
    <col min="2359" max="2359" width="10.7109375" bestFit="1" customWidth="1"/>
    <col min="2360" max="2360" width="33.5703125" bestFit="1" customWidth="1"/>
    <col min="2361" max="2361" width="53.140625" bestFit="1" customWidth="1"/>
    <col min="2362" max="2362" width="53.42578125" bestFit="1" customWidth="1"/>
    <col min="2363" max="2363" width="46.42578125" bestFit="1" customWidth="1"/>
    <col min="2364" max="2364" width="15.42578125" bestFit="1" customWidth="1"/>
    <col min="2365" max="2365" width="31" bestFit="1" customWidth="1"/>
    <col min="2366" max="2366" width="22.140625" bestFit="1" customWidth="1"/>
    <col min="2367" max="2367" width="21.140625" bestFit="1" customWidth="1"/>
    <col min="2368" max="2368" width="13.5703125" bestFit="1" customWidth="1"/>
    <col min="2369" max="2369" width="27.5703125" bestFit="1" customWidth="1"/>
    <col min="2370" max="2370" width="18.140625" bestFit="1" customWidth="1"/>
    <col min="2371" max="2371" width="47.85546875" bestFit="1" customWidth="1"/>
    <col min="2372" max="2372" width="25.85546875" bestFit="1" customWidth="1"/>
    <col min="2373" max="2373" width="56.28515625" bestFit="1" customWidth="1"/>
    <col min="2374" max="2374" width="58.28515625" bestFit="1" customWidth="1"/>
    <col min="2375" max="2375" width="45.42578125" bestFit="1" customWidth="1"/>
    <col min="2376" max="2376" width="34.42578125" bestFit="1" customWidth="1"/>
    <col min="2377" max="2377" width="36.85546875" bestFit="1" customWidth="1"/>
    <col min="2378" max="2378" width="56.42578125" bestFit="1" customWidth="1"/>
    <col min="2379" max="2379" width="22" bestFit="1" customWidth="1"/>
    <col min="2380" max="2380" width="30.28515625" bestFit="1" customWidth="1"/>
    <col min="2381" max="2381" width="39.42578125" bestFit="1" customWidth="1"/>
    <col min="2382" max="2382" width="50.42578125" bestFit="1" customWidth="1"/>
    <col min="2383" max="2383" width="50.5703125" bestFit="1" customWidth="1"/>
    <col min="2384" max="2384" width="7.42578125" bestFit="1" customWidth="1"/>
    <col min="2385" max="2385" width="55.7109375" bestFit="1" customWidth="1"/>
    <col min="2386" max="2386" width="13.85546875" bestFit="1" customWidth="1"/>
    <col min="2387" max="2387" width="6.7109375" bestFit="1" customWidth="1"/>
    <col min="2388" max="2388" width="32.42578125" bestFit="1" customWidth="1"/>
    <col min="2389" max="2389" width="55" bestFit="1" customWidth="1"/>
    <col min="2390" max="2390" width="14.5703125" bestFit="1" customWidth="1"/>
    <col min="2391" max="2391" width="12.42578125" bestFit="1" customWidth="1"/>
    <col min="2392" max="2392" width="44" bestFit="1" customWidth="1"/>
    <col min="2393" max="2393" width="34.7109375" bestFit="1" customWidth="1"/>
    <col min="2394" max="2394" width="35.28515625" bestFit="1" customWidth="1"/>
    <col min="2395" max="2395" width="41.42578125" bestFit="1" customWidth="1"/>
    <col min="2396" max="2396" width="33.42578125" bestFit="1" customWidth="1"/>
    <col min="2397" max="2397" width="20.7109375" bestFit="1" customWidth="1"/>
    <col min="2398" max="2398" width="52.42578125" bestFit="1" customWidth="1"/>
    <col min="2399" max="2399" width="35.85546875" bestFit="1" customWidth="1"/>
    <col min="2400" max="2400" width="41" bestFit="1" customWidth="1"/>
    <col min="2401" max="2401" width="54" bestFit="1" customWidth="1"/>
    <col min="2402" max="2402" width="17.5703125" bestFit="1" customWidth="1"/>
    <col min="2403" max="2403" width="32.85546875" bestFit="1" customWidth="1"/>
    <col min="2404" max="2404" width="57.85546875" bestFit="1" customWidth="1"/>
    <col min="2405" max="2405" width="44.140625" bestFit="1" customWidth="1"/>
    <col min="2406" max="2406" width="21.5703125" bestFit="1" customWidth="1"/>
    <col min="2407" max="2407" width="18.85546875" bestFit="1" customWidth="1"/>
    <col min="2408" max="2408" width="55.7109375" bestFit="1" customWidth="1"/>
    <col min="2409" max="2409" width="35.28515625" bestFit="1" customWidth="1"/>
    <col min="2410" max="2410" width="32.5703125" bestFit="1" customWidth="1"/>
    <col min="2411" max="2411" width="57" bestFit="1" customWidth="1"/>
    <col min="2412" max="2412" width="8.85546875" bestFit="1" customWidth="1"/>
    <col min="2413" max="2413" width="20.140625" bestFit="1" customWidth="1"/>
    <col min="2414" max="2414" width="58.42578125" bestFit="1" customWidth="1"/>
    <col min="2415" max="2415" width="11.7109375" bestFit="1" customWidth="1"/>
    <col min="2416" max="2416" width="48.7109375" bestFit="1" customWidth="1"/>
    <col min="2417" max="2417" width="36.5703125" bestFit="1" customWidth="1"/>
    <col min="2418" max="2418" width="40.42578125" bestFit="1" customWidth="1"/>
    <col min="2419" max="2419" width="35.5703125" bestFit="1" customWidth="1"/>
    <col min="2420" max="2420" width="56.7109375" bestFit="1" customWidth="1"/>
    <col min="2421" max="2421" width="49.140625" bestFit="1" customWidth="1"/>
    <col min="2422" max="2422" width="34.42578125" bestFit="1" customWidth="1"/>
    <col min="2423" max="2423" width="40.140625" bestFit="1" customWidth="1"/>
    <col min="2424" max="2424" width="26.85546875" bestFit="1" customWidth="1"/>
    <col min="2425" max="2425" width="17.42578125" bestFit="1" customWidth="1"/>
    <col min="2426" max="2426" width="28.28515625" bestFit="1" customWidth="1"/>
    <col min="2427" max="2427" width="54.85546875" bestFit="1" customWidth="1"/>
    <col min="2428" max="2428" width="32.42578125" bestFit="1" customWidth="1"/>
    <col min="2429" max="2429" width="55.7109375" bestFit="1" customWidth="1"/>
    <col min="2430" max="2430" width="19.140625" bestFit="1" customWidth="1"/>
    <col min="2431" max="2431" width="47.85546875" bestFit="1" customWidth="1"/>
    <col min="2432" max="2432" width="55.85546875" bestFit="1" customWidth="1"/>
    <col min="2433" max="2433" width="38.7109375" bestFit="1" customWidth="1"/>
    <col min="2434" max="2434" width="49.28515625" bestFit="1" customWidth="1"/>
    <col min="2435" max="2435" width="13.140625" bestFit="1" customWidth="1"/>
    <col min="2436" max="2436" width="23.42578125" bestFit="1" customWidth="1"/>
    <col min="2437" max="2437" width="12.28515625" bestFit="1" customWidth="1"/>
    <col min="2438" max="2438" width="33.140625" bestFit="1" customWidth="1"/>
    <col min="2439" max="2439" width="12.7109375" bestFit="1" customWidth="1"/>
    <col min="2440" max="2440" width="16.140625" bestFit="1" customWidth="1"/>
    <col min="2441" max="2441" width="25.85546875" bestFit="1" customWidth="1"/>
    <col min="2442" max="2442" width="17.28515625" bestFit="1" customWidth="1"/>
    <col min="2443" max="2443" width="39.140625" bestFit="1" customWidth="1"/>
    <col min="2444" max="2444" width="36.85546875" bestFit="1" customWidth="1"/>
    <col min="2445" max="2445" width="25.140625" bestFit="1" customWidth="1"/>
    <col min="2446" max="2446" width="31" bestFit="1" customWidth="1"/>
    <col min="2447" max="2447" width="56.5703125" bestFit="1" customWidth="1"/>
    <col min="2448" max="2448" width="44.28515625" bestFit="1" customWidth="1"/>
    <col min="2449" max="2449" width="20.42578125" bestFit="1" customWidth="1"/>
    <col min="2450" max="2450" width="26.42578125" bestFit="1" customWidth="1"/>
    <col min="2451" max="2451" width="15.85546875" bestFit="1" customWidth="1"/>
    <col min="2452" max="2452" width="10" bestFit="1" customWidth="1"/>
    <col min="2453" max="2453" width="38" bestFit="1" customWidth="1"/>
    <col min="2454" max="2454" width="45.140625" bestFit="1" customWidth="1"/>
    <col min="2455" max="2455" width="48.140625" bestFit="1" customWidth="1"/>
    <col min="2457" max="2457" width="21.140625" bestFit="1" customWidth="1"/>
    <col min="2458" max="2458" width="38.42578125" bestFit="1" customWidth="1"/>
    <col min="2459" max="2459" width="51.85546875" bestFit="1" customWidth="1"/>
    <col min="2460" max="2460" width="16.140625" bestFit="1" customWidth="1"/>
    <col min="2461" max="2461" width="35.28515625" bestFit="1" customWidth="1"/>
    <col min="2462" max="2462" width="47.7109375" bestFit="1" customWidth="1"/>
    <col min="2463" max="2463" width="20.28515625" bestFit="1" customWidth="1"/>
    <col min="2464" max="2464" width="38.7109375" bestFit="1" customWidth="1"/>
    <col min="2465" max="2465" width="73.5703125" bestFit="1" customWidth="1"/>
    <col min="2466" max="2466" width="46.42578125" bestFit="1" customWidth="1"/>
    <col min="2467" max="2467" width="58" bestFit="1" customWidth="1"/>
    <col min="2468" max="2468" width="32" bestFit="1" customWidth="1"/>
    <col min="2469" max="2469" width="34.28515625" bestFit="1" customWidth="1"/>
    <col min="2470" max="2470" width="48.42578125" bestFit="1" customWidth="1"/>
    <col min="2471" max="2471" width="9.7109375" bestFit="1" customWidth="1"/>
    <col min="2472" max="2472" width="34.28515625" bestFit="1" customWidth="1"/>
    <col min="2473" max="2473" width="35.85546875" bestFit="1" customWidth="1"/>
    <col min="2474" max="2474" width="43.140625" bestFit="1" customWidth="1"/>
    <col min="2475" max="2475" width="20.5703125" bestFit="1" customWidth="1"/>
    <col min="2476" max="2476" width="37.5703125" bestFit="1" customWidth="1"/>
    <col min="2477" max="2477" width="39.140625" bestFit="1" customWidth="1"/>
    <col min="2478" max="2478" width="25.85546875" bestFit="1" customWidth="1"/>
    <col min="2479" max="2479" width="21.140625" bestFit="1" customWidth="1"/>
    <col min="2480" max="2480" width="51.85546875" bestFit="1" customWidth="1"/>
    <col min="2481" max="2481" width="56.7109375" bestFit="1" customWidth="1"/>
    <col min="2482" max="2482" width="60" bestFit="1" customWidth="1"/>
    <col min="2483" max="2483" width="56.5703125" bestFit="1" customWidth="1"/>
    <col min="2484" max="2484" width="27.140625" bestFit="1" customWidth="1"/>
    <col min="2485" max="2485" width="41.85546875" bestFit="1" customWidth="1"/>
    <col min="2486" max="2486" width="6.85546875" bestFit="1" customWidth="1"/>
    <col min="2487" max="2487" width="9" bestFit="1" customWidth="1"/>
    <col min="2488" max="2488" width="61.140625" bestFit="1" customWidth="1"/>
    <col min="2489" max="2489" width="31" bestFit="1" customWidth="1"/>
    <col min="2490" max="2490" width="32.28515625" bestFit="1" customWidth="1"/>
    <col min="2491" max="2491" width="27.140625" bestFit="1" customWidth="1"/>
    <col min="2492" max="2492" width="40.85546875" bestFit="1" customWidth="1"/>
    <col min="2493" max="2493" width="32.85546875" bestFit="1" customWidth="1"/>
    <col min="2494" max="2494" width="40.140625" bestFit="1" customWidth="1"/>
    <col min="2495" max="2495" width="49.140625" bestFit="1" customWidth="1"/>
    <col min="2496" max="2496" width="45.5703125" bestFit="1" customWidth="1"/>
    <col min="2497" max="2497" width="53.85546875" bestFit="1" customWidth="1"/>
    <col min="2498" max="2498" width="15.28515625" bestFit="1" customWidth="1"/>
    <col min="2499" max="2499" width="45.5703125" bestFit="1" customWidth="1"/>
    <col min="2500" max="2500" width="23.5703125" bestFit="1" customWidth="1"/>
    <col min="2501" max="2501" width="57.140625" bestFit="1" customWidth="1"/>
    <col min="2502" max="2502" width="49.140625" bestFit="1" customWidth="1"/>
    <col min="2503" max="2503" width="14" bestFit="1" customWidth="1"/>
    <col min="2504" max="2504" width="60.5703125" bestFit="1" customWidth="1"/>
    <col min="2505" max="2505" width="36.140625" bestFit="1" customWidth="1"/>
    <col min="2506" max="2506" width="39.7109375" bestFit="1" customWidth="1"/>
    <col min="2507" max="2507" width="40.140625" bestFit="1" customWidth="1"/>
    <col min="2508" max="2508" width="28" bestFit="1" customWidth="1"/>
    <col min="2509" max="2509" width="16.85546875" bestFit="1" customWidth="1"/>
    <col min="2510" max="2510" width="22" bestFit="1" customWidth="1"/>
    <col min="2511" max="2511" width="16.5703125" bestFit="1" customWidth="1"/>
    <col min="2512" max="2512" width="42.140625" bestFit="1" customWidth="1"/>
    <col min="2513" max="2513" width="46.7109375" bestFit="1" customWidth="1"/>
    <col min="2514" max="2514" width="23.85546875" bestFit="1" customWidth="1"/>
    <col min="2515" max="2515" width="35.140625" bestFit="1" customWidth="1"/>
    <col min="2516" max="2516" width="42.140625" bestFit="1" customWidth="1"/>
    <col min="2517" max="2517" width="54.7109375" bestFit="1" customWidth="1"/>
    <col min="2518" max="2518" width="41.7109375" bestFit="1" customWidth="1"/>
    <col min="2519" max="2519" width="8.85546875" bestFit="1" customWidth="1"/>
    <col min="2520" max="2520" width="39" bestFit="1" customWidth="1"/>
    <col min="2521" max="2521" width="29.7109375" bestFit="1" customWidth="1"/>
    <col min="2522" max="2522" width="14" bestFit="1" customWidth="1"/>
    <col min="2523" max="2523" width="47.140625" bestFit="1" customWidth="1"/>
    <col min="2524" max="2524" width="20.85546875" bestFit="1" customWidth="1"/>
    <col min="2525" max="2525" width="10" bestFit="1" customWidth="1"/>
    <col min="2526" max="2526" width="18.7109375" bestFit="1" customWidth="1"/>
    <col min="2527" max="2527" width="30" bestFit="1" customWidth="1"/>
    <col min="2528" max="2528" width="18.85546875" bestFit="1" customWidth="1"/>
    <col min="2529" max="2529" width="48.140625" bestFit="1" customWidth="1"/>
    <col min="2530" max="2530" width="50.85546875" bestFit="1" customWidth="1"/>
    <col min="2531" max="2531" width="50.140625" bestFit="1" customWidth="1"/>
    <col min="2532" max="2532" width="48.7109375" bestFit="1" customWidth="1"/>
    <col min="2533" max="2533" width="38.42578125" bestFit="1" customWidth="1"/>
    <col min="2534" max="2534" width="20.28515625" bestFit="1" customWidth="1"/>
    <col min="2535" max="2535" width="45.28515625" bestFit="1" customWidth="1"/>
    <col min="2536" max="2536" width="36.85546875" bestFit="1" customWidth="1"/>
    <col min="2537" max="2537" width="29.28515625" bestFit="1" customWidth="1"/>
    <col min="2538" max="2538" width="27.140625" bestFit="1" customWidth="1"/>
    <col min="2539" max="2539" width="15.28515625" bestFit="1" customWidth="1"/>
    <col min="2540" max="2540" width="44.85546875" bestFit="1" customWidth="1"/>
    <col min="2541" max="2541" width="38.85546875" bestFit="1" customWidth="1"/>
    <col min="2542" max="2542" width="16.140625" bestFit="1" customWidth="1"/>
    <col min="2543" max="2543" width="38.5703125" bestFit="1" customWidth="1"/>
    <col min="2544" max="2544" width="19.42578125" bestFit="1" customWidth="1"/>
    <col min="2545" max="2545" width="7.7109375" bestFit="1" customWidth="1"/>
    <col min="2546" max="2546" width="55.42578125" bestFit="1" customWidth="1"/>
    <col min="2547" max="2547" width="5.28515625" bestFit="1" customWidth="1"/>
    <col min="2548" max="2548" width="48.28515625" bestFit="1" customWidth="1"/>
    <col min="2549" max="2549" width="27.5703125" bestFit="1" customWidth="1"/>
    <col min="2550" max="2550" width="19.5703125" bestFit="1" customWidth="1"/>
    <col min="2551" max="2551" width="45.42578125" bestFit="1" customWidth="1"/>
    <col min="2552" max="2552" width="6.42578125" bestFit="1" customWidth="1"/>
    <col min="2553" max="2553" width="55.5703125" bestFit="1" customWidth="1"/>
    <col min="2554" max="2554" width="27" bestFit="1" customWidth="1"/>
    <col min="2555" max="2555" width="27.28515625" bestFit="1" customWidth="1"/>
    <col min="2556" max="2556" width="15.85546875" bestFit="1" customWidth="1"/>
    <col min="2557" max="2557" width="53.28515625" bestFit="1" customWidth="1"/>
    <col min="2558" max="2558" width="25.28515625" bestFit="1" customWidth="1"/>
    <col min="2559" max="2559" width="43.85546875" bestFit="1" customWidth="1"/>
    <col min="2560" max="2560" width="48" bestFit="1" customWidth="1"/>
    <col min="2561" max="2561" width="9.42578125" bestFit="1" customWidth="1"/>
    <col min="2562" max="2562" width="11.42578125" bestFit="1" customWidth="1"/>
    <col min="2563" max="2563" width="43.85546875" bestFit="1" customWidth="1"/>
    <col min="2564" max="2564" width="45.42578125" bestFit="1" customWidth="1"/>
    <col min="2565" max="2565" width="16.42578125" bestFit="1" customWidth="1"/>
    <col min="2566" max="2566" width="48.140625" bestFit="1" customWidth="1"/>
    <col min="2567" max="2567" width="49" bestFit="1" customWidth="1"/>
    <col min="2568" max="2568" width="49.85546875" bestFit="1" customWidth="1"/>
    <col min="2569" max="2569" width="8.5703125" bestFit="1" customWidth="1"/>
    <col min="2570" max="2570" width="16" bestFit="1" customWidth="1"/>
    <col min="2571" max="2571" width="9.28515625" bestFit="1" customWidth="1"/>
    <col min="2572" max="2572" width="59.28515625" bestFit="1" customWidth="1"/>
    <col min="2573" max="2573" width="46.42578125" bestFit="1" customWidth="1"/>
    <col min="2574" max="2574" width="50.5703125" bestFit="1" customWidth="1"/>
    <col min="2575" max="2575" width="25.5703125" bestFit="1" customWidth="1"/>
    <col min="2576" max="2576" width="47.85546875" bestFit="1" customWidth="1"/>
    <col min="2577" max="2577" width="34.28515625" bestFit="1" customWidth="1"/>
    <col min="2578" max="2578" width="36.7109375" bestFit="1" customWidth="1"/>
    <col min="2579" max="2579" width="24.140625" bestFit="1" customWidth="1"/>
    <col min="2580" max="2580" width="44.85546875" bestFit="1" customWidth="1"/>
    <col min="2581" max="2581" width="53.7109375" bestFit="1" customWidth="1"/>
    <col min="2582" max="2582" width="24.140625" bestFit="1" customWidth="1"/>
    <col min="2583" max="2583" width="49" bestFit="1" customWidth="1"/>
    <col min="2584" max="2584" width="51.140625" bestFit="1" customWidth="1"/>
    <col min="2585" max="2585" width="28.42578125" bestFit="1" customWidth="1"/>
    <col min="2586" max="2586" width="54.5703125" bestFit="1" customWidth="1"/>
    <col min="2587" max="2587" width="44.140625" bestFit="1" customWidth="1"/>
    <col min="2588" max="2588" width="18.42578125" bestFit="1" customWidth="1"/>
    <col min="2589" max="2589" width="33.28515625" bestFit="1" customWidth="1"/>
    <col min="2590" max="2590" width="47.85546875" bestFit="1" customWidth="1"/>
    <col min="2591" max="2591" width="53.85546875" bestFit="1" customWidth="1"/>
    <col min="2592" max="2592" width="50.140625" bestFit="1" customWidth="1"/>
    <col min="2593" max="2593" width="31.85546875" bestFit="1" customWidth="1"/>
    <col min="2594" max="2594" width="29.85546875" bestFit="1" customWidth="1"/>
    <col min="2595" max="2595" width="32.85546875" bestFit="1" customWidth="1"/>
    <col min="2596" max="2596" width="46.42578125" bestFit="1" customWidth="1"/>
    <col min="2597" max="2597" width="55.140625" bestFit="1" customWidth="1"/>
    <col min="2598" max="2598" width="48.5703125" bestFit="1" customWidth="1"/>
    <col min="2599" max="2599" width="30.140625" bestFit="1" customWidth="1"/>
    <col min="2600" max="2600" width="29.85546875" bestFit="1" customWidth="1"/>
    <col min="2601" max="2601" width="34.85546875" bestFit="1" customWidth="1"/>
    <col min="2602" max="2602" width="35" bestFit="1" customWidth="1"/>
    <col min="2603" max="2603" width="43.28515625" bestFit="1" customWidth="1"/>
    <col min="2604" max="2604" width="24.28515625" bestFit="1" customWidth="1"/>
    <col min="2605" max="2605" width="26.85546875" bestFit="1" customWidth="1"/>
    <col min="2606" max="2606" width="47.28515625" bestFit="1" customWidth="1"/>
    <col min="2607" max="2607" width="38.28515625" bestFit="1" customWidth="1"/>
    <col min="2608" max="2608" width="30.7109375" bestFit="1" customWidth="1"/>
    <col min="2609" max="2609" width="23.85546875" bestFit="1" customWidth="1"/>
    <col min="2610" max="2610" width="26.140625" bestFit="1" customWidth="1"/>
    <col min="2611" max="2611" width="32.140625" bestFit="1" customWidth="1"/>
    <col min="2612" max="2612" width="59.5703125" bestFit="1" customWidth="1"/>
    <col min="2613" max="2613" width="39" bestFit="1" customWidth="1"/>
    <col min="2614" max="2614" width="54.85546875" bestFit="1" customWidth="1"/>
    <col min="2615" max="2615" width="53" bestFit="1" customWidth="1"/>
    <col min="2616" max="2616" width="53.42578125" bestFit="1" customWidth="1"/>
    <col min="2617" max="2617" width="48.7109375" bestFit="1" customWidth="1"/>
    <col min="2618" max="2618" width="20.7109375" bestFit="1" customWidth="1"/>
    <col min="2619" max="2619" width="20.42578125" bestFit="1" customWidth="1"/>
    <col min="2620" max="2620" width="38.85546875" bestFit="1" customWidth="1"/>
    <col min="2621" max="2621" width="31.7109375" bestFit="1" customWidth="1"/>
    <col min="2622" max="2622" width="11.7109375" bestFit="1" customWidth="1"/>
    <col min="2623" max="2623" width="45.5703125" bestFit="1" customWidth="1"/>
    <col min="2624" max="2624" width="31.28515625" bestFit="1" customWidth="1"/>
    <col min="2625" max="2625" width="37" bestFit="1" customWidth="1"/>
    <col min="2626" max="2626" width="20.85546875" bestFit="1" customWidth="1"/>
    <col min="2627" max="2627" width="42.5703125" bestFit="1" customWidth="1"/>
    <col min="2628" max="2628" width="20.140625" bestFit="1" customWidth="1"/>
    <col min="2629" max="2629" width="38.7109375" bestFit="1" customWidth="1"/>
    <col min="2630" max="2630" width="44.85546875" bestFit="1" customWidth="1"/>
    <col min="2631" max="2631" width="23" bestFit="1" customWidth="1"/>
    <col min="2632" max="2632" width="34.7109375" bestFit="1" customWidth="1"/>
    <col min="2633" max="2633" width="18.7109375" bestFit="1" customWidth="1"/>
    <col min="2634" max="2634" width="9.5703125" bestFit="1" customWidth="1"/>
    <col min="2635" max="2635" width="55.85546875" bestFit="1" customWidth="1"/>
    <col min="2636" max="2636" width="36.28515625" bestFit="1" customWidth="1"/>
    <col min="2637" max="2637" width="30.28515625" bestFit="1" customWidth="1"/>
    <col min="2638" max="2638" width="12.85546875" bestFit="1" customWidth="1"/>
    <col min="2639" max="2639" width="8.140625" bestFit="1" customWidth="1"/>
    <col min="2640" max="2640" width="51.7109375" bestFit="1" customWidth="1"/>
    <col min="2641" max="2641" width="15.85546875" bestFit="1" customWidth="1"/>
    <col min="2642" max="2642" width="27.5703125" bestFit="1" customWidth="1"/>
    <col min="2643" max="2643" width="37.42578125" bestFit="1" customWidth="1"/>
    <col min="2644" max="2644" width="28.140625" bestFit="1" customWidth="1"/>
    <col min="2645" max="2645" width="16.5703125" bestFit="1" customWidth="1"/>
    <col min="2646" max="2646" width="43.7109375" bestFit="1" customWidth="1"/>
    <col min="2647" max="2647" width="64.42578125" bestFit="1" customWidth="1"/>
    <col min="2648" max="2648" width="29" bestFit="1" customWidth="1"/>
    <col min="2649" max="2649" width="42.7109375" bestFit="1" customWidth="1"/>
    <col min="2650" max="2650" width="19.5703125" bestFit="1" customWidth="1"/>
    <col min="2651" max="2651" width="17" bestFit="1" customWidth="1"/>
    <col min="2652" max="2652" width="39.140625" bestFit="1" customWidth="1"/>
    <col min="2653" max="2653" width="57.85546875" bestFit="1" customWidth="1"/>
    <col min="2654" max="2654" width="56.140625" bestFit="1" customWidth="1"/>
    <col min="2655" max="2655" width="42.28515625" bestFit="1" customWidth="1"/>
    <col min="2656" max="2656" width="43.140625" bestFit="1" customWidth="1"/>
    <col min="2657" max="2657" width="16.85546875" bestFit="1" customWidth="1"/>
    <col min="2658" max="2658" width="19.7109375" bestFit="1" customWidth="1"/>
    <col min="2659" max="2659" width="32.140625" bestFit="1" customWidth="1"/>
    <col min="2660" max="2660" width="36" bestFit="1" customWidth="1"/>
    <col min="2661" max="2661" width="39.140625" bestFit="1" customWidth="1"/>
    <col min="2662" max="2662" width="42.5703125" bestFit="1" customWidth="1"/>
    <col min="2663" max="2663" width="35.85546875" bestFit="1" customWidth="1"/>
    <col min="2664" max="2664" width="56.28515625" bestFit="1" customWidth="1"/>
    <col min="2665" max="2665" width="53.85546875" bestFit="1" customWidth="1"/>
    <col min="2666" max="2666" width="39" bestFit="1" customWidth="1"/>
    <col min="2667" max="2667" width="56.140625" bestFit="1" customWidth="1"/>
    <col min="2668" max="2668" width="14.5703125" bestFit="1" customWidth="1"/>
    <col min="2669" max="2669" width="49" bestFit="1" customWidth="1"/>
    <col min="2670" max="2670" width="54.7109375" bestFit="1" customWidth="1"/>
    <col min="2671" max="2671" width="20.28515625" bestFit="1" customWidth="1"/>
    <col min="2672" max="2672" width="28.42578125" bestFit="1" customWidth="1"/>
    <col min="2673" max="2673" width="23.42578125" bestFit="1" customWidth="1"/>
    <col min="2674" max="2674" width="29.28515625" bestFit="1" customWidth="1"/>
    <col min="2675" max="2675" width="52.28515625" bestFit="1" customWidth="1"/>
    <col min="2676" max="2676" width="32.42578125" bestFit="1" customWidth="1"/>
    <col min="2677" max="2677" width="50.140625" bestFit="1" customWidth="1"/>
    <col min="2678" max="2678" width="30.85546875" bestFit="1" customWidth="1"/>
    <col min="2679" max="2679" width="22.7109375" bestFit="1" customWidth="1"/>
    <col min="2680" max="2680" width="39.5703125" bestFit="1" customWidth="1"/>
    <col min="2681" max="2681" width="40.85546875" bestFit="1" customWidth="1"/>
    <col min="2682" max="2682" width="35.140625" bestFit="1" customWidth="1"/>
    <col min="2683" max="2683" width="44.28515625" bestFit="1" customWidth="1"/>
    <col min="2684" max="2684" width="40.85546875" bestFit="1" customWidth="1"/>
    <col min="2685" max="2685" width="54.85546875" bestFit="1" customWidth="1"/>
    <col min="2686" max="2686" width="10.28515625" bestFit="1" customWidth="1"/>
    <col min="2687" max="2687" width="23.28515625" bestFit="1" customWidth="1"/>
    <col min="2688" max="2688" width="41.42578125" bestFit="1" customWidth="1"/>
    <col min="2689" max="2689" width="27.28515625" bestFit="1" customWidth="1"/>
    <col min="2690" max="2690" width="14.140625" bestFit="1" customWidth="1"/>
    <col min="2691" max="2691" width="41" bestFit="1" customWidth="1"/>
    <col min="2692" max="2692" width="7.140625" bestFit="1" customWidth="1"/>
    <col min="2693" max="2693" width="44.42578125" bestFit="1" customWidth="1"/>
    <col min="2694" max="2694" width="44.85546875" bestFit="1" customWidth="1"/>
    <col min="2695" max="2695" width="33.85546875" bestFit="1" customWidth="1"/>
    <col min="2696" max="2696" width="14" bestFit="1" customWidth="1"/>
    <col min="2697" max="2697" width="50.85546875" bestFit="1" customWidth="1"/>
    <col min="2698" max="2698" width="43" bestFit="1" customWidth="1"/>
    <col min="2699" max="2699" width="41.7109375" bestFit="1" customWidth="1"/>
    <col min="2700" max="2700" width="23.85546875" bestFit="1" customWidth="1"/>
    <col min="2701" max="2701" width="48.140625" bestFit="1" customWidth="1"/>
    <col min="2702" max="2702" width="57.85546875" bestFit="1" customWidth="1"/>
    <col min="2703" max="2703" width="40.140625" bestFit="1" customWidth="1"/>
    <col min="2704" max="2704" width="47.5703125" bestFit="1" customWidth="1"/>
    <col min="2705" max="2705" width="48" bestFit="1" customWidth="1"/>
    <col min="2706" max="2706" width="22.85546875" bestFit="1" customWidth="1"/>
    <col min="2707" max="2707" width="55" bestFit="1" customWidth="1"/>
    <col min="2708" max="2708" width="51.140625" bestFit="1" customWidth="1"/>
    <col min="2709" max="2709" width="56.140625" bestFit="1" customWidth="1"/>
    <col min="2710" max="2710" width="52.28515625" bestFit="1" customWidth="1"/>
    <col min="2711" max="2711" width="53.85546875" bestFit="1" customWidth="1"/>
    <col min="2712" max="2712" width="42.28515625" bestFit="1" customWidth="1"/>
    <col min="2713" max="2713" width="41.5703125" bestFit="1" customWidth="1"/>
    <col min="2714" max="2714" width="37" bestFit="1" customWidth="1"/>
    <col min="2715" max="2715" width="40.42578125" bestFit="1" customWidth="1"/>
    <col min="2716" max="2716" width="56.7109375" bestFit="1" customWidth="1"/>
    <col min="2717" max="2717" width="36.140625" bestFit="1" customWidth="1"/>
    <col min="2718" max="2718" width="33.28515625" bestFit="1" customWidth="1"/>
    <col min="2719" max="2719" width="41.85546875" bestFit="1" customWidth="1"/>
    <col min="2720" max="2720" width="32.85546875" bestFit="1" customWidth="1"/>
    <col min="2721" max="2721" width="60.5703125" bestFit="1" customWidth="1"/>
    <col min="2722" max="2722" width="33.42578125" bestFit="1" customWidth="1"/>
    <col min="2723" max="2723" width="34.140625" bestFit="1" customWidth="1"/>
    <col min="2724" max="2724" width="53.28515625" bestFit="1" customWidth="1"/>
    <col min="2725" max="2725" width="77" bestFit="1" customWidth="1"/>
    <col min="2726" max="2726" width="52.140625" bestFit="1" customWidth="1"/>
    <col min="2727" max="2727" width="56.28515625" bestFit="1" customWidth="1"/>
    <col min="2728" max="2728" width="40.42578125" bestFit="1" customWidth="1"/>
    <col min="2729" max="2729" width="53.28515625" bestFit="1" customWidth="1"/>
    <col min="2730" max="2730" width="24" bestFit="1" customWidth="1"/>
    <col min="2731" max="2731" width="40" bestFit="1" customWidth="1"/>
    <col min="2732" max="2732" width="44.7109375" bestFit="1" customWidth="1"/>
    <col min="2733" max="2733" width="52.42578125" bestFit="1" customWidth="1"/>
    <col min="2734" max="2734" width="50.140625" bestFit="1" customWidth="1"/>
    <col min="2735" max="2735" width="8" bestFit="1" customWidth="1"/>
    <col min="2736" max="2736" width="28.85546875" bestFit="1" customWidth="1"/>
    <col min="2737" max="2737" width="58" bestFit="1" customWidth="1"/>
    <col min="2738" max="2738" width="56.5703125" bestFit="1" customWidth="1"/>
    <col min="2739" max="2739" width="17.7109375" bestFit="1" customWidth="1"/>
    <col min="2740" max="2740" width="44.85546875" bestFit="1" customWidth="1"/>
    <col min="2741" max="2741" width="60.28515625" bestFit="1" customWidth="1"/>
    <col min="2742" max="2743" width="34.7109375" bestFit="1" customWidth="1"/>
    <col min="2744" max="2744" width="14.7109375" bestFit="1" customWidth="1"/>
    <col min="2745" max="2745" width="26" bestFit="1" customWidth="1"/>
    <col min="2746" max="2746" width="16.140625" bestFit="1" customWidth="1"/>
    <col min="2747" max="2747" width="30.85546875" bestFit="1" customWidth="1"/>
    <col min="2748" max="2748" width="37.28515625" bestFit="1" customWidth="1"/>
    <col min="2749" max="2749" width="41.5703125" bestFit="1" customWidth="1"/>
    <col min="2750" max="2750" width="27.85546875" bestFit="1" customWidth="1"/>
    <col min="2751" max="2751" width="36.140625" bestFit="1" customWidth="1"/>
    <col min="2752" max="2752" width="33.5703125" bestFit="1" customWidth="1"/>
    <col min="2753" max="2753" width="34" bestFit="1" customWidth="1"/>
    <col min="2754" max="2754" width="9.42578125" bestFit="1" customWidth="1"/>
    <col min="2755" max="2755" width="52.42578125" bestFit="1" customWidth="1"/>
    <col min="2756" max="2756" width="36" bestFit="1" customWidth="1"/>
    <col min="2757" max="2757" width="6.28515625" bestFit="1" customWidth="1"/>
    <col min="2758" max="2758" width="39.42578125" bestFit="1" customWidth="1"/>
    <col min="2759" max="2759" width="7.28515625" bestFit="1" customWidth="1"/>
    <col min="2760" max="2760" width="40" bestFit="1" customWidth="1"/>
    <col min="2761" max="2761" width="46.28515625" bestFit="1" customWidth="1"/>
    <col min="2762" max="2762" width="47.140625" bestFit="1" customWidth="1"/>
    <col min="2763" max="2763" width="31.85546875" bestFit="1" customWidth="1"/>
    <col min="2764" max="2764" width="30.5703125" bestFit="1" customWidth="1"/>
    <col min="2765" max="2765" width="27.5703125" bestFit="1" customWidth="1"/>
    <col min="2766" max="2766" width="41.140625" bestFit="1" customWidth="1"/>
    <col min="2767" max="2767" width="56" bestFit="1" customWidth="1"/>
    <col min="2768" max="2768" width="36.42578125" bestFit="1" customWidth="1"/>
    <col min="2769" max="2769" width="12.42578125" bestFit="1" customWidth="1"/>
    <col min="2770" max="2770" width="51.42578125" bestFit="1" customWidth="1"/>
    <col min="2771" max="2771" width="35" bestFit="1" customWidth="1"/>
    <col min="2772" max="2772" width="16.140625" bestFit="1" customWidth="1"/>
    <col min="2773" max="2773" width="53.140625" bestFit="1" customWidth="1"/>
    <col min="2774" max="2774" width="26.85546875" bestFit="1" customWidth="1"/>
    <col min="2775" max="2775" width="11.28515625" bestFit="1" customWidth="1"/>
    <col min="2776" max="2776" width="57" bestFit="1" customWidth="1"/>
    <col min="2777" max="2777" width="20.42578125" bestFit="1" customWidth="1"/>
    <col min="2778" max="2778" width="54.85546875" bestFit="1" customWidth="1"/>
    <col min="2779" max="2779" width="51.85546875" bestFit="1" customWidth="1"/>
    <col min="2780" max="2780" width="17.28515625" bestFit="1" customWidth="1"/>
    <col min="2781" max="2781" width="31.42578125" bestFit="1" customWidth="1"/>
    <col min="2782" max="2782" width="12.140625" bestFit="1" customWidth="1"/>
    <col min="2783" max="2783" width="36.140625" bestFit="1" customWidth="1"/>
    <col min="2784" max="2784" width="21.7109375" bestFit="1" customWidth="1"/>
    <col min="2785" max="2785" width="36.42578125" bestFit="1" customWidth="1"/>
    <col min="2786" max="2786" width="10.42578125" bestFit="1" customWidth="1"/>
    <col min="2787" max="2787" width="55" bestFit="1" customWidth="1"/>
    <col min="2788" max="2788" width="6.5703125" bestFit="1" customWidth="1"/>
    <col min="2789" max="2789" width="34.85546875" bestFit="1" customWidth="1"/>
    <col min="2790" max="2790" width="31.28515625" bestFit="1" customWidth="1"/>
    <col min="2791" max="2791" width="44.28515625" bestFit="1" customWidth="1"/>
    <col min="2792" max="2792" width="23.85546875" bestFit="1" customWidth="1"/>
    <col min="2793" max="2793" width="18.85546875" bestFit="1" customWidth="1"/>
    <col min="2794" max="2794" width="58" bestFit="1" customWidth="1"/>
    <col min="2796" max="2796" width="57.5703125" bestFit="1" customWidth="1"/>
    <col min="2797" max="2797" width="54.140625" bestFit="1" customWidth="1"/>
    <col min="2798" max="2798" width="48.7109375" bestFit="1" customWidth="1"/>
    <col min="2799" max="2799" width="21.7109375" bestFit="1" customWidth="1"/>
    <col min="2800" max="2800" width="45.85546875" bestFit="1" customWidth="1"/>
    <col min="2801" max="2801" width="36.28515625" bestFit="1" customWidth="1"/>
    <col min="2802" max="2802" width="54.5703125" bestFit="1" customWidth="1"/>
    <col min="2803" max="2803" width="54.140625" bestFit="1" customWidth="1"/>
    <col min="2804" max="2804" width="41.5703125" bestFit="1" customWidth="1"/>
    <col min="2805" max="2805" width="30.42578125" bestFit="1" customWidth="1"/>
    <col min="2806" max="2806" width="38.28515625" bestFit="1" customWidth="1"/>
    <col min="2807" max="2807" width="19.140625" bestFit="1" customWidth="1"/>
    <col min="2808" max="2808" width="24.85546875" bestFit="1" customWidth="1"/>
    <col min="2809" max="2809" width="21.140625" bestFit="1" customWidth="1"/>
    <col min="2810" max="2810" width="42.85546875" bestFit="1" customWidth="1"/>
    <col min="2811" max="2811" width="41.140625" bestFit="1" customWidth="1"/>
    <col min="2812" max="2812" width="41.7109375" bestFit="1" customWidth="1"/>
    <col min="2813" max="2813" width="44.7109375" bestFit="1" customWidth="1"/>
    <col min="2814" max="2814" width="26.5703125" bestFit="1" customWidth="1"/>
    <col min="2815" max="2815" width="38.5703125" bestFit="1" customWidth="1"/>
    <col min="2816" max="2816" width="42.28515625" bestFit="1" customWidth="1"/>
    <col min="2817" max="2817" width="21.140625" bestFit="1" customWidth="1"/>
    <col min="2818" max="2818" width="41.28515625" bestFit="1" customWidth="1"/>
    <col min="2819" max="2819" width="53.7109375" bestFit="1" customWidth="1"/>
    <col min="2820" max="2820" width="25.85546875" bestFit="1" customWidth="1"/>
    <col min="2821" max="2821" width="59.85546875" bestFit="1" customWidth="1"/>
    <col min="2822" max="2822" width="20.5703125" bestFit="1" customWidth="1"/>
    <col min="2823" max="2823" width="40.42578125" bestFit="1" customWidth="1"/>
    <col min="2824" max="2824" width="52.28515625" bestFit="1" customWidth="1"/>
    <col min="2825" max="2825" width="25" bestFit="1" customWidth="1"/>
    <col min="2826" max="2826" width="16.42578125" bestFit="1" customWidth="1"/>
    <col min="2827" max="2827" width="57" bestFit="1" customWidth="1"/>
    <col min="2828" max="2828" width="56.5703125" bestFit="1" customWidth="1"/>
    <col min="2829" max="2829" width="42.140625" bestFit="1" customWidth="1"/>
    <col min="2830" max="2830" width="40" bestFit="1" customWidth="1"/>
    <col min="2831" max="2831" width="41" bestFit="1" customWidth="1"/>
    <col min="2832" max="2832" width="49.85546875" bestFit="1" customWidth="1"/>
    <col min="2833" max="2833" width="10" bestFit="1" customWidth="1"/>
    <col min="2834" max="2834" width="9.28515625" bestFit="1" customWidth="1"/>
    <col min="2835" max="2835" width="35.28515625" bestFit="1" customWidth="1"/>
    <col min="2836" max="2836" width="33.140625" bestFit="1" customWidth="1"/>
    <col min="2837" max="2837" width="48.140625" bestFit="1" customWidth="1"/>
    <col min="2838" max="2838" width="16.140625" bestFit="1" customWidth="1"/>
    <col min="2839" max="2839" width="42.7109375" bestFit="1" customWidth="1"/>
    <col min="2840" max="2840" width="47.85546875" bestFit="1" customWidth="1"/>
    <col min="2841" max="2841" width="39.42578125" bestFit="1" customWidth="1"/>
    <col min="2842" max="2842" width="23.5703125" bestFit="1" customWidth="1"/>
    <col min="2843" max="2843" width="44.5703125" bestFit="1" customWidth="1"/>
    <col min="2844" max="2844" width="26.28515625" bestFit="1" customWidth="1"/>
    <col min="2845" max="2845" width="29.85546875" bestFit="1" customWidth="1"/>
    <col min="2846" max="2846" width="31.7109375" bestFit="1" customWidth="1"/>
    <col min="2847" max="2847" width="50" bestFit="1" customWidth="1"/>
    <col min="2848" max="2848" width="17.85546875" bestFit="1" customWidth="1"/>
    <col min="2849" max="2849" width="38.7109375" bestFit="1" customWidth="1"/>
    <col min="2850" max="2850" width="32.85546875" bestFit="1" customWidth="1"/>
    <col min="2851" max="2851" width="26.42578125" bestFit="1" customWidth="1"/>
    <col min="2852" max="2852" width="37.42578125" bestFit="1" customWidth="1"/>
    <col min="2853" max="2853" width="18.140625" bestFit="1" customWidth="1"/>
    <col min="2854" max="2854" width="56.7109375" bestFit="1" customWidth="1"/>
    <col min="2855" max="2855" width="23.5703125" bestFit="1" customWidth="1"/>
    <col min="2856" max="2856" width="32.85546875" bestFit="1" customWidth="1"/>
    <col min="2857" max="2857" width="61.42578125" bestFit="1" customWidth="1"/>
    <col min="2858" max="2858" width="12.85546875" bestFit="1" customWidth="1"/>
    <col min="2859" max="2859" width="41.85546875" bestFit="1" customWidth="1"/>
    <col min="2860" max="2860" width="17" bestFit="1" customWidth="1"/>
    <col min="2861" max="2861" width="20.28515625" bestFit="1" customWidth="1"/>
    <col min="2862" max="2862" width="57.7109375" bestFit="1" customWidth="1"/>
    <col min="2863" max="2863" width="53.28515625" bestFit="1" customWidth="1"/>
    <col min="2864" max="2864" width="24.42578125" bestFit="1" customWidth="1"/>
    <col min="2865" max="2865" width="28.42578125" bestFit="1" customWidth="1"/>
    <col min="2866" max="2866" width="42.5703125" bestFit="1" customWidth="1"/>
    <col min="2867" max="2867" width="31" bestFit="1" customWidth="1"/>
    <col min="2868" max="2868" width="55.5703125" bestFit="1" customWidth="1"/>
    <col min="2869" max="2869" width="48.5703125" bestFit="1" customWidth="1"/>
    <col min="2870" max="2870" width="47.42578125" bestFit="1" customWidth="1"/>
    <col min="2871" max="2871" width="48.140625" bestFit="1" customWidth="1"/>
    <col min="2872" max="2872" width="35.85546875" bestFit="1" customWidth="1"/>
    <col min="2873" max="2873" width="52.28515625" bestFit="1" customWidth="1"/>
    <col min="2874" max="2874" width="45.28515625" bestFit="1" customWidth="1"/>
    <col min="2875" max="2875" width="53" bestFit="1" customWidth="1"/>
    <col min="2876" max="2876" width="41.28515625" bestFit="1" customWidth="1"/>
    <col min="2877" max="2877" width="18" bestFit="1" customWidth="1"/>
    <col min="2878" max="2878" width="40.85546875" bestFit="1" customWidth="1"/>
    <col min="2879" max="2879" width="32.7109375" bestFit="1" customWidth="1"/>
    <col min="2880" max="2880" width="59.42578125" bestFit="1" customWidth="1"/>
    <col min="2881" max="2881" width="15.85546875" bestFit="1" customWidth="1"/>
    <col min="2882" max="2882" width="26.140625" bestFit="1" customWidth="1"/>
    <col min="2883" max="2883" width="34.140625" bestFit="1" customWidth="1"/>
    <col min="2884" max="2884" width="55.140625" bestFit="1" customWidth="1"/>
    <col min="2885" max="2885" width="17.85546875" bestFit="1" customWidth="1"/>
    <col min="2886" max="2886" width="49.85546875" bestFit="1" customWidth="1"/>
    <col min="2887" max="2887" width="23.28515625" bestFit="1" customWidth="1"/>
    <col min="2888" max="2888" width="60" bestFit="1" customWidth="1"/>
    <col min="2889" max="2889" width="41.5703125" bestFit="1" customWidth="1"/>
    <col min="2890" max="2890" width="26.140625" bestFit="1" customWidth="1"/>
    <col min="2891" max="2891" width="18.42578125" bestFit="1" customWidth="1"/>
    <col min="2892" max="2892" width="21.7109375" bestFit="1" customWidth="1"/>
    <col min="2893" max="2893" width="16.140625" bestFit="1" customWidth="1"/>
    <col min="2894" max="2894" width="24.7109375" bestFit="1" customWidth="1"/>
    <col min="2895" max="2895" width="42.28515625" bestFit="1" customWidth="1"/>
    <col min="2896" max="2896" width="51.85546875" bestFit="1" customWidth="1"/>
    <col min="2897" max="2897" width="63.85546875" bestFit="1" customWidth="1"/>
    <col min="2898" max="2898" width="26.28515625" bestFit="1" customWidth="1"/>
    <col min="2899" max="2899" width="35.140625" bestFit="1" customWidth="1"/>
    <col min="2900" max="2900" width="49.42578125" bestFit="1" customWidth="1"/>
    <col min="2901" max="2901" width="45.5703125" bestFit="1" customWidth="1"/>
    <col min="2902" max="2902" width="26.7109375" bestFit="1" customWidth="1"/>
    <col min="2903" max="2903" width="56.7109375" bestFit="1" customWidth="1"/>
    <col min="2904" max="2904" width="16.42578125" bestFit="1" customWidth="1"/>
    <col min="2905" max="2905" width="48.7109375" bestFit="1" customWidth="1"/>
    <col min="2906" max="2906" width="42.7109375" bestFit="1" customWidth="1"/>
    <col min="2907" max="2907" width="48.5703125" bestFit="1" customWidth="1"/>
    <col min="2908" max="2908" width="35.7109375" bestFit="1" customWidth="1"/>
    <col min="2909" max="2909" width="18.5703125" bestFit="1" customWidth="1"/>
    <col min="2910" max="2910" width="32.5703125" bestFit="1" customWidth="1"/>
    <col min="2911" max="2911" width="13.7109375" bestFit="1" customWidth="1"/>
    <col min="2912" max="2912" width="20.140625" bestFit="1" customWidth="1"/>
    <col min="2913" max="2913" width="51.85546875" bestFit="1" customWidth="1"/>
    <col min="2914" max="2914" width="9" bestFit="1" customWidth="1"/>
    <col min="2915" max="2915" width="13.140625" bestFit="1" customWidth="1"/>
    <col min="2916" max="2916" width="8.85546875" bestFit="1" customWidth="1"/>
    <col min="2917" max="2917" width="8.42578125" bestFit="1" customWidth="1"/>
    <col min="2918" max="2918" width="45.28515625" bestFit="1" customWidth="1"/>
    <col min="2919" max="2919" width="27.28515625" bestFit="1" customWidth="1"/>
    <col min="2920" max="2920" width="26" bestFit="1" customWidth="1"/>
    <col min="2921" max="2921" width="39" bestFit="1" customWidth="1"/>
    <col min="2922" max="2922" width="38.28515625" bestFit="1" customWidth="1"/>
    <col min="2923" max="2923" width="6.28515625" bestFit="1" customWidth="1"/>
    <col min="2924" max="2924" width="17.7109375" bestFit="1" customWidth="1"/>
    <col min="2925" max="2925" width="20.85546875" bestFit="1" customWidth="1"/>
    <col min="2926" max="2926" width="22" bestFit="1" customWidth="1"/>
    <col min="2927" max="2927" width="35" bestFit="1" customWidth="1"/>
    <col min="2928" max="2928" width="31.5703125" bestFit="1" customWidth="1"/>
    <col min="2929" max="2929" width="23.7109375" bestFit="1" customWidth="1"/>
    <col min="2930" max="2930" width="58.7109375" bestFit="1" customWidth="1"/>
    <col min="2931" max="2931" width="20.7109375" bestFit="1" customWidth="1"/>
    <col min="2932" max="2932" width="49.42578125" bestFit="1" customWidth="1"/>
    <col min="2933" max="2933" width="23.7109375" bestFit="1" customWidth="1"/>
    <col min="2934" max="2934" width="26" bestFit="1" customWidth="1"/>
    <col min="2935" max="2935" width="26.5703125" bestFit="1" customWidth="1"/>
    <col min="2936" max="2936" width="54.28515625" bestFit="1" customWidth="1"/>
    <col min="2937" max="2937" width="31.5703125" bestFit="1" customWidth="1"/>
    <col min="2938" max="2938" width="11.5703125" bestFit="1" customWidth="1"/>
    <col min="2939" max="2939" width="26.140625" bestFit="1" customWidth="1"/>
    <col min="2940" max="2940" width="54.7109375" bestFit="1" customWidth="1"/>
    <col min="2941" max="2941" width="26.42578125" bestFit="1" customWidth="1"/>
    <col min="2942" max="2942" width="56.140625" bestFit="1" customWidth="1"/>
    <col min="2943" max="2943" width="53.85546875" bestFit="1" customWidth="1"/>
    <col min="2944" max="2944" width="35" bestFit="1" customWidth="1"/>
    <col min="2945" max="2945" width="46" bestFit="1" customWidth="1"/>
    <col min="2946" max="2946" width="23.7109375" bestFit="1" customWidth="1"/>
    <col min="2947" max="2947" width="33.140625" bestFit="1" customWidth="1"/>
    <col min="2948" max="2948" width="22.7109375" bestFit="1" customWidth="1"/>
    <col min="2949" max="2949" width="27.5703125" bestFit="1" customWidth="1"/>
    <col min="2950" max="2950" width="28.5703125" bestFit="1" customWidth="1"/>
    <col min="2951" max="2951" width="26" bestFit="1" customWidth="1"/>
    <col min="2952" max="2952" width="18.85546875" bestFit="1" customWidth="1"/>
    <col min="2953" max="2953" width="54.28515625" bestFit="1" customWidth="1"/>
    <col min="2954" max="2954" width="34.42578125" bestFit="1" customWidth="1"/>
    <col min="2955" max="2955" width="51.140625" bestFit="1" customWidth="1"/>
    <col min="2956" max="2956" width="22.42578125" bestFit="1" customWidth="1"/>
    <col min="2957" max="2957" width="28" bestFit="1" customWidth="1"/>
    <col min="2958" max="2958" width="40.42578125" bestFit="1" customWidth="1"/>
    <col min="2959" max="2959" width="24.140625" bestFit="1" customWidth="1"/>
    <col min="2960" max="2960" width="12" bestFit="1" customWidth="1"/>
    <col min="2961" max="2961" width="17.85546875" bestFit="1" customWidth="1"/>
    <col min="2962" max="2962" width="53.5703125" bestFit="1" customWidth="1"/>
    <col min="2963" max="2963" width="13.5703125" bestFit="1" customWidth="1"/>
    <col min="2964" max="2964" width="36" bestFit="1" customWidth="1"/>
    <col min="2965" max="2965" width="38.42578125" bestFit="1" customWidth="1"/>
    <col min="2966" max="2966" width="48.42578125" bestFit="1" customWidth="1"/>
    <col min="2967" max="2967" width="54.28515625" bestFit="1" customWidth="1"/>
    <col min="2968" max="2968" width="45.140625" bestFit="1" customWidth="1"/>
    <col min="2969" max="2969" width="6.85546875" bestFit="1" customWidth="1"/>
    <col min="2970" max="2970" width="28.42578125" bestFit="1" customWidth="1"/>
    <col min="2971" max="2971" width="85" bestFit="1" customWidth="1"/>
    <col min="2972" max="2972" width="42.28515625" bestFit="1" customWidth="1"/>
    <col min="2973" max="2973" width="23" bestFit="1" customWidth="1"/>
    <col min="2974" max="2974" width="25.28515625" bestFit="1" customWidth="1"/>
    <col min="2975" max="2975" width="14.5703125" bestFit="1" customWidth="1"/>
    <col min="2976" max="2976" width="20" bestFit="1" customWidth="1"/>
    <col min="2977" max="2977" width="9.5703125" bestFit="1" customWidth="1"/>
    <col min="2978" max="2978" width="32.7109375" bestFit="1" customWidth="1"/>
    <col min="2979" max="2979" width="55.85546875" bestFit="1" customWidth="1"/>
    <col min="2980" max="2980" width="50.5703125" bestFit="1" customWidth="1"/>
    <col min="2981" max="2981" width="41.42578125" bestFit="1" customWidth="1"/>
    <col min="2982" max="2982" width="38" bestFit="1" customWidth="1"/>
    <col min="2983" max="2983" width="31.5703125" bestFit="1" customWidth="1"/>
    <col min="2984" max="2984" width="49.140625" bestFit="1" customWidth="1"/>
    <col min="2985" max="2985" width="34.85546875" bestFit="1" customWidth="1"/>
    <col min="2986" max="2986" width="38" bestFit="1" customWidth="1"/>
    <col min="2987" max="2987" width="14.7109375" bestFit="1" customWidth="1"/>
    <col min="2988" max="2988" width="11.7109375" bestFit="1" customWidth="1"/>
    <col min="2989" max="2989" width="58.42578125" bestFit="1" customWidth="1"/>
    <col min="2990" max="2990" width="51.85546875" bestFit="1" customWidth="1"/>
    <col min="2991" max="2991" width="15.7109375" bestFit="1" customWidth="1"/>
    <col min="2992" max="2992" width="47" bestFit="1" customWidth="1"/>
    <col min="2993" max="2993" width="35" bestFit="1" customWidth="1"/>
    <col min="2994" max="2994" width="28.140625" bestFit="1" customWidth="1"/>
    <col min="2995" max="2995" width="55" bestFit="1" customWidth="1"/>
    <col min="2996" max="2996" width="27.7109375" bestFit="1" customWidth="1"/>
    <col min="2997" max="2997" width="49.85546875" bestFit="1" customWidth="1"/>
    <col min="2998" max="2998" width="12.5703125" bestFit="1" customWidth="1"/>
    <col min="2999" max="2999" width="12.85546875" bestFit="1" customWidth="1"/>
    <col min="3000" max="3000" width="24" bestFit="1" customWidth="1"/>
    <col min="3001" max="3001" width="31.85546875" bestFit="1" customWidth="1"/>
    <col min="3002" max="3002" width="10.85546875" bestFit="1" customWidth="1"/>
    <col min="3003" max="3003" width="21.42578125" bestFit="1" customWidth="1"/>
    <col min="3004" max="3004" width="21.85546875" bestFit="1" customWidth="1"/>
    <col min="3005" max="3005" width="49.42578125" bestFit="1" customWidth="1"/>
    <col min="3006" max="3006" width="42.5703125" bestFit="1" customWidth="1"/>
    <col min="3007" max="3007" width="31.140625" bestFit="1" customWidth="1"/>
    <col min="3008" max="3008" width="31.85546875" bestFit="1" customWidth="1"/>
    <col min="3009" max="3009" width="26" bestFit="1" customWidth="1"/>
    <col min="3010" max="3010" width="8.85546875" bestFit="1" customWidth="1"/>
    <col min="3011" max="3011" width="24.140625" bestFit="1" customWidth="1"/>
    <col min="3012" max="3012" width="15" bestFit="1" customWidth="1"/>
    <col min="3013" max="3013" width="28.5703125" bestFit="1" customWidth="1"/>
    <col min="3014" max="3014" width="55.5703125" bestFit="1" customWidth="1"/>
    <col min="3015" max="3015" width="57.7109375" bestFit="1" customWidth="1"/>
    <col min="3016" max="3016" width="44" bestFit="1" customWidth="1"/>
    <col min="3017" max="3017" width="13.140625" bestFit="1" customWidth="1"/>
    <col min="3018" max="3018" width="44.7109375" bestFit="1" customWidth="1"/>
    <col min="3019" max="3019" width="19.5703125" bestFit="1" customWidth="1"/>
    <col min="3020" max="3020" width="37.140625" bestFit="1" customWidth="1"/>
    <col min="3021" max="3021" width="36.7109375" bestFit="1" customWidth="1"/>
    <col min="3022" max="3022" width="47.85546875" bestFit="1" customWidth="1"/>
    <col min="3023" max="3023" width="44.42578125" bestFit="1" customWidth="1"/>
    <col min="3024" max="3024" width="27.140625" bestFit="1" customWidth="1"/>
    <col min="3025" max="3025" width="38.42578125" bestFit="1" customWidth="1"/>
    <col min="3026" max="3026" width="39.28515625" bestFit="1" customWidth="1"/>
    <col min="3027" max="3027" width="30.7109375" bestFit="1" customWidth="1"/>
    <col min="3028" max="3028" width="40.140625" bestFit="1" customWidth="1"/>
    <col min="3029" max="3029" width="58.140625" bestFit="1" customWidth="1"/>
    <col min="3030" max="3030" width="35" bestFit="1" customWidth="1"/>
    <col min="3031" max="3031" width="36.28515625" bestFit="1" customWidth="1"/>
    <col min="3032" max="3032" width="26.5703125" bestFit="1" customWidth="1"/>
    <col min="3033" max="3033" width="56" bestFit="1" customWidth="1"/>
    <col min="3034" max="3034" width="29.7109375" bestFit="1" customWidth="1"/>
    <col min="3035" max="3035" width="29.85546875" bestFit="1" customWidth="1"/>
    <col min="3036" max="3036" width="34.140625" bestFit="1" customWidth="1"/>
    <col min="3037" max="3037" width="23.28515625" bestFit="1" customWidth="1"/>
    <col min="3038" max="3038" width="27" bestFit="1" customWidth="1"/>
    <col min="3039" max="3039" width="50.42578125" bestFit="1" customWidth="1"/>
    <col min="3040" max="3040" width="40" bestFit="1" customWidth="1"/>
    <col min="3041" max="3041" width="27.7109375" bestFit="1" customWidth="1"/>
    <col min="3042" max="3042" width="36.5703125" bestFit="1" customWidth="1"/>
    <col min="3043" max="3043" width="22.28515625" bestFit="1" customWidth="1"/>
    <col min="3044" max="3044" width="54.28515625" bestFit="1" customWidth="1"/>
    <col min="3045" max="3045" width="34.85546875" bestFit="1" customWidth="1"/>
    <col min="3046" max="3046" width="43.42578125" bestFit="1" customWidth="1"/>
    <col min="3047" max="3047" width="23.28515625" bestFit="1" customWidth="1"/>
    <col min="3048" max="3048" width="16.7109375" bestFit="1" customWidth="1"/>
    <col min="3049" max="3049" width="23.28515625" bestFit="1" customWidth="1"/>
    <col min="3050" max="3050" width="20.42578125" bestFit="1" customWidth="1"/>
    <col min="3051" max="3051" width="46.85546875" bestFit="1" customWidth="1"/>
    <col min="3052" max="3052" width="50.85546875" bestFit="1" customWidth="1"/>
    <col min="3053" max="3053" width="43" bestFit="1" customWidth="1"/>
    <col min="3054" max="3054" width="20.42578125" bestFit="1" customWidth="1"/>
    <col min="3055" max="3055" width="57.28515625" bestFit="1" customWidth="1"/>
    <col min="3056" max="3056" width="20.85546875" bestFit="1" customWidth="1"/>
    <col min="3057" max="3057" width="32" bestFit="1" customWidth="1"/>
    <col min="3058" max="3058" width="51.42578125" bestFit="1" customWidth="1"/>
    <col min="3059" max="3059" width="25.7109375" bestFit="1" customWidth="1"/>
    <col min="3060" max="3060" width="27.7109375" bestFit="1" customWidth="1"/>
    <col min="3061" max="3061" width="48.7109375" bestFit="1" customWidth="1"/>
    <col min="3062" max="3062" width="46.5703125" bestFit="1" customWidth="1"/>
    <col min="3063" max="3063" width="62.85546875" bestFit="1" customWidth="1"/>
    <col min="3064" max="3064" width="24.5703125" bestFit="1" customWidth="1"/>
    <col min="3065" max="3065" width="38.28515625" bestFit="1" customWidth="1"/>
    <col min="3066" max="3066" width="54.140625" bestFit="1" customWidth="1"/>
    <col min="3067" max="3067" width="16.85546875" bestFit="1" customWidth="1"/>
    <col min="3068" max="3068" width="29.7109375" bestFit="1" customWidth="1"/>
    <col min="3069" max="3069" width="36.5703125" bestFit="1" customWidth="1"/>
    <col min="3070" max="3070" width="54.7109375" bestFit="1" customWidth="1"/>
    <col min="3071" max="3071" width="20.85546875" bestFit="1" customWidth="1"/>
    <col min="3072" max="3072" width="47.28515625" bestFit="1" customWidth="1"/>
    <col min="3073" max="3073" width="57.28515625" bestFit="1" customWidth="1"/>
    <col min="3074" max="3074" width="47.42578125" bestFit="1" customWidth="1"/>
    <col min="3075" max="3075" width="10.140625" bestFit="1" customWidth="1"/>
    <col min="3076" max="3076" width="32" bestFit="1" customWidth="1"/>
    <col min="3077" max="3077" width="34.85546875" bestFit="1" customWidth="1"/>
    <col min="3078" max="3078" width="13.7109375" bestFit="1" customWidth="1"/>
    <col min="3079" max="3079" width="20.5703125" bestFit="1" customWidth="1"/>
    <col min="3080" max="3080" width="22.7109375" bestFit="1" customWidth="1"/>
    <col min="3081" max="3081" width="12.7109375" bestFit="1" customWidth="1"/>
    <col min="3082" max="3082" width="16" bestFit="1" customWidth="1"/>
    <col min="3083" max="3083" width="34.42578125" bestFit="1" customWidth="1"/>
    <col min="3084" max="3084" width="20" bestFit="1" customWidth="1"/>
    <col min="3085" max="3085" width="16.85546875" bestFit="1" customWidth="1"/>
    <col min="3086" max="3086" width="6.140625" bestFit="1" customWidth="1"/>
    <col min="3087" max="3087" width="8.5703125" bestFit="1" customWidth="1"/>
    <col min="3088" max="3088" width="12" bestFit="1" customWidth="1"/>
    <col min="3089" max="3089" width="16.85546875" bestFit="1" customWidth="1"/>
    <col min="3090" max="3090" width="21.7109375" bestFit="1" customWidth="1"/>
    <col min="3091" max="3091" width="27.7109375" bestFit="1" customWidth="1"/>
    <col min="3092" max="3092" width="55.28515625" bestFit="1" customWidth="1"/>
    <col min="3093" max="3093" width="58.85546875" bestFit="1" customWidth="1"/>
    <col min="3094" max="3094" width="11.5703125" bestFit="1" customWidth="1"/>
    <col min="3095" max="3095" width="36.140625" bestFit="1" customWidth="1"/>
    <col min="3096" max="3096" width="17.7109375" bestFit="1" customWidth="1"/>
    <col min="3097" max="3097" width="39.28515625" bestFit="1" customWidth="1"/>
    <col min="3098" max="3098" width="58.42578125" bestFit="1" customWidth="1"/>
    <col min="3099" max="3099" width="18.28515625" bestFit="1" customWidth="1"/>
    <col min="3100" max="3100" width="58.140625" bestFit="1" customWidth="1"/>
    <col min="3101" max="3101" width="58.28515625" bestFit="1" customWidth="1"/>
    <col min="3102" max="3102" width="22.85546875" bestFit="1" customWidth="1"/>
    <col min="3103" max="3103" width="49.7109375" bestFit="1" customWidth="1"/>
    <col min="3104" max="3104" width="51.7109375" bestFit="1" customWidth="1"/>
    <col min="3105" max="3105" width="37.140625" bestFit="1" customWidth="1"/>
    <col min="3106" max="3106" width="52.7109375" bestFit="1" customWidth="1"/>
    <col min="3107" max="3107" width="55.7109375" bestFit="1" customWidth="1"/>
    <col min="3108" max="3108" width="24" bestFit="1" customWidth="1"/>
    <col min="3109" max="3109" width="14.85546875" bestFit="1" customWidth="1"/>
    <col min="3110" max="3110" width="40.28515625" bestFit="1" customWidth="1"/>
    <col min="3111" max="3111" width="23.85546875" bestFit="1" customWidth="1"/>
    <col min="3112" max="3112" width="56.7109375" bestFit="1" customWidth="1"/>
    <col min="3113" max="3113" width="44.42578125" bestFit="1" customWidth="1"/>
    <col min="3114" max="3114" width="27.140625" bestFit="1" customWidth="1"/>
    <col min="3115" max="3115" width="54.7109375" bestFit="1" customWidth="1"/>
    <col min="3116" max="3116" width="55.28515625" bestFit="1" customWidth="1"/>
    <col min="3117" max="3117" width="52.140625" bestFit="1" customWidth="1"/>
    <col min="3118" max="3118" width="25" bestFit="1" customWidth="1"/>
    <col min="3119" max="3119" width="20" bestFit="1" customWidth="1"/>
    <col min="3120" max="3120" width="17.42578125" bestFit="1" customWidth="1"/>
    <col min="3121" max="3121" width="39" bestFit="1" customWidth="1"/>
    <col min="3122" max="3122" width="21.5703125" bestFit="1" customWidth="1"/>
    <col min="3123" max="3123" width="57.5703125" bestFit="1" customWidth="1"/>
    <col min="3124" max="3124" width="18.42578125" bestFit="1" customWidth="1"/>
    <col min="3125" max="3125" width="77.42578125" bestFit="1" customWidth="1"/>
    <col min="3126" max="3126" width="42.42578125" bestFit="1" customWidth="1"/>
    <col min="3127" max="3127" width="32.85546875" bestFit="1" customWidth="1"/>
    <col min="3128" max="3128" width="36.28515625" bestFit="1" customWidth="1"/>
    <col min="3129" max="3129" width="21.7109375" bestFit="1" customWidth="1"/>
    <col min="3130" max="3130" width="36" bestFit="1" customWidth="1"/>
    <col min="3131" max="3131" width="45.7109375" bestFit="1" customWidth="1"/>
    <col min="3132" max="3132" width="49.140625" bestFit="1" customWidth="1"/>
    <col min="3133" max="3133" width="57.7109375" bestFit="1" customWidth="1"/>
    <col min="3134" max="3134" width="59.140625" bestFit="1" customWidth="1"/>
    <col min="3135" max="3135" width="37.42578125" bestFit="1" customWidth="1"/>
    <col min="3136" max="3136" width="55.85546875" bestFit="1" customWidth="1"/>
    <col min="3137" max="3137" width="31.85546875" bestFit="1" customWidth="1"/>
    <col min="3138" max="3138" width="26.7109375" bestFit="1" customWidth="1"/>
    <col min="3139" max="3139" width="59" bestFit="1" customWidth="1"/>
    <col min="3140" max="3140" width="24.140625" bestFit="1" customWidth="1"/>
    <col min="3141" max="3141" width="38.140625" bestFit="1" customWidth="1"/>
    <col min="3142" max="3142" width="30.5703125" bestFit="1" customWidth="1"/>
    <col min="3143" max="3143" width="56.7109375" bestFit="1" customWidth="1"/>
    <col min="3144" max="3144" width="23.28515625" bestFit="1" customWidth="1"/>
    <col min="3145" max="3145" width="49.7109375" bestFit="1" customWidth="1"/>
    <col min="3146" max="3146" width="35.7109375" bestFit="1" customWidth="1"/>
    <col min="3147" max="3147" width="26.140625" bestFit="1" customWidth="1"/>
    <col min="3148" max="3148" width="44.28515625" bestFit="1" customWidth="1"/>
    <col min="3149" max="3149" width="56.7109375" bestFit="1" customWidth="1"/>
    <col min="3150" max="3150" width="14" bestFit="1" customWidth="1"/>
    <col min="3151" max="3151" width="23.7109375" bestFit="1" customWidth="1"/>
    <col min="3152" max="3152" width="31" bestFit="1" customWidth="1"/>
    <col min="3153" max="3153" width="54.7109375" bestFit="1" customWidth="1"/>
    <col min="3154" max="3154" width="15.7109375" bestFit="1" customWidth="1"/>
    <col min="3155" max="3155" width="18.28515625" bestFit="1" customWidth="1"/>
    <col min="3156" max="3156" width="19.140625" bestFit="1" customWidth="1"/>
    <col min="3157" max="3157" width="53.42578125" bestFit="1" customWidth="1"/>
    <col min="3158" max="3158" width="47.85546875" bestFit="1" customWidth="1"/>
    <col min="3159" max="3159" width="34.42578125" bestFit="1" customWidth="1"/>
    <col min="3160" max="3160" width="41.5703125" bestFit="1" customWidth="1"/>
    <col min="3161" max="3161" width="40.42578125" bestFit="1" customWidth="1"/>
    <col min="3162" max="3162" width="49.85546875" bestFit="1" customWidth="1"/>
    <col min="3163" max="3163" width="56.140625" bestFit="1" customWidth="1"/>
    <col min="3164" max="3164" width="30.7109375" bestFit="1" customWidth="1"/>
    <col min="3165" max="3165" width="26.28515625" bestFit="1" customWidth="1"/>
    <col min="3166" max="3166" width="21.5703125" bestFit="1" customWidth="1"/>
    <col min="3167" max="3167" width="26.140625" bestFit="1" customWidth="1"/>
    <col min="3168" max="3168" width="36.85546875" bestFit="1" customWidth="1"/>
    <col min="3169" max="3169" width="27.85546875" bestFit="1" customWidth="1"/>
    <col min="3170" max="3170" width="14.7109375" bestFit="1" customWidth="1"/>
    <col min="3171" max="3171" width="55.42578125" bestFit="1" customWidth="1"/>
    <col min="3172" max="3172" width="35.42578125" bestFit="1" customWidth="1"/>
    <col min="3173" max="3173" width="51.42578125" bestFit="1" customWidth="1"/>
    <col min="3174" max="3174" width="58.28515625" bestFit="1" customWidth="1"/>
    <col min="3175" max="3175" width="51.85546875" bestFit="1" customWidth="1"/>
    <col min="3176" max="3176" width="21.140625" bestFit="1" customWidth="1"/>
    <col min="3177" max="3177" width="59.140625" bestFit="1" customWidth="1"/>
    <col min="3178" max="3178" width="28" bestFit="1" customWidth="1"/>
    <col min="3179" max="3179" width="38.28515625" bestFit="1" customWidth="1"/>
    <col min="3180" max="3180" width="52.42578125" bestFit="1" customWidth="1"/>
    <col min="3181" max="3181" width="54.5703125" bestFit="1" customWidth="1"/>
    <col min="3182" max="3182" width="35" bestFit="1" customWidth="1"/>
    <col min="3183" max="3183" width="13.5703125" bestFit="1" customWidth="1"/>
    <col min="3184" max="3184" width="25" bestFit="1" customWidth="1"/>
    <col min="3185" max="3185" width="22.85546875" bestFit="1" customWidth="1"/>
    <col min="3186" max="3186" width="52.28515625" bestFit="1" customWidth="1"/>
    <col min="3187" max="3187" width="20.28515625" bestFit="1" customWidth="1"/>
    <col min="3188" max="3188" width="59.140625" bestFit="1" customWidth="1"/>
    <col min="3189" max="3189" width="22.85546875" bestFit="1" customWidth="1"/>
    <col min="3190" max="3190" width="32.5703125" bestFit="1" customWidth="1"/>
    <col min="3191" max="3191" width="31.85546875" bestFit="1" customWidth="1"/>
    <col min="3192" max="3192" width="22.42578125" bestFit="1" customWidth="1"/>
    <col min="3193" max="3193" width="25.7109375" bestFit="1" customWidth="1"/>
    <col min="3194" max="3194" width="44" bestFit="1" customWidth="1"/>
    <col min="3195" max="3195" width="48" bestFit="1" customWidth="1"/>
    <col min="3196" max="3196" width="31.42578125" bestFit="1" customWidth="1"/>
    <col min="3197" max="3197" width="36.85546875" bestFit="1" customWidth="1"/>
    <col min="3198" max="3198" width="47.42578125" bestFit="1" customWidth="1"/>
    <col min="3199" max="3199" width="43" bestFit="1" customWidth="1"/>
    <col min="3200" max="3200" width="59.5703125" bestFit="1" customWidth="1"/>
    <col min="3201" max="3201" width="32.7109375" bestFit="1" customWidth="1"/>
    <col min="3202" max="3202" width="52.5703125" bestFit="1" customWidth="1"/>
    <col min="3203" max="3203" width="61.140625" bestFit="1" customWidth="1"/>
    <col min="3204" max="3204" width="53.85546875" bestFit="1" customWidth="1"/>
    <col min="3205" max="3205" width="50" bestFit="1" customWidth="1"/>
    <col min="3206" max="3206" width="36.7109375" bestFit="1" customWidth="1"/>
    <col min="3207" max="3207" width="41.140625" bestFit="1" customWidth="1"/>
    <col min="3208" max="3208" width="32.140625" bestFit="1" customWidth="1"/>
    <col min="3209" max="3209" width="36.140625" bestFit="1" customWidth="1"/>
    <col min="3210" max="3210" width="57.42578125" bestFit="1" customWidth="1"/>
    <col min="3211" max="3211" width="39.5703125" bestFit="1" customWidth="1"/>
    <col min="3212" max="3212" width="36.42578125" bestFit="1" customWidth="1"/>
    <col min="3213" max="3213" width="50.7109375" bestFit="1" customWidth="1"/>
    <col min="3214" max="3214" width="33.28515625" bestFit="1" customWidth="1"/>
    <col min="3215" max="3215" width="29.140625" bestFit="1" customWidth="1"/>
    <col min="3216" max="3216" width="11" bestFit="1" customWidth="1"/>
    <col min="3217" max="3217" width="49.5703125" bestFit="1" customWidth="1"/>
    <col min="3218" max="3218" width="54.28515625" bestFit="1" customWidth="1"/>
    <col min="3219" max="3219" width="26.7109375" bestFit="1" customWidth="1"/>
    <col min="3220" max="3220" width="54.140625" bestFit="1" customWidth="1"/>
    <col min="3221" max="3221" width="31.28515625" bestFit="1" customWidth="1"/>
    <col min="3222" max="3222" width="53" bestFit="1" customWidth="1"/>
    <col min="3223" max="3223" width="57.28515625" bestFit="1" customWidth="1"/>
    <col min="3224" max="3224" width="44.140625" bestFit="1" customWidth="1"/>
    <col min="3225" max="3225" width="33.42578125" bestFit="1" customWidth="1"/>
    <col min="3226" max="3226" width="54.7109375" bestFit="1" customWidth="1"/>
    <col min="3227" max="3227" width="23.140625" bestFit="1" customWidth="1"/>
    <col min="3228" max="3228" width="47.28515625" bestFit="1" customWidth="1"/>
    <col min="3229" max="3229" width="6.5703125" bestFit="1" customWidth="1"/>
    <col min="3230" max="3230" width="14.5703125" bestFit="1" customWidth="1"/>
    <col min="3231" max="3231" width="29.42578125" bestFit="1" customWidth="1"/>
    <col min="3232" max="3232" width="28.5703125" bestFit="1" customWidth="1"/>
    <col min="3233" max="3233" width="48.28515625" bestFit="1" customWidth="1"/>
    <col min="3234" max="3234" width="19.140625" bestFit="1" customWidth="1"/>
    <col min="3235" max="3235" width="39" bestFit="1" customWidth="1"/>
    <col min="3236" max="3236" width="17.85546875" bestFit="1" customWidth="1"/>
    <col min="3237" max="3237" width="34.5703125" bestFit="1" customWidth="1"/>
    <col min="3238" max="3238" width="17.28515625" bestFit="1" customWidth="1"/>
    <col min="3239" max="3239" width="50.42578125" bestFit="1" customWidth="1"/>
    <col min="3240" max="3240" width="29.85546875" bestFit="1" customWidth="1"/>
    <col min="3241" max="3241" width="58.140625" bestFit="1" customWidth="1"/>
    <col min="3242" max="3242" width="35.28515625" bestFit="1" customWidth="1"/>
    <col min="3243" max="3243" width="80.85546875" bestFit="1" customWidth="1"/>
    <col min="3244" max="3244" width="40.140625" bestFit="1" customWidth="1"/>
    <col min="3245" max="3245" width="53.42578125" bestFit="1" customWidth="1"/>
    <col min="3246" max="3246" width="19.85546875" bestFit="1" customWidth="1"/>
    <col min="3247" max="3247" width="12" bestFit="1" customWidth="1"/>
    <col min="3248" max="3248" width="38.42578125" bestFit="1" customWidth="1"/>
    <col min="3249" max="3249" width="56" bestFit="1" customWidth="1"/>
    <col min="3250" max="3250" width="49.28515625" bestFit="1" customWidth="1"/>
    <col min="3251" max="3251" width="52" bestFit="1" customWidth="1"/>
    <col min="3252" max="3252" width="50.5703125" bestFit="1" customWidth="1"/>
    <col min="3253" max="3253" width="52.42578125" bestFit="1" customWidth="1"/>
    <col min="3254" max="3254" width="48.140625" bestFit="1" customWidth="1"/>
    <col min="3255" max="3255" width="49.28515625" bestFit="1" customWidth="1"/>
    <col min="3256" max="3256" width="12.28515625" bestFit="1" customWidth="1"/>
    <col min="3257" max="3257" width="56.7109375" bestFit="1" customWidth="1"/>
    <col min="3258" max="3258" width="51.85546875" bestFit="1" customWidth="1"/>
    <col min="3259" max="3259" width="57.7109375" bestFit="1" customWidth="1"/>
    <col min="3260" max="3260" width="31.5703125" bestFit="1" customWidth="1"/>
    <col min="3261" max="3261" width="45.28515625" bestFit="1" customWidth="1"/>
    <col min="3262" max="3262" width="48.5703125" bestFit="1" customWidth="1"/>
    <col min="3263" max="3263" width="12.28515625" bestFit="1" customWidth="1"/>
    <col min="3264" max="3264" width="21.7109375" bestFit="1" customWidth="1"/>
    <col min="3265" max="3265" width="14.28515625" bestFit="1" customWidth="1"/>
    <col min="3266" max="3266" width="29.140625" bestFit="1" customWidth="1"/>
    <col min="3267" max="3267" width="51.5703125" bestFit="1" customWidth="1"/>
    <col min="3268" max="3268" width="47.42578125" bestFit="1" customWidth="1"/>
    <col min="3269" max="3269" width="43.42578125" bestFit="1" customWidth="1"/>
    <col min="3270" max="3270" width="20.7109375" bestFit="1" customWidth="1"/>
    <col min="3271" max="3271" width="44.42578125" bestFit="1" customWidth="1"/>
    <col min="3272" max="3272" width="12.85546875" bestFit="1" customWidth="1"/>
    <col min="3273" max="3273" width="51" bestFit="1" customWidth="1"/>
    <col min="3274" max="3274" width="46.7109375" bestFit="1" customWidth="1"/>
    <col min="3275" max="3275" width="19.85546875" bestFit="1" customWidth="1"/>
    <col min="3276" max="3276" width="50.42578125" bestFit="1" customWidth="1"/>
    <col min="3277" max="3277" width="47.42578125" bestFit="1" customWidth="1"/>
    <col min="3278" max="3278" width="11.85546875" bestFit="1" customWidth="1"/>
    <col min="3279" max="3279" width="47.42578125" bestFit="1" customWidth="1"/>
    <col min="3280" max="3280" width="14.140625" bestFit="1" customWidth="1"/>
    <col min="3281" max="3281" width="37.42578125" bestFit="1" customWidth="1"/>
    <col min="3282" max="3282" width="34.140625" bestFit="1" customWidth="1"/>
    <col min="3283" max="3283" width="38.5703125" bestFit="1" customWidth="1"/>
    <col min="3284" max="3284" width="22.5703125" bestFit="1" customWidth="1"/>
    <col min="3285" max="3285" width="24.42578125" bestFit="1" customWidth="1"/>
    <col min="3286" max="3286" width="42.140625" bestFit="1" customWidth="1"/>
    <col min="3287" max="3287" width="22.42578125" bestFit="1" customWidth="1"/>
    <col min="3288" max="3288" width="44.85546875" bestFit="1" customWidth="1"/>
    <col min="3289" max="3289" width="36.140625" bestFit="1" customWidth="1"/>
    <col min="3290" max="3290" width="33" bestFit="1" customWidth="1"/>
    <col min="3291" max="3291" width="58.28515625" bestFit="1" customWidth="1"/>
    <col min="3292" max="3292" width="35" bestFit="1" customWidth="1"/>
    <col min="3293" max="3293" width="52.5703125" bestFit="1" customWidth="1"/>
    <col min="3294" max="3294" width="53.28515625" bestFit="1" customWidth="1"/>
    <col min="3295" max="3295" width="50.42578125" bestFit="1" customWidth="1"/>
    <col min="3296" max="3296" width="31.140625" bestFit="1" customWidth="1"/>
    <col min="3297" max="3297" width="11.85546875" bestFit="1" customWidth="1"/>
    <col min="3298" max="3298" width="45.7109375" bestFit="1" customWidth="1"/>
    <col min="3299" max="3299" width="46.42578125" bestFit="1" customWidth="1"/>
    <col min="3300" max="3300" width="35.42578125" bestFit="1" customWidth="1"/>
    <col min="3301" max="3301" width="49.42578125" bestFit="1" customWidth="1"/>
    <col min="3302" max="3302" width="51.5703125" bestFit="1" customWidth="1"/>
    <col min="3303" max="3303" width="44.7109375" bestFit="1" customWidth="1"/>
    <col min="3304" max="3304" width="37" bestFit="1" customWidth="1"/>
    <col min="3305" max="3305" width="35.85546875" bestFit="1" customWidth="1"/>
    <col min="3306" max="3306" width="35.5703125" bestFit="1" customWidth="1"/>
    <col min="3307" max="3307" width="23.140625" bestFit="1" customWidth="1"/>
    <col min="3308" max="3308" width="32.140625" bestFit="1" customWidth="1"/>
    <col min="3309" max="3309" width="14.140625" bestFit="1" customWidth="1"/>
    <col min="3310" max="3310" width="38" bestFit="1" customWidth="1"/>
    <col min="3311" max="3311" width="20.7109375" bestFit="1" customWidth="1"/>
    <col min="3312" max="3312" width="42.7109375" bestFit="1" customWidth="1"/>
    <col min="3313" max="3313" width="29.140625" bestFit="1" customWidth="1"/>
    <col min="3314" max="3314" width="14.140625" bestFit="1" customWidth="1"/>
    <col min="3315" max="3315" width="30.28515625" bestFit="1" customWidth="1"/>
    <col min="3316" max="3316" width="9.28515625" bestFit="1" customWidth="1"/>
    <col min="3317" max="3317" width="22.5703125" bestFit="1" customWidth="1"/>
    <col min="3318" max="3318" width="57.5703125" bestFit="1" customWidth="1"/>
    <col min="3319" max="3319" width="50.5703125" bestFit="1" customWidth="1"/>
    <col min="3320" max="3320" width="41.140625" bestFit="1" customWidth="1"/>
    <col min="3321" max="3321" width="29.140625" bestFit="1" customWidth="1"/>
    <col min="3322" max="3322" width="48.7109375" bestFit="1" customWidth="1"/>
    <col min="3323" max="3323" width="27.5703125" bestFit="1" customWidth="1"/>
    <col min="3324" max="3324" width="44.140625" bestFit="1" customWidth="1"/>
    <col min="3325" max="3325" width="47.7109375" bestFit="1" customWidth="1"/>
    <col min="3326" max="3326" width="33.42578125" bestFit="1" customWidth="1"/>
    <col min="3327" max="3327" width="11.42578125" bestFit="1" customWidth="1"/>
    <col min="3328" max="3328" width="41" bestFit="1" customWidth="1"/>
    <col min="3329" max="3329" width="23.7109375" bestFit="1" customWidth="1"/>
    <col min="3330" max="3330" width="36.85546875" bestFit="1" customWidth="1"/>
    <col min="3331" max="3331" width="8" bestFit="1" customWidth="1"/>
    <col min="3332" max="3332" width="43.140625" bestFit="1" customWidth="1"/>
    <col min="3333" max="3333" width="32.85546875" bestFit="1" customWidth="1"/>
    <col min="3334" max="3334" width="35.28515625" bestFit="1" customWidth="1"/>
    <col min="3335" max="3335" width="36.42578125" bestFit="1" customWidth="1"/>
    <col min="3336" max="3336" width="13.42578125" bestFit="1" customWidth="1"/>
    <col min="3337" max="3337" width="27.7109375" bestFit="1" customWidth="1"/>
    <col min="3338" max="3338" width="26.28515625" bestFit="1" customWidth="1"/>
    <col min="3339" max="3339" width="39.7109375" bestFit="1" customWidth="1"/>
    <col min="3340" max="3340" width="30.140625" bestFit="1" customWidth="1"/>
    <col min="3341" max="3341" width="30.85546875" bestFit="1" customWidth="1"/>
    <col min="3342" max="3342" width="47.42578125" bestFit="1" customWidth="1"/>
    <col min="3343" max="3343" width="10.5703125" bestFit="1" customWidth="1"/>
    <col min="3344" max="3344" width="16.42578125" bestFit="1" customWidth="1"/>
    <col min="3345" max="3345" width="24.42578125" bestFit="1" customWidth="1"/>
    <col min="3346" max="3346" width="12.7109375" bestFit="1" customWidth="1"/>
    <col min="3347" max="3347" width="49.7109375" bestFit="1" customWidth="1"/>
    <col min="3348" max="3348" width="13.42578125" bestFit="1" customWidth="1"/>
    <col min="3349" max="3349" width="54.28515625" bestFit="1" customWidth="1"/>
    <col min="3350" max="3350" width="11" bestFit="1" customWidth="1"/>
    <col min="3351" max="3351" width="55.42578125" bestFit="1" customWidth="1"/>
    <col min="3352" max="3352" width="50.42578125" bestFit="1" customWidth="1"/>
    <col min="3353" max="3353" width="22.42578125" bestFit="1" customWidth="1"/>
    <col min="3354" max="3354" width="56.7109375" bestFit="1" customWidth="1"/>
    <col min="3355" max="3355" width="14.5703125" bestFit="1" customWidth="1"/>
    <col min="3356" max="3356" width="22" bestFit="1" customWidth="1"/>
    <col min="3357" max="3357" width="18" bestFit="1" customWidth="1"/>
    <col min="3358" max="3358" width="39.28515625" bestFit="1" customWidth="1"/>
    <col min="3359" max="3359" width="36.85546875" bestFit="1" customWidth="1"/>
    <col min="3360" max="3360" width="14.140625" bestFit="1" customWidth="1"/>
    <col min="3361" max="3361" width="49.5703125" bestFit="1" customWidth="1"/>
    <col min="3362" max="3362" width="61.28515625" bestFit="1" customWidth="1"/>
    <col min="3363" max="3363" width="47.85546875" bestFit="1" customWidth="1"/>
    <col min="3364" max="3364" width="46" bestFit="1" customWidth="1"/>
    <col min="3365" max="3365" width="46.7109375" bestFit="1" customWidth="1"/>
    <col min="3366" max="3366" width="43.7109375" bestFit="1" customWidth="1"/>
    <col min="3367" max="3367" width="39.28515625" bestFit="1" customWidth="1"/>
    <col min="3368" max="3368" width="23" bestFit="1" customWidth="1"/>
    <col min="3369" max="3369" width="23.42578125" bestFit="1" customWidth="1"/>
    <col min="3370" max="3370" width="21.42578125" bestFit="1" customWidth="1"/>
    <col min="3371" max="3371" width="23.28515625" bestFit="1" customWidth="1"/>
    <col min="3372" max="3372" width="32.85546875" bestFit="1" customWidth="1"/>
    <col min="3373" max="3373" width="25" bestFit="1" customWidth="1"/>
    <col min="3374" max="3374" width="30.42578125" bestFit="1" customWidth="1"/>
    <col min="3375" max="3375" width="43" bestFit="1" customWidth="1"/>
    <col min="3376" max="3376" width="55.140625" bestFit="1" customWidth="1"/>
    <col min="3377" max="3377" width="43.42578125" bestFit="1" customWidth="1"/>
    <col min="3378" max="3378" width="52.5703125" bestFit="1" customWidth="1"/>
    <col min="3379" max="3379" width="21.5703125" bestFit="1" customWidth="1"/>
    <col min="3380" max="3380" width="41.85546875" bestFit="1" customWidth="1"/>
    <col min="3381" max="3381" width="57.5703125" bestFit="1" customWidth="1"/>
    <col min="3382" max="3382" width="58.7109375" bestFit="1" customWidth="1"/>
    <col min="3383" max="3383" width="35.7109375" bestFit="1" customWidth="1"/>
    <col min="3384" max="3384" width="30.28515625" bestFit="1" customWidth="1"/>
    <col min="3385" max="3385" width="15" bestFit="1" customWidth="1"/>
    <col min="3386" max="3386" width="16.140625" bestFit="1" customWidth="1"/>
    <col min="3387" max="3387" width="51.85546875" bestFit="1" customWidth="1"/>
    <col min="3388" max="3388" width="30.7109375" bestFit="1" customWidth="1"/>
    <col min="3389" max="3389" width="29.7109375" bestFit="1" customWidth="1"/>
    <col min="3390" max="3390" width="10" bestFit="1" customWidth="1"/>
    <col min="3391" max="3391" width="50.5703125" bestFit="1" customWidth="1"/>
    <col min="3392" max="3392" width="9.7109375" bestFit="1" customWidth="1"/>
    <col min="3393" max="3393" width="36.42578125" bestFit="1" customWidth="1"/>
    <col min="3394" max="3394" width="34.7109375" bestFit="1" customWidth="1"/>
    <col min="3395" max="3395" width="39.42578125" bestFit="1" customWidth="1"/>
    <col min="3396" max="3396" width="44.42578125" bestFit="1" customWidth="1"/>
    <col min="3397" max="3397" width="42.28515625" bestFit="1" customWidth="1"/>
    <col min="3398" max="3398" width="54.5703125" bestFit="1" customWidth="1"/>
    <col min="3399" max="3399" width="21.85546875" bestFit="1" customWidth="1"/>
    <col min="3400" max="3400" width="26.7109375" bestFit="1" customWidth="1"/>
    <col min="3401" max="3401" width="25.7109375" bestFit="1" customWidth="1"/>
    <col min="3402" max="3402" width="31" bestFit="1" customWidth="1"/>
    <col min="3403" max="3403" width="14.28515625" bestFit="1" customWidth="1"/>
    <col min="3404" max="3404" width="54.85546875" bestFit="1" customWidth="1"/>
    <col min="3405" max="3405" width="58" bestFit="1" customWidth="1"/>
    <col min="3406" max="3406" width="44.85546875" bestFit="1" customWidth="1"/>
    <col min="3407" max="3407" width="29" bestFit="1" customWidth="1"/>
    <col min="3408" max="3408" width="34.5703125" bestFit="1" customWidth="1"/>
    <col min="3409" max="3409" width="14.7109375" bestFit="1" customWidth="1"/>
    <col min="3410" max="3410" width="31.140625" bestFit="1" customWidth="1"/>
    <col min="3411" max="3411" width="37.140625" bestFit="1" customWidth="1"/>
    <col min="3412" max="3412" width="15.140625" bestFit="1" customWidth="1"/>
    <col min="3413" max="3413" width="20.7109375" bestFit="1" customWidth="1"/>
    <col min="3414" max="3414" width="12.140625" bestFit="1" customWidth="1"/>
    <col min="3415" max="3415" width="45" bestFit="1" customWidth="1"/>
    <col min="3416" max="3416" width="27.7109375" bestFit="1" customWidth="1"/>
    <col min="3417" max="3417" width="44.140625" bestFit="1" customWidth="1"/>
    <col min="3418" max="3418" width="39.140625" bestFit="1" customWidth="1"/>
    <col min="3419" max="3419" width="32" bestFit="1" customWidth="1"/>
    <col min="3420" max="3420" width="20.7109375" bestFit="1" customWidth="1"/>
    <col min="3421" max="3421" width="34.28515625" bestFit="1" customWidth="1"/>
    <col min="3422" max="3422" width="49" bestFit="1" customWidth="1"/>
    <col min="3423" max="3423" width="9.7109375" bestFit="1" customWidth="1"/>
    <col min="3424" max="3424" width="41.5703125" bestFit="1" customWidth="1"/>
    <col min="3425" max="3425" width="15.85546875" bestFit="1" customWidth="1"/>
    <col min="3426" max="3426" width="45.85546875" bestFit="1" customWidth="1"/>
    <col min="3427" max="3427" width="47.5703125" bestFit="1" customWidth="1"/>
    <col min="3428" max="3428" width="38.7109375" bestFit="1" customWidth="1"/>
    <col min="3429" max="3429" width="9.85546875" bestFit="1" customWidth="1"/>
    <col min="3430" max="3430" width="59.28515625" bestFit="1" customWidth="1"/>
    <col min="3431" max="3431" width="41.140625" bestFit="1" customWidth="1"/>
    <col min="3432" max="3432" width="23.42578125" bestFit="1" customWidth="1"/>
    <col min="3433" max="3433" width="27.140625" bestFit="1" customWidth="1"/>
    <col min="3434" max="3434" width="32" bestFit="1" customWidth="1"/>
    <col min="3435" max="3435" width="51.85546875" bestFit="1" customWidth="1"/>
    <col min="3436" max="3436" width="29" bestFit="1" customWidth="1"/>
    <col min="3437" max="3437" width="57" bestFit="1" customWidth="1"/>
    <col min="3438" max="3438" width="9.5703125" bestFit="1" customWidth="1"/>
    <col min="3439" max="3439" width="34.28515625" bestFit="1" customWidth="1"/>
    <col min="3440" max="3440" width="27.5703125" bestFit="1" customWidth="1"/>
    <col min="3441" max="3441" width="21.140625" bestFit="1" customWidth="1"/>
    <col min="3442" max="3442" width="27.140625" bestFit="1" customWidth="1"/>
    <col min="3443" max="3443" width="25" bestFit="1" customWidth="1"/>
    <col min="3444" max="3444" width="23" bestFit="1" customWidth="1"/>
    <col min="3445" max="3445" width="15.5703125" bestFit="1" customWidth="1"/>
    <col min="3446" max="3446" width="34" bestFit="1" customWidth="1"/>
    <col min="3447" max="3447" width="40.5703125" bestFit="1" customWidth="1"/>
    <col min="3448" max="3448" width="47.5703125" bestFit="1" customWidth="1"/>
    <col min="3449" max="3449" width="14" bestFit="1" customWidth="1"/>
    <col min="3450" max="3450" width="25.5703125" bestFit="1" customWidth="1"/>
    <col min="3451" max="3451" width="48.140625" bestFit="1" customWidth="1"/>
    <col min="3452" max="3452" width="5.85546875" bestFit="1" customWidth="1"/>
    <col min="3453" max="3453" width="47.42578125" bestFit="1" customWidth="1"/>
    <col min="3454" max="3454" width="6.5703125" bestFit="1" customWidth="1"/>
    <col min="3455" max="3455" width="27.28515625" bestFit="1" customWidth="1"/>
    <col min="3456" max="3456" width="43.28515625" bestFit="1" customWidth="1"/>
    <col min="3457" max="3457" width="45.140625" bestFit="1" customWidth="1"/>
    <col min="3458" max="3458" width="48.5703125" bestFit="1" customWidth="1"/>
    <col min="3459" max="3459" width="56.7109375" bestFit="1" customWidth="1"/>
    <col min="3460" max="3460" width="45.5703125" bestFit="1" customWidth="1"/>
    <col min="3461" max="3461" width="18.42578125" bestFit="1" customWidth="1"/>
    <col min="3462" max="3462" width="29.42578125" bestFit="1" customWidth="1"/>
    <col min="3463" max="3463" width="36.5703125" bestFit="1" customWidth="1"/>
    <col min="3464" max="3464" width="13.28515625" bestFit="1" customWidth="1"/>
    <col min="3465" max="3465" width="28.85546875" bestFit="1" customWidth="1"/>
    <col min="3466" max="3466" width="43.5703125" bestFit="1" customWidth="1"/>
    <col min="3467" max="3467" width="25.7109375" bestFit="1" customWidth="1"/>
    <col min="3468" max="3468" width="48" bestFit="1" customWidth="1"/>
    <col min="3469" max="3469" width="43.5703125" bestFit="1" customWidth="1"/>
    <col min="3470" max="3470" width="28" bestFit="1" customWidth="1"/>
    <col min="3471" max="3471" width="57.140625" bestFit="1" customWidth="1"/>
    <col min="3472" max="3472" width="58.7109375" bestFit="1" customWidth="1"/>
    <col min="3473" max="3473" width="23.42578125" bestFit="1" customWidth="1"/>
    <col min="3474" max="3474" width="24.28515625" bestFit="1" customWidth="1"/>
    <col min="3475" max="3475" width="40" bestFit="1" customWidth="1"/>
    <col min="3476" max="3476" width="50" bestFit="1" customWidth="1"/>
    <col min="3477" max="3477" width="49.7109375" bestFit="1" customWidth="1"/>
    <col min="3478" max="3478" width="62.28515625" bestFit="1" customWidth="1"/>
    <col min="3479" max="3479" width="17.28515625" bestFit="1" customWidth="1"/>
    <col min="3480" max="3480" width="40.28515625" bestFit="1" customWidth="1"/>
    <col min="3481" max="3481" width="41.140625" bestFit="1" customWidth="1"/>
    <col min="3482" max="3482" width="46.85546875" bestFit="1" customWidth="1"/>
    <col min="3483" max="3483" width="36.5703125" bestFit="1" customWidth="1"/>
    <col min="3484" max="3484" width="47.5703125" bestFit="1" customWidth="1"/>
    <col min="3485" max="3485" width="54.28515625" bestFit="1" customWidth="1"/>
    <col min="3486" max="3486" width="46.7109375" bestFit="1" customWidth="1"/>
    <col min="3487" max="3487" width="35.140625" bestFit="1" customWidth="1"/>
    <col min="3488" max="3488" width="51.28515625" bestFit="1" customWidth="1"/>
    <col min="3489" max="3489" width="53.7109375" bestFit="1" customWidth="1"/>
    <col min="3490" max="3490" width="17.5703125" bestFit="1" customWidth="1"/>
    <col min="3491" max="3491" width="14.42578125" bestFit="1" customWidth="1"/>
    <col min="3492" max="3492" width="18.5703125" bestFit="1" customWidth="1"/>
    <col min="3493" max="3493" width="58.28515625" bestFit="1" customWidth="1"/>
    <col min="3494" max="3494" width="53.28515625" bestFit="1" customWidth="1"/>
    <col min="3495" max="3495" width="20.85546875" bestFit="1" customWidth="1"/>
    <col min="3496" max="3496" width="29.28515625" bestFit="1" customWidth="1"/>
    <col min="3497" max="3497" width="15.85546875" bestFit="1" customWidth="1"/>
    <col min="3498" max="3498" width="11.28515625" bestFit="1" customWidth="1"/>
    <col min="3499" max="3499" width="12.28515625" bestFit="1" customWidth="1"/>
    <col min="3500" max="3500" width="23.7109375" bestFit="1" customWidth="1"/>
    <col min="3501" max="3501" width="54.7109375" bestFit="1" customWidth="1"/>
    <col min="3502" max="3502" width="39.28515625" bestFit="1" customWidth="1"/>
    <col min="3503" max="3503" width="31.140625" bestFit="1" customWidth="1"/>
    <col min="3504" max="3504" width="47.5703125" bestFit="1" customWidth="1"/>
    <col min="3505" max="3505" width="19.42578125" bestFit="1" customWidth="1"/>
    <col min="3506" max="3506" width="26.42578125" bestFit="1" customWidth="1"/>
    <col min="3507" max="3507" width="43.28515625" bestFit="1" customWidth="1"/>
    <col min="3508" max="3508" width="37.7109375" bestFit="1" customWidth="1"/>
    <col min="3509" max="3509" width="55.7109375" bestFit="1" customWidth="1"/>
    <col min="3510" max="3510" width="12.5703125" bestFit="1" customWidth="1"/>
    <col min="3511" max="3511" width="31.140625" bestFit="1" customWidth="1"/>
    <col min="3512" max="3512" width="35.28515625" bestFit="1" customWidth="1"/>
    <col min="3513" max="3513" width="28.85546875" bestFit="1" customWidth="1"/>
    <col min="3514" max="3514" width="45.28515625" bestFit="1" customWidth="1"/>
    <col min="3515" max="3515" width="14.140625" bestFit="1" customWidth="1"/>
    <col min="3516" max="3516" width="49.85546875" bestFit="1" customWidth="1"/>
    <col min="3517" max="3517" width="45.28515625" bestFit="1" customWidth="1"/>
    <col min="3518" max="3518" width="31.140625" bestFit="1" customWidth="1"/>
    <col min="3519" max="3519" width="41.7109375" bestFit="1" customWidth="1"/>
    <col min="3520" max="3520" width="52.28515625" bestFit="1" customWidth="1"/>
    <col min="3521" max="3521" width="8.5703125" bestFit="1" customWidth="1"/>
    <col min="3522" max="3522" width="27.5703125" bestFit="1" customWidth="1"/>
    <col min="3523" max="3523" width="26" bestFit="1" customWidth="1"/>
    <col min="3524" max="3524" width="47.85546875" bestFit="1" customWidth="1"/>
    <col min="3525" max="3525" width="53.42578125" bestFit="1" customWidth="1"/>
    <col min="3526" max="3526" width="50.85546875" bestFit="1" customWidth="1"/>
    <col min="3527" max="3527" width="23" bestFit="1" customWidth="1"/>
    <col min="3528" max="3528" width="20.28515625" bestFit="1" customWidth="1"/>
    <col min="3529" max="3529" width="60" bestFit="1" customWidth="1"/>
    <col min="3530" max="3530" width="52.85546875" bestFit="1" customWidth="1"/>
    <col min="3531" max="3531" width="38.28515625" bestFit="1" customWidth="1"/>
    <col min="3532" max="3532" width="17.42578125" bestFit="1" customWidth="1"/>
    <col min="3533" max="3533" width="50.7109375" bestFit="1" customWidth="1"/>
    <col min="3534" max="3534" width="35.42578125" bestFit="1" customWidth="1"/>
    <col min="3535" max="3535" width="15.140625" bestFit="1" customWidth="1"/>
    <col min="3536" max="3536" width="35.85546875" bestFit="1" customWidth="1"/>
    <col min="3537" max="3537" width="28.28515625" bestFit="1" customWidth="1"/>
    <col min="3538" max="3538" width="19.5703125" bestFit="1" customWidth="1"/>
    <col min="3539" max="3539" width="43" bestFit="1" customWidth="1"/>
    <col min="3540" max="3541" width="32.28515625" bestFit="1" customWidth="1"/>
    <col min="3542" max="3542" width="14.7109375" bestFit="1" customWidth="1"/>
    <col min="3543" max="3543" width="21.5703125" bestFit="1" customWidth="1"/>
    <col min="3544" max="3544" width="26.7109375" bestFit="1" customWidth="1"/>
    <col min="3545" max="3545" width="34.5703125" bestFit="1" customWidth="1"/>
    <col min="3546" max="3546" width="24.7109375" bestFit="1" customWidth="1"/>
    <col min="3547" max="3547" width="37.42578125" bestFit="1" customWidth="1"/>
    <col min="3548" max="3548" width="56.28515625" bestFit="1" customWidth="1"/>
    <col min="3549" max="3549" width="24" bestFit="1" customWidth="1"/>
    <col min="3550" max="3550" width="57.7109375" bestFit="1" customWidth="1"/>
    <col min="3551" max="3551" width="55.85546875" bestFit="1" customWidth="1"/>
    <col min="3552" max="3552" width="37.5703125" bestFit="1" customWidth="1"/>
    <col min="3553" max="3553" width="37.28515625" bestFit="1" customWidth="1"/>
    <col min="3554" max="3554" width="50.7109375" bestFit="1" customWidth="1"/>
    <col min="3555" max="3555" width="51.7109375" bestFit="1" customWidth="1"/>
    <col min="3556" max="3556" width="36.28515625" bestFit="1" customWidth="1"/>
    <col min="3557" max="3557" width="19.28515625" bestFit="1" customWidth="1"/>
    <col min="3558" max="3558" width="29.140625" bestFit="1" customWidth="1"/>
    <col min="3559" max="3559" width="39.42578125" bestFit="1" customWidth="1"/>
    <col min="3560" max="3560" width="45.28515625" bestFit="1" customWidth="1"/>
    <col min="3561" max="3561" width="33" bestFit="1" customWidth="1"/>
    <col min="3562" max="3562" width="31.5703125" bestFit="1" customWidth="1"/>
    <col min="3563" max="3563" width="30.140625" bestFit="1" customWidth="1"/>
    <col min="3564" max="3564" width="28" bestFit="1" customWidth="1"/>
    <col min="3565" max="3565" width="22.5703125" bestFit="1" customWidth="1"/>
    <col min="3566" max="3566" width="42.28515625" bestFit="1" customWidth="1"/>
    <col min="3567" max="3567" width="45.7109375" bestFit="1" customWidth="1"/>
    <col min="3568" max="3568" width="85.5703125" bestFit="1" customWidth="1"/>
    <col min="3569" max="3569" width="51.140625" bestFit="1" customWidth="1"/>
    <col min="3570" max="3570" width="48" bestFit="1" customWidth="1"/>
    <col min="3571" max="3571" width="42.28515625" bestFit="1" customWidth="1"/>
    <col min="3572" max="3572" width="20" bestFit="1" customWidth="1"/>
    <col min="3573" max="3573" width="18.7109375" bestFit="1" customWidth="1"/>
    <col min="3574" max="3574" width="47.85546875" bestFit="1" customWidth="1"/>
    <col min="3575" max="3575" width="27.7109375" bestFit="1" customWidth="1"/>
    <col min="3576" max="3576" width="51" bestFit="1" customWidth="1"/>
    <col min="3577" max="3577" width="42.7109375" bestFit="1" customWidth="1"/>
    <col min="3578" max="3578" width="41.85546875" bestFit="1" customWidth="1"/>
    <col min="3579" max="3579" width="56" bestFit="1" customWidth="1"/>
    <col min="3580" max="3580" width="26.140625" bestFit="1" customWidth="1"/>
    <col min="3581" max="3581" width="38.28515625" bestFit="1" customWidth="1"/>
    <col min="3582" max="3582" width="53.28515625" bestFit="1" customWidth="1"/>
    <col min="3583" max="3583" width="28.5703125" bestFit="1" customWidth="1"/>
    <col min="3584" max="3584" width="18.140625" bestFit="1" customWidth="1"/>
    <col min="3585" max="3585" width="27.140625" bestFit="1" customWidth="1"/>
    <col min="3586" max="3586" width="55.85546875" bestFit="1" customWidth="1"/>
    <col min="3587" max="3587" width="39.42578125" bestFit="1" customWidth="1"/>
    <col min="3588" max="3588" width="20.28515625" bestFit="1" customWidth="1"/>
    <col min="3589" max="3589" width="47.7109375" bestFit="1" customWidth="1"/>
    <col min="3590" max="3590" width="45.28515625" bestFit="1" customWidth="1"/>
    <col min="3591" max="3591" width="41.7109375" bestFit="1" customWidth="1"/>
    <col min="3592" max="3592" width="32.85546875" bestFit="1" customWidth="1"/>
    <col min="3593" max="3593" width="22.42578125" bestFit="1" customWidth="1"/>
    <col min="3594" max="3594" width="38.5703125" bestFit="1" customWidth="1"/>
    <col min="3595" max="3595" width="33" bestFit="1" customWidth="1"/>
    <col min="3596" max="3596" width="55.28515625" bestFit="1" customWidth="1"/>
    <col min="3597" max="3597" width="50.5703125" bestFit="1" customWidth="1"/>
    <col min="3598" max="3598" width="50.140625" bestFit="1" customWidth="1"/>
    <col min="3599" max="3599" width="29.140625" bestFit="1" customWidth="1"/>
    <col min="3600" max="3600" width="38.28515625" bestFit="1" customWidth="1"/>
    <col min="3601" max="3601" width="29.140625" bestFit="1" customWidth="1"/>
    <col min="3602" max="3602" width="13.85546875" bestFit="1" customWidth="1"/>
    <col min="3603" max="3603" width="28.42578125" bestFit="1" customWidth="1"/>
    <col min="3604" max="3604" width="17.7109375" bestFit="1" customWidth="1"/>
    <col min="3605" max="3605" width="29.140625" bestFit="1" customWidth="1"/>
    <col min="3606" max="3606" width="56" bestFit="1" customWidth="1"/>
    <col min="3607" max="3607" width="16.7109375" bestFit="1" customWidth="1"/>
    <col min="3608" max="3608" width="31.42578125" bestFit="1" customWidth="1"/>
    <col min="3609" max="3609" width="37.140625" bestFit="1" customWidth="1"/>
    <col min="3610" max="3610" width="18.5703125" bestFit="1" customWidth="1"/>
    <col min="3611" max="3611" width="37.5703125" bestFit="1" customWidth="1"/>
    <col min="3612" max="3612" width="38.140625" bestFit="1" customWidth="1"/>
    <col min="3613" max="3614" width="43.5703125" bestFit="1" customWidth="1"/>
    <col min="3615" max="3615" width="44.140625" bestFit="1" customWidth="1"/>
    <col min="3616" max="3616" width="78.7109375" bestFit="1" customWidth="1"/>
    <col min="3617" max="3617" width="46.85546875" bestFit="1" customWidth="1"/>
    <col min="3618" max="3618" width="18.5703125" bestFit="1" customWidth="1"/>
    <col min="3619" max="3619" width="17" bestFit="1" customWidth="1"/>
    <col min="3620" max="3620" width="40.140625" bestFit="1" customWidth="1"/>
    <col min="3621" max="3621" width="20.28515625" bestFit="1" customWidth="1"/>
    <col min="3622" max="3622" width="21.5703125" bestFit="1" customWidth="1"/>
    <col min="3623" max="3623" width="52.140625" bestFit="1" customWidth="1"/>
    <col min="3624" max="3624" width="26.42578125" bestFit="1" customWidth="1"/>
    <col min="3625" max="3625" width="34" bestFit="1" customWidth="1"/>
    <col min="3626" max="3626" width="39.28515625" bestFit="1" customWidth="1"/>
    <col min="3627" max="3627" width="44.28515625" bestFit="1" customWidth="1"/>
    <col min="3628" max="3628" width="41.28515625" bestFit="1" customWidth="1"/>
    <col min="3629" max="3629" width="9.85546875" bestFit="1" customWidth="1"/>
    <col min="3630" max="3630" width="30.140625" bestFit="1" customWidth="1"/>
    <col min="3631" max="3631" width="39.42578125" bestFit="1" customWidth="1"/>
    <col min="3632" max="3632" width="37.42578125" bestFit="1" customWidth="1"/>
    <col min="3633" max="3633" width="26.28515625" bestFit="1" customWidth="1"/>
    <col min="3634" max="3634" width="24.28515625" bestFit="1" customWidth="1"/>
    <col min="3635" max="3635" width="49.42578125" bestFit="1" customWidth="1"/>
    <col min="3636" max="3636" width="21.5703125" bestFit="1" customWidth="1"/>
    <col min="3637" max="3637" width="57.5703125" bestFit="1" customWidth="1"/>
    <col min="3638" max="3638" width="14.85546875" bestFit="1" customWidth="1"/>
    <col min="3639" max="3639" width="49.85546875" bestFit="1" customWidth="1"/>
    <col min="3640" max="3640" width="41" bestFit="1" customWidth="1"/>
    <col min="3641" max="3641" width="21.85546875" bestFit="1" customWidth="1"/>
    <col min="3642" max="3642" width="21.140625" bestFit="1" customWidth="1"/>
    <col min="3643" max="3643" width="29.42578125" bestFit="1" customWidth="1"/>
    <col min="3644" max="3644" width="21.7109375" bestFit="1" customWidth="1"/>
    <col min="3645" max="3645" width="30.7109375" bestFit="1" customWidth="1"/>
    <col min="3646" max="3646" width="37" bestFit="1" customWidth="1"/>
    <col min="3647" max="3647" width="42.140625" bestFit="1" customWidth="1"/>
    <col min="3648" max="3648" width="43.140625" bestFit="1" customWidth="1"/>
    <col min="3649" max="3649" width="38.140625" bestFit="1" customWidth="1"/>
    <col min="3650" max="3650" width="53.85546875" bestFit="1" customWidth="1"/>
    <col min="3651" max="3651" width="20.42578125" bestFit="1" customWidth="1"/>
    <col min="3652" max="3652" width="38" bestFit="1" customWidth="1"/>
    <col min="3653" max="3653" width="18.42578125" bestFit="1" customWidth="1"/>
    <col min="3654" max="3654" width="16.42578125" bestFit="1" customWidth="1"/>
    <col min="3655" max="3655" width="39" bestFit="1" customWidth="1"/>
    <col min="3656" max="3656" width="51.5703125" bestFit="1" customWidth="1"/>
    <col min="3657" max="3657" width="16.5703125" bestFit="1" customWidth="1"/>
    <col min="3658" max="3658" width="54.5703125" bestFit="1" customWidth="1"/>
    <col min="3659" max="3659" width="8.85546875" bestFit="1" customWidth="1"/>
    <col min="3660" max="3660" width="45.28515625" bestFit="1" customWidth="1"/>
    <col min="3661" max="3661" width="26.42578125" bestFit="1" customWidth="1"/>
    <col min="3662" max="3662" width="27.28515625" bestFit="1" customWidth="1"/>
    <col min="3663" max="3663" width="19.140625" bestFit="1" customWidth="1"/>
    <col min="3664" max="3664" width="39.7109375" bestFit="1" customWidth="1"/>
    <col min="3665" max="3665" width="37.7109375" bestFit="1" customWidth="1"/>
    <col min="3666" max="3666" width="60.7109375" bestFit="1" customWidth="1"/>
    <col min="3667" max="3667" width="39.5703125" bestFit="1" customWidth="1"/>
    <col min="3668" max="3668" width="52.85546875" bestFit="1" customWidth="1"/>
    <col min="3669" max="3669" width="46.42578125" bestFit="1" customWidth="1"/>
    <col min="3670" max="3670" width="44.5703125" bestFit="1" customWidth="1"/>
    <col min="3671" max="3671" width="32.28515625" bestFit="1" customWidth="1"/>
    <col min="3672" max="3672" width="51.85546875" bestFit="1" customWidth="1"/>
    <col min="3673" max="3673" width="55.140625" bestFit="1" customWidth="1"/>
    <col min="3674" max="3674" width="47.7109375" bestFit="1" customWidth="1"/>
    <col min="3675" max="3675" width="8" bestFit="1" customWidth="1"/>
    <col min="3676" max="3676" width="58.140625" bestFit="1" customWidth="1"/>
    <col min="3677" max="3677" width="10.140625" bestFit="1" customWidth="1"/>
    <col min="3678" max="3678" width="8.28515625" bestFit="1" customWidth="1"/>
    <col min="3679" max="3679" width="42.140625" bestFit="1" customWidth="1"/>
    <col min="3680" max="3680" width="29.140625" bestFit="1" customWidth="1"/>
    <col min="3681" max="3681" width="46.5703125" bestFit="1" customWidth="1"/>
    <col min="3682" max="3682" width="53.42578125" bestFit="1" customWidth="1"/>
    <col min="3683" max="3683" width="39.85546875" bestFit="1" customWidth="1"/>
    <col min="3684" max="3684" width="41.7109375" bestFit="1" customWidth="1"/>
    <col min="3685" max="3685" width="24.7109375" bestFit="1" customWidth="1"/>
    <col min="3686" max="3686" width="51.28515625" bestFit="1" customWidth="1"/>
    <col min="3687" max="3687" width="41.42578125" bestFit="1" customWidth="1"/>
    <col min="3688" max="3688" width="20.28515625" bestFit="1" customWidth="1"/>
    <col min="3689" max="3689" width="29.140625" bestFit="1" customWidth="1"/>
    <col min="3690" max="3690" width="34.140625" bestFit="1" customWidth="1"/>
    <col min="3691" max="3691" width="37.5703125" bestFit="1" customWidth="1"/>
    <col min="3692" max="3692" width="26.28515625" bestFit="1" customWidth="1"/>
    <col min="3693" max="3693" width="19" bestFit="1" customWidth="1"/>
    <col min="3694" max="3694" width="26.7109375" bestFit="1" customWidth="1"/>
    <col min="3695" max="3695" width="52.42578125" bestFit="1" customWidth="1"/>
    <col min="3696" max="3696" width="17.42578125" bestFit="1" customWidth="1"/>
    <col min="3697" max="3697" width="55" bestFit="1" customWidth="1"/>
    <col min="3698" max="3698" width="39.7109375" bestFit="1" customWidth="1"/>
    <col min="3699" max="3699" width="29.7109375" bestFit="1" customWidth="1"/>
    <col min="3700" max="3700" width="40.28515625" bestFit="1" customWidth="1"/>
    <col min="3701" max="3701" width="21.85546875" bestFit="1" customWidth="1"/>
    <col min="3702" max="3702" width="47.28515625" bestFit="1" customWidth="1"/>
    <col min="3703" max="3703" width="20.7109375" bestFit="1" customWidth="1"/>
    <col min="3704" max="3704" width="23.85546875" bestFit="1" customWidth="1"/>
    <col min="3705" max="3705" width="41.85546875" bestFit="1" customWidth="1"/>
    <col min="3706" max="3706" width="53" bestFit="1" customWidth="1"/>
    <col min="3707" max="3707" width="30.7109375" bestFit="1" customWidth="1"/>
    <col min="3708" max="3708" width="58.140625" bestFit="1" customWidth="1"/>
    <col min="3709" max="3709" width="11.42578125" bestFit="1" customWidth="1"/>
    <col min="3710" max="3710" width="38.28515625" bestFit="1" customWidth="1"/>
    <col min="3711" max="3711" width="26.85546875" bestFit="1" customWidth="1"/>
    <col min="3712" max="3712" width="11.5703125" bestFit="1" customWidth="1"/>
    <col min="3713" max="3713" width="53" bestFit="1" customWidth="1"/>
    <col min="3714" max="3714" width="46.85546875" bestFit="1" customWidth="1"/>
    <col min="3715" max="3715" width="28.28515625" bestFit="1" customWidth="1"/>
    <col min="3716" max="3716" width="18.140625" bestFit="1" customWidth="1"/>
    <col min="3717" max="3717" width="28.7109375" bestFit="1" customWidth="1"/>
    <col min="3718" max="3718" width="33.5703125" bestFit="1" customWidth="1"/>
    <col min="3719" max="3719" width="35.42578125" bestFit="1" customWidth="1"/>
    <col min="3720" max="3720" width="43.42578125" bestFit="1" customWidth="1"/>
    <col min="3721" max="3721" width="34.85546875" bestFit="1" customWidth="1"/>
    <col min="3722" max="3722" width="39" bestFit="1" customWidth="1"/>
    <col min="3723" max="3723" width="47.7109375" bestFit="1" customWidth="1"/>
    <col min="3724" max="3724" width="28.28515625" bestFit="1" customWidth="1"/>
    <col min="3725" max="3725" width="39.140625" bestFit="1" customWidth="1"/>
    <col min="3726" max="3726" width="14.28515625" bestFit="1" customWidth="1"/>
    <col min="3727" max="3727" width="17.85546875" bestFit="1" customWidth="1"/>
    <col min="3728" max="3728" width="13.85546875" bestFit="1" customWidth="1"/>
    <col min="3729" max="3729" width="22.42578125" bestFit="1" customWidth="1"/>
    <col min="3730" max="3730" width="38.42578125" bestFit="1" customWidth="1"/>
    <col min="3731" max="3731" width="28.5703125" bestFit="1" customWidth="1"/>
    <col min="3732" max="3732" width="47.7109375" bestFit="1" customWidth="1"/>
    <col min="3733" max="3733" width="25.28515625" bestFit="1" customWidth="1"/>
    <col min="3734" max="3734" width="19.42578125" bestFit="1" customWidth="1"/>
    <col min="3735" max="3735" width="29.42578125" bestFit="1" customWidth="1"/>
    <col min="3736" max="3736" width="55.42578125" bestFit="1" customWidth="1"/>
    <col min="3737" max="3737" width="15" bestFit="1" customWidth="1"/>
    <col min="3738" max="3738" width="24.5703125" bestFit="1" customWidth="1"/>
    <col min="3739" max="3739" width="55.85546875" bestFit="1" customWidth="1"/>
    <col min="3740" max="3740" width="26" bestFit="1" customWidth="1"/>
    <col min="3741" max="3741" width="13.42578125" bestFit="1" customWidth="1"/>
    <col min="3742" max="3743" width="29.7109375" bestFit="1" customWidth="1"/>
    <col min="3744" max="3744" width="7.7109375" bestFit="1" customWidth="1"/>
    <col min="3745" max="3745" width="23.5703125" bestFit="1" customWidth="1"/>
    <col min="3746" max="3746" width="53.140625" bestFit="1" customWidth="1"/>
    <col min="3747" max="3747" width="22.140625" bestFit="1" customWidth="1"/>
    <col min="3748" max="3748" width="34" bestFit="1" customWidth="1"/>
    <col min="3749" max="3749" width="49.85546875" bestFit="1" customWidth="1"/>
    <col min="3750" max="3750" width="37" bestFit="1" customWidth="1"/>
    <col min="3751" max="3751" width="50.140625" bestFit="1" customWidth="1"/>
    <col min="3752" max="3752" width="31" bestFit="1" customWidth="1"/>
    <col min="3753" max="3753" width="44.140625" bestFit="1" customWidth="1"/>
    <col min="3754" max="3754" width="26.5703125" bestFit="1" customWidth="1"/>
    <col min="3755" max="3755" width="17.85546875" bestFit="1" customWidth="1"/>
    <col min="3756" max="3756" width="55.140625" bestFit="1" customWidth="1"/>
    <col min="3757" max="3757" width="26.140625" bestFit="1" customWidth="1"/>
    <col min="3758" max="3758" width="16.140625" bestFit="1" customWidth="1"/>
    <col min="3759" max="3759" width="11.7109375" bestFit="1" customWidth="1"/>
    <col min="3760" max="3760" width="20.7109375" bestFit="1" customWidth="1"/>
    <col min="3761" max="3761" width="16" bestFit="1" customWidth="1"/>
    <col min="3762" max="3762" width="32.7109375" bestFit="1" customWidth="1"/>
    <col min="3763" max="3763" width="26.42578125" bestFit="1" customWidth="1"/>
    <col min="3764" max="3764" width="18.85546875" bestFit="1" customWidth="1"/>
    <col min="3765" max="3765" width="27.7109375" bestFit="1" customWidth="1"/>
    <col min="3766" max="3766" width="27" bestFit="1" customWidth="1"/>
    <col min="3767" max="3767" width="35.140625" bestFit="1" customWidth="1"/>
    <col min="3768" max="3768" width="47.5703125" bestFit="1" customWidth="1"/>
    <col min="3769" max="3769" width="27.85546875" bestFit="1" customWidth="1"/>
    <col min="3770" max="3770" width="41.140625" bestFit="1" customWidth="1"/>
    <col min="3771" max="3771" width="18.42578125" bestFit="1" customWidth="1"/>
    <col min="3772" max="3772" width="30.140625" bestFit="1" customWidth="1"/>
    <col min="3773" max="3773" width="28.85546875" bestFit="1" customWidth="1"/>
    <col min="3774" max="3774" width="33.85546875" bestFit="1" customWidth="1"/>
    <col min="3775" max="3775" width="19.28515625" bestFit="1" customWidth="1"/>
    <col min="3776" max="3776" width="19.140625" bestFit="1" customWidth="1"/>
    <col min="3777" max="3777" width="15.85546875" bestFit="1" customWidth="1"/>
    <col min="3778" max="3778" width="17" bestFit="1" customWidth="1"/>
    <col min="3779" max="3779" width="57.5703125" bestFit="1" customWidth="1"/>
    <col min="3780" max="3780" width="30.7109375" bestFit="1" customWidth="1"/>
    <col min="3781" max="3781" width="18.85546875" bestFit="1" customWidth="1"/>
    <col min="3782" max="3782" width="53.140625" bestFit="1" customWidth="1"/>
    <col min="3783" max="3783" width="47.5703125" bestFit="1" customWidth="1"/>
    <col min="3784" max="3784" width="27.5703125" bestFit="1" customWidth="1"/>
    <col min="3785" max="3785" width="23.7109375" bestFit="1" customWidth="1"/>
    <col min="3786" max="3786" width="38" bestFit="1" customWidth="1"/>
    <col min="3787" max="3787" width="19.28515625" bestFit="1" customWidth="1"/>
    <col min="3788" max="3788" width="22.5703125" bestFit="1" customWidth="1"/>
    <col min="3789" max="3789" width="22.7109375" bestFit="1" customWidth="1"/>
    <col min="3790" max="3790" width="56.7109375" bestFit="1" customWidth="1"/>
    <col min="3791" max="3791" width="39.140625" bestFit="1" customWidth="1"/>
    <col min="3792" max="3792" width="28.85546875" bestFit="1" customWidth="1"/>
    <col min="3793" max="3793" width="39.5703125" bestFit="1" customWidth="1"/>
    <col min="3794" max="3794" width="15.85546875" bestFit="1" customWidth="1"/>
    <col min="3795" max="3795" width="36" bestFit="1" customWidth="1"/>
    <col min="3796" max="3796" width="39.5703125" bestFit="1" customWidth="1"/>
    <col min="3797" max="3797" width="17.85546875" bestFit="1" customWidth="1"/>
    <col min="3798" max="3798" width="59" bestFit="1" customWidth="1"/>
    <col min="3799" max="3799" width="43.7109375" bestFit="1" customWidth="1"/>
    <col min="3800" max="3800" width="38.85546875" bestFit="1" customWidth="1"/>
    <col min="3801" max="3801" width="26.5703125" bestFit="1" customWidth="1"/>
    <col min="3802" max="3802" width="25.7109375" bestFit="1" customWidth="1"/>
    <col min="3803" max="3803" width="15.85546875" bestFit="1" customWidth="1"/>
    <col min="3804" max="3804" width="32.42578125" bestFit="1" customWidth="1"/>
    <col min="3805" max="3805" width="52.5703125" bestFit="1" customWidth="1"/>
    <col min="3806" max="3806" width="54.140625" bestFit="1" customWidth="1"/>
    <col min="3807" max="3807" width="29.85546875" bestFit="1" customWidth="1"/>
    <col min="3808" max="3808" width="48.28515625" bestFit="1" customWidth="1"/>
    <col min="3809" max="3809" width="38.28515625" bestFit="1" customWidth="1"/>
    <col min="3810" max="3810" width="23.5703125" bestFit="1" customWidth="1"/>
    <col min="3811" max="3811" width="46.42578125" bestFit="1" customWidth="1"/>
    <col min="3812" max="3812" width="44" bestFit="1" customWidth="1"/>
    <col min="3813" max="3813" width="50.140625" bestFit="1" customWidth="1"/>
    <col min="3814" max="3814" width="40.7109375" bestFit="1" customWidth="1"/>
    <col min="3815" max="3815" width="57.85546875" bestFit="1" customWidth="1"/>
    <col min="3816" max="3816" width="38.28515625" bestFit="1" customWidth="1"/>
    <col min="3817" max="3817" width="53.140625" bestFit="1" customWidth="1"/>
    <col min="3818" max="3818" width="49.28515625" bestFit="1" customWidth="1"/>
    <col min="3819" max="3819" width="14.28515625" bestFit="1" customWidth="1"/>
    <col min="3820" max="3820" width="23.85546875" bestFit="1" customWidth="1"/>
    <col min="3821" max="3821" width="55.28515625" bestFit="1" customWidth="1"/>
    <col min="3822" max="3822" width="50.5703125" bestFit="1" customWidth="1"/>
    <col min="3823" max="3823" width="18.140625" bestFit="1" customWidth="1"/>
    <col min="3824" max="3824" width="55" bestFit="1" customWidth="1"/>
    <col min="3825" max="3825" width="36.28515625" bestFit="1" customWidth="1"/>
    <col min="3826" max="3826" width="41.28515625" bestFit="1" customWidth="1"/>
    <col min="3827" max="3827" width="12" bestFit="1" customWidth="1"/>
    <col min="3828" max="3828" width="24" bestFit="1" customWidth="1"/>
    <col min="3829" max="3829" width="29.140625" bestFit="1" customWidth="1"/>
    <col min="3830" max="3830" width="26.85546875" bestFit="1" customWidth="1"/>
    <col min="3831" max="3831" width="47" bestFit="1" customWidth="1"/>
    <col min="3832" max="3832" width="47.140625" bestFit="1" customWidth="1"/>
    <col min="3833" max="3833" width="37.28515625" bestFit="1" customWidth="1"/>
    <col min="3834" max="3834" width="33.42578125" bestFit="1" customWidth="1"/>
    <col min="3835" max="3835" width="14" bestFit="1" customWidth="1"/>
    <col min="3836" max="3836" width="29.7109375" bestFit="1" customWidth="1"/>
    <col min="3837" max="3837" width="23.85546875" bestFit="1" customWidth="1"/>
    <col min="3838" max="3838" width="40" bestFit="1" customWidth="1"/>
    <col min="3839" max="3839" width="25.7109375" bestFit="1" customWidth="1"/>
    <col min="3840" max="3840" width="52.28515625" bestFit="1" customWidth="1"/>
    <col min="3841" max="3841" width="11.85546875" bestFit="1" customWidth="1"/>
    <col min="3842" max="3842" width="53.140625" bestFit="1" customWidth="1"/>
    <col min="3843" max="3843" width="22.42578125" bestFit="1" customWidth="1"/>
    <col min="3844" max="3844" width="32.28515625" bestFit="1" customWidth="1"/>
    <col min="3845" max="3845" width="54.140625" bestFit="1" customWidth="1"/>
    <col min="3846" max="3846" width="45" bestFit="1" customWidth="1"/>
    <col min="3847" max="3847" width="47.42578125" bestFit="1" customWidth="1"/>
    <col min="3848" max="3848" width="56.85546875" bestFit="1" customWidth="1"/>
    <col min="3849" max="3849" width="23" bestFit="1" customWidth="1"/>
    <col min="3850" max="3850" width="43.28515625" bestFit="1" customWidth="1"/>
    <col min="3851" max="3851" width="20.140625" bestFit="1" customWidth="1"/>
    <col min="3852" max="3852" width="57.28515625" bestFit="1" customWidth="1"/>
    <col min="3853" max="3853" width="52.5703125" bestFit="1" customWidth="1"/>
    <col min="3854" max="3854" width="43.5703125" bestFit="1" customWidth="1"/>
    <col min="3855" max="3855" width="32.85546875" bestFit="1" customWidth="1"/>
    <col min="3856" max="3856" width="27.140625" bestFit="1" customWidth="1"/>
    <col min="3857" max="3857" width="55.5703125" bestFit="1" customWidth="1"/>
    <col min="3858" max="3858" width="37.28515625" bestFit="1" customWidth="1"/>
    <col min="3859" max="3859" width="23.42578125" bestFit="1" customWidth="1"/>
    <col min="3860" max="3860" width="44" bestFit="1" customWidth="1"/>
    <col min="3861" max="3861" width="24.28515625" bestFit="1" customWidth="1"/>
    <col min="3862" max="3862" width="52.42578125" bestFit="1" customWidth="1"/>
    <col min="3863" max="3863" width="44.85546875" bestFit="1" customWidth="1"/>
    <col min="3864" max="3864" width="17.28515625" bestFit="1" customWidth="1"/>
    <col min="3865" max="3865" width="40" bestFit="1" customWidth="1"/>
    <col min="3866" max="3866" width="31.7109375" bestFit="1" customWidth="1"/>
    <col min="3867" max="3867" width="53.85546875" bestFit="1" customWidth="1"/>
    <col min="3868" max="3868" width="29.28515625" bestFit="1" customWidth="1"/>
    <col min="3869" max="3869" width="18.28515625" bestFit="1" customWidth="1"/>
    <col min="3870" max="3870" width="23.42578125" bestFit="1" customWidth="1"/>
    <col min="3871" max="3871" width="10.28515625" bestFit="1" customWidth="1"/>
    <col min="3872" max="3872" width="21.140625" bestFit="1" customWidth="1"/>
    <col min="3873" max="3873" width="35.7109375" bestFit="1" customWidth="1"/>
    <col min="3874" max="3874" width="18.85546875" bestFit="1" customWidth="1"/>
    <col min="3875" max="3875" width="33.85546875" bestFit="1" customWidth="1"/>
    <col min="3876" max="3876" width="14.28515625" bestFit="1" customWidth="1"/>
    <col min="3877" max="3877" width="37" bestFit="1" customWidth="1"/>
    <col min="3878" max="3878" width="22" bestFit="1" customWidth="1"/>
    <col min="3879" max="3879" width="31.28515625" bestFit="1" customWidth="1"/>
    <col min="3880" max="3880" width="28.5703125" bestFit="1" customWidth="1"/>
    <col min="3881" max="3881" width="36.28515625" bestFit="1" customWidth="1"/>
    <col min="3882" max="3882" width="45.85546875" bestFit="1" customWidth="1"/>
    <col min="3883" max="3883" width="36.28515625" bestFit="1" customWidth="1"/>
    <col min="3884" max="3884" width="54.140625" bestFit="1" customWidth="1"/>
    <col min="3885" max="3885" width="44.28515625" bestFit="1" customWidth="1"/>
    <col min="3886" max="3886" width="14.7109375" bestFit="1" customWidth="1"/>
    <col min="3887" max="3887" width="47.5703125" bestFit="1" customWidth="1"/>
    <col min="3888" max="3888" width="31.7109375" bestFit="1" customWidth="1"/>
    <col min="3889" max="3889" width="19.5703125" bestFit="1" customWidth="1"/>
    <col min="3890" max="3890" width="12.28515625" bestFit="1" customWidth="1"/>
    <col min="3891" max="3891" width="37.28515625" bestFit="1" customWidth="1"/>
    <col min="3892" max="3892" width="39.5703125" bestFit="1" customWidth="1"/>
    <col min="3893" max="3893" width="51.140625" bestFit="1" customWidth="1"/>
    <col min="3894" max="3894" width="41.85546875" bestFit="1" customWidth="1"/>
    <col min="3895" max="3895" width="25.7109375" bestFit="1" customWidth="1"/>
    <col min="3896" max="3896" width="44.85546875" bestFit="1" customWidth="1"/>
    <col min="3897" max="3897" width="25" bestFit="1" customWidth="1"/>
    <col min="3898" max="3898" width="33.5703125" bestFit="1" customWidth="1"/>
    <col min="3899" max="3899" width="22.5703125" bestFit="1" customWidth="1"/>
    <col min="3900" max="3900" width="50.7109375" bestFit="1" customWidth="1"/>
    <col min="3901" max="3901" width="33.85546875" bestFit="1" customWidth="1"/>
    <col min="3902" max="3902" width="56.42578125" bestFit="1" customWidth="1"/>
    <col min="3903" max="3903" width="26.7109375" bestFit="1" customWidth="1"/>
    <col min="3904" max="3904" width="19.42578125" bestFit="1" customWidth="1"/>
    <col min="3905" max="3905" width="23.28515625" bestFit="1" customWidth="1"/>
    <col min="3906" max="3906" width="5.85546875" bestFit="1" customWidth="1"/>
    <col min="3907" max="3907" width="50.7109375" bestFit="1" customWidth="1"/>
    <col min="3908" max="3908" width="34" bestFit="1" customWidth="1"/>
    <col min="3909" max="3909" width="15.28515625" bestFit="1" customWidth="1"/>
    <col min="3910" max="3910" width="35" bestFit="1" customWidth="1"/>
    <col min="3911" max="3911" width="29.7109375" bestFit="1" customWidth="1"/>
    <col min="3912" max="3912" width="37" bestFit="1" customWidth="1"/>
    <col min="3913" max="3913" width="57.140625" bestFit="1" customWidth="1"/>
    <col min="3914" max="3914" width="35.42578125" bestFit="1" customWidth="1"/>
    <col min="3915" max="3915" width="29.7109375" bestFit="1" customWidth="1"/>
    <col min="3916" max="3916" width="12.42578125" bestFit="1" customWidth="1"/>
    <col min="3917" max="3917" width="39.140625" bestFit="1" customWidth="1"/>
    <col min="3918" max="3918" width="50.7109375" bestFit="1" customWidth="1"/>
    <col min="3919" max="3919" width="34.42578125" bestFit="1" customWidth="1"/>
    <col min="3920" max="3920" width="52.7109375" bestFit="1" customWidth="1"/>
    <col min="3921" max="3921" width="16.7109375" bestFit="1" customWidth="1"/>
    <col min="3922" max="3922" width="24.140625" bestFit="1" customWidth="1"/>
    <col min="3923" max="3923" width="41.7109375" bestFit="1" customWidth="1"/>
    <col min="3924" max="3924" width="51.42578125" bestFit="1" customWidth="1"/>
    <col min="3925" max="3925" width="35.7109375" bestFit="1" customWidth="1"/>
    <col min="3926" max="3926" width="10.7109375" bestFit="1" customWidth="1"/>
    <col min="3927" max="3927" width="12.85546875" bestFit="1" customWidth="1"/>
    <col min="3928" max="3928" width="49.5703125" bestFit="1" customWidth="1"/>
    <col min="3929" max="3929" width="29.7109375" bestFit="1" customWidth="1"/>
    <col min="3930" max="3930" width="45.7109375" bestFit="1" customWidth="1"/>
    <col min="3931" max="3931" width="46.28515625" bestFit="1" customWidth="1"/>
    <col min="3932" max="3932" width="33.140625" bestFit="1" customWidth="1"/>
    <col min="3933" max="3933" width="45.42578125" bestFit="1" customWidth="1"/>
    <col min="3934" max="3934" width="16.140625" bestFit="1" customWidth="1"/>
    <col min="3935" max="3935" width="11.28515625" bestFit="1" customWidth="1"/>
    <col min="3936" max="3936" width="40.42578125" bestFit="1" customWidth="1"/>
    <col min="3937" max="3937" width="43.140625" bestFit="1" customWidth="1"/>
    <col min="3938" max="3938" width="18.140625" bestFit="1" customWidth="1"/>
    <col min="3939" max="3939" width="46.85546875" bestFit="1" customWidth="1"/>
    <col min="3940" max="3940" width="44.7109375" bestFit="1" customWidth="1"/>
    <col min="3941" max="3941" width="28" bestFit="1" customWidth="1"/>
    <col min="3942" max="3942" width="54.5703125" bestFit="1" customWidth="1"/>
    <col min="3943" max="3943" width="32.140625" bestFit="1" customWidth="1"/>
    <col min="3944" max="3944" width="60.5703125" bestFit="1" customWidth="1"/>
    <col min="3945" max="3945" width="48" bestFit="1" customWidth="1"/>
    <col min="3946" max="3946" width="59.5703125" bestFit="1" customWidth="1"/>
    <col min="3947" max="3947" width="15.85546875" bestFit="1" customWidth="1"/>
    <col min="3948" max="3948" width="26.42578125" bestFit="1" customWidth="1"/>
    <col min="3949" max="3949" width="58.7109375" bestFit="1" customWidth="1"/>
    <col min="3950" max="3950" width="38.140625" bestFit="1" customWidth="1"/>
    <col min="3951" max="3951" width="48" bestFit="1" customWidth="1"/>
    <col min="3952" max="3952" width="27.140625" bestFit="1" customWidth="1"/>
    <col min="3953" max="3953" width="11.28515625" bestFit="1" customWidth="1"/>
    <col min="3954" max="3954" width="28.5703125" bestFit="1" customWidth="1"/>
    <col min="3955" max="3955" width="6.85546875" bestFit="1" customWidth="1"/>
    <col min="3956" max="3956" width="29" bestFit="1" customWidth="1"/>
    <col min="3957" max="3957" width="33.85546875" bestFit="1" customWidth="1"/>
    <col min="3958" max="3958" width="48.85546875" bestFit="1" customWidth="1"/>
    <col min="3959" max="3959" width="7" bestFit="1" customWidth="1"/>
    <col min="3960" max="3960" width="19.85546875" bestFit="1" customWidth="1"/>
    <col min="3961" max="3961" width="35.7109375" bestFit="1" customWidth="1"/>
    <col min="3962" max="3962" width="29.28515625" bestFit="1" customWidth="1"/>
    <col min="3963" max="3963" width="20.85546875" bestFit="1" customWidth="1"/>
    <col min="3964" max="3964" width="40.42578125" bestFit="1" customWidth="1"/>
    <col min="3965" max="3965" width="49.42578125" bestFit="1" customWidth="1"/>
    <col min="3966" max="3966" width="30.140625" bestFit="1" customWidth="1"/>
    <col min="3967" max="3967" width="34.28515625" bestFit="1" customWidth="1"/>
    <col min="3968" max="3968" width="11" bestFit="1" customWidth="1"/>
    <col min="3969" max="3969" width="56" bestFit="1" customWidth="1"/>
    <col min="3970" max="3970" width="52.7109375" bestFit="1" customWidth="1"/>
    <col min="3971" max="3971" width="5.85546875" bestFit="1" customWidth="1"/>
    <col min="3972" max="3972" width="45.140625" bestFit="1" customWidth="1"/>
    <col min="3973" max="3973" width="40.42578125" bestFit="1" customWidth="1"/>
    <col min="3974" max="3974" width="36.140625" bestFit="1" customWidth="1"/>
    <col min="3975" max="3975" width="28.42578125" bestFit="1" customWidth="1"/>
    <col min="3976" max="3976" width="11" bestFit="1" customWidth="1"/>
    <col min="3977" max="3977" width="47.140625" bestFit="1" customWidth="1"/>
    <col min="3978" max="3978" width="18.140625" bestFit="1" customWidth="1"/>
    <col min="3979" max="3979" width="39.5703125" bestFit="1" customWidth="1"/>
    <col min="3980" max="3980" width="51" bestFit="1" customWidth="1"/>
    <col min="3981" max="3981" width="41.85546875" bestFit="1" customWidth="1"/>
    <col min="3982" max="3982" width="56.28515625" bestFit="1" customWidth="1"/>
    <col min="3983" max="3983" width="59.140625" bestFit="1" customWidth="1"/>
    <col min="3984" max="3984" width="24.140625" bestFit="1" customWidth="1"/>
    <col min="3985" max="3985" width="55.42578125" bestFit="1" customWidth="1"/>
    <col min="3986" max="3986" width="51" bestFit="1" customWidth="1"/>
    <col min="3987" max="3987" width="47.85546875" bestFit="1" customWidth="1"/>
    <col min="3988" max="3988" width="51.5703125" bestFit="1" customWidth="1"/>
    <col min="3989" max="3989" width="21.7109375" bestFit="1" customWidth="1"/>
    <col min="3990" max="3990" width="26.85546875" bestFit="1" customWidth="1"/>
    <col min="3991" max="3991" width="44.85546875" bestFit="1" customWidth="1"/>
    <col min="3992" max="3992" width="49.28515625" bestFit="1" customWidth="1"/>
    <col min="3993" max="3993" width="16.42578125" bestFit="1" customWidth="1"/>
    <col min="3994" max="3994" width="41.28515625" bestFit="1" customWidth="1"/>
    <col min="3995" max="3995" width="38.7109375" bestFit="1" customWidth="1"/>
    <col min="3996" max="3996" width="45.85546875" bestFit="1" customWidth="1"/>
    <col min="3997" max="3997" width="41" bestFit="1" customWidth="1"/>
    <col min="3998" max="3998" width="45" bestFit="1" customWidth="1"/>
    <col min="3999" max="4000" width="31.28515625" bestFit="1" customWidth="1"/>
    <col min="4001" max="4001" width="26.5703125" bestFit="1" customWidth="1"/>
    <col min="4002" max="4002" width="52.7109375" bestFit="1" customWidth="1"/>
    <col min="4003" max="4003" width="44.28515625" bestFit="1" customWidth="1"/>
    <col min="4004" max="4004" width="9.7109375" bestFit="1" customWidth="1"/>
    <col min="4005" max="4005" width="24.42578125" bestFit="1" customWidth="1"/>
    <col min="4006" max="4006" width="55.28515625" bestFit="1" customWidth="1"/>
    <col min="4007" max="4007" width="29.140625" bestFit="1" customWidth="1"/>
    <col min="4008" max="4008" width="24.5703125" bestFit="1" customWidth="1"/>
    <col min="4009" max="4009" width="25" bestFit="1" customWidth="1"/>
    <col min="4010" max="4010" width="28.5703125" bestFit="1" customWidth="1"/>
    <col min="4011" max="4011" width="51.85546875" bestFit="1" customWidth="1"/>
    <col min="4012" max="4012" width="38.140625" bestFit="1" customWidth="1"/>
    <col min="4013" max="4013" width="31.140625" bestFit="1" customWidth="1"/>
    <col min="4014" max="4014" width="9.5703125" bestFit="1" customWidth="1"/>
    <col min="4015" max="4015" width="45.7109375" bestFit="1" customWidth="1"/>
    <col min="4016" max="4016" width="53.7109375" bestFit="1" customWidth="1"/>
    <col min="4017" max="4017" width="53.140625" bestFit="1" customWidth="1"/>
    <col min="4018" max="4018" width="30" bestFit="1" customWidth="1"/>
    <col min="4019" max="4019" width="7.42578125" bestFit="1" customWidth="1"/>
    <col min="4020" max="4020" width="14.140625" bestFit="1" customWidth="1"/>
    <col min="4021" max="4021" width="27" bestFit="1" customWidth="1"/>
    <col min="4022" max="4022" width="22.28515625" bestFit="1" customWidth="1"/>
    <col min="4023" max="4023" width="16.140625" bestFit="1" customWidth="1"/>
    <col min="4024" max="4024" width="28.5703125" bestFit="1" customWidth="1"/>
    <col min="4025" max="4025" width="23.5703125" bestFit="1" customWidth="1"/>
    <col min="4026" max="4026" width="28.42578125" bestFit="1" customWidth="1"/>
    <col min="4027" max="4027" width="43.28515625" bestFit="1" customWidth="1"/>
    <col min="4028" max="4028" width="17" bestFit="1" customWidth="1"/>
    <col min="4029" max="4029" width="40.28515625" bestFit="1" customWidth="1"/>
    <col min="4030" max="4030" width="26.140625" bestFit="1" customWidth="1"/>
    <col min="4031" max="4031" width="19.7109375" bestFit="1" customWidth="1"/>
    <col min="4032" max="4032" width="28.42578125" bestFit="1" customWidth="1"/>
    <col min="4033" max="4033" width="12.5703125" bestFit="1" customWidth="1"/>
    <col min="4034" max="4034" width="20.5703125" bestFit="1" customWidth="1"/>
    <col min="4035" max="4035" width="30" bestFit="1" customWidth="1"/>
    <col min="4036" max="4036" width="58.42578125" bestFit="1" customWidth="1"/>
    <col min="4037" max="4037" width="55.5703125" bestFit="1" customWidth="1"/>
    <col min="4038" max="4038" width="50.7109375" bestFit="1" customWidth="1"/>
    <col min="4039" max="4039" width="53.42578125" bestFit="1" customWidth="1"/>
    <col min="4040" max="4040" width="18.28515625" bestFit="1" customWidth="1"/>
    <col min="4041" max="4041" width="48.28515625" bestFit="1" customWidth="1"/>
    <col min="4042" max="4042" width="16.5703125" bestFit="1" customWidth="1"/>
    <col min="4043" max="4043" width="8.28515625" bestFit="1" customWidth="1"/>
    <col min="4044" max="4044" width="20" bestFit="1" customWidth="1"/>
    <col min="4045" max="4045" width="14.85546875" bestFit="1" customWidth="1"/>
    <col min="4046" max="4046" width="31.28515625" bestFit="1" customWidth="1"/>
    <col min="4047" max="4047" width="53.7109375" bestFit="1" customWidth="1"/>
    <col min="4048" max="4048" width="40.5703125" bestFit="1" customWidth="1"/>
    <col min="4049" max="4049" width="23.7109375" bestFit="1" customWidth="1"/>
    <col min="4050" max="4050" width="43.28515625" bestFit="1" customWidth="1"/>
    <col min="4051" max="4051" width="59.28515625" bestFit="1" customWidth="1"/>
    <col min="4052" max="4052" width="40.5703125" bestFit="1" customWidth="1"/>
    <col min="4053" max="4053" width="30.140625" bestFit="1" customWidth="1"/>
    <col min="4054" max="4054" width="45.42578125" bestFit="1" customWidth="1"/>
    <col min="4055" max="4055" width="44.28515625" bestFit="1" customWidth="1"/>
    <col min="4056" max="4056" width="38.85546875" bestFit="1" customWidth="1"/>
    <col min="4057" max="4057" width="15.85546875" bestFit="1" customWidth="1"/>
    <col min="4058" max="4058" width="46.42578125" bestFit="1" customWidth="1"/>
    <col min="4059" max="4059" width="46.28515625" bestFit="1" customWidth="1"/>
    <col min="4060" max="4060" width="16.5703125" bestFit="1" customWidth="1"/>
    <col min="4061" max="4061" width="34.85546875" bestFit="1" customWidth="1"/>
    <col min="4062" max="4062" width="58.28515625" bestFit="1" customWidth="1"/>
    <col min="4063" max="4063" width="12.42578125" bestFit="1" customWidth="1"/>
    <col min="4064" max="4064" width="23.140625" bestFit="1" customWidth="1"/>
    <col min="4065" max="4065" width="11" bestFit="1" customWidth="1"/>
    <col min="4066" max="4066" width="56.7109375" bestFit="1" customWidth="1"/>
    <col min="4067" max="4067" width="10.5703125" bestFit="1" customWidth="1"/>
    <col min="4068" max="4068" width="43.85546875" bestFit="1" customWidth="1"/>
    <col min="4069" max="4069" width="12.28515625" bestFit="1" customWidth="1"/>
    <col min="4070" max="4070" width="10.140625" bestFit="1" customWidth="1"/>
    <col min="4071" max="4071" width="33.85546875" bestFit="1" customWidth="1"/>
    <col min="4072" max="4072" width="23.140625" bestFit="1" customWidth="1"/>
    <col min="4073" max="4073" width="28.5703125" bestFit="1" customWidth="1"/>
    <col min="4074" max="4074" width="11.7109375" bestFit="1" customWidth="1"/>
    <col min="4075" max="4075" width="40.85546875" bestFit="1" customWidth="1"/>
    <col min="4076" max="4076" width="16" bestFit="1" customWidth="1"/>
    <col min="4077" max="4077" width="24.140625" bestFit="1" customWidth="1"/>
    <col min="4078" max="4078" width="53.7109375" bestFit="1" customWidth="1"/>
    <col min="4079" max="4079" width="40.85546875" bestFit="1" customWidth="1"/>
    <col min="4080" max="4080" width="50.5703125" bestFit="1" customWidth="1"/>
    <col min="4081" max="4081" width="14.5703125" bestFit="1" customWidth="1"/>
    <col min="4082" max="4082" width="12.140625" bestFit="1" customWidth="1"/>
    <col min="4083" max="4083" width="29.28515625" bestFit="1" customWidth="1"/>
    <col min="4084" max="4084" width="49.7109375" bestFit="1" customWidth="1"/>
    <col min="4085" max="4085" width="44.5703125" bestFit="1" customWidth="1"/>
    <col min="4086" max="4086" width="19.85546875" bestFit="1" customWidth="1"/>
    <col min="4087" max="4087" width="60.5703125" bestFit="1" customWidth="1"/>
    <col min="4088" max="4088" width="45.7109375" bestFit="1" customWidth="1"/>
    <col min="4089" max="4089" width="23" bestFit="1" customWidth="1"/>
    <col min="4090" max="4090" width="50.85546875" bestFit="1" customWidth="1"/>
    <col min="4091" max="4091" width="55.42578125" bestFit="1" customWidth="1"/>
    <col min="4092" max="4092" width="35.42578125" bestFit="1" customWidth="1"/>
    <col min="4093" max="4093" width="39.5703125" bestFit="1" customWidth="1"/>
    <col min="4094" max="4094" width="50" bestFit="1" customWidth="1"/>
    <col min="4095" max="4095" width="43.7109375" bestFit="1" customWidth="1"/>
    <col min="4096" max="4096" width="62.5703125" bestFit="1" customWidth="1"/>
    <col min="4097" max="4097" width="24.28515625" bestFit="1" customWidth="1"/>
    <col min="4098" max="4098" width="17.28515625" bestFit="1" customWidth="1"/>
    <col min="4099" max="4099" width="22.42578125" bestFit="1" customWidth="1"/>
    <col min="4100" max="4100" width="34.140625" bestFit="1" customWidth="1"/>
    <col min="4101" max="4101" width="28.5703125" bestFit="1" customWidth="1"/>
    <col min="4102" max="4102" width="20.7109375" bestFit="1" customWidth="1"/>
    <col min="4103" max="4103" width="39.28515625" bestFit="1" customWidth="1"/>
    <col min="4104" max="4104" width="57.7109375" bestFit="1" customWidth="1"/>
    <col min="4105" max="4105" width="53.7109375" bestFit="1" customWidth="1"/>
    <col min="4106" max="4106" width="21.5703125" bestFit="1" customWidth="1"/>
    <col min="4107" max="4107" width="45.85546875" bestFit="1" customWidth="1"/>
    <col min="4108" max="4108" width="16.28515625" bestFit="1" customWidth="1"/>
    <col min="4109" max="4109" width="10.5703125" bestFit="1" customWidth="1"/>
    <col min="4110" max="4110" width="54.85546875" bestFit="1" customWidth="1"/>
    <col min="4111" max="4111" width="53.140625" bestFit="1" customWidth="1"/>
    <col min="4112" max="4112" width="29.7109375" bestFit="1" customWidth="1"/>
    <col min="4113" max="4113" width="47.140625" bestFit="1" customWidth="1"/>
    <col min="4114" max="4114" width="9.7109375" bestFit="1" customWidth="1"/>
    <col min="4115" max="4115" width="15" bestFit="1" customWidth="1"/>
    <col min="4116" max="4116" width="12" bestFit="1" customWidth="1"/>
  </cols>
  <sheetData>
    <row r="2" spans="1:5" x14ac:dyDescent="0.25">
      <c r="A2" s="11" t="s">
        <v>8348</v>
      </c>
      <c r="B2" t="s">
        <v>8305</v>
      </c>
    </row>
    <row r="3" spans="1:5" x14ac:dyDescent="0.25">
      <c r="A3" s="11" t="s">
        <v>8382</v>
      </c>
      <c r="B3" t="s">
        <v>8354</v>
      </c>
    </row>
    <row r="5" spans="1:5" x14ac:dyDescent="0.25">
      <c r="A5" s="11" t="s">
        <v>8368</v>
      </c>
      <c r="B5" s="11" t="s">
        <v>8350</v>
      </c>
    </row>
    <row r="6" spans="1:5" x14ac:dyDescent="0.25">
      <c r="A6" s="11" t="s">
        <v>8352</v>
      </c>
      <c r="B6" t="s">
        <v>8215</v>
      </c>
      <c r="C6" t="s">
        <v>8217</v>
      </c>
      <c r="D6" t="s">
        <v>8216</v>
      </c>
      <c r="E6" t="s">
        <v>8351</v>
      </c>
    </row>
    <row r="7" spans="1:5" x14ac:dyDescent="0.25">
      <c r="A7" s="15" t="s">
        <v>8371</v>
      </c>
      <c r="B7" s="19">
        <v>56</v>
      </c>
      <c r="C7" s="19">
        <v>33</v>
      </c>
      <c r="D7" s="19">
        <v>7</v>
      </c>
      <c r="E7" s="19">
        <v>96</v>
      </c>
    </row>
    <row r="8" spans="1:5" x14ac:dyDescent="0.25">
      <c r="A8" s="15" t="s">
        <v>8379</v>
      </c>
      <c r="B8" s="19">
        <v>71</v>
      </c>
      <c r="C8" s="19">
        <v>39</v>
      </c>
      <c r="D8" s="19">
        <v>3</v>
      </c>
      <c r="E8" s="19">
        <v>113</v>
      </c>
    </row>
    <row r="9" spans="1:5" x14ac:dyDescent="0.25">
      <c r="A9" s="15" t="s">
        <v>8375</v>
      </c>
      <c r="B9" s="19">
        <v>56</v>
      </c>
      <c r="C9" s="19">
        <v>33</v>
      </c>
      <c r="D9" s="19">
        <v>3</v>
      </c>
      <c r="E9" s="19">
        <v>92</v>
      </c>
    </row>
    <row r="10" spans="1:5" x14ac:dyDescent="0.25">
      <c r="A10" s="15" t="s">
        <v>8376</v>
      </c>
      <c r="B10" s="19">
        <v>71</v>
      </c>
      <c r="C10" s="19">
        <v>40</v>
      </c>
      <c r="D10" s="19">
        <v>2</v>
      </c>
      <c r="E10" s="19">
        <v>113</v>
      </c>
    </row>
    <row r="11" spans="1:5" x14ac:dyDescent="0.25">
      <c r="A11" s="15" t="s">
        <v>8372</v>
      </c>
      <c r="B11" s="19">
        <v>111</v>
      </c>
      <c r="C11" s="19">
        <v>52</v>
      </c>
      <c r="D11" s="19">
        <v>3</v>
      </c>
      <c r="E11" s="19">
        <v>166</v>
      </c>
    </row>
    <row r="12" spans="1:5" x14ac:dyDescent="0.25">
      <c r="A12" s="15" t="s">
        <v>8380</v>
      </c>
      <c r="B12" s="19">
        <v>100</v>
      </c>
      <c r="C12" s="19">
        <v>49</v>
      </c>
      <c r="D12" s="19">
        <v>4</v>
      </c>
      <c r="E12" s="19">
        <v>153</v>
      </c>
    </row>
    <row r="13" spans="1:5" x14ac:dyDescent="0.25">
      <c r="A13" s="15" t="s">
        <v>8373</v>
      </c>
      <c r="B13" s="19">
        <v>87</v>
      </c>
      <c r="C13" s="19">
        <v>50</v>
      </c>
      <c r="D13" s="19">
        <v>1</v>
      </c>
      <c r="E13" s="19">
        <v>138</v>
      </c>
    </row>
    <row r="14" spans="1:5" x14ac:dyDescent="0.25">
      <c r="A14" s="15" t="s">
        <v>8370</v>
      </c>
      <c r="B14" s="19">
        <v>72</v>
      </c>
      <c r="C14" s="19">
        <v>47</v>
      </c>
      <c r="D14" s="19">
        <v>4</v>
      </c>
      <c r="E14" s="19">
        <v>123</v>
      </c>
    </row>
    <row r="15" spans="1:5" x14ac:dyDescent="0.25">
      <c r="A15" s="15" t="s">
        <v>8369</v>
      </c>
      <c r="B15" s="19">
        <v>59</v>
      </c>
      <c r="C15" s="19">
        <v>34</v>
      </c>
      <c r="D15" s="19">
        <v>4</v>
      </c>
      <c r="E15" s="19">
        <v>97</v>
      </c>
    </row>
    <row r="16" spans="1:5" x14ac:dyDescent="0.25">
      <c r="A16" s="15" t="s">
        <v>8377</v>
      </c>
      <c r="B16" s="19">
        <v>65</v>
      </c>
      <c r="C16" s="19">
        <v>50</v>
      </c>
      <c r="D16" s="19"/>
      <c r="E16" s="19">
        <v>115</v>
      </c>
    </row>
    <row r="17" spans="1:5" x14ac:dyDescent="0.25">
      <c r="A17" s="15" t="s">
        <v>8378</v>
      </c>
      <c r="B17" s="19">
        <v>54</v>
      </c>
      <c r="C17" s="19">
        <v>31</v>
      </c>
      <c r="D17" s="19">
        <v>3</v>
      </c>
      <c r="E17" s="19">
        <v>88</v>
      </c>
    </row>
    <row r="18" spans="1:5" x14ac:dyDescent="0.25">
      <c r="A18" s="15" t="s">
        <v>8374</v>
      </c>
      <c r="B18" s="19">
        <v>37</v>
      </c>
      <c r="C18" s="19">
        <v>35</v>
      </c>
      <c r="D18" s="19">
        <v>3</v>
      </c>
      <c r="E18" s="19">
        <v>75</v>
      </c>
    </row>
    <row r="19" spans="1:5" x14ac:dyDescent="0.25">
      <c r="A19" s="18" t="s">
        <v>8351</v>
      </c>
      <c r="B19" s="19">
        <v>839</v>
      </c>
      <c r="C19" s="19">
        <v>493</v>
      </c>
      <c r="D19" s="19">
        <v>37</v>
      </c>
      <c r="E19" s="19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pane xSplit="3" ySplit="2" topLeftCell="H3931" activePane="bottomRight" state="frozen"/>
      <selection pane="topRight" activeCell="D1" sqref="D1"/>
      <selection pane="bottomLeft" activeCell="A3" sqref="A3"/>
      <selection pane="bottomRight" activeCell="C3940" sqref="C3940"/>
    </sheetView>
  </sheetViews>
  <sheetFormatPr defaultColWidth="8.85546875" defaultRowHeight="15" x14ac:dyDescent="0.25"/>
  <cols>
    <col min="2" max="2" width="39.5703125" style="3" bestFit="1" customWidth="1"/>
    <col min="3" max="3" width="40.28515625" style="3" customWidth="1"/>
    <col min="4" max="4" width="17.85546875" style="6" bestFit="1" customWidth="1"/>
    <col min="5" max="5" width="14.140625" style="8" bestFit="1" customWidth="1"/>
    <col min="6" max="6" width="21.28515625" customWidth="1"/>
    <col min="7" max="7" width="8" bestFit="1" customWidth="1"/>
    <col min="8" max="8" width="8.85546875" bestFit="1" customWidth="1"/>
    <col min="9" max="10" width="12.5703125" bestFit="1" customWidth="1"/>
    <col min="11" max="11" width="9.5703125" bestFit="1" customWidth="1"/>
    <col min="12" max="12" width="14" bestFit="1" customWidth="1"/>
    <col min="13" max="13" width="9" bestFit="1" customWidth="1"/>
    <col min="14" max="14" width="25" customWidth="1"/>
    <col min="15" max="15" width="18.7109375" bestFit="1" customWidth="1"/>
    <col min="16" max="16" width="17.42578125" bestFit="1" customWidth="1"/>
    <col min="17" max="17" width="15.85546875" bestFit="1" customWidth="1"/>
    <col min="18" max="18" width="17.5703125" bestFit="1" customWidth="1"/>
    <col min="19" max="19" width="23.85546875" style="14" bestFit="1" customWidth="1"/>
    <col min="20" max="20" width="20" bestFit="1" customWidth="1"/>
  </cols>
  <sheetData>
    <row r="1" spans="1:21" x14ac:dyDescent="0.25">
      <c r="A1" s="1" t="s">
        <v>0</v>
      </c>
      <c r="B1" s="2" t="s">
        <v>8355</v>
      </c>
      <c r="C1" s="2" t="s">
        <v>8356</v>
      </c>
      <c r="D1" s="5" t="s">
        <v>8214</v>
      </c>
      <c r="E1" s="7" t="s">
        <v>8357</v>
      </c>
      <c r="F1" s="1" t="s">
        <v>8358</v>
      </c>
      <c r="G1" s="1" t="s">
        <v>8359</v>
      </c>
      <c r="H1" s="1" t="s">
        <v>8360</v>
      </c>
      <c r="I1" s="1" t="s">
        <v>8361</v>
      </c>
      <c r="J1" s="1" t="s">
        <v>8362</v>
      </c>
      <c r="K1" s="1" t="s">
        <v>8363</v>
      </c>
      <c r="L1" s="1" t="s">
        <v>8364</v>
      </c>
      <c r="M1" s="1" t="s">
        <v>8365</v>
      </c>
      <c r="N1" s="1" t="s">
        <v>8295</v>
      </c>
      <c r="O1" s="1" t="s">
        <v>8296</v>
      </c>
      <c r="P1" s="1" t="s">
        <v>8297</v>
      </c>
      <c r="Q1" s="9" t="s">
        <v>8348</v>
      </c>
      <c r="R1" s="1" t="s">
        <v>8349</v>
      </c>
      <c r="S1" s="13" t="s">
        <v>8366</v>
      </c>
      <c r="T1" s="1" t="s">
        <v>8367</v>
      </c>
      <c r="U1" s="1" t="s">
        <v>8382</v>
      </c>
    </row>
    <row r="2" spans="1:21" ht="60" x14ac:dyDescent="0.25">
      <c r="A2">
        <v>0</v>
      </c>
      <c r="B2" s="3" t="s">
        <v>1</v>
      </c>
      <c r="C2" s="3" t="s">
        <v>4109</v>
      </c>
      <c r="D2" s="6">
        <v>8500</v>
      </c>
      <c r="E2" s="8">
        <v>11633</v>
      </c>
      <c r="F2" t="s">
        <v>8215</v>
      </c>
      <c r="G2" t="s">
        <v>8220</v>
      </c>
      <c r="H2" t="s">
        <v>8241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8254</v>
      </c>
      <c r="O2">
        <f t="shared" ref="O2:O65" si="0">ROUND(E2/D2*100,0)</f>
        <v>137</v>
      </c>
      <c r="P2">
        <f>IFERROR(ROUND(E2/L2,2),0)</f>
        <v>63.92</v>
      </c>
      <c r="Q2" s="10" t="s">
        <v>8298</v>
      </c>
      <c r="R2" t="s">
        <v>8299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2</v>
      </c>
      <c r="C3" s="3" t="s">
        <v>4110</v>
      </c>
      <c r="D3" s="6">
        <v>10275</v>
      </c>
      <c r="E3" s="8">
        <v>14653</v>
      </c>
      <c r="F3" t="s">
        <v>8215</v>
      </c>
      <c r="G3" t="s">
        <v>8220</v>
      </c>
      <c r="H3" t="s">
        <v>8241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8254</v>
      </c>
      <c r="O3">
        <f t="shared" si="0"/>
        <v>143</v>
      </c>
      <c r="P3">
        <f t="shared" ref="P3:P66" si="1">IFERROR(ROUND(E3/L3,2),0)</f>
        <v>185.48</v>
      </c>
      <c r="Q3" s="10" t="s">
        <v>8298</v>
      </c>
      <c r="R3" t="s">
        <v>8299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3</v>
      </c>
      <c r="C4" s="3" t="s">
        <v>4111</v>
      </c>
      <c r="D4" s="6">
        <v>500</v>
      </c>
      <c r="E4" s="8">
        <v>525</v>
      </c>
      <c r="F4" t="s">
        <v>8215</v>
      </c>
      <c r="G4" t="s">
        <v>8221</v>
      </c>
      <c r="H4" t="s">
        <v>8242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8254</v>
      </c>
      <c r="O4">
        <f t="shared" si="0"/>
        <v>105</v>
      </c>
      <c r="P4">
        <f t="shared" si="1"/>
        <v>15</v>
      </c>
      <c r="Q4" s="10" t="s">
        <v>8298</v>
      </c>
      <c r="R4" t="s">
        <v>8299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4</v>
      </c>
      <c r="C5" s="3" t="s">
        <v>4112</v>
      </c>
      <c r="D5" s="6">
        <v>10000</v>
      </c>
      <c r="E5" s="8">
        <v>10390</v>
      </c>
      <c r="F5" t="s">
        <v>8215</v>
      </c>
      <c r="G5" t="s">
        <v>8220</v>
      </c>
      <c r="H5" t="s">
        <v>8241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8254</v>
      </c>
      <c r="O5">
        <f t="shared" si="0"/>
        <v>104</v>
      </c>
      <c r="P5">
        <f t="shared" si="1"/>
        <v>69.27</v>
      </c>
      <c r="Q5" s="10" t="s">
        <v>8298</v>
      </c>
      <c r="R5" t="s">
        <v>8299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5</v>
      </c>
      <c r="C6" s="3" t="s">
        <v>4113</v>
      </c>
      <c r="D6" s="6">
        <v>44000</v>
      </c>
      <c r="E6" s="8">
        <v>54116.28</v>
      </c>
      <c r="F6" t="s">
        <v>8215</v>
      </c>
      <c r="G6" t="s">
        <v>8220</v>
      </c>
      <c r="H6" t="s">
        <v>8241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8254</v>
      </c>
      <c r="O6">
        <f t="shared" si="0"/>
        <v>123</v>
      </c>
      <c r="P6">
        <f t="shared" si="1"/>
        <v>190.55</v>
      </c>
      <c r="Q6" s="10" t="s">
        <v>8298</v>
      </c>
      <c r="R6" t="s">
        <v>8299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6</v>
      </c>
      <c r="C7" s="3" t="s">
        <v>4114</v>
      </c>
      <c r="D7" s="6">
        <v>3999</v>
      </c>
      <c r="E7" s="8">
        <v>4390</v>
      </c>
      <c r="F7" t="s">
        <v>8215</v>
      </c>
      <c r="G7" t="s">
        <v>8220</v>
      </c>
      <c r="H7" t="s">
        <v>8241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8254</v>
      </c>
      <c r="O7">
        <f t="shared" si="0"/>
        <v>110</v>
      </c>
      <c r="P7">
        <f t="shared" si="1"/>
        <v>93.4</v>
      </c>
      <c r="Q7" s="10" t="s">
        <v>8298</v>
      </c>
      <c r="R7" t="s">
        <v>8299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7</v>
      </c>
      <c r="C8" s="3" t="s">
        <v>4115</v>
      </c>
      <c r="D8" s="6">
        <v>8000</v>
      </c>
      <c r="E8" s="8">
        <v>8519</v>
      </c>
      <c r="F8" t="s">
        <v>8215</v>
      </c>
      <c r="G8" t="s">
        <v>8220</v>
      </c>
      <c r="H8" t="s">
        <v>8241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8254</v>
      </c>
      <c r="O8">
        <f t="shared" si="0"/>
        <v>106</v>
      </c>
      <c r="P8">
        <f t="shared" si="1"/>
        <v>146.88</v>
      </c>
      <c r="Q8" s="10" t="s">
        <v>8298</v>
      </c>
      <c r="R8" t="s">
        <v>8299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8</v>
      </c>
      <c r="C9" s="3" t="s">
        <v>4116</v>
      </c>
      <c r="D9" s="6">
        <v>9000</v>
      </c>
      <c r="E9" s="8">
        <v>9110</v>
      </c>
      <c r="F9" t="s">
        <v>8215</v>
      </c>
      <c r="G9" t="s">
        <v>8220</v>
      </c>
      <c r="H9" t="s">
        <v>8241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8254</v>
      </c>
      <c r="O9">
        <f t="shared" si="0"/>
        <v>101</v>
      </c>
      <c r="P9">
        <f t="shared" si="1"/>
        <v>159.82</v>
      </c>
      <c r="Q9" s="10" t="s">
        <v>8298</v>
      </c>
      <c r="R9" t="s">
        <v>8299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9</v>
      </c>
      <c r="C10" s="3" t="s">
        <v>4117</v>
      </c>
      <c r="D10" s="6">
        <v>3500</v>
      </c>
      <c r="E10" s="8">
        <v>3501.52</v>
      </c>
      <c r="F10" t="s">
        <v>8215</v>
      </c>
      <c r="G10" t="s">
        <v>8220</v>
      </c>
      <c r="H10" t="s">
        <v>8241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8254</v>
      </c>
      <c r="O10">
        <f t="shared" si="0"/>
        <v>100</v>
      </c>
      <c r="P10">
        <f t="shared" si="1"/>
        <v>291.79000000000002</v>
      </c>
      <c r="Q10" s="10" t="s">
        <v>8298</v>
      </c>
      <c r="R10" t="s">
        <v>8299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10</v>
      </c>
      <c r="C11" s="3" t="s">
        <v>4118</v>
      </c>
      <c r="D11" s="6">
        <v>500</v>
      </c>
      <c r="E11" s="8">
        <v>629.99</v>
      </c>
      <c r="F11" t="s">
        <v>8215</v>
      </c>
      <c r="G11" t="s">
        <v>8220</v>
      </c>
      <c r="H11" t="s">
        <v>8241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8254</v>
      </c>
      <c r="O11">
        <f t="shared" si="0"/>
        <v>126</v>
      </c>
      <c r="P11">
        <f t="shared" si="1"/>
        <v>31.5</v>
      </c>
      <c r="Q11" s="10" t="s">
        <v>8298</v>
      </c>
      <c r="R11" t="s">
        <v>8299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11</v>
      </c>
      <c r="C12" s="3" t="s">
        <v>4119</v>
      </c>
      <c r="D12" s="6">
        <v>3000</v>
      </c>
      <c r="E12" s="8">
        <v>3015</v>
      </c>
      <c r="F12" t="s">
        <v>8215</v>
      </c>
      <c r="G12" t="s">
        <v>8220</v>
      </c>
      <c r="H12" t="s">
        <v>8241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8254</v>
      </c>
      <c r="O12">
        <f t="shared" si="0"/>
        <v>101</v>
      </c>
      <c r="P12">
        <f t="shared" si="1"/>
        <v>158.68</v>
      </c>
      <c r="Q12" s="10" t="s">
        <v>8298</v>
      </c>
      <c r="R12" t="s">
        <v>8299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12</v>
      </c>
      <c r="C13" s="3" t="s">
        <v>4120</v>
      </c>
      <c r="D13" s="6">
        <v>5000</v>
      </c>
      <c r="E13" s="8">
        <v>6025</v>
      </c>
      <c r="F13" t="s">
        <v>8215</v>
      </c>
      <c r="G13" t="s">
        <v>8220</v>
      </c>
      <c r="H13" t="s">
        <v>8241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8254</v>
      </c>
      <c r="O13">
        <f t="shared" si="0"/>
        <v>121</v>
      </c>
      <c r="P13">
        <f t="shared" si="1"/>
        <v>80.33</v>
      </c>
      <c r="Q13" s="10" t="s">
        <v>8298</v>
      </c>
      <c r="R13" t="s">
        <v>8299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13</v>
      </c>
      <c r="C14" s="3" t="s">
        <v>4121</v>
      </c>
      <c r="D14" s="6">
        <v>30000</v>
      </c>
      <c r="E14" s="8">
        <v>49588</v>
      </c>
      <c r="F14" t="s">
        <v>8215</v>
      </c>
      <c r="G14" t="s">
        <v>8220</v>
      </c>
      <c r="H14" t="s">
        <v>8241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8254</v>
      </c>
      <c r="O14">
        <f t="shared" si="0"/>
        <v>165</v>
      </c>
      <c r="P14">
        <f t="shared" si="1"/>
        <v>59.96</v>
      </c>
      <c r="Q14" s="10" t="s">
        <v>8298</v>
      </c>
      <c r="R14" t="s">
        <v>8299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14</v>
      </c>
      <c r="C15" s="3" t="s">
        <v>4122</v>
      </c>
      <c r="D15" s="6">
        <v>3500</v>
      </c>
      <c r="E15" s="8">
        <v>5599</v>
      </c>
      <c r="F15" t="s">
        <v>8215</v>
      </c>
      <c r="G15" t="s">
        <v>8220</v>
      </c>
      <c r="H15" t="s">
        <v>8241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8254</v>
      </c>
      <c r="O15">
        <f t="shared" si="0"/>
        <v>160</v>
      </c>
      <c r="P15">
        <f t="shared" si="1"/>
        <v>109.78</v>
      </c>
      <c r="Q15" s="10" t="s">
        <v>8298</v>
      </c>
      <c r="R15" t="s">
        <v>8299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15</v>
      </c>
      <c r="C16" s="3" t="s">
        <v>4123</v>
      </c>
      <c r="D16" s="6">
        <v>6000</v>
      </c>
      <c r="E16" s="8">
        <v>6056</v>
      </c>
      <c r="F16" t="s">
        <v>8215</v>
      </c>
      <c r="G16" t="s">
        <v>8222</v>
      </c>
      <c r="H16" t="s">
        <v>8243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8254</v>
      </c>
      <c r="O16">
        <f t="shared" si="0"/>
        <v>101</v>
      </c>
      <c r="P16">
        <f t="shared" si="1"/>
        <v>147.71</v>
      </c>
      <c r="Q16" s="10" t="s">
        <v>8298</v>
      </c>
      <c r="R16" t="s">
        <v>8299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16</v>
      </c>
      <c r="C17" s="3" t="s">
        <v>4124</v>
      </c>
      <c r="D17" s="6">
        <v>2000</v>
      </c>
      <c r="E17" s="8">
        <v>2132</v>
      </c>
      <c r="F17" t="s">
        <v>8215</v>
      </c>
      <c r="G17" t="s">
        <v>8223</v>
      </c>
      <c r="H17" t="s">
        <v>8244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8254</v>
      </c>
      <c r="O17">
        <f t="shared" si="0"/>
        <v>107</v>
      </c>
      <c r="P17">
        <f t="shared" si="1"/>
        <v>21.76</v>
      </c>
      <c r="Q17" s="10" t="s">
        <v>8298</v>
      </c>
      <c r="R17" t="s">
        <v>8299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17</v>
      </c>
      <c r="C18" s="3" t="s">
        <v>4125</v>
      </c>
      <c r="D18" s="6">
        <v>12000</v>
      </c>
      <c r="E18" s="8">
        <v>12029</v>
      </c>
      <c r="F18" t="s">
        <v>8215</v>
      </c>
      <c r="G18" t="s">
        <v>8220</v>
      </c>
      <c r="H18" t="s">
        <v>8241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8254</v>
      </c>
      <c r="O18">
        <f t="shared" si="0"/>
        <v>100</v>
      </c>
      <c r="P18">
        <f t="shared" si="1"/>
        <v>171.84</v>
      </c>
      <c r="Q18" s="10" t="s">
        <v>8298</v>
      </c>
      <c r="R18" t="s">
        <v>8299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18</v>
      </c>
      <c r="C19" s="3" t="s">
        <v>4126</v>
      </c>
      <c r="D19" s="6">
        <v>1500</v>
      </c>
      <c r="E19" s="8">
        <v>1510</v>
      </c>
      <c r="F19" t="s">
        <v>8215</v>
      </c>
      <c r="G19" t="s">
        <v>8221</v>
      </c>
      <c r="H19" t="s">
        <v>8242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8254</v>
      </c>
      <c r="O19">
        <f t="shared" si="0"/>
        <v>101</v>
      </c>
      <c r="P19">
        <f t="shared" si="1"/>
        <v>41.94</v>
      </c>
      <c r="Q19" s="10" t="s">
        <v>8298</v>
      </c>
      <c r="R19" t="s">
        <v>8299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19</v>
      </c>
      <c r="C20" s="3" t="s">
        <v>4127</v>
      </c>
      <c r="D20" s="6">
        <v>30000</v>
      </c>
      <c r="E20" s="8">
        <v>31896.33</v>
      </c>
      <c r="F20" t="s">
        <v>8215</v>
      </c>
      <c r="G20" t="s">
        <v>8220</v>
      </c>
      <c r="H20" t="s">
        <v>8241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8254</v>
      </c>
      <c r="O20">
        <f t="shared" si="0"/>
        <v>106</v>
      </c>
      <c r="P20">
        <f t="shared" si="1"/>
        <v>93.26</v>
      </c>
      <c r="Q20" s="10" t="s">
        <v>8298</v>
      </c>
      <c r="R20" t="s">
        <v>8299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20</v>
      </c>
      <c r="C21" s="3" t="s">
        <v>4128</v>
      </c>
      <c r="D21" s="6">
        <v>850</v>
      </c>
      <c r="E21" s="8">
        <v>1235</v>
      </c>
      <c r="F21" t="s">
        <v>8215</v>
      </c>
      <c r="G21" t="s">
        <v>8220</v>
      </c>
      <c r="H21" t="s">
        <v>8241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8254</v>
      </c>
      <c r="O21">
        <f t="shared" si="0"/>
        <v>145</v>
      </c>
      <c r="P21">
        <f t="shared" si="1"/>
        <v>56.14</v>
      </c>
      <c r="Q21" s="10" t="s">
        <v>8298</v>
      </c>
      <c r="R21" t="s">
        <v>8299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21</v>
      </c>
      <c r="C22" s="3" t="s">
        <v>4129</v>
      </c>
      <c r="D22" s="6">
        <v>2000</v>
      </c>
      <c r="E22" s="8">
        <v>2004</v>
      </c>
      <c r="F22" t="s">
        <v>8215</v>
      </c>
      <c r="G22" t="s">
        <v>8220</v>
      </c>
      <c r="H22" t="s">
        <v>8241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8254</v>
      </c>
      <c r="O22">
        <f t="shared" si="0"/>
        <v>100</v>
      </c>
      <c r="P22">
        <f t="shared" si="1"/>
        <v>80.16</v>
      </c>
      <c r="Q22" s="10" t="s">
        <v>8298</v>
      </c>
      <c r="R22" t="s">
        <v>8299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22</v>
      </c>
      <c r="C23" s="3" t="s">
        <v>4130</v>
      </c>
      <c r="D23" s="6">
        <v>18500</v>
      </c>
      <c r="E23" s="8">
        <v>20190</v>
      </c>
      <c r="F23" t="s">
        <v>8215</v>
      </c>
      <c r="G23" t="s">
        <v>8220</v>
      </c>
      <c r="H23" t="s">
        <v>8241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8254</v>
      </c>
      <c r="O23">
        <f t="shared" si="0"/>
        <v>109</v>
      </c>
      <c r="P23">
        <f t="shared" si="1"/>
        <v>199.9</v>
      </c>
      <c r="Q23" s="10" t="s">
        <v>8298</v>
      </c>
      <c r="R23" t="s">
        <v>8299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23</v>
      </c>
      <c r="C24" s="3" t="s">
        <v>4131</v>
      </c>
      <c r="D24" s="6">
        <v>350</v>
      </c>
      <c r="E24" s="8">
        <v>410</v>
      </c>
      <c r="F24" t="s">
        <v>8215</v>
      </c>
      <c r="G24" t="s">
        <v>8220</v>
      </c>
      <c r="H24" t="s">
        <v>8241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8254</v>
      </c>
      <c r="O24">
        <f t="shared" si="0"/>
        <v>117</v>
      </c>
      <c r="P24">
        <f t="shared" si="1"/>
        <v>51.25</v>
      </c>
      <c r="Q24" s="10" t="s">
        <v>8298</v>
      </c>
      <c r="R24" t="s">
        <v>8299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24</v>
      </c>
      <c r="C25" s="3" t="s">
        <v>4132</v>
      </c>
      <c r="D25" s="6">
        <v>2000</v>
      </c>
      <c r="E25" s="8">
        <v>2370</v>
      </c>
      <c r="F25" t="s">
        <v>8215</v>
      </c>
      <c r="G25" t="s">
        <v>8220</v>
      </c>
      <c r="H25" t="s">
        <v>8241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8254</v>
      </c>
      <c r="O25">
        <f t="shared" si="0"/>
        <v>119</v>
      </c>
      <c r="P25">
        <f t="shared" si="1"/>
        <v>103.04</v>
      </c>
      <c r="Q25" s="10" t="s">
        <v>8298</v>
      </c>
      <c r="R25" t="s">
        <v>8299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25</v>
      </c>
      <c r="C26" s="3" t="s">
        <v>4133</v>
      </c>
      <c r="D26" s="6">
        <v>35000</v>
      </c>
      <c r="E26" s="8">
        <v>38082.69</v>
      </c>
      <c r="F26" t="s">
        <v>8215</v>
      </c>
      <c r="G26" t="s">
        <v>8220</v>
      </c>
      <c r="H26" t="s">
        <v>8241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8254</v>
      </c>
      <c r="O26">
        <f t="shared" si="0"/>
        <v>109</v>
      </c>
      <c r="P26">
        <f t="shared" si="1"/>
        <v>66.349999999999994</v>
      </c>
      <c r="Q26" s="10" t="s">
        <v>8298</v>
      </c>
      <c r="R26" t="s">
        <v>8299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26</v>
      </c>
      <c r="C27" s="3" t="s">
        <v>4134</v>
      </c>
      <c r="D27" s="6">
        <v>600</v>
      </c>
      <c r="E27" s="8">
        <v>800</v>
      </c>
      <c r="F27" t="s">
        <v>8215</v>
      </c>
      <c r="G27" t="s">
        <v>8220</v>
      </c>
      <c r="H27" t="s">
        <v>8241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8254</v>
      </c>
      <c r="O27">
        <f t="shared" si="0"/>
        <v>133</v>
      </c>
      <c r="P27">
        <f t="shared" si="1"/>
        <v>57.14</v>
      </c>
      <c r="Q27" s="10" t="s">
        <v>8298</v>
      </c>
      <c r="R27" t="s">
        <v>8299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27</v>
      </c>
      <c r="C28" s="3" t="s">
        <v>4135</v>
      </c>
      <c r="D28" s="6">
        <v>1250</v>
      </c>
      <c r="E28" s="8">
        <v>1940</v>
      </c>
      <c r="F28" t="s">
        <v>8215</v>
      </c>
      <c r="G28" t="s">
        <v>8220</v>
      </c>
      <c r="H28" t="s">
        <v>8241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8254</v>
      </c>
      <c r="O28">
        <f t="shared" si="0"/>
        <v>155</v>
      </c>
      <c r="P28">
        <f t="shared" si="1"/>
        <v>102.11</v>
      </c>
      <c r="Q28" s="10" t="s">
        <v>8298</v>
      </c>
      <c r="R28" t="s">
        <v>8299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28</v>
      </c>
      <c r="C29" s="3" t="s">
        <v>4136</v>
      </c>
      <c r="D29" s="6">
        <v>20000</v>
      </c>
      <c r="E29" s="8">
        <v>22345</v>
      </c>
      <c r="F29" t="s">
        <v>8215</v>
      </c>
      <c r="G29" t="s">
        <v>8224</v>
      </c>
      <c r="H29" t="s">
        <v>8245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8254</v>
      </c>
      <c r="O29">
        <f t="shared" si="0"/>
        <v>112</v>
      </c>
      <c r="P29">
        <f t="shared" si="1"/>
        <v>148.97</v>
      </c>
      <c r="Q29" s="10" t="s">
        <v>8298</v>
      </c>
      <c r="R29" t="s">
        <v>8299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29</v>
      </c>
      <c r="C30" s="3" t="s">
        <v>4137</v>
      </c>
      <c r="D30" s="6">
        <v>12000</v>
      </c>
      <c r="E30" s="8">
        <v>12042</v>
      </c>
      <c r="F30" t="s">
        <v>8215</v>
      </c>
      <c r="G30" t="s">
        <v>8220</v>
      </c>
      <c r="H30" t="s">
        <v>8241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8254</v>
      </c>
      <c r="O30">
        <f t="shared" si="0"/>
        <v>100</v>
      </c>
      <c r="P30">
        <f t="shared" si="1"/>
        <v>169.61</v>
      </c>
      <c r="Q30" s="10" t="s">
        <v>8298</v>
      </c>
      <c r="R30" t="s">
        <v>8299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30</v>
      </c>
      <c r="C31" s="3" t="s">
        <v>4138</v>
      </c>
      <c r="D31" s="6">
        <v>3000</v>
      </c>
      <c r="E31" s="8">
        <v>3700</v>
      </c>
      <c r="F31" t="s">
        <v>8215</v>
      </c>
      <c r="G31" t="s">
        <v>8221</v>
      </c>
      <c r="H31" t="s">
        <v>8242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8254</v>
      </c>
      <c r="O31">
        <f t="shared" si="0"/>
        <v>123</v>
      </c>
      <c r="P31">
        <f t="shared" si="1"/>
        <v>31.62</v>
      </c>
      <c r="Q31" s="10" t="s">
        <v>8298</v>
      </c>
      <c r="R31" t="s">
        <v>8299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31</v>
      </c>
      <c r="C32" s="3" t="s">
        <v>4139</v>
      </c>
      <c r="D32" s="6">
        <v>4000</v>
      </c>
      <c r="E32" s="8">
        <v>4051.99</v>
      </c>
      <c r="F32" t="s">
        <v>8215</v>
      </c>
      <c r="G32" t="s">
        <v>8220</v>
      </c>
      <c r="H32" t="s">
        <v>8241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8254</v>
      </c>
      <c r="O32">
        <f t="shared" si="0"/>
        <v>101</v>
      </c>
      <c r="P32">
        <f t="shared" si="1"/>
        <v>76.45</v>
      </c>
      <c r="Q32" s="10" t="s">
        <v>8298</v>
      </c>
      <c r="R32" t="s">
        <v>8299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32</v>
      </c>
      <c r="C33" s="3" t="s">
        <v>4140</v>
      </c>
      <c r="D33" s="6">
        <v>13</v>
      </c>
      <c r="E33" s="8">
        <v>13</v>
      </c>
      <c r="F33" t="s">
        <v>8215</v>
      </c>
      <c r="G33" t="s">
        <v>8220</v>
      </c>
      <c r="H33" t="s">
        <v>8241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8254</v>
      </c>
      <c r="O33">
        <f t="shared" si="0"/>
        <v>100</v>
      </c>
      <c r="P33">
        <f t="shared" si="1"/>
        <v>13</v>
      </c>
      <c r="Q33" s="10" t="s">
        <v>8298</v>
      </c>
      <c r="R33" t="s">
        <v>8299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33</v>
      </c>
      <c r="C34" s="3" t="s">
        <v>4141</v>
      </c>
      <c r="D34" s="6">
        <v>28450</v>
      </c>
      <c r="E34" s="8">
        <v>28520</v>
      </c>
      <c r="F34" t="s">
        <v>8215</v>
      </c>
      <c r="G34" t="s">
        <v>8220</v>
      </c>
      <c r="H34" t="s">
        <v>8241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8254</v>
      </c>
      <c r="O34">
        <f t="shared" si="0"/>
        <v>100</v>
      </c>
      <c r="P34">
        <f t="shared" si="1"/>
        <v>320.45</v>
      </c>
      <c r="Q34" s="10" t="s">
        <v>8298</v>
      </c>
      <c r="R34" t="s">
        <v>8299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34</v>
      </c>
      <c r="C35" s="3" t="s">
        <v>4142</v>
      </c>
      <c r="D35" s="6">
        <v>5250</v>
      </c>
      <c r="E35" s="8">
        <v>5360</v>
      </c>
      <c r="F35" t="s">
        <v>8215</v>
      </c>
      <c r="G35" t="s">
        <v>8220</v>
      </c>
      <c r="H35" t="s">
        <v>8241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8254</v>
      </c>
      <c r="O35">
        <f t="shared" si="0"/>
        <v>102</v>
      </c>
      <c r="P35">
        <f t="shared" si="1"/>
        <v>83.75</v>
      </c>
      <c r="Q35" s="10" t="s">
        <v>8298</v>
      </c>
      <c r="R35" t="s">
        <v>8299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35</v>
      </c>
      <c r="C36" s="3" t="s">
        <v>4143</v>
      </c>
      <c r="D36" s="6">
        <v>2600</v>
      </c>
      <c r="E36" s="8">
        <v>3392</v>
      </c>
      <c r="F36" t="s">
        <v>8215</v>
      </c>
      <c r="G36" t="s">
        <v>8220</v>
      </c>
      <c r="H36" t="s">
        <v>8241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8254</v>
      </c>
      <c r="O36">
        <f t="shared" si="0"/>
        <v>130</v>
      </c>
      <c r="P36">
        <f t="shared" si="1"/>
        <v>49.88</v>
      </c>
      <c r="Q36" s="10" t="s">
        <v>8298</v>
      </c>
      <c r="R36" t="s">
        <v>8299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36</v>
      </c>
      <c r="C37" s="3" t="s">
        <v>4144</v>
      </c>
      <c r="D37" s="6">
        <v>1000</v>
      </c>
      <c r="E37" s="8">
        <v>1665</v>
      </c>
      <c r="F37" t="s">
        <v>8215</v>
      </c>
      <c r="G37" t="s">
        <v>8220</v>
      </c>
      <c r="H37" t="s">
        <v>8241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8254</v>
      </c>
      <c r="O37">
        <f t="shared" si="0"/>
        <v>167</v>
      </c>
      <c r="P37">
        <f t="shared" si="1"/>
        <v>59.46</v>
      </c>
      <c r="Q37" s="10" t="s">
        <v>8298</v>
      </c>
      <c r="R37" t="s">
        <v>8299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37</v>
      </c>
      <c r="C38" s="3" t="s">
        <v>4145</v>
      </c>
      <c r="D38" s="6">
        <v>6000</v>
      </c>
      <c r="E38" s="8">
        <v>8529</v>
      </c>
      <c r="F38" t="s">
        <v>8215</v>
      </c>
      <c r="G38" t="s">
        <v>8220</v>
      </c>
      <c r="H38" t="s">
        <v>8241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8254</v>
      </c>
      <c r="O38">
        <f t="shared" si="0"/>
        <v>142</v>
      </c>
      <c r="P38">
        <f t="shared" si="1"/>
        <v>193.84</v>
      </c>
      <c r="Q38" s="10" t="s">
        <v>8298</v>
      </c>
      <c r="R38" t="s">
        <v>8299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38</v>
      </c>
      <c r="C39" s="3" t="s">
        <v>4146</v>
      </c>
      <c r="D39" s="6">
        <v>22000</v>
      </c>
      <c r="E39" s="8">
        <v>40357</v>
      </c>
      <c r="F39" t="s">
        <v>8215</v>
      </c>
      <c r="G39" t="s">
        <v>8220</v>
      </c>
      <c r="H39" t="s">
        <v>8241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8254</v>
      </c>
      <c r="O39">
        <f t="shared" si="0"/>
        <v>183</v>
      </c>
      <c r="P39">
        <f t="shared" si="1"/>
        <v>159.51</v>
      </c>
      <c r="Q39" s="10" t="s">
        <v>8298</v>
      </c>
      <c r="R39" t="s">
        <v>8299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39</v>
      </c>
      <c r="C40" s="3" t="s">
        <v>4147</v>
      </c>
      <c r="D40" s="6">
        <v>2500</v>
      </c>
      <c r="E40" s="8">
        <v>2751</v>
      </c>
      <c r="F40" t="s">
        <v>8215</v>
      </c>
      <c r="G40" t="s">
        <v>8220</v>
      </c>
      <c r="H40" t="s">
        <v>8241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8254</v>
      </c>
      <c r="O40">
        <f t="shared" si="0"/>
        <v>110</v>
      </c>
      <c r="P40">
        <f t="shared" si="1"/>
        <v>41.68</v>
      </c>
      <c r="Q40" s="10" t="s">
        <v>8298</v>
      </c>
      <c r="R40" t="s">
        <v>8299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40</v>
      </c>
      <c r="C41" s="3" t="s">
        <v>4148</v>
      </c>
      <c r="D41" s="6">
        <v>25000</v>
      </c>
      <c r="E41" s="8">
        <v>32745</v>
      </c>
      <c r="F41" t="s">
        <v>8215</v>
      </c>
      <c r="G41" t="s">
        <v>8221</v>
      </c>
      <c r="H41" t="s">
        <v>8242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8254</v>
      </c>
      <c r="O41">
        <f t="shared" si="0"/>
        <v>131</v>
      </c>
      <c r="P41">
        <f t="shared" si="1"/>
        <v>150.9</v>
      </c>
      <c r="Q41" s="10" t="s">
        <v>8298</v>
      </c>
      <c r="R41" t="s">
        <v>8299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41</v>
      </c>
      <c r="C42" s="3" t="s">
        <v>4149</v>
      </c>
      <c r="D42" s="6">
        <v>2000</v>
      </c>
      <c r="E42" s="8">
        <v>2027</v>
      </c>
      <c r="F42" t="s">
        <v>8215</v>
      </c>
      <c r="G42" t="s">
        <v>8220</v>
      </c>
      <c r="H42" t="s">
        <v>8241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8254</v>
      </c>
      <c r="O42">
        <f t="shared" si="0"/>
        <v>101</v>
      </c>
      <c r="P42">
        <f t="shared" si="1"/>
        <v>126.69</v>
      </c>
      <c r="Q42" s="10" t="s">
        <v>8298</v>
      </c>
      <c r="R42" t="s">
        <v>8299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42</v>
      </c>
      <c r="C43" s="3" t="s">
        <v>4150</v>
      </c>
      <c r="D43" s="6">
        <v>2000</v>
      </c>
      <c r="E43" s="8">
        <v>2000</v>
      </c>
      <c r="F43" t="s">
        <v>8215</v>
      </c>
      <c r="G43" t="s">
        <v>8220</v>
      </c>
      <c r="H43" t="s">
        <v>8241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8254</v>
      </c>
      <c r="O43">
        <f t="shared" si="0"/>
        <v>100</v>
      </c>
      <c r="P43">
        <f t="shared" si="1"/>
        <v>105.26</v>
      </c>
      <c r="Q43" s="10" t="s">
        <v>8298</v>
      </c>
      <c r="R43" t="s">
        <v>8299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43</v>
      </c>
      <c r="C44" s="3" t="s">
        <v>4151</v>
      </c>
      <c r="D44" s="6">
        <v>14000</v>
      </c>
      <c r="E44" s="8">
        <v>19860</v>
      </c>
      <c r="F44" t="s">
        <v>8215</v>
      </c>
      <c r="G44" t="s">
        <v>8220</v>
      </c>
      <c r="H44" t="s">
        <v>8241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8254</v>
      </c>
      <c r="O44">
        <f t="shared" si="0"/>
        <v>142</v>
      </c>
      <c r="P44">
        <f t="shared" si="1"/>
        <v>117.51</v>
      </c>
      <c r="Q44" s="10" t="s">
        <v>8298</v>
      </c>
      <c r="R44" t="s">
        <v>8299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44</v>
      </c>
      <c r="C45" s="3" t="s">
        <v>4152</v>
      </c>
      <c r="D45" s="6">
        <v>10000</v>
      </c>
      <c r="E45" s="8">
        <v>30866</v>
      </c>
      <c r="F45" t="s">
        <v>8215</v>
      </c>
      <c r="G45" t="s">
        <v>8220</v>
      </c>
      <c r="H45" t="s">
        <v>8241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8254</v>
      </c>
      <c r="O45">
        <f t="shared" si="0"/>
        <v>309</v>
      </c>
      <c r="P45">
        <f t="shared" si="1"/>
        <v>117.36</v>
      </c>
      <c r="Q45" s="10" t="s">
        <v>8298</v>
      </c>
      <c r="R45" t="s">
        <v>8299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45</v>
      </c>
      <c r="C46" s="3" t="s">
        <v>4153</v>
      </c>
      <c r="D46" s="6">
        <v>2000</v>
      </c>
      <c r="E46" s="8">
        <v>2000</v>
      </c>
      <c r="F46" t="s">
        <v>8215</v>
      </c>
      <c r="G46" t="s">
        <v>8220</v>
      </c>
      <c r="H46" t="s">
        <v>8241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8254</v>
      </c>
      <c r="O46">
        <f t="shared" si="0"/>
        <v>100</v>
      </c>
      <c r="P46">
        <f t="shared" si="1"/>
        <v>133.33000000000001</v>
      </c>
      <c r="Q46" s="10" t="s">
        <v>8298</v>
      </c>
      <c r="R46" t="s">
        <v>8299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46</v>
      </c>
      <c r="C47" s="3" t="s">
        <v>4154</v>
      </c>
      <c r="D47" s="6">
        <v>5000</v>
      </c>
      <c r="E47" s="8">
        <v>6000</v>
      </c>
      <c r="F47" t="s">
        <v>8215</v>
      </c>
      <c r="G47" t="s">
        <v>8220</v>
      </c>
      <c r="H47" t="s">
        <v>8241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8254</v>
      </c>
      <c r="O47">
        <f t="shared" si="0"/>
        <v>120</v>
      </c>
      <c r="P47">
        <f t="shared" si="1"/>
        <v>98.36</v>
      </c>
      <c r="Q47" s="10" t="s">
        <v>8298</v>
      </c>
      <c r="R47" t="s">
        <v>8299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47</v>
      </c>
      <c r="C48" s="3" t="s">
        <v>4155</v>
      </c>
      <c r="D48" s="6">
        <v>8400</v>
      </c>
      <c r="E48" s="8">
        <v>8750</v>
      </c>
      <c r="F48" t="s">
        <v>8215</v>
      </c>
      <c r="G48" t="s">
        <v>8222</v>
      </c>
      <c r="H48" t="s">
        <v>8243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8254</v>
      </c>
      <c r="O48">
        <f t="shared" si="0"/>
        <v>104</v>
      </c>
      <c r="P48">
        <f t="shared" si="1"/>
        <v>194.44</v>
      </c>
      <c r="Q48" s="10" t="s">
        <v>8298</v>
      </c>
      <c r="R48" t="s">
        <v>8299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48</v>
      </c>
      <c r="C49" s="3" t="s">
        <v>4156</v>
      </c>
      <c r="D49" s="6">
        <v>5000</v>
      </c>
      <c r="E49" s="8">
        <v>5380.55</v>
      </c>
      <c r="F49" t="s">
        <v>8215</v>
      </c>
      <c r="G49" t="s">
        <v>8220</v>
      </c>
      <c r="H49" t="s">
        <v>8241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8254</v>
      </c>
      <c r="O49">
        <f t="shared" si="0"/>
        <v>108</v>
      </c>
      <c r="P49">
        <f t="shared" si="1"/>
        <v>76.87</v>
      </c>
      <c r="Q49" s="10" t="s">
        <v>8298</v>
      </c>
      <c r="R49" t="s">
        <v>8299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49</v>
      </c>
      <c r="C50" s="3" t="s">
        <v>4157</v>
      </c>
      <c r="D50" s="6">
        <v>2000</v>
      </c>
      <c r="E50" s="8">
        <v>2159</v>
      </c>
      <c r="F50" t="s">
        <v>8215</v>
      </c>
      <c r="G50" t="s">
        <v>8221</v>
      </c>
      <c r="H50" t="s">
        <v>8242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8254</v>
      </c>
      <c r="O50">
        <f t="shared" si="0"/>
        <v>108</v>
      </c>
      <c r="P50">
        <f t="shared" si="1"/>
        <v>56.82</v>
      </c>
      <c r="Q50" s="10" t="s">
        <v>8298</v>
      </c>
      <c r="R50" t="s">
        <v>8299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50</v>
      </c>
      <c r="C51" s="3" t="s">
        <v>4158</v>
      </c>
      <c r="D51" s="6">
        <v>12000</v>
      </c>
      <c r="E51" s="8">
        <v>12000</v>
      </c>
      <c r="F51" t="s">
        <v>8215</v>
      </c>
      <c r="G51" t="s">
        <v>8220</v>
      </c>
      <c r="H51" t="s">
        <v>8241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8254</v>
      </c>
      <c r="O51">
        <f t="shared" si="0"/>
        <v>100</v>
      </c>
      <c r="P51">
        <f t="shared" si="1"/>
        <v>137.93</v>
      </c>
      <c r="Q51" s="10" t="s">
        <v>8298</v>
      </c>
      <c r="R51" t="s">
        <v>8299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51</v>
      </c>
      <c r="C52" s="3" t="s">
        <v>4159</v>
      </c>
      <c r="D52" s="6">
        <v>600</v>
      </c>
      <c r="E52" s="8">
        <v>600</v>
      </c>
      <c r="F52" t="s">
        <v>8215</v>
      </c>
      <c r="G52" t="s">
        <v>8221</v>
      </c>
      <c r="H52" t="s">
        <v>8242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8254</v>
      </c>
      <c r="O52">
        <f t="shared" si="0"/>
        <v>100</v>
      </c>
      <c r="P52">
        <f t="shared" si="1"/>
        <v>27.27</v>
      </c>
      <c r="Q52" s="10" t="s">
        <v>8298</v>
      </c>
      <c r="R52" t="s">
        <v>8299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52</v>
      </c>
      <c r="C53" s="3" t="s">
        <v>4160</v>
      </c>
      <c r="D53" s="6">
        <v>11000</v>
      </c>
      <c r="E53" s="8">
        <v>14082</v>
      </c>
      <c r="F53" t="s">
        <v>8215</v>
      </c>
      <c r="G53" t="s">
        <v>8220</v>
      </c>
      <c r="H53" t="s">
        <v>8241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8254</v>
      </c>
      <c r="O53">
        <f t="shared" si="0"/>
        <v>128</v>
      </c>
      <c r="P53">
        <f t="shared" si="1"/>
        <v>118.34</v>
      </c>
      <c r="Q53" s="10" t="s">
        <v>8298</v>
      </c>
      <c r="R53" t="s">
        <v>8299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53</v>
      </c>
      <c r="C54" s="3" t="s">
        <v>4161</v>
      </c>
      <c r="D54" s="6">
        <v>10000</v>
      </c>
      <c r="E54" s="8">
        <v>11621</v>
      </c>
      <c r="F54" t="s">
        <v>8215</v>
      </c>
      <c r="G54" t="s">
        <v>8220</v>
      </c>
      <c r="H54" t="s">
        <v>8241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8254</v>
      </c>
      <c r="O54">
        <f t="shared" si="0"/>
        <v>116</v>
      </c>
      <c r="P54">
        <f t="shared" si="1"/>
        <v>223.48</v>
      </c>
      <c r="Q54" s="10" t="s">
        <v>8298</v>
      </c>
      <c r="R54" t="s">
        <v>8299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54</v>
      </c>
      <c r="C55" s="3" t="s">
        <v>4162</v>
      </c>
      <c r="D55" s="6">
        <v>3000</v>
      </c>
      <c r="E55" s="8">
        <v>3289</v>
      </c>
      <c r="F55" t="s">
        <v>8215</v>
      </c>
      <c r="G55" t="s">
        <v>8220</v>
      </c>
      <c r="H55" t="s">
        <v>8241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8254</v>
      </c>
      <c r="O55">
        <f t="shared" si="0"/>
        <v>110</v>
      </c>
      <c r="P55">
        <f t="shared" si="1"/>
        <v>28.11</v>
      </c>
      <c r="Q55" s="10" t="s">
        <v>8298</v>
      </c>
      <c r="R55" t="s">
        <v>8299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55</v>
      </c>
      <c r="C56" s="3" t="s">
        <v>4163</v>
      </c>
      <c r="D56" s="6">
        <v>10000</v>
      </c>
      <c r="E56" s="8">
        <v>10100</v>
      </c>
      <c r="F56" t="s">
        <v>8215</v>
      </c>
      <c r="G56" t="s">
        <v>8220</v>
      </c>
      <c r="H56" t="s">
        <v>8241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8254</v>
      </c>
      <c r="O56">
        <f t="shared" si="0"/>
        <v>101</v>
      </c>
      <c r="P56">
        <f t="shared" si="1"/>
        <v>194.23</v>
      </c>
      <c r="Q56" s="10" t="s">
        <v>8298</v>
      </c>
      <c r="R56" t="s">
        <v>8299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56</v>
      </c>
      <c r="C57" s="3" t="s">
        <v>4164</v>
      </c>
      <c r="D57" s="6">
        <v>8600</v>
      </c>
      <c r="E57" s="8">
        <v>11090</v>
      </c>
      <c r="F57" t="s">
        <v>8215</v>
      </c>
      <c r="G57" t="s">
        <v>8220</v>
      </c>
      <c r="H57" t="s">
        <v>8241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8254</v>
      </c>
      <c r="O57">
        <f t="shared" si="0"/>
        <v>129</v>
      </c>
      <c r="P57">
        <f t="shared" si="1"/>
        <v>128.94999999999999</v>
      </c>
      <c r="Q57" s="10" t="s">
        <v>8298</v>
      </c>
      <c r="R57" t="s">
        <v>8299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57</v>
      </c>
      <c r="C58" s="3" t="s">
        <v>4165</v>
      </c>
      <c r="D58" s="6">
        <v>8000</v>
      </c>
      <c r="E58" s="8">
        <v>8581</v>
      </c>
      <c r="F58" t="s">
        <v>8215</v>
      </c>
      <c r="G58" t="s">
        <v>8221</v>
      </c>
      <c r="H58" t="s">
        <v>8242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8254</v>
      </c>
      <c r="O58">
        <f t="shared" si="0"/>
        <v>107</v>
      </c>
      <c r="P58">
        <f t="shared" si="1"/>
        <v>49.32</v>
      </c>
      <c r="Q58" s="10" t="s">
        <v>8298</v>
      </c>
      <c r="R58" t="s">
        <v>8299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58</v>
      </c>
      <c r="C59" s="3" t="s">
        <v>4166</v>
      </c>
      <c r="D59" s="6">
        <v>15000</v>
      </c>
      <c r="E59" s="8">
        <v>15285</v>
      </c>
      <c r="F59" t="s">
        <v>8215</v>
      </c>
      <c r="G59" t="s">
        <v>8220</v>
      </c>
      <c r="H59" t="s">
        <v>8241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8254</v>
      </c>
      <c r="O59">
        <f t="shared" si="0"/>
        <v>102</v>
      </c>
      <c r="P59">
        <f t="shared" si="1"/>
        <v>221.52</v>
      </c>
      <c r="Q59" s="10" t="s">
        <v>8298</v>
      </c>
      <c r="R59" t="s">
        <v>8299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59</v>
      </c>
      <c r="C60" s="3" t="s">
        <v>4167</v>
      </c>
      <c r="D60" s="6">
        <v>10000</v>
      </c>
      <c r="E60" s="8">
        <v>10291</v>
      </c>
      <c r="F60" t="s">
        <v>8215</v>
      </c>
      <c r="G60" t="s">
        <v>8220</v>
      </c>
      <c r="H60" t="s">
        <v>8241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8254</v>
      </c>
      <c r="O60">
        <f t="shared" si="0"/>
        <v>103</v>
      </c>
      <c r="P60">
        <f t="shared" si="1"/>
        <v>137.21</v>
      </c>
      <c r="Q60" s="10" t="s">
        <v>8298</v>
      </c>
      <c r="R60" t="s">
        <v>8299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60</v>
      </c>
      <c r="C61" s="3" t="s">
        <v>4168</v>
      </c>
      <c r="D61" s="6">
        <v>20000</v>
      </c>
      <c r="E61" s="8">
        <v>20025.14</v>
      </c>
      <c r="F61" t="s">
        <v>8215</v>
      </c>
      <c r="G61" t="s">
        <v>8220</v>
      </c>
      <c r="H61" t="s">
        <v>8241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8254</v>
      </c>
      <c r="O61">
        <f t="shared" si="0"/>
        <v>100</v>
      </c>
      <c r="P61">
        <f t="shared" si="1"/>
        <v>606.82000000000005</v>
      </c>
      <c r="Q61" s="10" t="s">
        <v>8298</v>
      </c>
      <c r="R61" t="s">
        <v>8299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61</v>
      </c>
      <c r="C62" s="3" t="s">
        <v>4169</v>
      </c>
      <c r="D62" s="6">
        <v>4500</v>
      </c>
      <c r="E62" s="8">
        <v>4648.33</v>
      </c>
      <c r="F62" t="s">
        <v>8215</v>
      </c>
      <c r="G62" t="s">
        <v>8221</v>
      </c>
      <c r="H62" t="s">
        <v>8242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8255</v>
      </c>
      <c r="O62">
        <f t="shared" si="0"/>
        <v>103</v>
      </c>
      <c r="P62">
        <f t="shared" si="1"/>
        <v>43.04</v>
      </c>
      <c r="Q62" s="10" t="s">
        <v>8298</v>
      </c>
      <c r="R62" t="s">
        <v>8300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62</v>
      </c>
      <c r="C63" s="3" t="s">
        <v>4170</v>
      </c>
      <c r="D63" s="6">
        <v>5000</v>
      </c>
      <c r="E63" s="8">
        <v>7415</v>
      </c>
      <c r="F63" t="s">
        <v>8215</v>
      </c>
      <c r="G63" t="s">
        <v>8220</v>
      </c>
      <c r="H63" t="s">
        <v>8241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8255</v>
      </c>
      <c r="O63">
        <f t="shared" si="0"/>
        <v>148</v>
      </c>
      <c r="P63">
        <f t="shared" si="1"/>
        <v>322.39</v>
      </c>
      <c r="Q63" s="10" t="s">
        <v>8298</v>
      </c>
      <c r="R63" t="s">
        <v>8300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63</v>
      </c>
      <c r="C64" s="3" t="s">
        <v>4171</v>
      </c>
      <c r="D64" s="6">
        <v>3000</v>
      </c>
      <c r="E64" s="8">
        <v>4642</v>
      </c>
      <c r="F64" t="s">
        <v>8215</v>
      </c>
      <c r="G64" t="s">
        <v>8220</v>
      </c>
      <c r="H64" t="s">
        <v>8241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8255</v>
      </c>
      <c r="O64">
        <f t="shared" si="0"/>
        <v>155</v>
      </c>
      <c r="P64">
        <f t="shared" si="1"/>
        <v>96.71</v>
      </c>
      <c r="Q64" s="10" t="s">
        <v>8298</v>
      </c>
      <c r="R64" t="s">
        <v>8300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64</v>
      </c>
      <c r="C65" s="3" t="s">
        <v>4172</v>
      </c>
      <c r="D65" s="6">
        <v>2000</v>
      </c>
      <c r="E65" s="8">
        <v>2270.37</v>
      </c>
      <c r="F65" t="s">
        <v>8215</v>
      </c>
      <c r="G65" t="s">
        <v>8220</v>
      </c>
      <c r="H65" t="s">
        <v>8241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8255</v>
      </c>
      <c r="O65">
        <f t="shared" si="0"/>
        <v>114</v>
      </c>
      <c r="P65">
        <f t="shared" si="1"/>
        <v>35.47</v>
      </c>
      <c r="Q65" s="10" t="s">
        <v>8298</v>
      </c>
      <c r="R65" t="s">
        <v>8300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65</v>
      </c>
      <c r="C66" s="3" t="s">
        <v>4173</v>
      </c>
      <c r="D66" s="6">
        <v>1200</v>
      </c>
      <c r="E66" s="8">
        <v>2080</v>
      </c>
      <c r="F66" t="s">
        <v>8215</v>
      </c>
      <c r="G66" t="s">
        <v>8220</v>
      </c>
      <c r="H66" t="s">
        <v>8241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8255</v>
      </c>
      <c r="O66">
        <f t="shared" ref="O66:O129" si="5">ROUND(E66/D66*100,0)</f>
        <v>173</v>
      </c>
      <c r="P66">
        <f t="shared" si="1"/>
        <v>86.67</v>
      </c>
      <c r="Q66" s="10" t="s">
        <v>8298</v>
      </c>
      <c r="R66" t="s">
        <v>8300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66</v>
      </c>
      <c r="C67" s="3" t="s">
        <v>4174</v>
      </c>
      <c r="D67" s="6">
        <v>7000</v>
      </c>
      <c r="E67" s="8">
        <v>7527</v>
      </c>
      <c r="F67" t="s">
        <v>8215</v>
      </c>
      <c r="G67" t="s">
        <v>8225</v>
      </c>
      <c r="H67" t="s">
        <v>8246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8255</v>
      </c>
      <c r="O67">
        <f t="shared" si="5"/>
        <v>108</v>
      </c>
      <c r="P67">
        <f t="shared" ref="P67:P130" si="6">IFERROR(ROUND(E67/L67,2),0)</f>
        <v>132.05000000000001</v>
      </c>
      <c r="Q67" s="10" t="s">
        <v>8298</v>
      </c>
      <c r="R67" t="s">
        <v>8300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67</v>
      </c>
      <c r="C68" s="3" t="s">
        <v>4175</v>
      </c>
      <c r="D68" s="6">
        <v>2000</v>
      </c>
      <c r="E68" s="8">
        <v>2372</v>
      </c>
      <c r="F68" t="s">
        <v>8215</v>
      </c>
      <c r="G68" t="s">
        <v>8220</v>
      </c>
      <c r="H68" t="s">
        <v>8241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8255</v>
      </c>
      <c r="O68">
        <f t="shared" si="5"/>
        <v>119</v>
      </c>
      <c r="P68">
        <f t="shared" si="6"/>
        <v>91.23</v>
      </c>
      <c r="Q68" s="10" t="s">
        <v>8298</v>
      </c>
      <c r="R68" t="s">
        <v>8300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68</v>
      </c>
      <c r="C69" s="3" t="s">
        <v>4176</v>
      </c>
      <c r="D69" s="6">
        <v>2000</v>
      </c>
      <c r="E69" s="8">
        <v>2325</v>
      </c>
      <c r="F69" t="s">
        <v>8215</v>
      </c>
      <c r="G69" t="s">
        <v>8220</v>
      </c>
      <c r="H69" t="s">
        <v>8241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8255</v>
      </c>
      <c r="O69">
        <f t="shared" si="5"/>
        <v>116</v>
      </c>
      <c r="P69">
        <f t="shared" si="6"/>
        <v>116.25</v>
      </c>
      <c r="Q69" s="10" t="s">
        <v>8298</v>
      </c>
      <c r="R69" t="s">
        <v>8300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69</v>
      </c>
      <c r="C70" s="3" t="s">
        <v>4177</v>
      </c>
      <c r="D70" s="6">
        <v>600</v>
      </c>
      <c r="E70" s="8">
        <v>763</v>
      </c>
      <c r="F70" t="s">
        <v>8215</v>
      </c>
      <c r="G70" t="s">
        <v>8221</v>
      </c>
      <c r="H70" t="s">
        <v>8242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8255</v>
      </c>
      <c r="O70">
        <f t="shared" si="5"/>
        <v>127</v>
      </c>
      <c r="P70">
        <f t="shared" si="6"/>
        <v>21.19</v>
      </c>
      <c r="Q70" s="10" t="s">
        <v>8298</v>
      </c>
      <c r="R70" t="s">
        <v>8300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70</v>
      </c>
      <c r="C71" s="3" t="s">
        <v>4178</v>
      </c>
      <c r="D71" s="6">
        <v>10000</v>
      </c>
      <c r="E71" s="8">
        <v>11094.23</v>
      </c>
      <c r="F71" t="s">
        <v>8215</v>
      </c>
      <c r="G71" t="s">
        <v>8220</v>
      </c>
      <c r="H71" t="s">
        <v>8241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8255</v>
      </c>
      <c r="O71">
        <f t="shared" si="5"/>
        <v>111</v>
      </c>
      <c r="P71">
        <f t="shared" si="6"/>
        <v>62.33</v>
      </c>
      <c r="Q71" s="10" t="s">
        <v>8298</v>
      </c>
      <c r="R71" t="s">
        <v>8300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71</v>
      </c>
      <c r="C72" s="3" t="s">
        <v>4179</v>
      </c>
      <c r="D72" s="6">
        <v>500</v>
      </c>
      <c r="E72" s="8">
        <v>636</v>
      </c>
      <c r="F72" t="s">
        <v>8215</v>
      </c>
      <c r="G72" t="s">
        <v>8220</v>
      </c>
      <c r="H72" t="s">
        <v>8241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8255</v>
      </c>
      <c r="O72">
        <f t="shared" si="5"/>
        <v>127</v>
      </c>
      <c r="P72">
        <f t="shared" si="6"/>
        <v>37.409999999999997</v>
      </c>
      <c r="Q72" s="10" t="s">
        <v>8298</v>
      </c>
      <c r="R72" t="s">
        <v>8300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72</v>
      </c>
      <c r="C73" s="3" t="s">
        <v>4180</v>
      </c>
      <c r="D73" s="6">
        <v>1800</v>
      </c>
      <c r="E73" s="8">
        <v>2231</v>
      </c>
      <c r="F73" t="s">
        <v>8215</v>
      </c>
      <c r="G73" t="s">
        <v>8220</v>
      </c>
      <c r="H73" t="s">
        <v>8241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8255</v>
      </c>
      <c r="O73">
        <f t="shared" si="5"/>
        <v>124</v>
      </c>
      <c r="P73">
        <f t="shared" si="6"/>
        <v>69.72</v>
      </c>
      <c r="Q73" s="10" t="s">
        <v>8298</v>
      </c>
      <c r="R73" t="s">
        <v>8300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73</v>
      </c>
      <c r="C74" s="3" t="s">
        <v>4181</v>
      </c>
      <c r="D74" s="6">
        <v>2200</v>
      </c>
      <c r="E74" s="8">
        <v>2385</v>
      </c>
      <c r="F74" t="s">
        <v>8215</v>
      </c>
      <c r="G74" t="s">
        <v>8220</v>
      </c>
      <c r="H74" t="s">
        <v>8241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8255</v>
      </c>
      <c r="O74">
        <f t="shared" si="5"/>
        <v>108</v>
      </c>
      <c r="P74">
        <f t="shared" si="6"/>
        <v>58.17</v>
      </c>
      <c r="Q74" s="10" t="s">
        <v>8298</v>
      </c>
      <c r="R74" t="s">
        <v>8300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74</v>
      </c>
      <c r="C75" s="3" t="s">
        <v>4182</v>
      </c>
      <c r="D75" s="6">
        <v>900</v>
      </c>
      <c r="E75" s="8">
        <v>900</v>
      </c>
      <c r="F75" t="s">
        <v>8215</v>
      </c>
      <c r="G75" t="s">
        <v>8220</v>
      </c>
      <c r="H75" t="s">
        <v>8241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8255</v>
      </c>
      <c r="O75">
        <f t="shared" si="5"/>
        <v>100</v>
      </c>
      <c r="P75">
        <f t="shared" si="6"/>
        <v>50</v>
      </c>
      <c r="Q75" s="10" t="s">
        <v>8298</v>
      </c>
      <c r="R75" t="s">
        <v>8300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75</v>
      </c>
      <c r="C76" s="3" t="s">
        <v>4183</v>
      </c>
      <c r="D76" s="6">
        <v>500</v>
      </c>
      <c r="E76" s="8">
        <v>564.66</v>
      </c>
      <c r="F76" t="s">
        <v>8215</v>
      </c>
      <c r="G76" t="s">
        <v>8226</v>
      </c>
      <c r="H76" t="s">
        <v>8244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8255</v>
      </c>
      <c r="O76">
        <f t="shared" si="5"/>
        <v>113</v>
      </c>
      <c r="P76">
        <f t="shared" si="6"/>
        <v>19.47</v>
      </c>
      <c r="Q76" s="10" t="s">
        <v>8298</v>
      </c>
      <c r="R76" t="s">
        <v>8300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76</v>
      </c>
      <c r="C77" s="3" t="s">
        <v>4184</v>
      </c>
      <c r="D77" s="6">
        <v>3500</v>
      </c>
      <c r="E77" s="8">
        <v>4040</v>
      </c>
      <c r="F77" t="s">
        <v>8215</v>
      </c>
      <c r="G77" t="s">
        <v>8220</v>
      </c>
      <c r="H77" t="s">
        <v>8241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8255</v>
      </c>
      <c r="O77">
        <f t="shared" si="5"/>
        <v>115</v>
      </c>
      <c r="P77">
        <f t="shared" si="6"/>
        <v>85.96</v>
      </c>
      <c r="Q77" s="10" t="s">
        <v>8298</v>
      </c>
      <c r="R77" t="s">
        <v>8300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77</v>
      </c>
      <c r="C78" s="3" t="s">
        <v>4185</v>
      </c>
      <c r="D78" s="6">
        <v>300</v>
      </c>
      <c r="E78" s="8">
        <v>460</v>
      </c>
      <c r="F78" t="s">
        <v>8215</v>
      </c>
      <c r="G78" t="s">
        <v>8220</v>
      </c>
      <c r="H78" t="s">
        <v>8241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8255</v>
      </c>
      <c r="O78">
        <f t="shared" si="5"/>
        <v>153</v>
      </c>
      <c r="P78">
        <f t="shared" si="6"/>
        <v>30.67</v>
      </c>
      <c r="Q78" s="10" t="s">
        <v>8298</v>
      </c>
      <c r="R78" t="s">
        <v>8300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78</v>
      </c>
      <c r="C79" s="3" t="s">
        <v>4186</v>
      </c>
      <c r="D79" s="6">
        <v>400</v>
      </c>
      <c r="E79" s="8">
        <v>1570</v>
      </c>
      <c r="F79" t="s">
        <v>8215</v>
      </c>
      <c r="G79" t="s">
        <v>8220</v>
      </c>
      <c r="H79" t="s">
        <v>8241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8255</v>
      </c>
      <c r="O79">
        <f t="shared" si="5"/>
        <v>393</v>
      </c>
      <c r="P79">
        <f t="shared" si="6"/>
        <v>60.38</v>
      </c>
      <c r="Q79" s="10" t="s">
        <v>8298</v>
      </c>
      <c r="R79" t="s">
        <v>8300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79</v>
      </c>
      <c r="C80" s="3" t="s">
        <v>4187</v>
      </c>
      <c r="D80" s="6">
        <v>50</v>
      </c>
      <c r="E80" s="8">
        <v>1351</v>
      </c>
      <c r="F80" t="s">
        <v>8215</v>
      </c>
      <c r="G80" t="s">
        <v>8226</v>
      </c>
      <c r="H80" t="s">
        <v>8244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8255</v>
      </c>
      <c r="O80">
        <f t="shared" si="5"/>
        <v>2702</v>
      </c>
      <c r="P80">
        <f t="shared" si="6"/>
        <v>38.6</v>
      </c>
      <c r="Q80" s="10" t="s">
        <v>8298</v>
      </c>
      <c r="R80" t="s">
        <v>8300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80</v>
      </c>
      <c r="C81" s="3" t="s">
        <v>4188</v>
      </c>
      <c r="D81" s="6">
        <v>1300</v>
      </c>
      <c r="E81" s="8">
        <v>1651</v>
      </c>
      <c r="F81" t="s">
        <v>8215</v>
      </c>
      <c r="G81" t="s">
        <v>8221</v>
      </c>
      <c r="H81" t="s">
        <v>8242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8255</v>
      </c>
      <c r="O81">
        <f t="shared" si="5"/>
        <v>127</v>
      </c>
      <c r="P81">
        <f t="shared" si="6"/>
        <v>40.270000000000003</v>
      </c>
      <c r="Q81" s="10" t="s">
        <v>8298</v>
      </c>
      <c r="R81" t="s">
        <v>8300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81</v>
      </c>
      <c r="C82" s="3" t="s">
        <v>4189</v>
      </c>
      <c r="D82" s="6">
        <v>12000</v>
      </c>
      <c r="E82" s="8">
        <v>12870</v>
      </c>
      <c r="F82" t="s">
        <v>8215</v>
      </c>
      <c r="G82" t="s">
        <v>8220</v>
      </c>
      <c r="H82" t="s">
        <v>8241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8255</v>
      </c>
      <c r="O82">
        <f t="shared" si="5"/>
        <v>107</v>
      </c>
      <c r="P82">
        <f t="shared" si="6"/>
        <v>273.83</v>
      </c>
      <c r="Q82" s="10" t="s">
        <v>8298</v>
      </c>
      <c r="R82" t="s">
        <v>8300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82</v>
      </c>
      <c r="C83" s="3" t="s">
        <v>4190</v>
      </c>
      <c r="D83" s="6">
        <v>750</v>
      </c>
      <c r="E83" s="8">
        <v>1485</v>
      </c>
      <c r="F83" t="s">
        <v>8215</v>
      </c>
      <c r="G83" t="s">
        <v>8220</v>
      </c>
      <c r="H83" t="s">
        <v>8241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8255</v>
      </c>
      <c r="O83">
        <f t="shared" si="5"/>
        <v>198</v>
      </c>
      <c r="P83">
        <f t="shared" si="6"/>
        <v>53.04</v>
      </c>
      <c r="Q83" s="10" t="s">
        <v>8298</v>
      </c>
      <c r="R83" t="s">
        <v>8300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83</v>
      </c>
      <c r="C84" s="3" t="s">
        <v>4191</v>
      </c>
      <c r="D84" s="6">
        <v>4000</v>
      </c>
      <c r="E84" s="8">
        <v>4000.5</v>
      </c>
      <c r="F84" t="s">
        <v>8215</v>
      </c>
      <c r="G84" t="s">
        <v>8220</v>
      </c>
      <c r="H84" t="s">
        <v>8241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8255</v>
      </c>
      <c r="O84">
        <f t="shared" si="5"/>
        <v>100</v>
      </c>
      <c r="P84">
        <f t="shared" si="6"/>
        <v>40.01</v>
      </c>
      <c r="Q84" s="10" t="s">
        <v>8298</v>
      </c>
      <c r="R84" t="s">
        <v>8300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84</v>
      </c>
      <c r="C85" s="3" t="s">
        <v>4192</v>
      </c>
      <c r="D85" s="6">
        <v>200</v>
      </c>
      <c r="E85" s="8">
        <v>205</v>
      </c>
      <c r="F85" t="s">
        <v>8215</v>
      </c>
      <c r="G85" t="s">
        <v>8221</v>
      </c>
      <c r="H85" t="s">
        <v>8242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8255</v>
      </c>
      <c r="O85">
        <f t="shared" si="5"/>
        <v>103</v>
      </c>
      <c r="P85">
        <f t="shared" si="6"/>
        <v>15.77</v>
      </c>
      <c r="Q85" s="10" t="s">
        <v>8298</v>
      </c>
      <c r="R85" t="s">
        <v>8300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85</v>
      </c>
      <c r="C86" s="3" t="s">
        <v>4193</v>
      </c>
      <c r="D86" s="6">
        <v>500</v>
      </c>
      <c r="E86" s="8">
        <v>500</v>
      </c>
      <c r="F86" t="s">
        <v>8215</v>
      </c>
      <c r="G86" t="s">
        <v>8220</v>
      </c>
      <c r="H86" t="s">
        <v>8241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8255</v>
      </c>
      <c r="O86">
        <f t="shared" si="5"/>
        <v>100</v>
      </c>
      <c r="P86">
        <f t="shared" si="6"/>
        <v>71.430000000000007</v>
      </c>
      <c r="Q86" s="10" t="s">
        <v>8298</v>
      </c>
      <c r="R86" t="s">
        <v>8300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86</v>
      </c>
      <c r="C87" s="3" t="s">
        <v>4194</v>
      </c>
      <c r="D87" s="6">
        <v>1200</v>
      </c>
      <c r="E87" s="8">
        <v>1506</v>
      </c>
      <c r="F87" t="s">
        <v>8215</v>
      </c>
      <c r="G87" t="s">
        <v>8220</v>
      </c>
      <c r="H87" t="s">
        <v>8241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8255</v>
      </c>
      <c r="O87">
        <f t="shared" si="5"/>
        <v>126</v>
      </c>
      <c r="P87">
        <f t="shared" si="6"/>
        <v>71.709999999999994</v>
      </c>
      <c r="Q87" s="10" t="s">
        <v>8298</v>
      </c>
      <c r="R87" t="s">
        <v>8300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87</v>
      </c>
      <c r="C88" s="3" t="s">
        <v>4195</v>
      </c>
      <c r="D88" s="6">
        <v>6000</v>
      </c>
      <c r="E88" s="8">
        <v>6388</v>
      </c>
      <c r="F88" t="s">
        <v>8215</v>
      </c>
      <c r="G88" t="s">
        <v>8226</v>
      </c>
      <c r="H88" t="s">
        <v>8244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8255</v>
      </c>
      <c r="O88">
        <f t="shared" si="5"/>
        <v>106</v>
      </c>
      <c r="P88">
        <f t="shared" si="6"/>
        <v>375.76</v>
      </c>
      <c r="Q88" s="10" t="s">
        <v>8298</v>
      </c>
      <c r="R88" t="s">
        <v>8300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88</v>
      </c>
      <c r="C89" s="3" t="s">
        <v>4196</v>
      </c>
      <c r="D89" s="6">
        <v>2500</v>
      </c>
      <c r="E89" s="8">
        <v>2615</v>
      </c>
      <c r="F89" t="s">
        <v>8215</v>
      </c>
      <c r="G89" t="s">
        <v>8220</v>
      </c>
      <c r="H89" t="s">
        <v>8241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8255</v>
      </c>
      <c r="O89">
        <f t="shared" si="5"/>
        <v>105</v>
      </c>
      <c r="P89">
        <f t="shared" si="6"/>
        <v>104.6</v>
      </c>
      <c r="Q89" s="10" t="s">
        <v>8298</v>
      </c>
      <c r="R89" t="s">
        <v>8300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89</v>
      </c>
      <c r="C90" s="3" t="s">
        <v>4197</v>
      </c>
      <c r="D90" s="6">
        <v>3500</v>
      </c>
      <c r="E90" s="8">
        <v>3600</v>
      </c>
      <c r="F90" t="s">
        <v>8215</v>
      </c>
      <c r="G90" t="s">
        <v>8220</v>
      </c>
      <c r="H90" t="s">
        <v>8241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8255</v>
      </c>
      <c r="O90">
        <f t="shared" si="5"/>
        <v>103</v>
      </c>
      <c r="P90">
        <f t="shared" si="6"/>
        <v>60</v>
      </c>
      <c r="Q90" s="10" t="s">
        <v>8298</v>
      </c>
      <c r="R90" t="s">
        <v>8300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90</v>
      </c>
      <c r="C91" s="3" t="s">
        <v>4198</v>
      </c>
      <c r="D91" s="6">
        <v>6000</v>
      </c>
      <c r="E91" s="8">
        <v>6904</v>
      </c>
      <c r="F91" t="s">
        <v>8215</v>
      </c>
      <c r="G91" t="s">
        <v>8220</v>
      </c>
      <c r="H91" t="s">
        <v>8241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8255</v>
      </c>
      <c r="O91">
        <f t="shared" si="5"/>
        <v>115</v>
      </c>
      <c r="P91">
        <f t="shared" si="6"/>
        <v>123.29</v>
      </c>
      <c r="Q91" s="10" t="s">
        <v>8298</v>
      </c>
      <c r="R91" t="s">
        <v>8300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91</v>
      </c>
      <c r="C92" s="3" t="s">
        <v>4199</v>
      </c>
      <c r="D92" s="6">
        <v>500</v>
      </c>
      <c r="E92" s="8">
        <v>502</v>
      </c>
      <c r="F92" t="s">
        <v>8215</v>
      </c>
      <c r="G92" t="s">
        <v>8220</v>
      </c>
      <c r="H92" t="s">
        <v>8241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8255</v>
      </c>
      <c r="O92">
        <f t="shared" si="5"/>
        <v>100</v>
      </c>
      <c r="P92">
        <f t="shared" si="6"/>
        <v>31.38</v>
      </c>
      <c r="Q92" s="10" t="s">
        <v>8298</v>
      </c>
      <c r="R92" t="s">
        <v>8300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92</v>
      </c>
      <c r="C93" s="3" t="s">
        <v>4200</v>
      </c>
      <c r="D93" s="6">
        <v>3000</v>
      </c>
      <c r="E93" s="8">
        <v>3600</v>
      </c>
      <c r="F93" t="s">
        <v>8215</v>
      </c>
      <c r="G93" t="s">
        <v>8220</v>
      </c>
      <c r="H93" t="s">
        <v>8241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8255</v>
      </c>
      <c r="O93">
        <f t="shared" si="5"/>
        <v>120</v>
      </c>
      <c r="P93">
        <f t="shared" si="6"/>
        <v>78.260000000000005</v>
      </c>
      <c r="Q93" s="10" t="s">
        <v>8298</v>
      </c>
      <c r="R93" t="s">
        <v>8300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93</v>
      </c>
      <c r="C94" s="3" t="s">
        <v>4201</v>
      </c>
      <c r="D94" s="6">
        <v>5000</v>
      </c>
      <c r="E94" s="8">
        <v>5260</v>
      </c>
      <c r="F94" t="s">
        <v>8215</v>
      </c>
      <c r="G94" t="s">
        <v>8225</v>
      </c>
      <c r="H94" t="s">
        <v>8246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8255</v>
      </c>
      <c r="O94">
        <f t="shared" si="5"/>
        <v>105</v>
      </c>
      <c r="P94">
        <f t="shared" si="6"/>
        <v>122.33</v>
      </c>
      <c r="Q94" s="10" t="s">
        <v>8298</v>
      </c>
      <c r="R94" t="s">
        <v>8300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94</v>
      </c>
      <c r="C95" s="3" t="s">
        <v>4202</v>
      </c>
      <c r="D95" s="6">
        <v>1000</v>
      </c>
      <c r="E95" s="8">
        <v>1106</v>
      </c>
      <c r="F95" t="s">
        <v>8215</v>
      </c>
      <c r="G95" t="s">
        <v>8220</v>
      </c>
      <c r="H95" t="s">
        <v>8241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8255</v>
      </c>
      <c r="O95">
        <f t="shared" si="5"/>
        <v>111</v>
      </c>
      <c r="P95">
        <f t="shared" si="6"/>
        <v>73.73</v>
      </c>
      <c r="Q95" s="10" t="s">
        <v>8298</v>
      </c>
      <c r="R95" t="s">
        <v>8300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95</v>
      </c>
      <c r="C96" s="3" t="s">
        <v>4203</v>
      </c>
      <c r="D96" s="6">
        <v>250</v>
      </c>
      <c r="E96" s="8">
        <v>260</v>
      </c>
      <c r="F96" t="s">
        <v>8215</v>
      </c>
      <c r="G96" t="s">
        <v>8221</v>
      </c>
      <c r="H96" t="s">
        <v>8242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8255</v>
      </c>
      <c r="O96">
        <f t="shared" si="5"/>
        <v>104</v>
      </c>
      <c r="P96">
        <f t="shared" si="6"/>
        <v>21.67</v>
      </c>
      <c r="Q96" s="10" t="s">
        <v>8298</v>
      </c>
      <c r="R96" t="s">
        <v>8300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96</v>
      </c>
      <c r="C97" s="3" t="s">
        <v>4204</v>
      </c>
      <c r="D97" s="6">
        <v>350</v>
      </c>
      <c r="E97" s="8">
        <v>460</v>
      </c>
      <c r="F97" t="s">
        <v>8215</v>
      </c>
      <c r="G97" t="s">
        <v>8220</v>
      </c>
      <c r="H97" t="s">
        <v>8241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8255</v>
      </c>
      <c r="O97">
        <f t="shared" si="5"/>
        <v>131</v>
      </c>
      <c r="P97">
        <f t="shared" si="6"/>
        <v>21.9</v>
      </c>
      <c r="Q97" s="10" t="s">
        <v>8298</v>
      </c>
      <c r="R97" t="s">
        <v>8300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97</v>
      </c>
      <c r="C98" s="3" t="s">
        <v>4205</v>
      </c>
      <c r="D98" s="6">
        <v>1500</v>
      </c>
      <c r="E98" s="8">
        <v>1720</v>
      </c>
      <c r="F98" t="s">
        <v>8215</v>
      </c>
      <c r="G98" t="s">
        <v>8220</v>
      </c>
      <c r="H98" t="s">
        <v>8241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8255</v>
      </c>
      <c r="O98">
        <f t="shared" si="5"/>
        <v>115</v>
      </c>
      <c r="P98">
        <f t="shared" si="6"/>
        <v>50.59</v>
      </c>
      <c r="Q98" s="10" t="s">
        <v>8298</v>
      </c>
      <c r="R98" t="s">
        <v>8300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98</v>
      </c>
      <c r="C99" s="3" t="s">
        <v>4206</v>
      </c>
      <c r="D99" s="6">
        <v>400</v>
      </c>
      <c r="E99" s="8">
        <v>425</v>
      </c>
      <c r="F99" t="s">
        <v>8215</v>
      </c>
      <c r="G99" t="s">
        <v>8220</v>
      </c>
      <c r="H99" t="s">
        <v>8241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8255</v>
      </c>
      <c r="O99">
        <f t="shared" si="5"/>
        <v>106</v>
      </c>
      <c r="P99">
        <f t="shared" si="6"/>
        <v>53.13</v>
      </c>
      <c r="Q99" s="10" t="s">
        <v>8298</v>
      </c>
      <c r="R99" t="s">
        <v>8300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99</v>
      </c>
      <c r="C100" s="3" t="s">
        <v>4207</v>
      </c>
      <c r="D100" s="6">
        <v>3200</v>
      </c>
      <c r="E100" s="8">
        <v>3400</v>
      </c>
      <c r="F100" t="s">
        <v>8215</v>
      </c>
      <c r="G100" t="s">
        <v>8220</v>
      </c>
      <c r="H100" t="s">
        <v>8241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8255</v>
      </c>
      <c r="O100">
        <f t="shared" si="5"/>
        <v>106</v>
      </c>
      <c r="P100">
        <f t="shared" si="6"/>
        <v>56.67</v>
      </c>
      <c r="Q100" s="10" t="s">
        <v>8298</v>
      </c>
      <c r="R100" t="s">
        <v>8300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100</v>
      </c>
      <c r="C101" s="3" t="s">
        <v>4208</v>
      </c>
      <c r="D101" s="6">
        <v>1500</v>
      </c>
      <c r="E101" s="8">
        <v>1590.29</v>
      </c>
      <c r="F101" t="s">
        <v>8215</v>
      </c>
      <c r="G101" t="s">
        <v>8220</v>
      </c>
      <c r="H101" t="s">
        <v>8241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8255</v>
      </c>
      <c r="O101">
        <f t="shared" si="5"/>
        <v>106</v>
      </c>
      <c r="P101">
        <f t="shared" si="6"/>
        <v>40.78</v>
      </c>
      <c r="Q101" s="10" t="s">
        <v>8298</v>
      </c>
      <c r="R101" t="s">
        <v>8300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101</v>
      </c>
      <c r="C102" s="3" t="s">
        <v>4209</v>
      </c>
      <c r="D102" s="6">
        <v>5000</v>
      </c>
      <c r="E102" s="8">
        <v>5000</v>
      </c>
      <c r="F102" t="s">
        <v>8215</v>
      </c>
      <c r="G102" t="s">
        <v>8220</v>
      </c>
      <c r="H102" t="s">
        <v>8241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8255</v>
      </c>
      <c r="O102">
        <f t="shared" si="5"/>
        <v>100</v>
      </c>
      <c r="P102">
        <f t="shared" si="6"/>
        <v>192.31</v>
      </c>
      <c r="Q102" s="10" t="s">
        <v>8298</v>
      </c>
      <c r="R102" t="s">
        <v>8300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102</v>
      </c>
      <c r="C103" s="3" t="s">
        <v>4210</v>
      </c>
      <c r="D103" s="6">
        <v>3500</v>
      </c>
      <c r="E103" s="8">
        <v>3500</v>
      </c>
      <c r="F103" t="s">
        <v>8215</v>
      </c>
      <c r="G103" t="s">
        <v>8220</v>
      </c>
      <c r="H103" t="s">
        <v>8241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8255</v>
      </c>
      <c r="O103">
        <f t="shared" si="5"/>
        <v>100</v>
      </c>
      <c r="P103">
        <f t="shared" si="6"/>
        <v>100</v>
      </c>
      <c r="Q103" s="10" t="s">
        <v>8298</v>
      </c>
      <c r="R103" t="s">
        <v>8300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103</v>
      </c>
      <c r="C104" s="3" t="s">
        <v>4211</v>
      </c>
      <c r="D104" s="6">
        <v>6000</v>
      </c>
      <c r="E104" s="8">
        <v>7665</v>
      </c>
      <c r="F104" t="s">
        <v>8215</v>
      </c>
      <c r="G104" t="s">
        <v>8220</v>
      </c>
      <c r="H104" t="s">
        <v>8241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8255</v>
      </c>
      <c r="O104">
        <f t="shared" si="5"/>
        <v>128</v>
      </c>
      <c r="P104">
        <f t="shared" si="6"/>
        <v>117.92</v>
      </c>
      <c r="Q104" s="10" t="s">
        <v>8298</v>
      </c>
      <c r="R104" t="s">
        <v>8300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104</v>
      </c>
      <c r="C105" s="3" t="s">
        <v>4212</v>
      </c>
      <c r="D105" s="6">
        <v>1300</v>
      </c>
      <c r="E105" s="8">
        <v>1367</v>
      </c>
      <c r="F105" t="s">
        <v>8215</v>
      </c>
      <c r="G105" t="s">
        <v>8221</v>
      </c>
      <c r="H105" t="s">
        <v>8242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8255</v>
      </c>
      <c r="O105">
        <f t="shared" si="5"/>
        <v>105</v>
      </c>
      <c r="P105">
        <f t="shared" si="6"/>
        <v>27.9</v>
      </c>
      <c r="Q105" s="10" t="s">
        <v>8298</v>
      </c>
      <c r="R105" t="s">
        <v>8300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105</v>
      </c>
      <c r="C106" s="3" t="s">
        <v>4213</v>
      </c>
      <c r="D106" s="6">
        <v>500</v>
      </c>
      <c r="E106" s="8">
        <v>600</v>
      </c>
      <c r="F106" t="s">
        <v>8215</v>
      </c>
      <c r="G106" t="s">
        <v>8220</v>
      </c>
      <c r="H106" t="s">
        <v>8241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8255</v>
      </c>
      <c r="O106">
        <f t="shared" si="5"/>
        <v>120</v>
      </c>
      <c r="P106">
        <f t="shared" si="6"/>
        <v>60</v>
      </c>
      <c r="Q106" s="10" t="s">
        <v>8298</v>
      </c>
      <c r="R106" t="s">
        <v>8300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106</v>
      </c>
      <c r="C107" s="3" t="s">
        <v>4214</v>
      </c>
      <c r="D107" s="6">
        <v>2200</v>
      </c>
      <c r="E107" s="8">
        <v>2363</v>
      </c>
      <c r="F107" t="s">
        <v>8215</v>
      </c>
      <c r="G107" t="s">
        <v>8220</v>
      </c>
      <c r="H107" t="s">
        <v>8241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8255</v>
      </c>
      <c r="O107">
        <f t="shared" si="5"/>
        <v>107</v>
      </c>
      <c r="P107">
        <f t="shared" si="6"/>
        <v>39.380000000000003</v>
      </c>
      <c r="Q107" s="10" t="s">
        <v>8298</v>
      </c>
      <c r="R107" t="s">
        <v>8300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107</v>
      </c>
      <c r="C108" s="3" t="s">
        <v>4215</v>
      </c>
      <c r="D108" s="6">
        <v>5000</v>
      </c>
      <c r="E108" s="8">
        <v>5025</v>
      </c>
      <c r="F108" t="s">
        <v>8215</v>
      </c>
      <c r="G108" t="s">
        <v>8220</v>
      </c>
      <c r="H108" t="s">
        <v>8241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8255</v>
      </c>
      <c r="O108">
        <f t="shared" si="5"/>
        <v>101</v>
      </c>
      <c r="P108">
        <f t="shared" si="6"/>
        <v>186.11</v>
      </c>
      <c r="Q108" s="10" t="s">
        <v>8298</v>
      </c>
      <c r="R108" t="s">
        <v>8300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108</v>
      </c>
      <c r="C109" s="3" t="s">
        <v>4216</v>
      </c>
      <c r="D109" s="6">
        <v>7500</v>
      </c>
      <c r="E109" s="8">
        <v>7685</v>
      </c>
      <c r="F109" t="s">
        <v>8215</v>
      </c>
      <c r="G109" t="s">
        <v>8220</v>
      </c>
      <c r="H109" t="s">
        <v>8241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8255</v>
      </c>
      <c r="O109">
        <f t="shared" si="5"/>
        <v>102</v>
      </c>
      <c r="P109">
        <f t="shared" si="6"/>
        <v>111.38</v>
      </c>
      <c r="Q109" s="10" t="s">
        <v>8298</v>
      </c>
      <c r="R109" t="s">
        <v>8300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109</v>
      </c>
      <c r="C110" s="3" t="s">
        <v>4217</v>
      </c>
      <c r="D110" s="6">
        <v>1500</v>
      </c>
      <c r="E110" s="8">
        <v>3700</v>
      </c>
      <c r="F110" t="s">
        <v>8215</v>
      </c>
      <c r="G110" t="s">
        <v>8220</v>
      </c>
      <c r="H110" t="s">
        <v>8241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8255</v>
      </c>
      <c r="O110">
        <f t="shared" si="5"/>
        <v>247</v>
      </c>
      <c r="P110">
        <f t="shared" si="6"/>
        <v>78.72</v>
      </c>
      <c r="Q110" s="10" t="s">
        <v>8298</v>
      </c>
      <c r="R110" t="s">
        <v>8300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110</v>
      </c>
      <c r="C111" s="3" t="s">
        <v>4218</v>
      </c>
      <c r="D111" s="6">
        <v>1000</v>
      </c>
      <c r="E111" s="8">
        <v>2195</v>
      </c>
      <c r="F111" t="s">
        <v>8215</v>
      </c>
      <c r="G111" t="s">
        <v>8220</v>
      </c>
      <c r="H111" t="s">
        <v>8241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8255</v>
      </c>
      <c r="O111">
        <f t="shared" si="5"/>
        <v>220</v>
      </c>
      <c r="P111">
        <f t="shared" si="6"/>
        <v>46.7</v>
      </c>
      <c r="Q111" s="10" t="s">
        <v>8298</v>
      </c>
      <c r="R111" t="s">
        <v>8300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111</v>
      </c>
      <c r="C112" s="3" t="s">
        <v>4219</v>
      </c>
      <c r="D112" s="6">
        <v>1300</v>
      </c>
      <c r="E112" s="8">
        <v>1700</v>
      </c>
      <c r="F112" t="s">
        <v>8215</v>
      </c>
      <c r="G112" t="s">
        <v>8220</v>
      </c>
      <c r="H112" t="s">
        <v>8241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8255</v>
      </c>
      <c r="O112">
        <f t="shared" si="5"/>
        <v>131</v>
      </c>
      <c r="P112">
        <f t="shared" si="6"/>
        <v>65.38</v>
      </c>
      <c r="Q112" s="10" t="s">
        <v>8298</v>
      </c>
      <c r="R112" t="s">
        <v>8300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112</v>
      </c>
      <c r="C113" s="3" t="s">
        <v>4220</v>
      </c>
      <c r="D113" s="6">
        <v>3500</v>
      </c>
      <c r="E113" s="8">
        <v>5410</v>
      </c>
      <c r="F113" t="s">
        <v>8215</v>
      </c>
      <c r="G113" t="s">
        <v>8222</v>
      </c>
      <c r="H113" t="s">
        <v>8243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8255</v>
      </c>
      <c r="O113">
        <f t="shared" si="5"/>
        <v>155</v>
      </c>
      <c r="P113">
        <f t="shared" si="6"/>
        <v>102.08</v>
      </c>
      <c r="Q113" s="10" t="s">
        <v>8298</v>
      </c>
      <c r="R113" t="s">
        <v>8300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113</v>
      </c>
      <c r="C114" s="3" t="s">
        <v>4221</v>
      </c>
      <c r="D114" s="6">
        <v>5000</v>
      </c>
      <c r="E114" s="8">
        <v>5200</v>
      </c>
      <c r="F114" t="s">
        <v>8215</v>
      </c>
      <c r="G114" t="s">
        <v>8220</v>
      </c>
      <c r="H114" t="s">
        <v>8241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8255</v>
      </c>
      <c r="O114">
        <f t="shared" si="5"/>
        <v>104</v>
      </c>
      <c r="P114">
        <f t="shared" si="6"/>
        <v>64.2</v>
      </c>
      <c r="Q114" s="10" t="s">
        <v>8298</v>
      </c>
      <c r="R114" t="s">
        <v>8300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114</v>
      </c>
      <c r="C115" s="3" t="s">
        <v>4222</v>
      </c>
      <c r="D115" s="6">
        <v>5000</v>
      </c>
      <c r="E115" s="8">
        <v>7050</v>
      </c>
      <c r="F115" t="s">
        <v>8215</v>
      </c>
      <c r="G115" t="s">
        <v>8220</v>
      </c>
      <c r="H115" t="s">
        <v>8241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8255</v>
      </c>
      <c r="O115">
        <f t="shared" si="5"/>
        <v>141</v>
      </c>
      <c r="P115">
        <f t="shared" si="6"/>
        <v>90.38</v>
      </c>
      <c r="Q115" s="10" t="s">
        <v>8298</v>
      </c>
      <c r="R115" t="s">
        <v>8300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115</v>
      </c>
      <c r="C116" s="3" t="s">
        <v>4223</v>
      </c>
      <c r="D116" s="6">
        <v>3000</v>
      </c>
      <c r="E116" s="8">
        <v>3100</v>
      </c>
      <c r="F116" t="s">
        <v>8215</v>
      </c>
      <c r="G116" t="s">
        <v>8220</v>
      </c>
      <c r="H116" t="s">
        <v>8241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8255</v>
      </c>
      <c r="O116">
        <f t="shared" si="5"/>
        <v>103</v>
      </c>
      <c r="P116">
        <f t="shared" si="6"/>
        <v>88.57</v>
      </c>
      <c r="Q116" s="10" t="s">
        <v>8298</v>
      </c>
      <c r="R116" t="s">
        <v>8300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116</v>
      </c>
      <c r="C117" s="3" t="s">
        <v>4224</v>
      </c>
      <c r="D117" s="6">
        <v>450</v>
      </c>
      <c r="E117" s="8">
        <v>632</v>
      </c>
      <c r="F117" t="s">
        <v>8215</v>
      </c>
      <c r="G117" t="s">
        <v>8220</v>
      </c>
      <c r="H117" t="s">
        <v>8241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8255</v>
      </c>
      <c r="O117">
        <f t="shared" si="5"/>
        <v>140</v>
      </c>
      <c r="P117">
        <f t="shared" si="6"/>
        <v>28.73</v>
      </c>
      <c r="Q117" s="10" t="s">
        <v>8298</v>
      </c>
      <c r="R117" t="s">
        <v>8300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117</v>
      </c>
      <c r="C118" s="3" t="s">
        <v>4225</v>
      </c>
      <c r="D118" s="6">
        <v>3500</v>
      </c>
      <c r="E118" s="8">
        <v>3978</v>
      </c>
      <c r="F118" t="s">
        <v>8215</v>
      </c>
      <c r="G118" t="s">
        <v>8220</v>
      </c>
      <c r="H118" t="s">
        <v>8241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8255</v>
      </c>
      <c r="O118">
        <f t="shared" si="5"/>
        <v>114</v>
      </c>
      <c r="P118">
        <f t="shared" si="6"/>
        <v>69.790000000000006</v>
      </c>
      <c r="Q118" s="10" t="s">
        <v>8298</v>
      </c>
      <c r="R118" t="s">
        <v>8300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118</v>
      </c>
      <c r="C119" s="3" t="s">
        <v>4226</v>
      </c>
      <c r="D119" s="6">
        <v>4500</v>
      </c>
      <c r="E119" s="8">
        <v>4522.22</v>
      </c>
      <c r="F119" t="s">
        <v>8215</v>
      </c>
      <c r="G119" t="s">
        <v>8220</v>
      </c>
      <c r="H119" t="s">
        <v>8241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8255</v>
      </c>
      <c r="O119">
        <f t="shared" si="5"/>
        <v>100</v>
      </c>
      <c r="P119">
        <f t="shared" si="6"/>
        <v>167.49</v>
      </c>
      <c r="Q119" s="10" t="s">
        <v>8298</v>
      </c>
      <c r="R119" t="s">
        <v>8300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119</v>
      </c>
      <c r="C120" s="3" t="s">
        <v>4227</v>
      </c>
      <c r="D120" s="6">
        <v>5000</v>
      </c>
      <c r="E120" s="8">
        <v>5651.58</v>
      </c>
      <c r="F120" t="s">
        <v>8215</v>
      </c>
      <c r="G120" t="s">
        <v>8220</v>
      </c>
      <c r="H120" t="s">
        <v>8241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8255</v>
      </c>
      <c r="O120">
        <f t="shared" si="5"/>
        <v>113</v>
      </c>
      <c r="P120">
        <f t="shared" si="6"/>
        <v>144.91</v>
      </c>
      <c r="Q120" s="10" t="s">
        <v>8298</v>
      </c>
      <c r="R120" t="s">
        <v>8300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120</v>
      </c>
      <c r="C121" s="3" t="s">
        <v>4228</v>
      </c>
      <c r="D121" s="6">
        <v>3250</v>
      </c>
      <c r="E121" s="8">
        <v>3398.1</v>
      </c>
      <c r="F121" t="s">
        <v>8215</v>
      </c>
      <c r="G121" t="s">
        <v>8220</v>
      </c>
      <c r="H121" t="s">
        <v>8241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8255</v>
      </c>
      <c r="O121">
        <f t="shared" si="5"/>
        <v>105</v>
      </c>
      <c r="P121">
        <f t="shared" si="6"/>
        <v>91.84</v>
      </c>
      <c r="Q121" s="10" t="s">
        <v>8298</v>
      </c>
      <c r="R121" t="s">
        <v>8300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121</v>
      </c>
      <c r="C122" s="3" t="s">
        <v>4229</v>
      </c>
      <c r="D122" s="6">
        <v>70000</v>
      </c>
      <c r="E122" s="8">
        <v>10</v>
      </c>
      <c r="F122" t="s">
        <v>8216</v>
      </c>
      <c r="G122" t="s">
        <v>8227</v>
      </c>
      <c r="H122" t="s">
        <v>8247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8256</v>
      </c>
      <c r="O122">
        <f t="shared" si="5"/>
        <v>0</v>
      </c>
      <c r="P122">
        <f t="shared" si="6"/>
        <v>10</v>
      </c>
      <c r="Q122" s="10" t="s">
        <v>8298</v>
      </c>
      <c r="R122" t="s">
        <v>8301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122</v>
      </c>
      <c r="C123" s="3" t="s">
        <v>4230</v>
      </c>
      <c r="D123" s="6">
        <v>3000</v>
      </c>
      <c r="E123" s="8">
        <v>1</v>
      </c>
      <c r="F123" t="s">
        <v>8216</v>
      </c>
      <c r="G123" t="s">
        <v>8220</v>
      </c>
      <c r="H123" t="s">
        <v>8241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8256</v>
      </c>
      <c r="O123">
        <f t="shared" si="5"/>
        <v>0</v>
      </c>
      <c r="P123">
        <f t="shared" si="6"/>
        <v>1</v>
      </c>
      <c r="Q123" s="10" t="s">
        <v>8298</v>
      </c>
      <c r="R123" t="s">
        <v>8301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123</v>
      </c>
      <c r="C124" s="3" t="s">
        <v>4231</v>
      </c>
      <c r="D124" s="6">
        <v>100000000</v>
      </c>
      <c r="E124" s="8">
        <v>0</v>
      </c>
      <c r="F124" t="s">
        <v>8216</v>
      </c>
      <c r="G124" t="s">
        <v>8220</v>
      </c>
      <c r="H124" t="s">
        <v>8241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8256</v>
      </c>
      <c r="O124">
        <f t="shared" si="5"/>
        <v>0</v>
      </c>
      <c r="P124">
        <f t="shared" si="6"/>
        <v>0</v>
      </c>
      <c r="Q124" s="10" t="s">
        <v>8298</v>
      </c>
      <c r="R124" t="s">
        <v>8301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124</v>
      </c>
      <c r="C125" s="3" t="s">
        <v>4232</v>
      </c>
      <c r="D125" s="6">
        <v>55000</v>
      </c>
      <c r="E125" s="8">
        <v>151</v>
      </c>
      <c r="F125" t="s">
        <v>8216</v>
      </c>
      <c r="G125" t="s">
        <v>8220</v>
      </c>
      <c r="H125" t="s">
        <v>8241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8256</v>
      </c>
      <c r="O125">
        <f t="shared" si="5"/>
        <v>0</v>
      </c>
      <c r="P125">
        <f t="shared" si="6"/>
        <v>25.17</v>
      </c>
      <c r="Q125" s="10" t="s">
        <v>8298</v>
      </c>
      <c r="R125" t="s">
        <v>8301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125</v>
      </c>
      <c r="C126" s="3" t="s">
        <v>4233</v>
      </c>
      <c r="D126" s="6">
        <v>4000</v>
      </c>
      <c r="E126" s="8">
        <v>0</v>
      </c>
      <c r="F126" t="s">
        <v>8216</v>
      </c>
      <c r="G126" t="s">
        <v>8220</v>
      </c>
      <c r="H126" t="s">
        <v>8241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8256</v>
      </c>
      <c r="O126">
        <f t="shared" si="5"/>
        <v>0</v>
      </c>
      <c r="P126">
        <f t="shared" si="6"/>
        <v>0</v>
      </c>
      <c r="Q126" s="10" t="s">
        <v>8298</v>
      </c>
      <c r="R126" t="s">
        <v>8301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126</v>
      </c>
      <c r="C127" s="3" t="s">
        <v>4234</v>
      </c>
      <c r="D127" s="6">
        <v>500</v>
      </c>
      <c r="E127" s="8">
        <v>70</v>
      </c>
      <c r="F127" t="s">
        <v>8216</v>
      </c>
      <c r="G127" t="s">
        <v>8225</v>
      </c>
      <c r="H127" t="s">
        <v>8246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8256</v>
      </c>
      <c r="O127">
        <f t="shared" si="5"/>
        <v>14</v>
      </c>
      <c r="P127">
        <f t="shared" si="6"/>
        <v>11.67</v>
      </c>
      <c r="Q127" s="10" t="s">
        <v>8298</v>
      </c>
      <c r="R127" t="s">
        <v>8301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127</v>
      </c>
      <c r="C128" s="3" t="s">
        <v>4235</v>
      </c>
      <c r="D128" s="6">
        <v>25000</v>
      </c>
      <c r="E128" s="8">
        <v>1387</v>
      </c>
      <c r="F128" t="s">
        <v>8216</v>
      </c>
      <c r="G128" t="s">
        <v>8220</v>
      </c>
      <c r="H128" t="s">
        <v>8241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8256</v>
      </c>
      <c r="O128">
        <f t="shared" si="5"/>
        <v>6</v>
      </c>
      <c r="P128">
        <f t="shared" si="6"/>
        <v>106.69</v>
      </c>
      <c r="Q128" s="10" t="s">
        <v>8298</v>
      </c>
      <c r="R128" t="s">
        <v>8301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128</v>
      </c>
      <c r="C129" s="3" t="s">
        <v>4236</v>
      </c>
      <c r="D129" s="6">
        <v>8000</v>
      </c>
      <c r="E129" s="8">
        <v>190</v>
      </c>
      <c r="F129" t="s">
        <v>8216</v>
      </c>
      <c r="G129" t="s">
        <v>8220</v>
      </c>
      <c r="H129" t="s">
        <v>8241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8256</v>
      </c>
      <c r="O129">
        <f t="shared" si="5"/>
        <v>2</v>
      </c>
      <c r="P129">
        <f t="shared" si="6"/>
        <v>47.5</v>
      </c>
      <c r="Q129" s="10" t="s">
        <v>8298</v>
      </c>
      <c r="R129" t="s">
        <v>8301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129</v>
      </c>
      <c r="C130" s="3" t="s">
        <v>4237</v>
      </c>
      <c r="D130" s="6">
        <v>100000</v>
      </c>
      <c r="E130" s="8">
        <v>1867</v>
      </c>
      <c r="F130" t="s">
        <v>8216</v>
      </c>
      <c r="G130" t="s">
        <v>8220</v>
      </c>
      <c r="H130" t="s">
        <v>8241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8256</v>
      </c>
      <c r="O130">
        <f t="shared" ref="O130:O193" si="10">ROUND(E130/D130*100,0)</f>
        <v>2</v>
      </c>
      <c r="P130">
        <f t="shared" si="6"/>
        <v>311.17</v>
      </c>
      <c r="Q130" s="10" t="s">
        <v>8298</v>
      </c>
      <c r="R130" t="s">
        <v>8301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130</v>
      </c>
      <c r="C131" s="3" t="s">
        <v>4238</v>
      </c>
      <c r="D131" s="6">
        <v>20000</v>
      </c>
      <c r="E131" s="8">
        <v>0</v>
      </c>
      <c r="F131" t="s">
        <v>8216</v>
      </c>
      <c r="G131" t="s">
        <v>8220</v>
      </c>
      <c r="H131" t="s">
        <v>8241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8256</v>
      </c>
      <c r="O131">
        <f t="shared" si="10"/>
        <v>0</v>
      </c>
      <c r="P131">
        <f t="shared" ref="P131:P194" si="11">IFERROR(ROUND(E131/L131,2),0)</f>
        <v>0</v>
      </c>
      <c r="Q131" s="10" t="s">
        <v>8298</v>
      </c>
      <c r="R131" t="s">
        <v>8301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131</v>
      </c>
      <c r="C132" s="3" t="s">
        <v>4239</v>
      </c>
      <c r="D132" s="6">
        <v>600</v>
      </c>
      <c r="E132" s="8">
        <v>0</v>
      </c>
      <c r="F132" t="s">
        <v>8216</v>
      </c>
      <c r="G132" t="s">
        <v>8221</v>
      </c>
      <c r="H132" t="s">
        <v>8242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8256</v>
      </c>
      <c r="O132">
        <f t="shared" si="10"/>
        <v>0</v>
      </c>
      <c r="P132">
        <f t="shared" si="11"/>
        <v>0</v>
      </c>
      <c r="Q132" s="10" t="s">
        <v>8298</v>
      </c>
      <c r="R132" t="s">
        <v>8301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132</v>
      </c>
      <c r="C133" s="3" t="s">
        <v>4240</v>
      </c>
      <c r="D133" s="6">
        <v>1200</v>
      </c>
      <c r="E133" s="8">
        <v>0</v>
      </c>
      <c r="F133" t="s">
        <v>8216</v>
      </c>
      <c r="G133" t="s">
        <v>8220</v>
      </c>
      <c r="H133" t="s">
        <v>8241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8256</v>
      </c>
      <c r="O133">
        <f t="shared" si="10"/>
        <v>0</v>
      </c>
      <c r="P133">
        <f t="shared" si="11"/>
        <v>0</v>
      </c>
      <c r="Q133" s="10" t="s">
        <v>8298</v>
      </c>
      <c r="R133" t="s">
        <v>8301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133</v>
      </c>
      <c r="C134" s="3" t="s">
        <v>4241</v>
      </c>
      <c r="D134" s="6">
        <v>80000</v>
      </c>
      <c r="E134" s="8">
        <v>7655</v>
      </c>
      <c r="F134" t="s">
        <v>8216</v>
      </c>
      <c r="G134" t="s">
        <v>8220</v>
      </c>
      <c r="H134" t="s">
        <v>8241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8256</v>
      </c>
      <c r="O134">
        <f t="shared" si="10"/>
        <v>10</v>
      </c>
      <c r="P134">
        <f t="shared" si="11"/>
        <v>94.51</v>
      </c>
      <c r="Q134" s="10" t="s">
        <v>8298</v>
      </c>
      <c r="R134" t="s">
        <v>8301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134</v>
      </c>
      <c r="C135" s="3" t="s">
        <v>4242</v>
      </c>
      <c r="D135" s="6">
        <v>71764</v>
      </c>
      <c r="E135" s="8">
        <v>0</v>
      </c>
      <c r="F135" t="s">
        <v>8216</v>
      </c>
      <c r="G135" t="s">
        <v>8220</v>
      </c>
      <c r="H135" t="s">
        <v>8241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8256</v>
      </c>
      <c r="O135">
        <f t="shared" si="10"/>
        <v>0</v>
      </c>
      <c r="P135">
        <f t="shared" si="11"/>
        <v>0</v>
      </c>
      <c r="Q135" s="10" t="s">
        <v>8298</v>
      </c>
      <c r="R135" t="s">
        <v>8301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135</v>
      </c>
      <c r="C136" s="3" t="s">
        <v>4243</v>
      </c>
      <c r="D136" s="6">
        <v>5000</v>
      </c>
      <c r="E136" s="8">
        <v>0</v>
      </c>
      <c r="F136" t="s">
        <v>8216</v>
      </c>
      <c r="G136" t="s">
        <v>8220</v>
      </c>
      <c r="H136" t="s">
        <v>8241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8256</v>
      </c>
      <c r="O136">
        <f t="shared" si="10"/>
        <v>0</v>
      </c>
      <c r="P136">
        <f t="shared" si="11"/>
        <v>0</v>
      </c>
      <c r="Q136" s="10" t="s">
        <v>8298</v>
      </c>
      <c r="R136" t="s">
        <v>8301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136</v>
      </c>
      <c r="C137" s="3" t="s">
        <v>4244</v>
      </c>
      <c r="D137" s="6">
        <v>3000</v>
      </c>
      <c r="E137" s="8">
        <v>403</v>
      </c>
      <c r="F137" t="s">
        <v>8216</v>
      </c>
      <c r="G137" t="s">
        <v>8220</v>
      </c>
      <c r="H137" t="s">
        <v>8241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8256</v>
      </c>
      <c r="O137">
        <f t="shared" si="10"/>
        <v>13</v>
      </c>
      <c r="P137">
        <f t="shared" si="11"/>
        <v>80.599999999999994</v>
      </c>
      <c r="Q137" s="10" t="s">
        <v>8298</v>
      </c>
      <c r="R137" t="s">
        <v>8301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137</v>
      </c>
      <c r="C138" s="3" t="s">
        <v>4230</v>
      </c>
      <c r="D138" s="6">
        <v>3000</v>
      </c>
      <c r="E138" s="8">
        <v>0</v>
      </c>
      <c r="F138" t="s">
        <v>8216</v>
      </c>
      <c r="G138" t="s">
        <v>8220</v>
      </c>
      <c r="H138" t="s">
        <v>8241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8256</v>
      </c>
      <c r="O138">
        <f t="shared" si="10"/>
        <v>0</v>
      </c>
      <c r="P138">
        <f t="shared" si="11"/>
        <v>0</v>
      </c>
      <c r="Q138" s="10" t="s">
        <v>8298</v>
      </c>
      <c r="R138" t="s">
        <v>8301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138</v>
      </c>
      <c r="C139" s="3" t="s">
        <v>4245</v>
      </c>
      <c r="D139" s="6">
        <v>55000</v>
      </c>
      <c r="E139" s="8">
        <v>0</v>
      </c>
      <c r="F139" t="s">
        <v>8216</v>
      </c>
      <c r="G139" t="s">
        <v>8228</v>
      </c>
      <c r="H139" t="s">
        <v>8248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8256</v>
      </c>
      <c r="O139">
        <f t="shared" si="10"/>
        <v>0</v>
      </c>
      <c r="P139">
        <f t="shared" si="11"/>
        <v>0</v>
      </c>
      <c r="Q139" s="10" t="s">
        <v>8298</v>
      </c>
      <c r="R139" t="s">
        <v>8301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139</v>
      </c>
      <c r="C140" s="3" t="s">
        <v>4246</v>
      </c>
      <c r="D140" s="6">
        <v>150000</v>
      </c>
      <c r="E140" s="8">
        <v>4712</v>
      </c>
      <c r="F140" t="s">
        <v>8216</v>
      </c>
      <c r="G140" t="s">
        <v>8220</v>
      </c>
      <c r="H140" t="s">
        <v>8241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8256</v>
      </c>
      <c r="O140">
        <f t="shared" si="10"/>
        <v>3</v>
      </c>
      <c r="P140">
        <f t="shared" si="11"/>
        <v>81.239999999999995</v>
      </c>
      <c r="Q140" s="10" t="s">
        <v>8298</v>
      </c>
      <c r="R140" t="s">
        <v>8301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140</v>
      </c>
      <c r="C141" s="3" t="s">
        <v>4247</v>
      </c>
      <c r="D141" s="6">
        <v>500</v>
      </c>
      <c r="E141" s="8">
        <v>500</v>
      </c>
      <c r="F141" t="s">
        <v>8216</v>
      </c>
      <c r="G141" t="s">
        <v>8220</v>
      </c>
      <c r="H141" t="s">
        <v>8241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8256</v>
      </c>
      <c r="O141">
        <f t="shared" si="10"/>
        <v>100</v>
      </c>
      <c r="P141">
        <f t="shared" si="11"/>
        <v>500</v>
      </c>
      <c r="Q141" s="10" t="s">
        <v>8298</v>
      </c>
      <c r="R141" t="s">
        <v>8301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141</v>
      </c>
      <c r="C142" s="3" t="s">
        <v>4248</v>
      </c>
      <c r="D142" s="6">
        <v>200000</v>
      </c>
      <c r="E142" s="8">
        <v>0</v>
      </c>
      <c r="F142" t="s">
        <v>8216</v>
      </c>
      <c r="G142" t="s">
        <v>8220</v>
      </c>
      <c r="H142" t="s">
        <v>8241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8256</v>
      </c>
      <c r="O142">
        <f t="shared" si="10"/>
        <v>0</v>
      </c>
      <c r="P142">
        <f t="shared" si="11"/>
        <v>0</v>
      </c>
      <c r="Q142" s="10" t="s">
        <v>8298</v>
      </c>
      <c r="R142" t="s">
        <v>8301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142</v>
      </c>
      <c r="C143" s="3" t="s">
        <v>4249</v>
      </c>
      <c r="D143" s="6">
        <v>12000</v>
      </c>
      <c r="E143" s="8">
        <v>1293</v>
      </c>
      <c r="F143" t="s">
        <v>8216</v>
      </c>
      <c r="G143" t="s">
        <v>8220</v>
      </c>
      <c r="H143" t="s">
        <v>8241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8256</v>
      </c>
      <c r="O143">
        <f t="shared" si="10"/>
        <v>11</v>
      </c>
      <c r="P143">
        <f t="shared" si="11"/>
        <v>46.18</v>
      </c>
      <c r="Q143" s="10" t="s">
        <v>8298</v>
      </c>
      <c r="R143" t="s">
        <v>8301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143</v>
      </c>
      <c r="C144" s="3" t="s">
        <v>4250</v>
      </c>
      <c r="D144" s="6">
        <v>3000</v>
      </c>
      <c r="E144" s="8">
        <v>10</v>
      </c>
      <c r="F144" t="s">
        <v>8216</v>
      </c>
      <c r="G144" t="s">
        <v>8220</v>
      </c>
      <c r="H144" t="s">
        <v>8241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8256</v>
      </c>
      <c r="O144">
        <f t="shared" si="10"/>
        <v>0</v>
      </c>
      <c r="P144">
        <f t="shared" si="11"/>
        <v>10</v>
      </c>
      <c r="Q144" s="10" t="s">
        <v>8298</v>
      </c>
      <c r="R144" t="s">
        <v>8301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144</v>
      </c>
      <c r="C145" s="3" t="s">
        <v>4251</v>
      </c>
      <c r="D145" s="6">
        <v>5500</v>
      </c>
      <c r="E145" s="8">
        <v>0</v>
      </c>
      <c r="F145" t="s">
        <v>8216</v>
      </c>
      <c r="G145" t="s">
        <v>8222</v>
      </c>
      <c r="H145" t="s">
        <v>8243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8256</v>
      </c>
      <c r="O145">
        <f t="shared" si="10"/>
        <v>0</v>
      </c>
      <c r="P145">
        <f t="shared" si="11"/>
        <v>0</v>
      </c>
      <c r="Q145" s="10" t="s">
        <v>8298</v>
      </c>
      <c r="R145" t="s">
        <v>8301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145</v>
      </c>
      <c r="C146" s="3" t="s">
        <v>4252</v>
      </c>
      <c r="D146" s="6">
        <v>7500</v>
      </c>
      <c r="E146" s="8">
        <v>2070</v>
      </c>
      <c r="F146" t="s">
        <v>8216</v>
      </c>
      <c r="G146" t="s">
        <v>8225</v>
      </c>
      <c r="H146" t="s">
        <v>8246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8256</v>
      </c>
      <c r="O146">
        <f t="shared" si="10"/>
        <v>28</v>
      </c>
      <c r="P146">
        <f t="shared" si="11"/>
        <v>55.95</v>
      </c>
      <c r="Q146" s="10" t="s">
        <v>8298</v>
      </c>
      <c r="R146" t="s">
        <v>8301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146</v>
      </c>
      <c r="C147" s="3" t="s">
        <v>4253</v>
      </c>
      <c r="D147" s="6">
        <v>4500</v>
      </c>
      <c r="E147" s="8">
        <v>338</v>
      </c>
      <c r="F147" t="s">
        <v>8216</v>
      </c>
      <c r="G147" t="s">
        <v>8220</v>
      </c>
      <c r="H147" t="s">
        <v>8241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8256</v>
      </c>
      <c r="O147">
        <f t="shared" si="10"/>
        <v>8</v>
      </c>
      <c r="P147">
        <f t="shared" si="11"/>
        <v>37.56</v>
      </c>
      <c r="Q147" s="10" t="s">
        <v>8298</v>
      </c>
      <c r="R147" t="s">
        <v>8301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147</v>
      </c>
      <c r="C148" s="3" t="s">
        <v>4254</v>
      </c>
      <c r="D148" s="6">
        <v>20000</v>
      </c>
      <c r="E148" s="8">
        <v>115</v>
      </c>
      <c r="F148" t="s">
        <v>8216</v>
      </c>
      <c r="G148" t="s">
        <v>8220</v>
      </c>
      <c r="H148" t="s">
        <v>8241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8256</v>
      </c>
      <c r="O148">
        <f t="shared" si="10"/>
        <v>1</v>
      </c>
      <c r="P148">
        <f t="shared" si="11"/>
        <v>38.33</v>
      </c>
      <c r="Q148" s="10" t="s">
        <v>8298</v>
      </c>
      <c r="R148" t="s">
        <v>8301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148</v>
      </c>
      <c r="C149" s="3" t="s">
        <v>4255</v>
      </c>
      <c r="D149" s="6">
        <v>7000</v>
      </c>
      <c r="E149" s="8">
        <v>0</v>
      </c>
      <c r="F149" t="s">
        <v>8216</v>
      </c>
      <c r="G149" t="s">
        <v>8221</v>
      </c>
      <c r="H149" t="s">
        <v>8242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8256</v>
      </c>
      <c r="O149">
        <f t="shared" si="10"/>
        <v>0</v>
      </c>
      <c r="P149">
        <f t="shared" si="11"/>
        <v>0</v>
      </c>
      <c r="Q149" s="10" t="s">
        <v>8298</v>
      </c>
      <c r="R149" t="s">
        <v>8301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149</v>
      </c>
      <c r="C150" s="3" t="s">
        <v>4256</v>
      </c>
      <c r="D150" s="6">
        <v>50000</v>
      </c>
      <c r="E150" s="8">
        <v>40</v>
      </c>
      <c r="F150" t="s">
        <v>8216</v>
      </c>
      <c r="G150" t="s">
        <v>8220</v>
      </c>
      <c r="H150" t="s">
        <v>8241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8256</v>
      </c>
      <c r="O150">
        <f t="shared" si="10"/>
        <v>0</v>
      </c>
      <c r="P150">
        <f t="shared" si="11"/>
        <v>20</v>
      </c>
      <c r="Q150" s="10" t="s">
        <v>8298</v>
      </c>
      <c r="R150" t="s">
        <v>8301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150</v>
      </c>
      <c r="C151" s="3" t="s">
        <v>4257</v>
      </c>
      <c r="D151" s="6">
        <v>10000</v>
      </c>
      <c r="E151" s="8">
        <v>92</v>
      </c>
      <c r="F151" t="s">
        <v>8216</v>
      </c>
      <c r="G151" t="s">
        <v>8220</v>
      </c>
      <c r="H151" t="s">
        <v>8241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8256</v>
      </c>
      <c r="O151">
        <f t="shared" si="10"/>
        <v>1</v>
      </c>
      <c r="P151">
        <f t="shared" si="11"/>
        <v>15.33</v>
      </c>
      <c r="Q151" s="10" t="s">
        <v>8298</v>
      </c>
      <c r="R151" t="s">
        <v>8301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151</v>
      </c>
      <c r="C152" s="3" t="s">
        <v>4258</v>
      </c>
      <c r="D152" s="6">
        <v>130000</v>
      </c>
      <c r="E152" s="8">
        <v>30112</v>
      </c>
      <c r="F152" t="s">
        <v>8216</v>
      </c>
      <c r="G152" t="s">
        <v>8220</v>
      </c>
      <c r="H152" t="s">
        <v>8241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8256</v>
      </c>
      <c r="O152">
        <f t="shared" si="10"/>
        <v>23</v>
      </c>
      <c r="P152">
        <f t="shared" si="11"/>
        <v>449.43</v>
      </c>
      <c r="Q152" s="10" t="s">
        <v>8298</v>
      </c>
      <c r="R152" t="s">
        <v>8301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152</v>
      </c>
      <c r="C153" s="3" t="s">
        <v>4259</v>
      </c>
      <c r="D153" s="6">
        <v>250000</v>
      </c>
      <c r="E153" s="8">
        <v>140</v>
      </c>
      <c r="F153" t="s">
        <v>8216</v>
      </c>
      <c r="G153" t="s">
        <v>8222</v>
      </c>
      <c r="H153" t="s">
        <v>8243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8256</v>
      </c>
      <c r="O153">
        <f t="shared" si="10"/>
        <v>0</v>
      </c>
      <c r="P153">
        <f t="shared" si="11"/>
        <v>28</v>
      </c>
      <c r="Q153" s="10" t="s">
        <v>8298</v>
      </c>
      <c r="R153" t="s">
        <v>8301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153</v>
      </c>
      <c r="C154" s="3" t="s">
        <v>4260</v>
      </c>
      <c r="D154" s="6">
        <v>380000</v>
      </c>
      <c r="E154" s="8">
        <v>30</v>
      </c>
      <c r="F154" t="s">
        <v>8216</v>
      </c>
      <c r="G154" t="s">
        <v>8220</v>
      </c>
      <c r="H154" t="s">
        <v>8241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8256</v>
      </c>
      <c r="O154">
        <f t="shared" si="10"/>
        <v>0</v>
      </c>
      <c r="P154">
        <f t="shared" si="11"/>
        <v>15</v>
      </c>
      <c r="Q154" s="10" t="s">
        <v>8298</v>
      </c>
      <c r="R154" t="s">
        <v>8301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154</v>
      </c>
      <c r="C155" s="3" t="s">
        <v>4261</v>
      </c>
      <c r="D155" s="6">
        <v>50000</v>
      </c>
      <c r="E155" s="8">
        <v>359</v>
      </c>
      <c r="F155" t="s">
        <v>8216</v>
      </c>
      <c r="G155" t="s">
        <v>8220</v>
      </c>
      <c r="H155" t="s">
        <v>8241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8256</v>
      </c>
      <c r="O155">
        <f t="shared" si="10"/>
        <v>1</v>
      </c>
      <c r="P155">
        <f t="shared" si="11"/>
        <v>35.9</v>
      </c>
      <c r="Q155" s="10" t="s">
        <v>8298</v>
      </c>
      <c r="R155" t="s">
        <v>8301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155</v>
      </c>
      <c r="C156" s="3" t="s">
        <v>4262</v>
      </c>
      <c r="D156" s="6">
        <v>1500</v>
      </c>
      <c r="E156" s="8">
        <v>40</v>
      </c>
      <c r="F156" t="s">
        <v>8216</v>
      </c>
      <c r="G156" t="s">
        <v>8220</v>
      </c>
      <c r="H156" t="s">
        <v>8241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8256</v>
      </c>
      <c r="O156">
        <f t="shared" si="10"/>
        <v>3</v>
      </c>
      <c r="P156">
        <f t="shared" si="11"/>
        <v>13.33</v>
      </c>
      <c r="Q156" s="10" t="s">
        <v>8298</v>
      </c>
      <c r="R156" t="s">
        <v>8301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156</v>
      </c>
      <c r="C157" s="3" t="s">
        <v>4263</v>
      </c>
      <c r="D157" s="6">
        <v>1350000</v>
      </c>
      <c r="E157" s="8">
        <v>81</v>
      </c>
      <c r="F157" t="s">
        <v>8216</v>
      </c>
      <c r="G157" t="s">
        <v>8220</v>
      </c>
      <c r="H157" t="s">
        <v>8241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8256</v>
      </c>
      <c r="O157">
        <f t="shared" si="10"/>
        <v>0</v>
      </c>
      <c r="P157">
        <f t="shared" si="11"/>
        <v>20.25</v>
      </c>
      <c r="Q157" s="10" t="s">
        <v>8298</v>
      </c>
      <c r="R157" t="s">
        <v>8301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157</v>
      </c>
      <c r="C158" s="3" t="s">
        <v>4264</v>
      </c>
      <c r="D158" s="6">
        <v>35000</v>
      </c>
      <c r="E158" s="8">
        <v>1785</v>
      </c>
      <c r="F158" t="s">
        <v>8216</v>
      </c>
      <c r="G158" t="s">
        <v>8225</v>
      </c>
      <c r="H158" t="s">
        <v>8246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8256</v>
      </c>
      <c r="O158">
        <f t="shared" si="10"/>
        <v>5</v>
      </c>
      <c r="P158">
        <f t="shared" si="11"/>
        <v>119</v>
      </c>
      <c r="Q158" s="10" t="s">
        <v>8298</v>
      </c>
      <c r="R158" t="s">
        <v>8301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158</v>
      </c>
      <c r="C159" s="3" t="s">
        <v>4265</v>
      </c>
      <c r="D159" s="6">
        <v>2995</v>
      </c>
      <c r="E159" s="8">
        <v>8</v>
      </c>
      <c r="F159" t="s">
        <v>8216</v>
      </c>
      <c r="G159" t="s">
        <v>8220</v>
      </c>
      <c r="H159" t="s">
        <v>8241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8256</v>
      </c>
      <c r="O159">
        <f t="shared" si="10"/>
        <v>0</v>
      </c>
      <c r="P159">
        <f t="shared" si="11"/>
        <v>4</v>
      </c>
      <c r="Q159" s="10" t="s">
        <v>8298</v>
      </c>
      <c r="R159" t="s">
        <v>8301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159</v>
      </c>
      <c r="C160" s="3" t="s">
        <v>4266</v>
      </c>
      <c r="D160" s="6">
        <v>5000</v>
      </c>
      <c r="E160" s="8">
        <v>0</v>
      </c>
      <c r="F160" t="s">
        <v>8216</v>
      </c>
      <c r="G160" t="s">
        <v>8220</v>
      </c>
      <c r="H160" t="s">
        <v>8241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8256</v>
      </c>
      <c r="O160">
        <f t="shared" si="10"/>
        <v>0</v>
      </c>
      <c r="P160">
        <f t="shared" si="11"/>
        <v>0</v>
      </c>
      <c r="Q160" s="10" t="s">
        <v>8298</v>
      </c>
      <c r="R160" t="s">
        <v>8301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160</v>
      </c>
      <c r="C161" s="3" t="s">
        <v>4267</v>
      </c>
      <c r="D161" s="6">
        <v>500000</v>
      </c>
      <c r="E161" s="8">
        <v>10</v>
      </c>
      <c r="F161" t="s">
        <v>8216</v>
      </c>
      <c r="G161" t="s">
        <v>8220</v>
      </c>
      <c r="H161" t="s">
        <v>8241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8256</v>
      </c>
      <c r="O161">
        <f t="shared" si="10"/>
        <v>0</v>
      </c>
      <c r="P161">
        <f t="shared" si="11"/>
        <v>10</v>
      </c>
      <c r="Q161" s="10" t="s">
        <v>8298</v>
      </c>
      <c r="R161" t="s">
        <v>8301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161</v>
      </c>
      <c r="C162" s="3" t="s">
        <v>4268</v>
      </c>
      <c r="D162" s="6">
        <v>5000</v>
      </c>
      <c r="E162" s="8">
        <v>0</v>
      </c>
      <c r="F162" t="s">
        <v>8217</v>
      </c>
      <c r="G162" t="s">
        <v>8220</v>
      </c>
      <c r="H162" t="s">
        <v>8241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8257</v>
      </c>
      <c r="O162">
        <f t="shared" si="10"/>
        <v>0</v>
      </c>
      <c r="P162">
        <f t="shared" si="11"/>
        <v>0</v>
      </c>
      <c r="Q162" s="10" t="s">
        <v>8298</v>
      </c>
      <c r="R162" t="s">
        <v>8302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162</v>
      </c>
      <c r="C163" s="3" t="s">
        <v>4269</v>
      </c>
      <c r="D163" s="6">
        <v>50000</v>
      </c>
      <c r="E163" s="8">
        <v>5</v>
      </c>
      <c r="F163" t="s">
        <v>8217</v>
      </c>
      <c r="G163" t="s">
        <v>8220</v>
      </c>
      <c r="H163" t="s">
        <v>8241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8257</v>
      </c>
      <c r="O163">
        <f t="shared" si="10"/>
        <v>0</v>
      </c>
      <c r="P163">
        <f t="shared" si="11"/>
        <v>5</v>
      </c>
      <c r="Q163" s="10" t="s">
        <v>8298</v>
      </c>
      <c r="R163" t="s">
        <v>8302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163</v>
      </c>
      <c r="C164" s="3" t="s">
        <v>4270</v>
      </c>
      <c r="D164" s="6">
        <v>2800</v>
      </c>
      <c r="E164" s="8">
        <v>435</v>
      </c>
      <c r="F164" t="s">
        <v>8217</v>
      </c>
      <c r="G164" t="s">
        <v>8220</v>
      </c>
      <c r="H164" t="s">
        <v>8241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8257</v>
      </c>
      <c r="O164">
        <f t="shared" si="10"/>
        <v>16</v>
      </c>
      <c r="P164">
        <f t="shared" si="11"/>
        <v>43.5</v>
      </c>
      <c r="Q164" s="10" t="s">
        <v>8298</v>
      </c>
      <c r="R164" t="s">
        <v>8302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164</v>
      </c>
      <c r="C165" s="3" t="s">
        <v>4271</v>
      </c>
      <c r="D165" s="6">
        <v>2000000</v>
      </c>
      <c r="E165" s="8">
        <v>0</v>
      </c>
      <c r="F165" t="s">
        <v>8217</v>
      </c>
      <c r="G165" t="s">
        <v>8220</v>
      </c>
      <c r="H165" t="s">
        <v>8241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8257</v>
      </c>
      <c r="O165">
        <f t="shared" si="10"/>
        <v>0</v>
      </c>
      <c r="P165">
        <f t="shared" si="11"/>
        <v>0</v>
      </c>
      <c r="Q165" s="10" t="s">
        <v>8298</v>
      </c>
      <c r="R165" t="s">
        <v>8302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165</v>
      </c>
      <c r="C166" s="3" t="s">
        <v>4272</v>
      </c>
      <c r="D166" s="6">
        <v>120000</v>
      </c>
      <c r="E166" s="8">
        <v>640</v>
      </c>
      <c r="F166" t="s">
        <v>8217</v>
      </c>
      <c r="G166" t="s">
        <v>8220</v>
      </c>
      <c r="H166" t="s">
        <v>8241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8257</v>
      </c>
      <c r="O166">
        <f t="shared" si="10"/>
        <v>1</v>
      </c>
      <c r="P166">
        <f t="shared" si="11"/>
        <v>91.43</v>
      </c>
      <c r="Q166" s="10" t="s">
        <v>8298</v>
      </c>
      <c r="R166" t="s">
        <v>8302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166</v>
      </c>
      <c r="C167" s="3" t="s">
        <v>4273</v>
      </c>
      <c r="D167" s="6">
        <v>17000</v>
      </c>
      <c r="E167" s="8">
        <v>0</v>
      </c>
      <c r="F167" t="s">
        <v>8217</v>
      </c>
      <c r="G167" t="s">
        <v>8221</v>
      </c>
      <c r="H167" t="s">
        <v>8242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8257</v>
      </c>
      <c r="O167">
        <f t="shared" si="10"/>
        <v>0</v>
      </c>
      <c r="P167">
        <f t="shared" si="11"/>
        <v>0</v>
      </c>
      <c r="Q167" s="10" t="s">
        <v>8298</v>
      </c>
      <c r="R167" t="s">
        <v>8302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167</v>
      </c>
      <c r="C168" s="3" t="s">
        <v>4274</v>
      </c>
      <c r="D168" s="6">
        <v>5000</v>
      </c>
      <c r="E168" s="8">
        <v>3000</v>
      </c>
      <c r="F168" t="s">
        <v>8217</v>
      </c>
      <c r="G168" t="s">
        <v>8220</v>
      </c>
      <c r="H168" t="s">
        <v>8241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8257</v>
      </c>
      <c r="O168">
        <f t="shared" si="10"/>
        <v>60</v>
      </c>
      <c r="P168">
        <f t="shared" si="11"/>
        <v>3000</v>
      </c>
      <c r="Q168" s="10" t="s">
        <v>8298</v>
      </c>
      <c r="R168" t="s">
        <v>8302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168</v>
      </c>
      <c r="C169" s="3" t="s">
        <v>4275</v>
      </c>
      <c r="D169" s="6">
        <v>110000</v>
      </c>
      <c r="E169" s="8">
        <v>11</v>
      </c>
      <c r="F169" t="s">
        <v>8217</v>
      </c>
      <c r="G169" t="s">
        <v>8220</v>
      </c>
      <c r="H169" t="s">
        <v>8241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8257</v>
      </c>
      <c r="O169">
        <f t="shared" si="10"/>
        <v>0</v>
      </c>
      <c r="P169">
        <f t="shared" si="11"/>
        <v>5.5</v>
      </c>
      <c r="Q169" s="10" t="s">
        <v>8298</v>
      </c>
      <c r="R169" t="s">
        <v>8302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169</v>
      </c>
      <c r="C170" s="3" t="s">
        <v>4276</v>
      </c>
      <c r="D170" s="6">
        <v>8000</v>
      </c>
      <c r="E170" s="8">
        <v>325</v>
      </c>
      <c r="F170" t="s">
        <v>8217</v>
      </c>
      <c r="G170" t="s">
        <v>8220</v>
      </c>
      <c r="H170" t="s">
        <v>8241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8257</v>
      </c>
      <c r="O170">
        <f t="shared" si="10"/>
        <v>4</v>
      </c>
      <c r="P170">
        <f t="shared" si="11"/>
        <v>108.33</v>
      </c>
      <c r="Q170" s="10" t="s">
        <v>8298</v>
      </c>
      <c r="R170" t="s">
        <v>8302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170</v>
      </c>
      <c r="C171" s="3" t="s">
        <v>4277</v>
      </c>
      <c r="D171" s="6">
        <v>2500</v>
      </c>
      <c r="E171" s="8">
        <v>560</v>
      </c>
      <c r="F171" t="s">
        <v>8217</v>
      </c>
      <c r="G171" t="s">
        <v>8221</v>
      </c>
      <c r="H171" t="s">
        <v>8242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8257</v>
      </c>
      <c r="O171">
        <f t="shared" si="10"/>
        <v>22</v>
      </c>
      <c r="P171">
        <f t="shared" si="11"/>
        <v>56</v>
      </c>
      <c r="Q171" s="10" t="s">
        <v>8298</v>
      </c>
      <c r="R171" t="s">
        <v>8302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171</v>
      </c>
      <c r="C172" s="3" t="s">
        <v>4278</v>
      </c>
      <c r="D172" s="6">
        <v>10000</v>
      </c>
      <c r="E172" s="8">
        <v>325</v>
      </c>
      <c r="F172" t="s">
        <v>8217</v>
      </c>
      <c r="G172" t="s">
        <v>8220</v>
      </c>
      <c r="H172" t="s">
        <v>8241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8257</v>
      </c>
      <c r="O172">
        <f t="shared" si="10"/>
        <v>3</v>
      </c>
      <c r="P172">
        <f t="shared" si="11"/>
        <v>32.5</v>
      </c>
      <c r="Q172" s="10" t="s">
        <v>8298</v>
      </c>
      <c r="R172" t="s">
        <v>8302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172</v>
      </c>
      <c r="C173" s="3" t="s">
        <v>4279</v>
      </c>
      <c r="D173" s="6">
        <v>50000</v>
      </c>
      <c r="E173" s="8">
        <v>1</v>
      </c>
      <c r="F173" t="s">
        <v>8217</v>
      </c>
      <c r="G173" t="s">
        <v>8220</v>
      </c>
      <c r="H173" t="s">
        <v>8241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8257</v>
      </c>
      <c r="O173">
        <f t="shared" si="10"/>
        <v>0</v>
      </c>
      <c r="P173">
        <f t="shared" si="11"/>
        <v>1</v>
      </c>
      <c r="Q173" s="10" t="s">
        <v>8298</v>
      </c>
      <c r="R173" t="s">
        <v>8302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173</v>
      </c>
      <c r="C174" s="3" t="s">
        <v>4280</v>
      </c>
      <c r="D174" s="6">
        <v>95000</v>
      </c>
      <c r="E174" s="8">
        <v>0</v>
      </c>
      <c r="F174" t="s">
        <v>8217</v>
      </c>
      <c r="G174" t="s">
        <v>8220</v>
      </c>
      <c r="H174" t="s">
        <v>8241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8257</v>
      </c>
      <c r="O174">
        <f t="shared" si="10"/>
        <v>0</v>
      </c>
      <c r="P174">
        <f t="shared" si="11"/>
        <v>0</v>
      </c>
      <c r="Q174" s="10" t="s">
        <v>8298</v>
      </c>
      <c r="R174" t="s">
        <v>8302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174</v>
      </c>
      <c r="C175" s="3" t="s">
        <v>4281</v>
      </c>
      <c r="D175" s="6">
        <v>1110</v>
      </c>
      <c r="E175" s="8">
        <v>0</v>
      </c>
      <c r="F175" t="s">
        <v>8217</v>
      </c>
      <c r="G175" t="s">
        <v>8221</v>
      </c>
      <c r="H175" t="s">
        <v>8242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8257</v>
      </c>
      <c r="O175">
        <f t="shared" si="10"/>
        <v>0</v>
      </c>
      <c r="P175">
        <f t="shared" si="11"/>
        <v>0</v>
      </c>
      <c r="Q175" s="10" t="s">
        <v>8298</v>
      </c>
      <c r="R175" t="s">
        <v>8302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175</v>
      </c>
      <c r="C176" s="3" t="s">
        <v>4282</v>
      </c>
      <c r="D176" s="6">
        <v>6000</v>
      </c>
      <c r="E176" s="8">
        <v>0</v>
      </c>
      <c r="F176" t="s">
        <v>8217</v>
      </c>
      <c r="G176" t="s">
        <v>8229</v>
      </c>
      <c r="H176" t="s">
        <v>8244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8257</v>
      </c>
      <c r="O176">
        <f t="shared" si="10"/>
        <v>0</v>
      </c>
      <c r="P176">
        <f t="shared" si="11"/>
        <v>0</v>
      </c>
      <c r="Q176" s="10" t="s">
        <v>8298</v>
      </c>
      <c r="R176" t="s">
        <v>8302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176</v>
      </c>
      <c r="C177" s="3" t="s">
        <v>4283</v>
      </c>
      <c r="D177" s="6">
        <v>20000</v>
      </c>
      <c r="E177" s="8">
        <v>1297</v>
      </c>
      <c r="F177" t="s">
        <v>8217</v>
      </c>
      <c r="G177" t="s">
        <v>8221</v>
      </c>
      <c r="H177" t="s">
        <v>8242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8257</v>
      </c>
      <c r="O177">
        <f t="shared" si="10"/>
        <v>6</v>
      </c>
      <c r="P177">
        <f t="shared" si="11"/>
        <v>49.88</v>
      </c>
      <c r="Q177" s="10" t="s">
        <v>8298</v>
      </c>
      <c r="R177" t="s">
        <v>8302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177</v>
      </c>
      <c r="C178" s="3" t="s">
        <v>4284</v>
      </c>
      <c r="D178" s="6">
        <v>1500</v>
      </c>
      <c r="E178" s="8">
        <v>0</v>
      </c>
      <c r="F178" t="s">
        <v>8217</v>
      </c>
      <c r="G178" t="s">
        <v>8220</v>
      </c>
      <c r="H178" t="s">
        <v>8241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8257</v>
      </c>
      <c r="O178">
        <f t="shared" si="10"/>
        <v>0</v>
      </c>
      <c r="P178">
        <f t="shared" si="11"/>
        <v>0</v>
      </c>
      <c r="Q178" s="10" t="s">
        <v>8298</v>
      </c>
      <c r="R178" t="s">
        <v>8302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178</v>
      </c>
      <c r="C179" s="3" t="s">
        <v>4285</v>
      </c>
      <c r="D179" s="6">
        <v>450</v>
      </c>
      <c r="E179" s="8">
        <v>180</v>
      </c>
      <c r="F179" t="s">
        <v>8217</v>
      </c>
      <c r="G179" t="s">
        <v>8220</v>
      </c>
      <c r="H179" t="s">
        <v>8241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8257</v>
      </c>
      <c r="O179">
        <f t="shared" si="10"/>
        <v>40</v>
      </c>
      <c r="P179">
        <f t="shared" si="11"/>
        <v>25.71</v>
      </c>
      <c r="Q179" s="10" t="s">
        <v>8298</v>
      </c>
      <c r="R179" t="s">
        <v>8302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179</v>
      </c>
      <c r="C180" s="3" t="s">
        <v>4286</v>
      </c>
      <c r="D180" s="6">
        <v>500000</v>
      </c>
      <c r="E180" s="8">
        <v>0</v>
      </c>
      <c r="F180" t="s">
        <v>8217</v>
      </c>
      <c r="G180" t="s">
        <v>8223</v>
      </c>
      <c r="H180" t="s">
        <v>8244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8257</v>
      </c>
      <c r="O180">
        <f t="shared" si="10"/>
        <v>0</v>
      </c>
      <c r="P180">
        <f t="shared" si="11"/>
        <v>0</v>
      </c>
      <c r="Q180" s="10" t="s">
        <v>8298</v>
      </c>
      <c r="R180" t="s">
        <v>8302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180</v>
      </c>
      <c r="C181" s="3" t="s">
        <v>4287</v>
      </c>
      <c r="D181" s="6">
        <v>1000</v>
      </c>
      <c r="E181" s="8">
        <v>200</v>
      </c>
      <c r="F181" t="s">
        <v>8217</v>
      </c>
      <c r="G181" t="s">
        <v>8220</v>
      </c>
      <c r="H181" t="s">
        <v>8241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8257</v>
      </c>
      <c r="O181">
        <f t="shared" si="10"/>
        <v>20</v>
      </c>
      <c r="P181">
        <f t="shared" si="11"/>
        <v>100</v>
      </c>
      <c r="Q181" s="10" t="s">
        <v>8298</v>
      </c>
      <c r="R181" t="s">
        <v>8302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181</v>
      </c>
      <c r="C182" s="3" t="s">
        <v>4288</v>
      </c>
      <c r="D182" s="6">
        <v>1200</v>
      </c>
      <c r="E182" s="8">
        <v>401</v>
      </c>
      <c r="F182" t="s">
        <v>8217</v>
      </c>
      <c r="G182" t="s">
        <v>8221</v>
      </c>
      <c r="H182" t="s">
        <v>8242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8257</v>
      </c>
      <c r="O182">
        <f t="shared" si="10"/>
        <v>33</v>
      </c>
      <c r="P182">
        <f t="shared" si="11"/>
        <v>30.85</v>
      </c>
      <c r="Q182" s="10" t="s">
        <v>8298</v>
      </c>
      <c r="R182" t="s">
        <v>8302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182</v>
      </c>
      <c r="C183" s="3" t="s">
        <v>4289</v>
      </c>
      <c r="D183" s="6">
        <v>3423</v>
      </c>
      <c r="E183" s="8">
        <v>722</v>
      </c>
      <c r="F183" t="s">
        <v>8217</v>
      </c>
      <c r="G183" t="s">
        <v>8221</v>
      </c>
      <c r="H183" t="s">
        <v>8242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8257</v>
      </c>
      <c r="O183">
        <f t="shared" si="10"/>
        <v>21</v>
      </c>
      <c r="P183">
        <f t="shared" si="11"/>
        <v>180.5</v>
      </c>
      <c r="Q183" s="10" t="s">
        <v>8298</v>
      </c>
      <c r="R183" t="s">
        <v>8302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183</v>
      </c>
      <c r="C184" s="3" t="s">
        <v>4290</v>
      </c>
      <c r="D184" s="6">
        <v>1000</v>
      </c>
      <c r="E184" s="8">
        <v>0</v>
      </c>
      <c r="F184" t="s">
        <v>8217</v>
      </c>
      <c r="G184" t="s">
        <v>8220</v>
      </c>
      <c r="H184" t="s">
        <v>8241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8257</v>
      </c>
      <c r="O184">
        <f t="shared" si="10"/>
        <v>0</v>
      </c>
      <c r="P184">
        <f t="shared" si="11"/>
        <v>0</v>
      </c>
      <c r="Q184" s="10" t="s">
        <v>8298</v>
      </c>
      <c r="R184" t="s">
        <v>8302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184</v>
      </c>
      <c r="C185" s="3" t="s">
        <v>4291</v>
      </c>
      <c r="D185" s="6">
        <v>12500</v>
      </c>
      <c r="E185" s="8">
        <v>4482</v>
      </c>
      <c r="F185" t="s">
        <v>8217</v>
      </c>
      <c r="G185" t="s">
        <v>8221</v>
      </c>
      <c r="H185" t="s">
        <v>8242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8257</v>
      </c>
      <c r="O185">
        <f t="shared" si="10"/>
        <v>36</v>
      </c>
      <c r="P185">
        <f t="shared" si="11"/>
        <v>373.5</v>
      </c>
      <c r="Q185" s="10" t="s">
        <v>8298</v>
      </c>
      <c r="R185" t="s">
        <v>8302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185</v>
      </c>
      <c r="C186" s="3" t="s">
        <v>4292</v>
      </c>
      <c r="D186" s="6">
        <v>1500</v>
      </c>
      <c r="E186" s="8">
        <v>51</v>
      </c>
      <c r="F186" t="s">
        <v>8217</v>
      </c>
      <c r="G186" t="s">
        <v>8225</v>
      </c>
      <c r="H186" t="s">
        <v>8246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8257</v>
      </c>
      <c r="O186">
        <f t="shared" si="10"/>
        <v>3</v>
      </c>
      <c r="P186">
        <f t="shared" si="11"/>
        <v>25.5</v>
      </c>
      <c r="Q186" s="10" t="s">
        <v>8298</v>
      </c>
      <c r="R186" t="s">
        <v>8302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186</v>
      </c>
      <c r="C187" s="3" t="s">
        <v>4293</v>
      </c>
      <c r="D187" s="6">
        <v>40000</v>
      </c>
      <c r="E187" s="8">
        <v>2200</v>
      </c>
      <c r="F187" t="s">
        <v>8217</v>
      </c>
      <c r="G187" t="s">
        <v>8230</v>
      </c>
      <c r="H187" t="s">
        <v>8249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8257</v>
      </c>
      <c r="O187">
        <f t="shared" si="10"/>
        <v>6</v>
      </c>
      <c r="P187">
        <f t="shared" si="11"/>
        <v>220</v>
      </c>
      <c r="Q187" s="10" t="s">
        <v>8298</v>
      </c>
      <c r="R187" t="s">
        <v>8302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187</v>
      </c>
      <c r="C188" s="3" t="s">
        <v>4294</v>
      </c>
      <c r="D188" s="6">
        <v>5000</v>
      </c>
      <c r="E188" s="8">
        <v>0</v>
      </c>
      <c r="F188" t="s">
        <v>8217</v>
      </c>
      <c r="G188" t="s">
        <v>8220</v>
      </c>
      <c r="H188" t="s">
        <v>8241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8257</v>
      </c>
      <c r="O188">
        <f t="shared" si="10"/>
        <v>0</v>
      </c>
      <c r="P188">
        <f t="shared" si="11"/>
        <v>0</v>
      </c>
      <c r="Q188" s="10" t="s">
        <v>8298</v>
      </c>
      <c r="R188" t="s">
        <v>8302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188</v>
      </c>
      <c r="C189" s="3" t="s">
        <v>4295</v>
      </c>
      <c r="D189" s="6">
        <v>5000</v>
      </c>
      <c r="E189" s="8">
        <v>800</v>
      </c>
      <c r="F189" t="s">
        <v>8217</v>
      </c>
      <c r="G189" t="s">
        <v>8220</v>
      </c>
      <c r="H189" t="s">
        <v>8241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8257</v>
      </c>
      <c r="O189">
        <f t="shared" si="10"/>
        <v>16</v>
      </c>
      <c r="P189">
        <f t="shared" si="11"/>
        <v>160</v>
      </c>
      <c r="Q189" s="10" t="s">
        <v>8298</v>
      </c>
      <c r="R189" t="s">
        <v>8302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189</v>
      </c>
      <c r="C190" s="3" t="s">
        <v>4296</v>
      </c>
      <c r="D190" s="6">
        <v>1500</v>
      </c>
      <c r="E190" s="8">
        <v>0</v>
      </c>
      <c r="F190" t="s">
        <v>8217</v>
      </c>
      <c r="G190" t="s">
        <v>8220</v>
      </c>
      <c r="H190" t="s">
        <v>8241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8257</v>
      </c>
      <c r="O190">
        <f t="shared" si="10"/>
        <v>0</v>
      </c>
      <c r="P190">
        <f t="shared" si="11"/>
        <v>0</v>
      </c>
      <c r="Q190" s="10" t="s">
        <v>8298</v>
      </c>
      <c r="R190" t="s">
        <v>8302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190</v>
      </c>
      <c r="C191" s="3" t="s">
        <v>4297</v>
      </c>
      <c r="D191" s="6">
        <v>500000</v>
      </c>
      <c r="E191" s="8">
        <v>345</v>
      </c>
      <c r="F191" t="s">
        <v>8217</v>
      </c>
      <c r="G191" t="s">
        <v>8220</v>
      </c>
      <c r="H191" t="s">
        <v>8241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8257</v>
      </c>
      <c r="O191">
        <f t="shared" si="10"/>
        <v>0</v>
      </c>
      <c r="P191">
        <f t="shared" si="11"/>
        <v>69</v>
      </c>
      <c r="Q191" s="10" t="s">
        <v>8298</v>
      </c>
      <c r="R191" t="s">
        <v>8302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191</v>
      </c>
      <c r="C192" s="3" t="s">
        <v>4298</v>
      </c>
      <c r="D192" s="6">
        <v>12000</v>
      </c>
      <c r="E192" s="8">
        <v>50</v>
      </c>
      <c r="F192" t="s">
        <v>8217</v>
      </c>
      <c r="G192" t="s">
        <v>8220</v>
      </c>
      <c r="H192" t="s">
        <v>8241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8257</v>
      </c>
      <c r="O192">
        <f t="shared" si="10"/>
        <v>0</v>
      </c>
      <c r="P192">
        <f t="shared" si="11"/>
        <v>50</v>
      </c>
      <c r="Q192" s="10" t="s">
        <v>8298</v>
      </c>
      <c r="R192" t="s">
        <v>8302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192</v>
      </c>
      <c r="C193" s="3" t="s">
        <v>4299</v>
      </c>
      <c r="D193" s="6">
        <v>5000</v>
      </c>
      <c r="E193" s="8">
        <v>250</v>
      </c>
      <c r="F193" t="s">
        <v>8217</v>
      </c>
      <c r="G193" t="s">
        <v>8222</v>
      </c>
      <c r="H193" t="s">
        <v>8243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8257</v>
      </c>
      <c r="O193">
        <f t="shared" si="10"/>
        <v>5</v>
      </c>
      <c r="P193">
        <f t="shared" si="11"/>
        <v>83.33</v>
      </c>
      <c r="Q193" s="10" t="s">
        <v>8298</v>
      </c>
      <c r="R193" t="s">
        <v>8302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193</v>
      </c>
      <c r="C194" s="3" t="s">
        <v>4300</v>
      </c>
      <c r="D194" s="6">
        <v>1000000</v>
      </c>
      <c r="E194" s="8">
        <v>17</v>
      </c>
      <c r="F194" t="s">
        <v>8217</v>
      </c>
      <c r="G194" t="s">
        <v>8220</v>
      </c>
      <c r="H194" t="s">
        <v>8241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8257</v>
      </c>
      <c r="O194">
        <f t="shared" ref="O194:O257" si="15">ROUND(E194/D194*100,0)</f>
        <v>0</v>
      </c>
      <c r="P194">
        <f t="shared" si="11"/>
        <v>5.67</v>
      </c>
      <c r="Q194" s="10" t="s">
        <v>8298</v>
      </c>
      <c r="R194" t="s">
        <v>8302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194</v>
      </c>
      <c r="C195" s="3" t="s">
        <v>4301</v>
      </c>
      <c r="D195" s="6">
        <v>1000</v>
      </c>
      <c r="E195" s="8">
        <v>0</v>
      </c>
      <c r="F195" t="s">
        <v>8217</v>
      </c>
      <c r="G195" t="s">
        <v>8221</v>
      </c>
      <c r="H195" t="s">
        <v>8242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8257</v>
      </c>
      <c r="O195">
        <f t="shared" si="15"/>
        <v>0</v>
      </c>
      <c r="P195">
        <f t="shared" ref="P195:P258" si="16">IFERROR(ROUND(E195/L195,2),0)</f>
        <v>0</v>
      </c>
      <c r="Q195" s="10" t="s">
        <v>8298</v>
      </c>
      <c r="R195" t="s">
        <v>8302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195</v>
      </c>
      <c r="C196" s="3" t="s">
        <v>4302</v>
      </c>
      <c r="D196" s="6">
        <v>2500</v>
      </c>
      <c r="E196" s="8">
        <v>3</v>
      </c>
      <c r="F196" t="s">
        <v>8217</v>
      </c>
      <c r="G196" t="s">
        <v>8221</v>
      </c>
      <c r="H196" t="s">
        <v>8242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8257</v>
      </c>
      <c r="O196">
        <f t="shared" si="15"/>
        <v>0</v>
      </c>
      <c r="P196">
        <f t="shared" si="16"/>
        <v>1</v>
      </c>
      <c r="Q196" s="10" t="s">
        <v>8298</v>
      </c>
      <c r="R196" t="s">
        <v>8302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196</v>
      </c>
      <c r="C197" s="3" t="s">
        <v>4303</v>
      </c>
      <c r="D197" s="6">
        <v>2000000</v>
      </c>
      <c r="E197" s="8">
        <v>0</v>
      </c>
      <c r="F197" t="s">
        <v>8217</v>
      </c>
      <c r="G197" t="s">
        <v>8220</v>
      </c>
      <c r="H197" t="s">
        <v>8241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8257</v>
      </c>
      <c r="O197">
        <f t="shared" si="15"/>
        <v>0</v>
      </c>
      <c r="P197">
        <f t="shared" si="16"/>
        <v>0</v>
      </c>
      <c r="Q197" s="10" t="s">
        <v>8298</v>
      </c>
      <c r="R197" t="s">
        <v>8302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197</v>
      </c>
      <c r="C198" s="3" t="s">
        <v>4304</v>
      </c>
      <c r="D198" s="6">
        <v>3500</v>
      </c>
      <c r="E198" s="8">
        <v>1465</v>
      </c>
      <c r="F198" t="s">
        <v>8217</v>
      </c>
      <c r="G198" t="s">
        <v>8221</v>
      </c>
      <c r="H198" t="s">
        <v>8242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8257</v>
      </c>
      <c r="O198">
        <f t="shared" si="15"/>
        <v>42</v>
      </c>
      <c r="P198">
        <f t="shared" si="16"/>
        <v>77.11</v>
      </c>
      <c r="Q198" s="10" t="s">
        <v>8298</v>
      </c>
      <c r="R198" t="s">
        <v>8302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198</v>
      </c>
      <c r="C199" s="3" t="s">
        <v>4305</v>
      </c>
      <c r="D199" s="6">
        <v>2500</v>
      </c>
      <c r="E199" s="8">
        <v>262</v>
      </c>
      <c r="F199" t="s">
        <v>8217</v>
      </c>
      <c r="G199" t="s">
        <v>8221</v>
      </c>
      <c r="H199" t="s">
        <v>8242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8257</v>
      </c>
      <c r="O199">
        <f t="shared" si="15"/>
        <v>10</v>
      </c>
      <c r="P199">
        <f t="shared" si="16"/>
        <v>32.75</v>
      </c>
      <c r="Q199" s="10" t="s">
        <v>8298</v>
      </c>
      <c r="R199" t="s">
        <v>8302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199</v>
      </c>
      <c r="C200" s="3" t="s">
        <v>4306</v>
      </c>
      <c r="D200" s="6">
        <v>25000</v>
      </c>
      <c r="E200" s="8">
        <v>279</v>
      </c>
      <c r="F200" t="s">
        <v>8217</v>
      </c>
      <c r="G200" t="s">
        <v>8220</v>
      </c>
      <c r="H200" t="s">
        <v>8241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8257</v>
      </c>
      <c r="O200">
        <f t="shared" si="15"/>
        <v>1</v>
      </c>
      <c r="P200">
        <f t="shared" si="16"/>
        <v>46.5</v>
      </c>
      <c r="Q200" s="10" t="s">
        <v>8298</v>
      </c>
      <c r="R200" t="s">
        <v>8302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200</v>
      </c>
      <c r="C201" s="3" t="s">
        <v>4307</v>
      </c>
      <c r="D201" s="6">
        <v>10000</v>
      </c>
      <c r="E201" s="8">
        <v>0</v>
      </c>
      <c r="F201" t="s">
        <v>8217</v>
      </c>
      <c r="G201" t="s">
        <v>8220</v>
      </c>
      <c r="H201" t="s">
        <v>8241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8257</v>
      </c>
      <c r="O201">
        <f t="shared" si="15"/>
        <v>0</v>
      </c>
      <c r="P201">
        <f t="shared" si="16"/>
        <v>0</v>
      </c>
      <c r="Q201" s="10" t="s">
        <v>8298</v>
      </c>
      <c r="R201" t="s">
        <v>8302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201</v>
      </c>
      <c r="C202" s="3" t="s">
        <v>4308</v>
      </c>
      <c r="D202" s="6">
        <v>6000</v>
      </c>
      <c r="E202" s="8">
        <v>1571.55</v>
      </c>
      <c r="F202" t="s">
        <v>8217</v>
      </c>
      <c r="G202" t="s">
        <v>8220</v>
      </c>
      <c r="H202" t="s">
        <v>8241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8257</v>
      </c>
      <c r="O202">
        <f t="shared" si="15"/>
        <v>26</v>
      </c>
      <c r="P202">
        <f t="shared" si="16"/>
        <v>87.31</v>
      </c>
      <c r="Q202" s="10" t="s">
        <v>8298</v>
      </c>
      <c r="R202" t="s">
        <v>8302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202</v>
      </c>
      <c r="C203" s="3" t="s">
        <v>4309</v>
      </c>
      <c r="D203" s="6">
        <v>650</v>
      </c>
      <c r="E203" s="8">
        <v>380</v>
      </c>
      <c r="F203" t="s">
        <v>8217</v>
      </c>
      <c r="G203" t="s">
        <v>8220</v>
      </c>
      <c r="H203" t="s">
        <v>8241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8257</v>
      </c>
      <c r="O203">
        <f t="shared" si="15"/>
        <v>58</v>
      </c>
      <c r="P203">
        <f t="shared" si="16"/>
        <v>54.29</v>
      </c>
      <c r="Q203" s="10" t="s">
        <v>8298</v>
      </c>
      <c r="R203" t="s">
        <v>8302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203</v>
      </c>
      <c r="C204" s="3" t="s">
        <v>4310</v>
      </c>
      <c r="D204" s="6">
        <v>6000</v>
      </c>
      <c r="E204" s="8">
        <v>0</v>
      </c>
      <c r="F204" t="s">
        <v>8217</v>
      </c>
      <c r="G204" t="s">
        <v>8220</v>
      </c>
      <c r="H204" t="s">
        <v>8241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8257</v>
      </c>
      <c r="O204">
        <f t="shared" si="15"/>
        <v>0</v>
      </c>
      <c r="P204">
        <f t="shared" si="16"/>
        <v>0</v>
      </c>
      <c r="Q204" s="10" t="s">
        <v>8298</v>
      </c>
      <c r="R204" t="s">
        <v>8302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204</v>
      </c>
      <c r="C205" s="3" t="s">
        <v>4311</v>
      </c>
      <c r="D205" s="6">
        <v>2500</v>
      </c>
      <c r="E205" s="8">
        <v>746</v>
      </c>
      <c r="F205" t="s">
        <v>8217</v>
      </c>
      <c r="G205" t="s">
        <v>8221</v>
      </c>
      <c r="H205" t="s">
        <v>8242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8257</v>
      </c>
      <c r="O205">
        <f t="shared" si="15"/>
        <v>30</v>
      </c>
      <c r="P205">
        <f t="shared" si="16"/>
        <v>93.25</v>
      </c>
      <c r="Q205" s="10" t="s">
        <v>8298</v>
      </c>
      <c r="R205" t="s">
        <v>8302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205</v>
      </c>
      <c r="C206" s="3" t="s">
        <v>4312</v>
      </c>
      <c r="D206" s="6">
        <v>300000</v>
      </c>
      <c r="E206" s="8">
        <v>152165</v>
      </c>
      <c r="F206" t="s">
        <v>8217</v>
      </c>
      <c r="G206" t="s">
        <v>8222</v>
      </c>
      <c r="H206" t="s">
        <v>8243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8257</v>
      </c>
      <c r="O206">
        <f t="shared" si="15"/>
        <v>51</v>
      </c>
      <c r="P206">
        <f t="shared" si="16"/>
        <v>117.68</v>
      </c>
      <c r="Q206" s="10" t="s">
        <v>8298</v>
      </c>
      <c r="R206" t="s">
        <v>8302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206</v>
      </c>
      <c r="C207" s="3" t="s">
        <v>4313</v>
      </c>
      <c r="D207" s="6">
        <v>8000</v>
      </c>
      <c r="E207" s="8">
        <v>1300</v>
      </c>
      <c r="F207" t="s">
        <v>8217</v>
      </c>
      <c r="G207" t="s">
        <v>8220</v>
      </c>
      <c r="H207" t="s">
        <v>8241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8257</v>
      </c>
      <c r="O207">
        <f t="shared" si="15"/>
        <v>16</v>
      </c>
      <c r="P207">
        <f t="shared" si="16"/>
        <v>76.47</v>
      </c>
      <c r="Q207" s="10" t="s">
        <v>8298</v>
      </c>
      <c r="R207" t="s">
        <v>8302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207</v>
      </c>
      <c r="C208" s="3" t="s">
        <v>4314</v>
      </c>
      <c r="D208" s="6">
        <v>12700</v>
      </c>
      <c r="E208" s="8">
        <v>0</v>
      </c>
      <c r="F208" t="s">
        <v>8217</v>
      </c>
      <c r="G208" t="s">
        <v>8220</v>
      </c>
      <c r="H208" t="s">
        <v>8241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8257</v>
      </c>
      <c r="O208">
        <f t="shared" si="15"/>
        <v>0</v>
      </c>
      <c r="P208">
        <f t="shared" si="16"/>
        <v>0</v>
      </c>
      <c r="Q208" s="10" t="s">
        <v>8298</v>
      </c>
      <c r="R208" t="s">
        <v>8302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208</v>
      </c>
      <c r="C209" s="3" t="s">
        <v>4315</v>
      </c>
      <c r="D209" s="6">
        <v>14000</v>
      </c>
      <c r="E209" s="8">
        <v>2130</v>
      </c>
      <c r="F209" t="s">
        <v>8217</v>
      </c>
      <c r="G209" t="s">
        <v>8225</v>
      </c>
      <c r="H209" t="s">
        <v>8246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8257</v>
      </c>
      <c r="O209">
        <f t="shared" si="15"/>
        <v>15</v>
      </c>
      <c r="P209">
        <f t="shared" si="16"/>
        <v>163.85</v>
      </c>
      <c r="Q209" s="10" t="s">
        <v>8298</v>
      </c>
      <c r="R209" t="s">
        <v>8302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209</v>
      </c>
      <c r="C210" s="3" t="s">
        <v>4316</v>
      </c>
      <c r="D210" s="6">
        <v>50000</v>
      </c>
      <c r="E210" s="8">
        <v>0</v>
      </c>
      <c r="F210" t="s">
        <v>8217</v>
      </c>
      <c r="G210" t="s">
        <v>8222</v>
      </c>
      <c r="H210" t="s">
        <v>8243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8257</v>
      </c>
      <c r="O210">
        <f t="shared" si="15"/>
        <v>0</v>
      </c>
      <c r="P210">
        <f t="shared" si="16"/>
        <v>0</v>
      </c>
      <c r="Q210" s="10" t="s">
        <v>8298</v>
      </c>
      <c r="R210" t="s">
        <v>8302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210</v>
      </c>
      <c r="C211" s="3" t="s">
        <v>4317</v>
      </c>
      <c r="D211" s="6">
        <v>25000</v>
      </c>
      <c r="E211" s="8">
        <v>0</v>
      </c>
      <c r="F211" t="s">
        <v>8217</v>
      </c>
      <c r="G211" t="s">
        <v>8220</v>
      </c>
      <c r="H211" t="s">
        <v>8241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8257</v>
      </c>
      <c r="O211">
        <f t="shared" si="15"/>
        <v>0</v>
      </c>
      <c r="P211">
        <f t="shared" si="16"/>
        <v>0</v>
      </c>
      <c r="Q211" s="10" t="s">
        <v>8298</v>
      </c>
      <c r="R211" t="s">
        <v>8302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211</v>
      </c>
      <c r="C212" s="3" t="s">
        <v>4318</v>
      </c>
      <c r="D212" s="6">
        <v>12000</v>
      </c>
      <c r="E212" s="8">
        <v>3030</v>
      </c>
      <c r="F212" t="s">
        <v>8217</v>
      </c>
      <c r="G212" t="s">
        <v>8220</v>
      </c>
      <c r="H212" t="s">
        <v>8241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8257</v>
      </c>
      <c r="O212">
        <f t="shared" si="15"/>
        <v>25</v>
      </c>
      <c r="P212">
        <f t="shared" si="16"/>
        <v>91.82</v>
      </c>
      <c r="Q212" s="10" t="s">
        <v>8298</v>
      </c>
      <c r="R212" t="s">
        <v>8302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212</v>
      </c>
      <c r="C213" s="3" t="s">
        <v>4319</v>
      </c>
      <c r="D213" s="6">
        <v>5000</v>
      </c>
      <c r="E213" s="8">
        <v>2230</v>
      </c>
      <c r="F213" t="s">
        <v>8217</v>
      </c>
      <c r="G213" t="s">
        <v>8220</v>
      </c>
      <c r="H213" t="s">
        <v>8241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8257</v>
      </c>
      <c r="O213">
        <f t="shared" si="15"/>
        <v>45</v>
      </c>
      <c r="P213">
        <f t="shared" si="16"/>
        <v>185.83</v>
      </c>
      <c r="Q213" s="10" t="s">
        <v>8298</v>
      </c>
      <c r="R213" t="s">
        <v>8302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213</v>
      </c>
      <c r="C214" s="3" t="s">
        <v>4320</v>
      </c>
      <c r="D214" s="6">
        <v>6300</v>
      </c>
      <c r="E214" s="8">
        <v>1</v>
      </c>
      <c r="F214" t="s">
        <v>8217</v>
      </c>
      <c r="G214" t="s">
        <v>8220</v>
      </c>
      <c r="H214" t="s">
        <v>8241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8257</v>
      </c>
      <c r="O214">
        <f t="shared" si="15"/>
        <v>0</v>
      </c>
      <c r="P214">
        <f t="shared" si="16"/>
        <v>1</v>
      </c>
      <c r="Q214" s="10" t="s">
        <v>8298</v>
      </c>
      <c r="R214" t="s">
        <v>8302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214</v>
      </c>
      <c r="C215" s="3" t="s">
        <v>4321</v>
      </c>
      <c r="D215" s="6">
        <v>50000</v>
      </c>
      <c r="E215" s="8">
        <v>20</v>
      </c>
      <c r="F215" t="s">
        <v>8217</v>
      </c>
      <c r="G215" t="s">
        <v>8220</v>
      </c>
      <c r="H215" t="s">
        <v>8241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8257</v>
      </c>
      <c r="O215">
        <f t="shared" si="15"/>
        <v>0</v>
      </c>
      <c r="P215">
        <f t="shared" si="16"/>
        <v>20</v>
      </c>
      <c r="Q215" s="10" t="s">
        <v>8298</v>
      </c>
      <c r="R215" t="s">
        <v>8302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215</v>
      </c>
      <c r="C216" s="3" t="s">
        <v>4322</v>
      </c>
      <c r="D216" s="6">
        <v>12500</v>
      </c>
      <c r="E216" s="8">
        <v>1</v>
      </c>
      <c r="F216" t="s">
        <v>8217</v>
      </c>
      <c r="G216" t="s">
        <v>8220</v>
      </c>
      <c r="H216" t="s">
        <v>8241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8257</v>
      </c>
      <c r="O216">
        <f t="shared" si="15"/>
        <v>0</v>
      </c>
      <c r="P216">
        <f t="shared" si="16"/>
        <v>1</v>
      </c>
      <c r="Q216" s="10" t="s">
        <v>8298</v>
      </c>
      <c r="R216" t="s">
        <v>8302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216</v>
      </c>
      <c r="C217" s="3" t="s">
        <v>4323</v>
      </c>
      <c r="D217" s="6">
        <v>4400</v>
      </c>
      <c r="E217" s="8">
        <v>10</v>
      </c>
      <c r="F217" t="s">
        <v>8217</v>
      </c>
      <c r="G217" t="s">
        <v>8221</v>
      </c>
      <c r="H217" t="s">
        <v>8242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8257</v>
      </c>
      <c r="O217">
        <f t="shared" si="15"/>
        <v>0</v>
      </c>
      <c r="P217">
        <f t="shared" si="16"/>
        <v>10</v>
      </c>
      <c r="Q217" s="10" t="s">
        <v>8298</v>
      </c>
      <c r="R217" t="s">
        <v>8302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217</v>
      </c>
      <c r="C218" s="3" t="s">
        <v>4324</v>
      </c>
      <c r="D218" s="6">
        <v>50000</v>
      </c>
      <c r="E218" s="8">
        <v>27849.22</v>
      </c>
      <c r="F218" t="s">
        <v>8217</v>
      </c>
      <c r="G218" t="s">
        <v>8220</v>
      </c>
      <c r="H218" t="s">
        <v>8241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8257</v>
      </c>
      <c r="O218">
        <f t="shared" si="15"/>
        <v>56</v>
      </c>
      <c r="P218">
        <f t="shared" si="16"/>
        <v>331.54</v>
      </c>
      <c r="Q218" s="10" t="s">
        <v>8298</v>
      </c>
      <c r="R218" t="s">
        <v>8302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218</v>
      </c>
      <c r="C219" s="3" t="s">
        <v>4325</v>
      </c>
      <c r="D219" s="6">
        <v>100000</v>
      </c>
      <c r="E219" s="8">
        <v>11943</v>
      </c>
      <c r="F219" t="s">
        <v>8217</v>
      </c>
      <c r="G219" t="s">
        <v>8231</v>
      </c>
      <c r="H219" t="s">
        <v>8250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8257</v>
      </c>
      <c r="O219">
        <f t="shared" si="15"/>
        <v>12</v>
      </c>
      <c r="P219">
        <f t="shared" si="16"/>
        <v>314.29000000000002</v>
      </c>
      <c r="Q219" s="10" t="s">
        <v>8298</v>
      </c>
      <c r="R219" t="s">
        <v>8302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219</v>
      </c>
      <c r="C220" s="3" t="s">
        <v>4326</v>
      </c>
      <c r="D220" s="6">
        <v>5000</v>
      </c>
      <c r="E220" s="8">
        <v>100</v>
      </c>
      <c r="F220" t="s">
        <v>8217</v>
      </c>
      <c r="G220" t="s">
        <v>8220</v>
      </c>
      <c r="H220" t="s">
        <v>8241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8257</v>
      </c>
      <c r="O220">
        <f t="shared" si="15"/>
        <v>2</v>
      </c>
      <c r="P220">
        <f t="shared" si="16"/>
        <v>100</v>
      </c>
      <c r="Q220" s="10" t="s">
        <v>8298</v>
      </c>
      <c r="R220" t="s">
        <v>8302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220</v>
      </c>
      <c r="C221" s="3" t="s">
        <v>4327</v>
      </c>
      <c r="D221" s="6">
        <v>50000</v>
      </c>
      <c r="E221" s="8">
        <v>8815</v>
      </c>
      <c r="F221" t="s">
        <v>8217</v>
      </c>
      <c r="G221" t="s">
        <v>8220</v>
      </c>
      <c r="H221" t="s">
        <v>8241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8257</v>
      </c>
      <c r="O221">
        <f t="shared" si="15"/>
        <v>18</v>
      </c>
      <c r="P221">
        <f t="shared" si="16"/>
        <v>115.99</v>
      </c>
      <c r="Q221" s="10" t="s">
        <v>8298</v>
      </c>
      <c r="R221" t="s">
        <v>8302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221</v>
      </c>
      <c r="C222" s="3" t="s">
        <v>4328</v>
      </c>
      <c r="D222" s="6">
        <v>50000</v>
      </c>
      <c r="E222" s="8">
        <v>360</v>
      </c>
      <c r="F222" t="s">
        <v>8217</v>
      </c>
      <c r="G222" t="s">
        <v>8220</v>
      </c>
      <c r="H222" t="s">
        <v>8241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8257</v>
      </c>
      <c r="O222">
        <f t="shared" si="15"/>
        <v>1</v>
      </c>
      <c r="P222">
        <f t="shared" si="16"/>
        <v>120</v>
      </c>
      <c r="Q222" s="10" t="s">
        <v>8298</v>
      </c>
      <c r="R222" t="s">
        <v>8302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222</v>
      </c>
      <c r="C223" s="3" t="s">
        <v>4329</v>
      </c>
      <c r="D223" s="6">
        <v>50000</v>
      </c>
      <c r="E223" s="8">
        <v>0</v>
      </c>
      <c r="F223" t="s">
        <v>8217</v>
      </c>
      <c r="G223" t="s">
        <v>8220</v>
      </c>
      <c r="H223" t="s">
        <v>8241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8257</v>
      </c>
      <c r="O223">
        <f t="shared" si="15"/>
        <v>0</v>
      </c>
      <c r="P223">
        <f t="shared" si="16"/>
        <v>0</v>
      </c>
      <c r="Q223" s="10" t="s">
        <v>8298</v>
      </c>
      <c r="R223" t="s">
        <v>8302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223</v>
      </c>
      <c r="C224" s="3" t="s">
        <v>4330</v>
      </c>
      <c r="D224" s="6">
        <v>1000</v>
      </c>
      <c r="E224" s="8">
        <v>130</v>
      </c>
      <c r="F224" t="s">
        <v>8217</v>
      </c>
      <c r="G224" t="s">
        <v>8220</v>
      </c>
      <c r="H224" t="s">
        <v>8241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8257</v>
      </c>
      <c r="O224">
        <f t="shared" si="15"/>
        <v>13</v>
      </c>
      <c r="P224">
        <f t="shared" si="16"/>
        <v>65</v>
      </c>
      <c r="Q224" s="10" t="s">
        <v>8298</v>
      </c>
      <c r="R224" t="s">
        <v>8302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224</v>
      </c>
      <c r="C225" s="3" t="s">
        <v>4331</v>
      </c>
      <c r="D225" s="6">
        <v>1500000</v>
      </c>
      <c r="E225" s="8">
        <v>0</v>
      </c>
      <c r="F225" t="s">
        <v>8217</v>
      </c>
      <c r="G225" t="s">
        <v>8220</v>
      </c>
      <c r="H225" t="s">
        <v>8241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8257</v>
      </c>
      <c r="O225">
        <f t="shared" si="15"/>
        <v>0</v>
      </c>
      <c r="P225">
        <f t="shared" si="16"/>
        <v>0</v>
      </c>
      <c r="Q225" s="10" t="s">
        <v>8298</v>
      </c>
      <c r="R225" t="s">
        <v>8302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225</v>
      </c>
      <c r="C226" s="3" t="s">
        <v>4332</v>
      </c>
      <c r="D226" s="6">
        <v>6000000</v>
      </c>
      <c r="E226" s="8">
        <v>0</v>
      </c>
      <c r="F226" t="s">
        <v>8217</v>
      </c>
      <c r="G226" t="s">
        <v>8222</v>
      </c>
      <c r="H226" t="s">
        <v>8243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8257</v>
      </c>
      <c r="O226">
        <f t="shared" si="15"/>
        <v>0</v>
      </c>
      <c r="P226">
        <f t="shared" si="16"/>
        <v>0</v>
      </c>
      <c r="Q226" s="10" t="s">
        <v>8298</v>
      </c>
      <c r="R226" t="s">
        <v>8302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226</v>
      </c>
      <c r="C227" s="3" t="s">
        <v>4333</v>
      </c>
      <c r="D227" s="6">
        <v>200</v>
      </c>
      <c r="E227" s="8">
        <v>0</v>
      </c>
      <c r="F227" t="s">
        <v>8217</v>
      </c>
      <c r="G227" t="s">
        <v>8220</v>
      </c>
      <c r="H227" t="s">
        <v>8241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8257</v>
      </c>
      <c r="O227">
        <f t="shared" si="15"/>
        <v>0</v>
      </c>
      <c r="P227">
        <f t="shared" si="16"/>
        <v>0</v>
      </c>
      <c r="Q227" s="10" t="s">
        <v>8298</v>
      </c>
      <c r="R227" t="s">
        <v>8302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227</v>
      </c>
      <c r="C228" s="3" t="s">
        <v>4334</v>
      </c>
      <c r="D228" s="6">
        <v>29000</v>
      </c>
      <c r="E228" s="8">
        <v>250</v>
      </c>
      <c r="F228" t="s">
        <v>8217</v>
      </c>
      <c r="G228" t="s">
        <v>8221</v>
      </c>
      <c r="H228" t="s">
        <v>8242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8257</v>
      </c>
      <c r="O228">
        <f t="shared" si="15"/>
        <v>1</v>
      </c>
      <c r="P228">
        <f t="shared" si="16"/>
        <v>125</v>
      </c>
      <c r="Q228" s="10" t="s">
        <v>8298</v>
      </c>
      <c r="R228" t="s">
        <v>8302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228</v>
      </c>
      <c r="C229" s="3" t="s">
        <v>4335</v>
      </c>
      <c r="D229" s="6">
        <v>28000</v>
      </c>
      <c r="E229" s="8">
        <v>0</v>
      </c>
      <c r="F229" t="s">
        <v>8217</v>
      </c>
      <c r="G229" t="s">
        <v>8220</v>
      </c>
      <c r="H229" t="s">
        <v>8241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8257</v>
      </c>
      <c r="O229">
        <f t="shared" si="15"/>
        <v>0</v>
      </c>
      <c r="P229">
        <f t="shared" si="16"/>
        <v>0</v>
      </c>
      <c r="Q229" s="10" t="s">
        <v>8298</v>
      </c>
      <c r="R229" t="s">
        <v>8302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229</v>
      </c>
      <c r="C230" s="3" t="s">
        <v>4336</v>
      </c>
      <c r="D230" s="6">
        <v>8000</v>
      </c>
      <c r="E230" s="8">
        <v>0</v>
      </c>
      <c r="F230" t="s">
        <v>8217</v>
      </c>
      <c r="G230" t="s">
        <v>8221</v>
      </c>
      <c r="H230" t="s">
        <v>8242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8257</v>
      </c>
      <c r="O230">
        <f t="shared" si="15"/>
        <v>0</v>
      </c>
      <c r="P230">
        <f t="shared" si="16"/>
        <v>0</v>
      </c>
      <c r="Q230" s="10" t="s">
        <v>8298</v>
      </c>
      <c r="R230" t="s">
        <v>8302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230</v>
      </c>
      <c r="C231" s="3" t="s">
        <v>4337</v>
      </c>
      <c r="D231" s="6">
        <v>3000</v>
      </c>
      <c r="E231" s="8">
        <v>0</v>
      </c>
      <c r="F231" t="s">
        <v>8217</v>
      </c>
      <c r="G231" t="s">
        <v>8232</v>
      </c>
      <c r="H231" t="s">
        <v>8244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8257</v>
      </c>
      <c r="O231">
        <f t="shared" si="15"/>
        <v>0</v>
      </c>
      <c r="P231">
        <f t="shared" si="16"/>
        <v>0</v>
      </c>
      <c r="Q231" s="10" t="s">
        <v>8298</v>
      </c>
      <c r="R231" t="s">
        <v>8302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231</v>
      </c>
      <c r="C232" s="3" t="s">
        <v>4338</v>
      </c>
      <c r="D232" s="6">
        <v>15000</v>
      </c>
      <c r="E232" s="8">
        <v>60</v>
      </c>
      <c r="F232" t="s">
        <v>8217</v>
      </c>
      <c r="G232" t="s">
        <v>8220</v>
      </c>
      <c r="H232" t="s">
        <v>8241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8257</v>
      </c>
      <c r="O232">
        <f t="shared" si="15"/>
        <v>0</v>
      </c>
      <c r="P232">
        <f t="shared" si="16"/>
        <v>30</v>
      </c>
      <c r="Q232" s="10" t="s">
        <v>8298</v>
      </c>
      <c r="R232" t="s">
        <v>8302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232</v>
      </c>
      <c r="C233" s="3" t="s">
        <v>4339</v>
      </c>
      <c r="D233" s="6">
        <v>1500000</v>
      </c>
      <c r="E233" s="8">
        <v>0</v>
      </c>
      <c r="F233" t="s">
        <v>8217</v>
      </c>
      <c r="G233" t="s">
        <v>8220</v>
      </c>
      <c r="H233" t="s">
        <v>8241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8257</v>
      </c>
      <c r="O233">
        <f t="shared" si="15"/>
        <v>0</v>
      </c>
      <c r="P233">
        <f t="shared" si="16"/>
        <v>0</v>
      </c>
      <c r="Q233" s="10" t="s">
        <v>8298</v>
      </c>
      <c r="R233" t="s">
        <v>8302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233</v>
      </c>
      <c r="C234" s="3" t="s">
        <v>4340</v>
      </c>
      <c r="D234" s="6">
        <v>4000</v>
      </c>
      <c r="E234" s="8">
        <v>110</v>
      </c>
      <c r="F234" t="s">
        <v>8217</v>
      </c>
      <c r="G234" t="s">
        <v>8221</v>
      </c>
      <c r="H234" t="s">
        <v>8242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8257</v>
      </c>
      <c r="O234">
        <f t="shared" si="15"/>
        <v>3</v>
      </c>
      <c r="P234">
        <f t="shared" si="16"/>
        <v>15.71</v>
      </c>
      <c r="Q234" s="10" t="s">
        <v>8298</v>
      </c>
      <c r="R234" t="s">
        <v>8302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234</v>
      </c>
      <c r="C235" s="3" t="s">
        <v>4341</v>
      </c>
      <c r="D235" s="6">
        <v>350000</v>
      </c>
      <c r="E235" s="8">
        <v>0</v>
      </c>
      <c r="F235" t="s">
        <v>8217</v>
      </c>
      <c r="G235" t="s">
        <v>8220</v>
      </c>
      <c r="H235" t="s">
        <v>8241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8257</v>
      </c>
      <c r="O235">
        <f t="shared" si="15"/>
        <v>0</v>
      </c>
      <c r="P235">
        <f t="shared" si="16"/>
        <v>0</v>
      </c>
      <c r="Q235" s="10" t="s">
        <v>8298</v>
      </c>
      <c r="R235" t="s">
        <v>8302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235</v>
      </c>
      <c r="C236" s="3" t="s">
        <v>4342</v>
      </c>
      <c r="D236" s="6">
        <v>1000</v>
      </c>
      <c r="E236" s="8">
        <v>401</v>
      </c>
      <c r="F236" t="s">
        <v>8217</v>
      </c>
      <c r="G236" t="s">
        <v>8220</v>
      </c>
      <c r="H236" t="s">
        <v>8241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8257</v>
      </c>
      <c r="O236">
        <f t="shared" si="15"/>
        <v>40</v>
      </c>
      <c r="P236">
        <f t="shared" si="16"/>
        <v>80.2</v>
      </c>
      <c r="Q236" s="10" t="s">
        <v>8298</v>
      </c>
      <c r="R236" t="s">
        <v>8302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236</v>
      </c>
      <c r="C237" s="3" t="s">
        <v>4343</v>
      </c>
      <c r="D237" s="6">
        <v>10000</v>
      </c>
      <c r="E237" s="8">
        <v>0</v>
      </c>
      <c r="F237" t="s">
        <v>8217</v>
      </c>
      <c r="G237" t="s">
        <v>8220</v>
      </c>
      <c r="H237" t="s">
        <v>8241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8257</v>
      </c>
      <c r="O237">
        <f t="shared" si="15"/>
        <v>0</v>
      </c>
      <c r="P237">
        <f t="shared" si="16"/>
        <v>0</v>
      </c>
      <c r="Q237" s="10" t="s">
        <v>8298</v>
      </c>
      <c r="R237" t="s">
        <v>8302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237</v>
      </c>
      <c r="C238" s="3" t="s">
        <v>4344</v>
      </c>
      <c r="D238" s="6">
        <v>150000</v>
      </c>
      <c r="E238" s="8">
        <v>0</v>
      </c>
      <c r="F238" t="s">
        <v>8217</v>
      </c>
      <c r="G238" t="s">
        <v>8220</v>
      </c>
      <c r="H238" t="s">
        <v>8241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8257</v>
      </c>
      <c r="O238">
        <f t="shared" si="15"/>
        <v>0</v>
      </c>
      <c r="P238">
        <f t="shared" si="16"/>
        <v>0</v>
      </c>
      <c r="Q238" s="10" t="s">
        <v>8298</v>
      </c>
      <c r="R238" t="s">
        <v>8302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238</v>
      </c>
      <c r="C239" s="3" t="s">
        <v>4345</v>
      </c>
      <c r="D239" s="6">
        <v>15000</v>
      </c>
      <c r="E239" s="8">
        <v>50</v>
      </c>
      <c r="F239" t="s">
        <v>8217</v>
      </c>
      <c r="G239" t="s">
        <v>8220</v>
      </c>
      <c r="H239" t="s">
        <v>8241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8257</v>
      </c>
      <c r="O239">
        <f t="shared" si="15"/>
        <v>0</v>
      </c>
      <c r="P239">
        <f t="shared" si="16"/>
        <v>50</v>
      </c>
      <c r="Q239" s="10" t="s">
        <v>8298</v>
      </c>
      <c r="R239" t="s">
        <v>8302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239</v>
      </c>
      <c r="C240" s="3" t="s">
        <v>4346</v>
      </c>
      <c r="D240" s="6">
        <v>26000</v>
      </c>
      <c r="E240" s="8">
        <v>0</v>
      </c>
      <c r="F240" t="s">
        <v>8217</v>
      </c>
      <c r="G240" t="s">
        <v>8220</v>
      </c>
      <c r="H240" t="s">
        <v>8241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8257</v>
      </c>
      <c r="O240">
        <f t="shared" si="15"/>
        <v>0</v>
      </c>
      <c r="P240">
        <f t="shared" si="16"/>
        <v>0</v>
      </c>
      <c r="Q240" s="10" t="s">
        <v>8298</v>
      </c>
      <c r="R240" t="s">
        <v>8302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240</v>
      </c>
      <c r="C241" s="3" t="s">
        <v>4347</v>
      </c>
      <c r="D241" s="6">
        <v>1000</v>
      </c>
      <c r="E241" s="8">
        <v>250</v>
      </c>
      <c r="F241" t="s">
        <v>8217</v>
      </c>
      <c r="G241" t="s">
        <v>8222</v>
      </c>
      <c r="H241" t="s">
        <v>8243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8257</v>
      </c>
      <c r="O241">
        <f t="shared" si="15"/>
        <v>25</v>
      </c>
      <c r="P241">
        <f t="shared" si="16"/>
        <v>50</v>
      </c>
      <c r="Q241" s="10" t="s">
        <v>8298</v>
      </c>
      <c r="R241" t="s">
        <v>8302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241</v>
      </c>
      <c r="C242" s="3" t="s">
        <v>4348</v>
      </c>
      <c r="D242" s="6">
        <v>15000</v>
      </c>
      <c r="E242" s="8">
        <v>16145.12</v>
      </c>
      <c r="F242" t="s">
        <v>8215</v>
      </c>
      <c r="G242" t="s">
        <v>8220</v>
      </c>
      <c r="H242" t="s">
        <v>8241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8258</v>
      </c>
      <c r="O242">
        <f t="shared" si="15"/>
        <v>108</v>
      </c>
      <c r="P242">
        <f t="shared" si="16"/>
        <v>117.85</v>
      </c>
      <c r="Q242" s="10" t="s">
        <v>8298</v>
      </c>
      <c r="R242" t="s">
        <v>8303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242</v>
      </c>
      <c r="C243" s="3" t="s">
        <v>4349</v>
      </c>
      <c r="D243" s="6">
        <v>36400</v>
      </c>
      <c r="E243" s="8">
        <v>41000</v>
      </c>
      <c r="F243" t="s">
        <v>8215</v>
      </c>
      <c r="G243" t="s">
        <v>8220</v>
      </c>
      <c r="H243" t="s">
        <v>8241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8258</v>
      </c>
      <c r="O243">
        <f t="shared" si="15"/>
        <v>113</v>
      </c>
      <c r="P243">
        <f t="shared" si="16"/>
        <v>109.04</v>
      </c>
      <c r="Q243" s="10" t="s">
        <v>8298</v>
      </c>
      <c r="R243" t="s">
        <v>8303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243</v>
      </c>
      <c r="C244" s="3" t="s">
        <v>4350</v>
      </c>
      <c r="D244" s="6">
        <v>13000</v>
      </c>
      <c r="E244" s="8">
        <v>14750</v>
      </c>
      <c r="F244" t="s">
        <v>8215</v>
      </c>
      <c r="G244" t="s">
        <v>8220</v>
      </c>
      <c r="H244" t="s">
        <v>8241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8258</v>
      </c>
      <c r="O244">
        <f t="shared" si="15"/>
        <v>113</v>
      </c>
      <c r="P244">
        <f t="shared" si="16"/>
        <v>73.02</v>
      </c>
      <c r="Q244" s="10" t="s">
        <v>8298</v>
      </c>
      <c r="R244" t="s">
        <v>8303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244</v>
      </c>
      <c r="C245" s="3" t="s">
        <v>4351</v>
      </c>
      <c r="D245" s="6">
        <v>25000</v>
      </c>
      <c r="E245" s="8">
        <v>25648</v>
      </c>
      <c r="F245" t="s">
        <v>8215</v>
      </c>
      <c r="G245" t="s">
        <v>8220</v>
      </c>
      <c r="H245" t="s">
        <v>8241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8258</v>
      </c>
      <c r="O245">
        <f t="shared" si="15"/>
        <v>103</v>
      </c>
      <c r="P245">
        <f t="shared" si="16"/>
        <v>78.2</v>
      </c>
      <c r="Q245" s="10" t="s">
        <v>8298</v>
      </c>
      <c r="R245" t="s">
        <v>8303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4352</v>
      </c>
      <c r="D246" s="6">
        <v>3500</v>
      </c>
      <c r="E246" s="8">
        <v>3981.5</v>
      </c>
      <c r="F246" t="s">
        <v>8215</v>
      </c>
      <c r="G246" t="s">
        <v>8220</v>
      </c>
      <c r="H246" t="s">
        <v>8241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8258</v>
      </c>
      <c r="O246">
        <f t="shared" si="15"/>
        <v>114</v>
      </c>
      <c r="P246">
        <f t="shared" si="16"/>
        <v>47.4</v>
      </c>
      <c r="Q246" s="10" t="s">
        <v>8298</v>
      </c>
      <c r="R246" t="s">
        <v>8303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245</v>
      </c>
      <c r="C247" s="3" t="s">
        <v>4353</v>
      </c>
      <c r="D247" s="6">
        <v>5000</v>
      </c>
      <c r="E247" s="8">
        <v>5186</v>
      </c>
      <c r="F247" t="s">
        <v>8215</v>
      </c>
      <c r="G247" t="s">
        <v>8220</v>
      </c>
      <c r="H247" t="s">
        <v>8241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8258</v>
      </c>
      <c r="O247">
        <f t="shared" si="15"/>
        <v>104</v>
      </c>
      <c r="P247">
        <f t="shared" si="16"/>
        <v>54.02</v>
      </c>
      <c r="Q247" s="10" t="s">
        <v>8298</v>
      </c>
      <c r="R247" t="s">
        <v>8303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246</v>
      </c>
      <c r="C248" s="3" t="s">
        <v>4354</v>
      </c>
      <c r="D248" s="6">
        <v>5000</v>
      </c>
      <c r="E248" s="8">
        <v>15273</v>
      </c>
      <c r="F248" t="s">
        <v>8215</v>
      </c>
      <c r="G248" t="s">
        <v>8220</v>
      </c>
      <c r="H248" t="s">
        <v>8241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8258</v>
      </c>
      <c r="O248">
        <f t="shared" si="15"/>
        <v>305</v>
      </c>
      <c r="P248">
        <f t="shared" si="16"/>
        <v>68.489999999999995</v>
      </c>
      <c r="Q248" s="10" t="s">
        <v>8298</v>
      </c>
      <c r="R248" t="s">
        <v>8303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247</v>
      </c>
      <c r="C249" s="3" t="s">
        <v>4355</v>
      </c>
      <c r="D249" s="6">
        <v>5000</v>
      </c>
      <c r="E249" s="8">
        <v>6705</v>
      </c>
      <c r="F249" t="s">
        <v>8215</v>
      </c>
      <c r="G249" t="s">
        <v>8220</v>
      </c>
      <c r="H249" t="s">
        <v>8241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8258</v>
      </c>
      <c r="O249">
        <f t="shared" si="15"/>
        <v>134</v>
      </c>
      <c r="P249">
        <f t="shared" si="16"/>
        <v>108.15</v>
      </c>
      <c r="Q249" s="10" t="s">
        <v>8298</v>
      </c>
      <c r="R249" t="s">
        <v>8303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248</v>
      </c>
      <c r="C250" s="3" t="s">
        <v>4356</v>
      </c>
      <c r="D250" s="6">
        <v>85000</v>
      </c>
      <c r="E250" s="8">
        <v>86133</v>
      </c>
      <c r="F250" t="s">
        <v>8215</v>
      </c>
      <c r="G250" t="s">
        <v>8220</v>
      </c>
      <c r="H250" t="s">
        <v>8241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8258</v>
      </c>
      <c r="O250">
        <f t="shared" si="15"/>
        <v>101</v>
      </c>
      <c r="P250">
        <f t="shared" si="16"/>
        <v>589.95000000000005</v>
      </c>
      <c r="Q250" s="10" t="s">
        <v>8298</v>
      </c>
      <c r="R250" t="s">
        <v>8303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249</v>
      </c>
      <c r="C251" s="3" t="s">
        <v>4357</v>
      </c>
      <c r="D251" s="6">
        <v>10000</v>
      </c>
      <c r="E251" s="8">
        <v>11292</v>
      </c>
      <c r="F251" t="s">
        <v>8215</v>
      </c>
      <c r="G251" t="s">
        <v>8220</v>
      </c>
      <c r="H251" t="s">
        <v>8241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8258</v>
      </c>
      <c r="O251">
        <f t="shared" si="15"/>
        <v>113</v>
      </c>
      <c r="P251">
        <f t="shared" si="16"/>
        <v>48.05</v>
      </c>
      <c r="Q251" s="10" t="s">
        <v>8298</v>
      </c>
      <c r="R251" t="s">
        <v>8303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250</v>
      </c>
      <c r="C252" s="3" t="s">
        <v>4358</v>
      </c>
      <c r="D252" s="6">
        <v>30000</v>
      </c>
      <c r="E252" s="8">
        <v>31675</v>
      </c>
      <c r="F252" t="s">
        <v>8215</v>
      </c>
      <c r="G252" t="s">
        <v>8220</v>
      </c>
      <c r="H252" t="s">
        <v>8241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8258</v>
      </c>
      <c r="O252">
        <f t="shared" si="15"/>
        <v>106</v>
      </c>
      <c r="P252">
        <f t="shared" si="16"/>
        <v>72.48</v>
      </c>
      <c r="Q252" s="10" t="s">
        <v>8298</v>
      </c>
      <c r="R252" t="s">
        <v>8303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251</v>
      </c>
      <c r="C253" s="3" t="s">
        <v>4359</v>
      </c>
      <c r="D253" s="6">
        <v>3500</v>
      </c>
      <c r="E253" s="8">
        <v>4395</v>
      </c>
      <c r="F253" t="s">
        <v>8215</v>
      </c>
      <c r="G253" t="s">
        <v>8220</v>
      </c>
      <c r="H253" t="s">
        <v>8241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8258</v>
      </c>
      <c r="O253">
        <f t="shared" si="15"/>
        <v>126</v>
      </c>
      <c r="P253">
        <f t="shared" si="16"/>
        <v>57.08</v>
      </c>
      <c r="Q253" s="10" t="s">
        <v>8298</v>
      </c>
      <c r="R253" t="s">
        <v>8303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252</v>
      </c>
      <c r="C254" s="3" t="s">
        <v>4360</v>
      </c>
      <c r="D254" s="6">
        <v>5000</v>
      </c>
      <c r="E254" s="8">
        <v>9228</v>
      </c>
      <c r="F254" t="s">
        <v>8215</v>
      </c>
      <c r="G254" t="s">
        <v>8220</v>
      </c>
      <c r="H254" t="s">
        <v>8241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8258</v>
      </c>
      <c r="O254">
        <f t="shared" si="15"/>
        <v>185</v>
      </c>
      <c r="P254">
        <f t="shared" si="16"/>
        <v>85.44</v>
      </c>
      <c r="Q254" s="10" t="s">
        <v>8298</v>
      </c>
      <c r="R254" t="s">
        <v>8303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253</v>
      </c>
      <c r="C255" s="3" t="s">
        <v>4361</v>
      </c>
      <c r="D255" s="6">
        <v>1500</v>
      </c>
      <c r="E255" s="8">
        <v>1511</v>
      </c>
      <c r="F255" t="s">
        <v>8215</v>
      </c>
      <c r="G255" t="s">
        <v>8220</v>
      </c>
      <c r="H255" t="s">
        <v>8241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8258</v>
      </c>
      <c r="O255">
        <f t="shared" si="15"/>
        <v>101</v>
      </c>
      <c r="P255">
        <f t="shared" si="16"/>
        <v>215.86</v>
      </c>
      <c r="Q255" s="10" t="s">
        <v>8298</v>
      </c>
      <c r="R255" t="s">
        <v>8303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254</v>
      </c>
      <c r="C256" s="3" t="s">
        <v>4362</v>
      </c>
      <c r="D256" s="6">
        <v>24000</v>
      </c>
      <c r="E256" s="8">
        <v>28067.34</v>
      </c>
      <c r="F256" t="s">
        <v>8215</v>
      </c>
      <c r="G256" t="s">
        <v>8220</v>
      </c>
      <c r="H256" t="s">
        <v>8241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8258</v>
      </c>
      <c r="O256">
        <f t="shared" si="15"/>
        <v>117</v>
      </c>
      <c r="P256">
        <f t="shared" si="16"/>
        <v>89.39</v>
      </c>
      <c r="Q256" s="10" t="s">
        <v>8298</v>
      </c>
      <c r="R256" t="s">
        <v>8303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255</v>
      </c>
      <c r="C257" s="3" t="s">
        <v>4363</v>
      </c>
      <c r="D257" s="6">
        <v>8000</v>
      </c>
      <c r="E257" s="8">
        <v>8538.66</v>
      </c>
      <c r="F257" t="s">
        <v>8215</v>
      </c>
      <c r="G257" t="s">
        <v>8220</v>
      </c>
      <c r="H257" t="s">
        <v>8241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8258</v>
      </c>
      <c r="O257">
        <f t="shared" si="15"/>
        <v>107</v>
      </c>
      <c r="P257">
        <f t="shared" si="16"/>
        <v>45.42</v>
      </c>
      <c r="Q257" s="10" t="s">
        <v>8298</v>
      </c>
      <c r="R257" t="s">
        <v>8303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256</v>
      </c>
      <c r="C258" s="3" t="s">
        <v>4364</v>
      </c>
      <c r="D258" s="6">
        <v>13000</v>
      </c>
      <c r="E258" s="8">
        <v>18083</v>
      </c>
      <c r="F258" t="s">
        <v>8215</v>
      </c>
      <c r="G258" t="s">
        <v>8220</v>
      </c>
      <c r="H258" t="s">
        <v>8241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8258</v>
      </c>
      <c r="O258">
        <f t="shared" ref="O258:O321" si="20">ROUND(E258/D258*100,0)</f>
        <v>139</v>
      </c>
      <c r="P258">
        <f t="shared" si="16"/>
        <v>65.760000000000005</v>
      </c>
      <c r="Q258" s="10" t="s">
        <v>8298</v>
      </c>
      <c r="R258" t="s">
        <v>8303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257</v>
      </c>
      <c r="C259" s="3" t="s">
        <v>4365</v>
      </c>
      <c r="D259" s="6">
        <v>35000</v>
      </c>
      <c r="E259" s="8">
        <v>37354.269999999997</v>
      </c>
      <c r="F259" t="s">
        <v>8215</v>
      </c>
      <c r="G259" t="s">
        <v>8220</v>
      </c>
      <c r="H259" t="s">
        <v>8241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8258</v>
      </c>
      <c r="O259">
        <f t="shared" si="20"/>
        <v>107</v>
      </c>
      <c r="P259">
        <f t="shared" ref="P259:P322" si="21">IFERROR(ROUND(E259/L259,2),0)</f>
        <v>66.7</v>
      </c>
      <c r="Q259" s="10" t="s">
        <v>8298</v>
      </c>
      <c r="R259" t="s">
        <v>8303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258</v>
      </c>
      <c r="C260" s="3" t="s">
        <v>4366</v>
      </c>
      <c r="D260" s="6">
        <v>30000</v>
      </c>
      <c r="E260" s="8">
        <v>57342</v>
      </c>
      <c r="F260" t="s">
        <v>8215</v>
      </c>
      <c r="G260" t="s">
        <v>8220</v>
      </c>
      <c r="H260" t="s">
        <v>8241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8258</v>
      </c>
      <c r="O260">
        <f t="shared" si="20"/>
        <v>191</v>
      </c>
      <c r="P260">
        <f t="shared" si="21"/>
        <v>83.35</v>
      </c>
      <c r="Q260" s="10" t="s">
        <v>8298</v>
      </c>
      <c r="R260" t="s">
        <v>8303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259</v>
      </c>
      <c r="C261" s="3" t="s">
        <v>4367</v>
      </c>
      <c r="D261" s="6">
        <v>75000</v>
      </c>
      <c r="E261" s="8">
        <v>98953.42</v>
      </c>
      <c r="F261" t="s">
        <v>8215</v>
      </c>
      <c r="G261" t="s">
        <v>8220</v>
      </c>
      <c r="H261" t="s">
        <v>8241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8258</v>
      </c>
      <c r="O261">
        <f t="shared" si="20"/>
        <v>132</v>
      </c>
      <c r="P261">
        <f t="shared" si="21"/>
        <v>105.05</v>
      </c>
      <c r="Q261" s="10" t="s">
        <v>8298</v>
      </c>
      <c r="R261" t="s">
        <v>8303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260</v>
      </c>
      <c r="C262" s="3" t="s">
        <v>4368</v>
      </c>
      <c r="D262" s="6">
        <v>10000</v>
      </c>
      <c r="E262" s="8">
        <v>10640</v>
      </c>
      <c r="F262" t="s">
        <v>8215</v>
      </c>
      <c r="G262" t="s">
        <v>8220</v>
      </c>
      <c r="H262" t="s">
        <v>8241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8258</v>
      </c>
      <c r="O262">
        <f t="shared" si="20"/>
        <v>106</v>
      </c>
      <c r="P262">
        <f t="shared" si="21"/>
        <v>120.91</v>
      </c>
      <c r="Q262" s="10" t="s">
        <v>8298</v>
      </c>
      <c r="R262" t="s">
        <v>8303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261</v>
      </c>
      <c r="C263" s="3" t="s">
        <v>4369</v>
      </c>
      <c r="D263" s="6">
        <v>20000</v>
      </c>
      <c r="E263" s="8">
        <v>21480</v>
      </c>
      <c r="F263" t="s">
        <v>8215</v>
      </c>
      <c r="G263" t="s">
        <v>8220</v>
      </c>
      <c r="H263" t="s">
        <v>8241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8258</v>
      </c>
      <c r="O263">
        <f t="shared" si="20"/>
        <v>107</v>
      </c>
      <c r="P263">
        <f t="shared" si="21"/>
        <v>97.64</v>
      </c>
      <c r="Q263" s="10" t="s">
        <v>8298</v>
      </c>
      <c r="R263" t="s">
        <v>8303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262</v>
      </c>
      <c r="C264" s="3" t="s">
        <v>4370</v>
      </c>
      <c r="D264" s="6">
        <v>2500</v>
      </c>
      <c r="E264" s="8">
        <v>6000</v>
      </c>
      <c r="F264" t="s">
        <v>8215</v>
      </c>
      <c r="G264" t="s">
        <v>8220</v>
      </c>
      <c r="H264" t="s">
        <v>8241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8258</v>
      </c>
      <c r="O264">
        <f t="shared" si="20"/>
        <v>240</v>
      </c>
      <c r="P264">
        <f t="shared" si="21"/>
        <v>41.38</v>
      </c>
      <c r="Q264" s="10" t="s">
        <v>8298</v>
      </c>
      <c r="R264" t="s">
        <v>8303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263</v>
      </c>
      <c r="C265" s="3" t="s">
        <v>4371</v>
      </c>
      <c r="D265" s="6">
        <v>25000</v>
      </c>
      <c r="E265" s="8">
        <v>29520.27</v>
      </c>
      <c r="F265" t="s">
        <v>8215</v>
      </c>
      <c r="G265" t="s">
        <v>8220</v>
      </c>
      <c r="H265" t="s">
        <v>8241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8258</v>
      </c>
      <c r="O265">
        <f t="shared" si="20"/>
        <v>118</v>
      </c>
      <c r="P265">
        <f t="shared" si="21"/>
        <v>30.65</v>
      </c>
      <c r="Q265" s="10" t="s">
        <v>8298</v>
      </c>
      <c r="R265" t="s">
        <v>8303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264</v>
      </c>
      <c r="C266" s="3" t="s">
        <v>4372</v>
      </c>
      <c r="D266" s="6">
        <v>5000</v>
      </c>
      <c r="E266" s="8">
        <v>5910</v>
      </c>
      <c r="F266" t="s">
        <v>8215</v>
      </c>
      <c r="G266" t="s">
        <v>8220</v>
      </c>
      <c r="H266" t="s">
        <v>8241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8258</v>
      </c>
      <c r="O266">
        <f t="shared" si="20"/>
        <v>118</v>
      </c>
      <c r="P266">
        <f t="shared" si="21"/>
        <v>64.95</v>
      </c>
      <c r="Q266" s="10" t="s">
        <v>8298</v>
      </c>
      <c r="R266" t="s">
        <v>8303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265</v>
      </c>
      <c r="C267" s="3" t="s">
        <v>4373</v>
      </c>
      <c r="D267" s="6">
        <v>5000</v>
      </c>
      <c r="E267" s="8">
        <v>5555</v>
      </c>
      <c r="F267" t="s">
        <v>8215</v>
      </c>
      <c r="G267" t="s">
        <v>8220</v>
      </c>
      <c r="H267" t="s">
        <v>8241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8258</v>
      </c>
      <c r="O267">
        <f t="shared" si="20"/>
        <v>111</v>
      </c>
      <c r="P267">
        <f t="shared" si="21"/>
        <v>95.78</v>
      </c>
      <c r="Q267" s="10" t="s">
        <v>8298</v>
      </c>
      <c r="R267" t="s">
        <v>8303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266</v>
      </c>
      <c r="C268" s="3" t="s">
        <v>4374</v>
      </c>
      <c r="D268" s="6">
        <v>1000</v>
      </c>
      <c r="E268" s="8">
        <v>1455</v>
      </c>
      <c r="F268" t="s">
        <v>8215</v>
      </c>
      <c r="G268" t="s">
        <v>8220</v>
      </c>
      <c r="H268" t="s">
        <v>8241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8258</v>
      </c>
      <c r="O268">
        <f t="shared" si="20"/>
        <v>146</v>
      </c>
      <c r="P268">
        <f t="shared" si="21"/>
        <v>40.42</v>
      </c>
      <c r="Q268" s="10" t="s">
        <v>8298</v>
      </c>
      <c r="R268" t="s">
        <v>8303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267</v>
      </c>
      <c r="C269" s="3" t="s">
        <v>4375</v>
      </c>
      <c r="D269" s="6">
        <v>9850</v>
      </c>
      <c r="E269" s="8">
        <v>12965.44</v>
      </c>
      <c r="F269" t="s">
        <v>8215</v>
      </c>
      <c r="G269" t="s">
        <v>8221</v>
      </c>
      <c r="H269" t="s">
        <v>8242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8258</v>
      </c>
      <c r="O269">
        <f t="shared" si="20"/>
        <v>132</v>
      </c>
      <c r="P269">
        <f t="shared" si="21"/>
        <v>78.58</v>
      </c>
      <c r="Q269" s="10" t="s">
        <v>8298</v>
      </c>
      <c r="R269" t="s">
        <v>8303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268</v>
      </c>
      <c r="C270" s="3" t="s">
        <v>4376</v>
      </c>
      <c r="D270" s="6">
        <v>5000</v>
      </c>
      <c r="E270" s="8">
        <v>5570</v>
      </c>
      <c r="F270" t="s">
        <v>8215</v>
      </c>
      <c r="G270" t="s">
        <v>8220</v>
      </c>
      <c r="H270" t="s">
        <v>8241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8258</v>
      </c>
      <c r="O270">
        <f t="shared" si="20"/>
        <v>111</v>
      </c>
      <c r="P270">
        <f t="shared" si="21"/>
        <v>50.18</v>
      </c>
      <c r="Q270" s="10" t="s">
        <v>8298</v>
      </c>
      <c r="R270" t="s">
        <v>8303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269</v>
      </c>
      <c r="C271" s="3" t="s">
        <v>4377</v>
      </c>
      <c r="D271" s="6">
        <v>100000</v>
      </c>
      <c r="E271" s="8">
        <v>147233.76999999999</v>
      </c>
      <c r="F271" t="s">
        <v>8215</v>
      </c>
      <c r="G271" t="s">
        <v>8222</v>
      </c>
      <c r="H271" t="s">
        <v>8243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8258</v>
      </c>
      <c r="O271">
        <f t="shared" si="20"/>
        <v>147</v>
      </c>
      <c r="P271">
        <f t="shared" si="21"/>
        <v>92.25</v>
      </c>
      <c r="Q271" s="10" t="s">
        <v>8298</v>
      </c>
      <c r="R271" t="s">
        <v>8303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270</v>
      </c>
      <c r="C272" s="3" t="s">
        <v>4378</v>
      </c>
      <c r="D272" s="6">
        <v>2300</v>
      </c>
      <c r="E272" s="8">
        <v>3510</v>
      </c>
      <c r="F272" t="s">
        <v>8215</v>
      </c>
      <c r="G272" t="s">
        <v>8220</v>
      </c>
      <c r="H272" t="s">
        <v>8241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8258</v>
      </c>
      <c r="O272">
        <f t="shared" si="20"/>
        <v>153</v>
      </c>
      <c r="P272">
        <f t="shared" si="21"/>
        <v>57.54</v>
      </c>
      <c r="Q272" s="10" t="s">
        <v>8298</v>
      </c>
      <c r="R272" t="s">
        <v>8303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271</v>
      </c>
      <c r="C273" s="3" t="s">
        <v>4379</v>
      </c>
      <c r="D273" s="6">
        <v>30000</v>
      </c>
      <c r="E273" s="8">
        <v>31404</v>
      </c>
      <c r="F273" t="s">
        <v>8215</v>
      </c>
      <c r="G273" t="s">
        <v>8220</v>
      </c>
      <c r="H273" t="s">
        <v>8241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8258</v>
      </c>
      <c r="O273">
        <f t="shared" si="20"/>
        <v>105</v>
      </c>
      <c r="P273">
        <f t="shared" si="21"/>
        <v>109.42</v>
      </c>
      <c r="Q273" s="10" t="s">
        <v>8298</v>
      </c>
      <c r="R273" t="s">
        <v>8303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272</v>
      </c>
      <c r="C274" s="3" t="s">
        <v>4380</v>
      </c>
      <c r="D274" s="6">
        <v>3000</v>
      </c>
      <c r="E274" s="8">
        <v>5323.01</v>
      </c>
      <c r="F274" t="s">
        <v>8215</v>
      </c>
      <c r="G274" t="s">
        <v>8220</v>
      </c>
      <c r="H274" t="s">
        <v>8241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8258</v>
      </c>
      <c r="O274">
        <f t="shared" si="20"/>
        <v>177</v>
      </c>
      <c r="P274">
        <f t="shared" si="21"/>
        <v>81.89</v>
      </c>
      <c r="Q274" s="10" t="s">
        <v>8298</v>
      </c>
      <c r="R274" t="s">
        <v>8303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273</v>
      </c>
      <c r="C275" s="3" t="s">
        <v>4381</v>
      </c>
      <c r="D275" s="6">
        <v>5000</v>
      </c>
      <c r="E275" s="8">
        <v>5388.79</v>
      </c>
      <c r="F275" t="s">
        <v>8215</v>
      </c>
      <c r="G275" t="s">
        <v>8220</v>
      </c>
      <c r="H275" t="s">
        <v>8241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8258</v>
      </c>
      <c r="O275">
        <f t="shared" si="20"/>
        <v>108</v>
      </c>
      <c r="P275">
        <f t="shared" si="21"/>
        <v>45.67</v>
      </c>
      <c r="Q275" s="10" t="s">
        <v>8298</v>
      </c>
      <c r="R275" t="s">
        <v>8303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274</v>
      </c>
      <c r="C276" s="3" t="s">
        <v>4382</v>
      </c>
      <c r="D276" s="6">
        <v>4000</v>
      </c>
      <c r="E276" s="8">
        <v>6240</v>
      </c>
      <c r="F276" t="s">
        <v>8215</v>
      </c>
      <c r="G276" t="s">
        <v>8220</v>
      </c>
      <c r="H276" t="s">
        <v>8241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8258</v>
      </c>
      <c r="O276">
        <f t="shared" si="20"/>
        <v>156</v>
      </c>
      <c r="P276">
        <f t="shared" si="21"/>
        <v>55.22</v>
      </c>
      <c r="Q276" s="10" t="s">
        <v>8298</v>
      </c>
      <c r="R276" t="s">
        <v>8303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275</v>
      </c>
      <c r="C277" s="3" t="s">
        <v>4383</v>
      </c>
      <c r="D277" s="6">
        <v>20000</v>
      </c>
      <c r="E277" s="8">
        <v>21679</v>
      </c>
      <c r="F277" t="s">
        <v>8215</v>
      </c>
      <c r="G277" t="s">
        <v>8220</v>
      </c>
      <c r="H277" t="s">
        <v>8241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8258</v>
      </c>
      <c r="O277">
        <f t="shared" si="20"/>
        <v>108</v>
      </c>
      <c r="P277">
        <f t="shared" si="21"/>
        <v>65.3</v>
      </c>
      <c r="Q277" s="10" t="s">
        <v>8298</v>
      </c>
      <c r="R277" t="s">
        <v>8303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276</v>
      </c>
      <c r="C278" s="3" t="s">
        <v>4384</v>
      </c>
      <c r="D278" s="6">
        <v>4000</v>
      </c>
      <c r="E278" s="8">
        <v>5904</v>
      </c>
      <c r="F278" t="s">
        <v>8215</v>
      </c>
      <c r="G278" t="s">
        <v>8220</v>
      </c>
      <c r="H278" t="s">
        <v>8241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8258</v>
      </c>
      <c r="O278">
        <f t="shared" si="20"/>
        <v>148</v>
      </c>
      <c r="P278">
        <f t="shared" si="21"/>
        <v>95.23</v>
      </c>
      <c r="Q278" s="10" t="s">
        <v>8298</v>
      </c>
      <c r="R278" t="s">
        <v>8303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277</v>
      </c>
      <c r="C279" s="3" t="s">
        <v>4385</v>
      </c>
      <c r="D279" s="6">
        <v>65000</v>
      </c>
      <c r="E279" s="8">
        <v>71748</v>
      </c>
      <c r="F279" t="s">
        <v>8215</v>
      </c>
      <c r="G279" t="s">
        <v>8220</v>
      </c>
      <c r="H279" t="s">
        <v>8241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8258</v>
      </c>
      <c r="O279">
        <f t="shared" si="20"/>
        <v>110</v>
      </c>
      <c r="P279">
        <f t="shared" si="21"/>
        <v>75.44</v>
      </c>
      <c r="Q279" s="10" t="s">
        <v>8298</v>
      </c>
      <c r="R279" t="s">
        <v>8303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278</v>
      </c>
      <c r="C280" s="3" t="s">
        <v>4386</v>
      </c>
      <c r="D280" s="6">
        <v>27000</v>
      </c>
      <c r="E280" s="8">
        <v>40594</v>
      </c>
      <c r="F280" t="s">
        <v>8215</v>
      </c>
      <c r="G280" t="s">
        <v>8220</v>
      </c>
      <c r="H280" t="s">
        <v>8241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8258</v>
      </c>
      <c r="O280">
        <f t="shared" si="20"/>
        <v>150</v>
      </c>
      <c r="P280">
        <f t="shared" si="21"/>
        <v>97.82</v>
      </c>
      <c r="Q280" s="10" t="s">
        <v>8298</v>
      </c>
      <c r="R280" t="s">
        <v>8303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279</v>
      </c>
      <c r="C281" s="3" t="s">
        <v>4387</v>
      </c>
      <c r="D281" s="6">
        <v>17000</v>
      </c>
      <c r="E281" s="8">
        <v>26744.11</v>
      </c>
      <c r="F281" t="s">
        <v>8215</v>
      </c>
      <c r="G281" t="s">
        <v>8220</v>
      </c>
      <c r="H281" t="s">
        <v>8241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8258</v>
      </c>
      <c r="O281">
        <f t="shared" si="20"/>
        <v>157</v>
      </c>
      <c r="P281">
        <f t="shared" si="21"/>
        <v>87.69</v>
      </c>
      <c r="Q281" s="10" t="s">
        <v>8298</v>
      </c>
      <c r="R281" t="s">
        <v>8303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280</v>
      </c>
      <c r="C282" s="3" t="s">
        <v>4388</v>
      </c>
      <c r="D282" s="6">
        <v>75000</v>
      </c>
      <c r="E282" s="8">
        <v>117108</v>
      </c>
      <c r="F282" t="s">
        <v>8215</v>
      </c>
      <c r="G282" t="s">
        <v>8220</v>
      </c>
      <c r="H282" t="s">
        <v>8241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8258</v>
      </c>
      <c r="O282">
        <f t="shared" si="20"/>
        <v>156</v>
      </c>
      <c r="P282">
        <f t="shared" si="21"/>
        <v>54.75</v>
      </c>
      <c r="Q282" s="10" t="s">
        <v>8298</v>
      </c>
      <c r="R282" t="s">
        <v>8303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281</v>
      </c>
      <c r="C283" s="3" t="s">
        <v>4389</v>
      </c>
      <c r="D283" s="6">
        <v>5500</v>
      </c>
      <c r="E283" s="8">
        <v>6632.32</v>
      </c>
      <c r="F283" t="s">
        <v>8215</v>
      </c>
      <c r="G283" t="s">
        <v>8220</v>
      </c>
      <c r="H283" t="s">
        <v>8241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8258</v>
      </c>
      <c r="O283">
        <f t="shared" si="20"/>
        <v>121</v>
      </c>
      <c r="P283">
        <f t="shared" si="21"/>
        <v>83.95</v>
      </c>
      <c r="Q283" s="10" t="s">
        <v>8298</v>
      </c>
      <c r="R283" t="s">
        <v>8303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282</v>
      </c>
      <c r="C284" s="3" t="s">
        <v>4390</v>
      </c>
      <c r="D284" s="6">
        <v>45000</v>
      </c>
      <c r="E284" s="8">
        <v>45535</v>
      </c>
      <c r="F284" t="s">
        <v>8215</v>
      </c>
      <c r="G284" t="s">
        <v>8220</v>
      </c>
      <c r="H284" t="s">
        <v>8241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8258</v>
      </c>
      <c r="O284">
        <f t="shared" si="20"/>
        <v>101</v>
      </c>
      <c r="P284">
        <f t="shared" si="21"/>
        <v>254.39</v>
      </c>
      <c r="Q284" s="10" t="s">
        <v>8298</v>
      </c>
      <c r="R284" t="s">
        <v>8303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283</v>
      </c>
      <c r="C285" s="3" t="s">
        <v>4391</v>
      </c>
      <c r="D285" s="6">
        <v>18000</v>
      </c>
      <c r="E285" s="8">
        <v>20569.05</v>
      </c>
      <c r="F285" t="s">
        <v>8215</v>
      </c>
      <c r="G285" t="s">
        <v>8220</v>
      </c>
      <c r="H285" t="s">
        <v>8241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8258</v>
      </c>
      <c r="O285">
        <f t="shared" si="20"/>
        <v>114</v>
      </c>
      <c r="P285">
        <f t="shared" si="21"/>
        <v>101.83</v>
      </c>
      <c r="Q285" s="10" t="s">
        <v>8298</v>
      </c>
      <c r="R285" t="s">
        <v>8303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284</v>
      </c>
      <c r="C286" s="3" t="s">
        <v>4392</v>
      </c>
      <c r="D286" s="6">
        <v>40000</v>
      </c>
      <c r="E286" s="8">
        <v>41850.46</v>
      </c>
      <c r="F286" t="s">
        <v>8215</v>
      </c>
      <c r="G286" t="s">
        <v>8220</v>
      </c>
      <c r="H286" t="s">
        <v>8241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8258</v>
      </c>
      <c r="O286">
        <f t="shared" si="20"/>
        <v>105</v>
      </c>
      <c r="P286">
        <f t="shared" si="21"/>
        <v>55.07</v>
      </c>
      <c r="Q286" s="10" t="s">
        <v>8298</v>
      </c>
      <c r="R286" t="s">
        <v>8303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285</v>
      </c>
      <c r="C287" s="3" t="s">
        <v>4393</v>
      </c>
      <c r="D287" s="6">
        <v>14000</v>
      </c>
      <c r="E287" s="8">
        <v>32035.51</v>
      </c>
      <c r="F287" t="s">
        <v>8215</v>
      </c>
      <c r="G287" t="s">
        <v>8220</v>
      </c>
      <c r="H287" t="s">
        <v>8241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8258</v>
      </c>
      <c r="O287">
        <f t="shared" si="20"/>
        <v>229</v>
      </c>
      <c r="P287">
        <f t="shared" si="21"/>
        <v>56.9</v>
      </c>
      <c r="Q287" s="10" t="s">
        <v>8298</v>
      </c>
      <c r="R287" t="s">
        <v>8303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286</v>
      </c>
      <c r="C288" s="3" t="s">
        <v>4394</v>
      </c>
      <c r="D288" s="6">
        <v>15000</v>
      </c>
      <c r="E288" s="8">
        <v>16373</v>
      </c>
      <c r="F288" t="s">
        <v>8215</v>
      </c>
      <c r="G288" t="s">
        <v>8220</v>
      </c>
      <c r="H288" t="s">
        <v>8241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8258</v>
      </c>
      <c r="O288">
        <f t="shared" si="20"/>
        <v>109</v>
      </c>
      <c r="P288">
        <f t="shared" si="21"/>
        <v>121.28</v>
      </c>
      <c r="Q288" s="10" t="s">
        <v>8298</v>
      </c>
      <c r="R288" t="s">
        <v>8303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287</v>
      </c>
      <c r="C289" s="3" t="s">
        <v>4395</v>
      </c>
      <c r="D289" s="6">
        <v>15000</v>
      </c>
      <c r="E289" s="8">
        <v>26445</v>
      </c>
      <c r="F289" t="s">
        <v>8215</v>
      </c>
      <c r="G289" t="s">
        <v>8220</v>
      </c>
      <c r="H289" t="s">
        <v>8241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8258</v>
      </c>
      <c r="O289">
        <f t="shared" si="20"/>
        <v>176</v>
      </c>
      <c r="P289">
        <f t="shared" si="21"/>
        <v>91.19</v>
      </c>
      <c r="Q289" s="10" t="s">
        <v>8298</v>
      </c>
      <c r="R289" t="s">
        <v>8303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288</v>
      </c>
      <c r="C290" s="3" t="s">
        <v>4396</v>
      </c>
      <c r="D290" s="6">
        <v>50000</v>
      </c>
      <c r="E290" s="8">
        <v>51605.31</v>
      </c>
      <c r="F290" t="s">
        <v>8215</v>
      </c>
      <c r="G290" t="s">
        <v>8220</v>
      </c>
      <c r="H290" t="s">
        <v>8241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8258</v>
      </c>
      <c r="O290">
        <f t="shared" si="20"/>
        <v>103</v>
      </c>
      <c r="P290">
        <f t="shared" si="21"/>
        <v>115.45</v>
      </c>
      <c r="Q290" s="10" t="s">
        <v>8298</v>
      </c>
      <c r="R290" t="s">
        <v>8303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289</v>
      </c>
      <c r="C291" s="3" t="s">
        <v>4397</v>
      </c>
      <c r="D291" s="6">
        <v>15000</v>
      </c>
      <c r="E291" s="8">
        <v>15723</v>
      </c>
      <c r="F291" t="s">
        <v>8215</v>
      </c>
      <c r="G291" t="s">
        <v>8221</v>
      </c>
      <c r="H291" t="s">
        <v>8242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8258</v>
      </c>
      <c r="O291">
        <f t="shared" si="20"/>
        <v>105</v>
      </c>
      <c r="P291">
        <f t="shared" si="21"/>
        <v>67.77</v>
      </c>
      <c r="Q291" s="10" t="s">
        <v>8298</v>
      </c>
      <c r="R291" t="s">
        <v>8303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290</v>
      </c>
      <c r="C292" s="3" t="s">
        <v>4398</v>
      </c>
      <c r="D292" s="6">
        <v>4500</v>
      </c>
      <c r="E292" s="8">
        <v>4800.8</v>
      </c>
      <c r="F292" t="s">
        <v>8215</v>
      </c>
      <c r="G292" t="s">
        <v>8220</v>
      </c>
      <c r="H292" t="s">
        <v>8241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8258</v>
      </c>
      <c r="O292">
        <f t="shared" si="20"/>
        <v>107</v>
      </c>
      <c r="P292">
        <f t="shared" si="21"/>
        <v>28.58</v>
      </c>
      <c r="Q292" s="10" t="s">
        <v>8298</v>
      </c>
      <c r="R292" t="s">
        <v>8303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291</v>
      </c>
      <c r="C293" s="3" t="s">
        <v>4399</v>
      </c>
      <c r="D293" s="6">
        <v>5000</v>
      </c>
      <c r="E293" s="8">
        <v>6001</v>
      </c>
      <c r="F293" t="s">
        <v>8215</v>
      </c>
      <c r="G293" t="s">
        <v>8220</v>
      </c>
      <c r="H293" t="s">
        <v>8241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8258</v>
      </c>
      <c r="O293">
        <f t="shared" si="20"/>
        <v>120</v>
      </c>
      <c r="P293">
        <f t="shared" si="21"/>
        <v>46.88</v>
      </c>
      <c r="Q293" s="10" t="s">
        <v>8298</v>
      </c>
      <c r="R293" t="s">
        <v>8303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292</v>
      </c>
      <c r="C294" s="3" t="s">
        <v>4400</v>
      </c>
      <c r="D294" s="6">
        <v>75000</v>
      </c>
      <c r="E294" s="8">
        <v>76130.2</v>
      </c>
      <c r="F294" t="s">
        <v>8215</v>
      </c>
      <c r="G294" t="s">
        <v>8220</v>
      </c>
      <c r="H294" t="s">
        <v>8241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8258</v>
      </c>
      <c r="O294">
        <f t="shared" si="20"/>
        <v>102</v>
      </c>
      <c r="P294">
        <f t="shared" si="21"/>
        <v>154.41999999999999</v>
      </c>
      <c r="Q294" s="10" t="s">
        <v>8298</v>
      </c>
      <c r="R294" t="s">
        <v>8303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293</v>
      </c>
      <c r="C295" s="3" t="s">
        <v>4401</v>
      </c>
      <c r="D295" s="6">
        <v>26000</v>
      </c>
      <c r="E295" s="8">
        <v>26360</v>
      </c>
      <c r="F295" t="s">
        <v>8215</v>
      </c>
      <c r="G295" t="s">
        <v>8220</v>
      </c>
      <c r="H295" t="s">
        <v>8241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8258</v>
      </c>
      <c r="O295">
        <f t="shared" si="20"/>
        <v>101</v>
      </c>
      <c r="P295">
        <f t="shared" si="21"/>
        <v>201.22</v>
      </c>
      <c r="Q295" s="10" t="s">
        <v>8298</v>
      </c>
      <c r="R295" t="s">
        <v>8303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294</v>
      </c>
      <c r="C296" s="3" t="s">
        <v>4402</v>
      </c>
      <c r="D296" s="6">
        <v>5000</v>
      </c>
      <c r="E296" s="8">
        <v>5000</v>
      </c>
      <c r="F296" t="s">
        <v>8215</v>
      </c>
      <c r="G296" t="s">
        <v>8220</v>
      </c>
      <c r="H296" t="s">
        <v>8241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8258</v>
      </c>
      <c r="O296">
        <f t="shared" si="20"/>
        <v>100</v>
      </c>
      <c r="P296">
        <f t="shared" si="21"/>
        <v>100</v>
      </c>
      <c r="Q296" s="10" t="s">
        <v>8298</v>
      </c>
      <c r="R296" t="s">
        <v>8303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295</v>
      </c>
      <c r="C297" s="3" t="s">
        <v>4403</v>
      </c>
      <c r="D297" s="6">
        <v>50000</v>
      </c>
      <c r="E297" s="8">
        <v>66554.559999999998</v>
      </c>
      <c r="F297" t="s">
        <v>8215</v>
      </c>
      <c r="G297" t="s">
        <v>8220</v>
      </c>
      <c r="H297" t="s">
        <v>8241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8258</v>
      </c>
      <c r="O297">
        <f t="shared" si="20"/>
        <v>133</v>
      </c>
      <c r="P297">
        <f t="shared" si="21"/>
        <v>100.08</v>
      </c>
      <c r="Q297" s="10" t="s">
        <v>8298</v>
      </c>
      <c r="R297" t="s">
        <v>8303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296</v>
      </c>
      <c r="C298" s="3" t="s">
        <v>4404</v>
      </c>
      <c r="D298" s="6">
        <v>25000</v>
      </c>
      <c r="E298" s="8">
        <v>29681.55</v>
      </c>
      <c r="F298" t="s">
        <v>8215</v>
      </c>
      <c r="G298" t="s">
        <v>8220</v>
      </c>
      <c r="H298" t="s">
        <v>8241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8258</v>
      </c>
      <c r="O298">
        <f t="shared" si="20"/>
        <v>119</v>
      </c>
      <c r="P298">
        <f t="shared" si="21"/>
        <v>230.09</v>
      </c>
      <c r="Q298" s="10" t="s">
        <v>8298</v>
      </c>
      <c r="R298" t="s">
        <v>8303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297</v>
      </c>
      <c r="C299" s="3" t="s">
        <v>4405</v>
      </c>
      <c r="D299" s="6">
        <v>20000</v>
      </c>
      <c r="E299" s="8">
        <v>20128</v>
      </c>
      <c r="F299" t="s">
        <v>8215</v>
      </c>
      <c r="G299" t="s">
        <v>8220</v>
      </c>
      <c r="H299" t="s">
        <v>8241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8258</v>
      </c>
      <c r="O299">
        <f t="shared" si="20"/>
        <v>101</v>
      </c>
      <c r="P299">
        <f t="shared" si="21"/>
        <v>141.75</v>
      </c>
      <c r="Q299" s="10" t="s">
        <v>8298</v>
      </c>
      <c r="R299" t="s">
        <v>8303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298</v>
      </c>
      <c r="C300" s="3" t="s">
        <v>4406</v>
      </c>
      <c r="D300" s="6">
        <v>126000</v>
      </c>
      <c r="E300" s="8">
        <v>137254.84</v>
      </c>
      <c r="F300" t="s">
        <v>8215</v>
      </c>
      <c r="G300" t="s">
        <v>8220</v>
      </c>
      <c r="H300" t="s">
        <v>8241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8258</v>
      </c>
      <c r="O300">
        <f t="shared" si="20"/>
        <v>109</v>
      </c>
      <c r="P300">
        <f t="shared" si="21"/>
        <v>56.34</v>
      </c>
      <c r="Q300" s="10" t="s">
        <v>8298</v>
      </c>
      <c r="R300" t="s">
        <v>8303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299</v>
      </c>
      <c r="C301" s="3" t="s">
        <v>4407</v>
      </c>
      <c r="D301" s="6">
        <v>10000</v>
      </c>
      <c r="E301" s="8">
        <v>17895.25</v>
      </c>
      <c r="F301" t="s">
        <v>8215</v>
      </c>
      <c r="G301" t="s">
        <v>8220</v>
      </c>
      <c r="H301" t="s">
        <v>8241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8258</v>
      </c>
      <c r="O301">
        <f t="shared" si="20"/>
        <v>179</v>
      </c>
      <c r="P301">
        <f t="shared" si="21"/>
        <v>73.34</v>
      </c>
      <c r="Q301" s="10" t="s">
        <v>8298</v>
      </c>
      <c r="R301" t="s">
        <v>8303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300</v>
      </c>
      <c r="C302" s="3" t="s">
        <v>4408</v>
      </c>
      <c r="D302" s="6">
        <v>25000</v>
      </c>
      <c r="E302" s="8">
        <v>25430.66</v>
      </c>
      <c r="F302" t="s">
        <v>8215</v>
      </c>
      <c r="G302" t="s">
        <v>8220</v>
      </c>
      <c r="H302" t="s">
        <v>8241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8258</v>
      </c>
      <c r="O302">
        <f t="shared" si="20"/>
        <v>102</v>
      </c>
      <c r="P302">
        <f t="shared" si="21"/>
        <v>85.34</v>
      </c>
      <c r="Q302" s="10" t="s">
        <v>8298</v>
      </c>
      <c r="R302" t="s">
        <v>8303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301</v>
      </c>
      <c r="C303" s="3" t="s">
        <v>4409</v>
      </c>
      <c r="D303" s="6">
        <v>13000</v>
      </c>
      <c r="E303" s="8">
        <v>15435.55</v>
      </c>
      <c r="F303" t="s">
        <v>8215</v>
      </c>
      <c r="G303" t="s">
        <v>8220</v>
      </c>
      <c r="H303" t="s">
        <v>8241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8258</v>
      </c>
      <c r="O303">
        <f t="shared" si="20"/>
        <v>119</v>
      </c>
      <c r="P303">
        <f t="shared" si="21"/>
        <v>61.5</v>
      </c>
      <c r="Q303" s="10" t="s">
        <v>8298</v>
      </c>
      <c r="R303" t="s">
        <v>8303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302</v>
      </c>
      <c r="C304" s="3" t="s">
        <v>4410</v>
      </c>
      <c r="D304" s="6">
        <v>10000</v>
      </c>
      <c r="E304" s="8">
        <v>10046</v>
      </c>
      <c r="F304" t="s">
        <v>8215</v>
      </c>
      <c r="G304" t="s">
        <v>8220</v>
      </c>
      <c r="H304" t="s">
        <v>8241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8258</v>
      </c>
      <c r="O304">
        <f t="shared" si="20"/>
        <v>100</v>
      </c>
      <c r="P304">
        <f t="shared" si="21"/>
        <v>93.02</v>
      </c>
      <c r="Q304" s="10" t="s">
        <v>8298</v>
      </c>
      <c r="R304" t="s">
        <v>8303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303</v>
      </c>
      <c r="C305" s="3" t="s">
        <v>4411</v>
      </c>
      <c r="D305" s="6">
        <v>3000</v>
      </c>
      <c r="E305" s="8">
        <v>4124</v>
      </c>
      <c r="F305" t="s">
        <v>8215</v>
      </c>
      <c r="G305" t="s">
        <v>8220</v>
      </c>
      <c r="H305" t="s">
        <v>8241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8258</v>
      </c>
      <c r="O305">
        <f t="shared" si="20"/>
        <v>137</v>
      </c>
      <c r="P305">
        <f t="shared" si="21"/>
        <v>50.29</v>
      </c>
      <c r="Q305" s="10" t="s">
        <v>8298</v>
      </c>
      <c r="R305" t="s">
        <v>8303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304</v>
      </c>
      <c r="C306" s="3" t="s">
        <v>4412</v>
      </c>
      <c r="D306" s="6">
        <v>3400</v>
      </c>
      <c r="E306" s="8">
        <v>7876</v>
      </c>
      <c r="F306" t="s">
        <v>8215</v>
      </c>
      <c r="G306" t="s">
        <v>8220</v>
      </c>
      <c r="H306" t="s">
        <v>8241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8258</v>
      </c>
      <c r="O306">
        <f t="shared" si="20"/>
        <v>232</v>
      </c>
      <c r="P306">
        <f t="shared" si="21"/>
        <v>106.43</v>
      </c>
      <c r="Q306" s="10" t="s">
        <v>8298</v>
      </c>
      <c r="R306" t="s">
        <v>8303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305</v>
      </c>
      <c r="C307" s="3" t="s">
        <v>4413</v>
      </c>
      <c r="D307" s="6">
        <v>7500</v>
      </c>
      <c r="E307" s="8">
        <v>9775</v>
      </c>
      <c r="F307" t="s">
        <v>8215</v>
      </c>
      <c r="G307" t="s">
        <v>8220</v>
      </c>
      <c r="H307" t="s">
        <v>8241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8258</v>
      </c>
      <c r="O307">
        <f t="shared" si="20"/>
        <v>130</v>
      </c>
      <c r="P307">
        <f t="shared" si="21"/>
        <v>51.72</v>
      </c>
      <c r="Q307" s="10" t="s">
        <v>8298</v>
      </c>
      <c r="R307" t="s">
        <v>8303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306</v>
      </c>
      <c r="C308" s="3" t="s">
        <v>4414</v>
      </c>
      <c r="D308" s="6">
        <v>1000</v>
      </c>
      <c r="E308" s="8">
        <v>2929</v>
      </c>
      <c r="F308" t="s">
        <v>8215</v>
      </c>
      <c r="G308" t="s">
        <v>8220</v>
      </c>
      <c r="H308" t="s">
        <v>8241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8258</v>
      </c>
      <c r="O308">
        <f t="shared" si="20"/>
        <v>293</v>
      </c>
      <c r="P308">
        <f t="shared" si="21"/>
        <v>36.61</v>
      </c>
      <c r="Q308" s="10" t="s">
        <v>8298</v>
      </c>
      <c r="R308" t="s">
        <v>8303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307</v>
      </c>
      <c r="C309" s="3" t="s">
        <v>4415</v>
      </c>
      <c r="D309" s="6">
        <v>22000</v>
      </c>
      <c r="E309" s="8">
        <v>24490</v>
      </c>
      <c r="F309" t="s">
        <v>8215</v>
      </c>
      <c r="G309" t="s">
        <v>8220</v>
      </c>
      <c r="H309" t="s">
        <v>8241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8258</v>
      </c>
      <c r="O309">
        <f t="shared" si="20"/>
        <v>111</v>
      </c>
      <c r="P309">
        <f t="shared" si="21"/>
        <v>42.52</v>
      </c>
      <c r="Q309" s="10" t="s">
        <v>8298</v>
      </c>
      <c r="R309" t="s">
        <v>8303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308</v>
      </c>
      <c r="C310" s="3" t="s">
        <v>4416</v>
      </c>
      <c r="D310" s="6">
        <v>12000</v>
      </c>
      <c r="E310" s="8">
        <v>12668</v>
      </c>
      <c r="F310" t="s">
        <v>8215</v>
      </c>
      <c r="G310" t="s">
        <v>8220</v>
      </c>
      <c r="H310" t="s">
        <v>8241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8258</v>
      </c>
      <c r="O310">
        <f t="shared" si="20"/>
        <v>106</v>
      </c>
      <c r="P310">
        <f t="shared" si="21"/>
        <v>62.71</v>
      </c>
      <c r="Q310" s="10" t="s">
        <v>8298</v>
      </c>
      <c r="R310" t="s">
        <v>8303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309</v>
      </c>
      <c r="C311" s="3" t="s">
        <v>4417</v>
      </c>
      <c r="D311" s="6">
        <v>18000</v>
      </c>
      <c r="E311" s="8">
        <v>21410</v>
      </c>
      <c r="F311" t="s">
        <v>8215</v>
      </c>
      <c r="G311" t="s">
        <v>8220</v>
      </c>
      <c r="H311" t="s">
        <v>8241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8258</v>
      </c>
      <c r="O311">
        <f t="shared" si="20"/>
        <v>119</v>
      </c>
      <c r="P311">
        <f t="shared" si="21"/>
        <v>89.96</v>
      </c>
      <c r="Q311" s="10" t="s">
        <v>8298</v>
      </c>
      <c r="R311" t="s">
        <v>8303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310</v>
      </c>
      <c r="C312" s="3" t="s">
        <v>4418</v>
      </c>
      <c r="D312" s="6">
        <v>1000</v>
      </c>
      <c r="E312" s="8">
        <v>1041.29</v>
      </c>
      <c r="F312" t="s">
        <v>8215</v>
      </c>
      <c r="G312" t="s">
        <v>8220</v>
      </c>
      <c r="H312" t="s">
        <v>8241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8258</v>
      </c>
      <c r="O312">
        <f t="shared" si="20"/>
        <v>104</v>
      </c>
      <c r="P312">
        <f t="shared" si="21"/>
        <v>28.92</v>
      </c>
      <c r="Q312" s="10" t="s">
        <v>8298</v>
      </c>
      <c r="R312" t="s">
        <v>8303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311</v>
      </c>
      <c r="C313" s="3" t="s">
        <v>4419</v>
      </c>
      <c r="D313" s="6">
        <v>20000</v>
      </c>
      <c r="E313" s="8">
        <v>20820.330000000002</v>
      </c>
      <c r="F313" t="s">
        <v>8215</v>
      </c>
      <c r="G313" t="s">
        <v>8220</v>
      </c>
      <c r="H313" t="s">
        <v>8241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8258</v>
      </c>
      <c r="O313">
        <f t="shared" si="20"/>
        <v>104</v>
      </c>
      <c r="P313">
        <f t="shared" si="21"/>
        <v>138.80000000000001</v>
      </c>
      <c r="Q313" s="10" t="s">
        <v>8298</v>
      </c>
      <c r="R313" t="s">
        <v>8303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312</v>
      </c>
      <c r="C314" s="3" t="s">
        <v>4420</v>
      </c>
      <c r="D314" s="6">
        <v>8000</v>
      </c>
      <c r="E314" s="8">
        <v>8950</v>
      </c>
      <c r="F314" t="s">
        <v>8215</v>
      </c>
      <c r="G314" t="s">
        <v>8220</v>
      </c>
      <c r="H314" t="s">
        <v>8241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8258</v>
      </c>
      <c r="O314">
        <f t="shared" si="20"/>
        <v>112</v>
      </c>
      <c r="P314">
        <f t="shared" si="21"/>
        <v>61.3</v>
      </c>
      <c r="Q314" s="10" t="s">
        <v>8298</v>
      </c>
      <c r="R314" t="s">
        <v>8303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313</v>
      </c>
      <c r="C315" s="3" t="s">
        <v>4421</v>
      </c>
      <c r="D315" s="6">
        <v>17000</v>
      </c>
      <c r="E315" s="8">
        <v>17805</v>
      </c>
      <c r="F315" t="s">
        <v>8215</v>
      </c>
      <c r="G315" t="s">
        <v>8220</v>
      </c>
      <c r="H315" t="s">
        <v>8241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8258</v>
      </c>
      <c r="O315">
        <f t="shared" si="20"/>
        <v>105</v>
      </c>
      <c r="P315">
        <f t="shared" si="21"/>
        <v>80.2</v>
      </c>
      <c r="Q315" s="10" t="s">
        <v>8298</v>
      </c>
      <c r="R315" t="s">
        <v>8303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314</v>
      </c>
      <c r="C316" s="3" t="s">
        <v>4422</v>
      </c>
      <c r="D316" s="6">
        <v>1000</v>
      </c>
      <c r="E316" s="8">
        <v>3851.5</v>
      </c>
      <c r="F316" t="s">
        <v>8215</v>
      </c>
      <c r="G316" t="s">
        <v>8220</v>
      </c>
      <c r="H316" t="s">
        <v>8241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8258</v>
      </c>
      <c r="O316">
        <f t="shared" si="20"/>
        <v>385</v>
      </c>
      <c r="P316">
        <f t="shared" si="21"/>
        <v>32.1</v>
      </c>
      <c r="Q316" s="10" t="s">
        <v>8298</v>
      </c>
      <c r="R316" t="s">
        <v>8303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315</v>
      </c>
      <c r="C317" s="3" t="s">
        <v>4423</v>
      </c>
      <c r="D317" s="6">
        <v>25000</v>
      </c>
      <c r="E317" s="8">
        <v>25312</v>
      </c>
      <c r="F317" t="s">
        <v>8215</v>
      </c>
      <c r="G317" t="s">
        <v>8220</v>
      </c>
      <c r="H317" t="s">
        <v>8241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8258</v>
      </c>
      <c r="O317">
        <f t="shared" si="20"/>
        <v>101</v>
      </c>
      <c r="P317">
        <f t="shared" si="21"/>
        <v>200.89</v>
      </c>
      <c r="Q317" s="10" t="s">
        <v>8298</v>
      </c>
      <c r="R317" t="s">
        <v>8303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316</v>
      </c>
      <c r="C318" s="3" t="s">
        <v>4424</v>
      </c>
      <c r="D318" s="6">
        <v>15000</v>
      </c>
      <c r="E318" s="8">
        <v>17066</v>
      </c>
      <c r="F318" t="s">
        <v>8215</v>
      </c>
      <c r="G318" t="s">
        <v>8225</v>
      </c>
      <c r="H318" t="s">
        <v>8246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8258</v>
      </c>
      <c r="O318">
        <f t="shared" si="20"/>
        <v>114</v>
      </c>
      <c r="P318">
        <f t="shared" si="21"/>
        <v>108.01</v>
      </c>
      <c r="Q318" s="10" t="s">
        <v>8298</v>
      </c>
      <c r="R318" t="s">
        <v>8303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317</v>
      </c>
      <c r="C319" s="3" t="s">
        <v>4425</v>
      </c>
      <c r="D319" s="6">
        <v>30000</v>
      </c>
      <c r="E319" s="8">
        <v>30241</v>
      </c>
      <c r="F319" t="s">
        <v>8215</v>
      </c>
      <c r="G319" t="s">
        <v>8220</v>
      </c>
      <c r="H319" t="s">
        <v>8241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8258</v>
      </c>
      <c r="O319">
        <f t="shared" si="20"/>
        <v>101</v>
      </c>
      <c r="P319">
        <f t="shared" si="21"/>
        <v>95.7</v>
      </c>
      <c r="Q319" s="10" t="s">
        <v>8298</v>
      </c>
      <c r="R319" t="s">
        <v>8303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318</v>
      </c>
      <c r="C320" s="3" t="s">
        <v>4426</v>
      </c>
      <c r="D320" s="6">
        <v>5000</v>
      </c>
      <c r="E320" s="8">
        <v>14166</v>
      </c>
      <c r="F320" t="s">
        <v>8215</v>
      </c>
      <c r="G320" t="s">
        <v>8220</v>
      </c>
      <c r="H320" t="s">
        <v>8241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8258</v>
      </c>
      <c r="O320">
        <f t="shared" si="20"/>
        <v>283</v>
      </c>
      <c r="P320">
        <f t="shared" si="21"/>
        <v>49.88</v>
      </c>
      <c r="Q320" s="10" t="s">
        <v>8298</v>
      </c>
      <c r="R320" t="s">
        <v>8303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319</v>
      </c>
      <c r="C321" s="3" t="s">
        <v>4427</v>
      </c>
      <c r="D321" s="6">
        <v>5000</v>
      </c>
      <c r="E321" s="8">
        <v>5634</v>
      </c>
      <c r="F321" t="s">
        <v>8215</v>
      </c>
      <c r="G321" t="s">
        <v>8220</v>
      </c>
      <c r="H321" t="s">
        <v>8241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8258</v>
      </c>
      <c r="O321">
        <f t="shared" si="20"/>
        <v>113</v>
      </c>
      <c r="P321">
        <f t="shared" si="21"/>
        <v>110.47</v>
      </c>
      <c r="Q321" s="10" t="s">
        <v>8298</v>
      </c>
      <c r="R321" t="s">
        <v>8303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320</v>
      </c>
      <c r="C322" s="3" t="s">
        <v>4428</v>
      </c>
      <c r="D322" s="6">
        <v>20000</v>
      </c>
      <c r="E322" s="8">
        <v>21316</v>
      </c>
      <c r="F322" t="s">
        <v>8215</v>
      </c>
      <c r="G322" t="s">
        <v>8221</v>
      </c>
      <c r="H322" t="s">
        <v>8242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8258</v>
      </c>
      <c r="O322">
        <f t="shared" ref="O322:O385" si="25">ROUND(E322/D322*100,0)</f>
        <v>107</v>
      </c>
      <c r="P322">
        <f t="shared" si="21"/>
        <v>134.91</v>
      </c>
      <c r="Q322" s="10" t="s">
        <v>8298</v>
      </c>
      <c r="R322" t="s">
        <v>8303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321</v>
      </c>
      <c r="C323" s="3" t="s">
        <v>4429</v>
      </c>
      <c r="D323" s="6">
        <v>35000</v>
      </c>
      <c r="E323" s="8">
        <v>35932</v>
      </c>
      <c r="F323" t="s">
        <v>8215</v>
      </c>
      <c r="G323" t="s">
        <v>8232</v>
      </c>
      <c r="H323" t="s">
        <v>8244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8258</v>
      </c>
      <c r="O323">
        <f t="shared" si="25"/>
        <v>103</v>
      </c>
      <c r="P323">
        <f t="shared" ref="P323:P386" si="26">IFERROR(ROUND(E323/L323,2),0)</f>
        <v>106.62</v>
      </c>
      <c r="Q323" s="10" t="s">
        <v>8298</v>
      </c>
      <c r="R323" t="s">
        <v>8303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322</v>
      </c>
      <c r="C324" s="3" t="s">
        <v>4430</v>
      </c>
      <c r="D324" s="6">
        <v>25000</v>
      </c>
      <c r="E324" s="8">
        <v>26978</v>
      </c>
      <c r="F324" t="s">
        <v>8215</v>
      </c>
      <c r="G324" t="s">
        <v>8220</v>
      </c>
      <c r="H324" t="s">
        <v>8241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8258</v>
      </c>
      <c r="O324">
        <f t="shared" si="25"/>
        <v>108</v>
      </c>
      <c r="P324">
        <f t="shared" si="26"/>
        <v>145.04</v>
      </c>
      <c r="Q324" s="10" t="s">
        <v>8298</v>
      </c>
      <c r="R324" t="s">
        <v>8303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323</v>
      </c>
      <c r="C325" s="3" t="s">
        <v>4431</v>
      </c>
      <c r="D325" s="6">
        <v>5400</v>
      </c>
      <c r="E325" s="8">
        <v>6646</v>
      </c>
      <c r="F325" t="s">
        <v>8215</v>
      </c>
      <c r="G325" t="s">
        <v>8220</v>
      </c>
      <c r="H325" t="s">
        <v>8241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8258</v>
      </c>
      <c r="O325">
        <f t="shared" si="25"/>
        <v>123</v>
      </c>
      <c r="P325">
        <f t="shared" si="26"/>
        <v>114.59</v>
      </c>
      <c r="Q325" s="10" t="s">
        <v>8298</v>
      </c>
      <c r="R325" t="s">
        <v>8303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324</v>
      </c>
      <c r="C326" s="3" t="s">
        <v>4432</v>
      </c>
      <c r="D326" s="6">
        <v>8500</v>
      </c>
      <c r="E326" s="8">
        <v>8636</v>
      </c>
      <c r="F326" t="s">
        <v>8215</v>
      </c>
      <c r="G326" t="s">
        <v>8220</v>
      </c>
      <c r="H326" t="s">
        <v>8241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8258</v>
      </c>
      <c r="O326">
        <f t="shared" si="25"/>
        <v>102</v>
      </c>
      <c r="P326">
        <f t="shared" si="26"/>
        <v>105.32</v>
      </c>
      <c r="Q326" s="10" t="s">
        <v>8298</v>
      </c>
      <c r="R326" t="s">
        <v>8303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325</v>
      </c>
      <c r="C327" s="3" t="s">
        <v>4433</v>
      </c>
      <c r="D327" s="6">
        <v>50000</v>
      </c>
      <c r="E327" s="8">
        <v>52198</v>
      </c>
      <c r="F327" t="s">
        <v>8215</v>
      </c>
      <c r="G327" t="s">
        <v>8220</v>
      </c>
      <c r="H327" t="s">
        <v>8241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8258</v>
      </c>
      <c r="O327">
        <f t="shared" si="25"/>
        <v>104</v>
      </c>
      <c r="P327">
        <f t="shared" si="26"/>
        <v>70.92</v>
      </c>
      <c r="Q327" s="10" t="s">
        <v>8298</v>
      </c>
      <c r="R327" t="s">
        <v>8303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326</v>
      </c>
      <c r="C328" s="3" t="s">
        <v>4434</v>
      </c>
      <c r="D328" s="6">
        <v>150000</v>
      </c>
      <c r="E328" s="8">
        <v>169394.6</v>
      </c>
      <c r="F328" t="s">
        <v>8215</v>
      </c>
      <c r="G328" t="s">
        <v>8220</v>
      </c>
      <c r="H328" t="s">
        <v>8241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8258</v>
      </c>
      <c r="O328">
        <f t="shared" si="25"/>
        <v>113</v>
      </c>
      <c r="P328">
        <f t="shared" si="26"/>
        <v>147.16999999999999</v>
      </c>
      <c r="Q328" s="10" t="s">
        <v>8298</v>
      </c>
      <c r="R328" t="s">
        <v>8303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327</v>
      </c>
      <c r="C329" s="3" t="s">
        <v>4435</v>
      </c>
      <c r="D329" s="6">
        <v>4000</v>
      </c>
      <c r="E329" s="8">
        <v>5456</v>
      </c>
      <c r="F329" t="s">
        <v>8215</v>
      </c>
      <c r="G329" t="s">
        <v>8220</v>
      </c>
      <c r="H329" t="s">
        <v>8241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8258</v>
      </c>
      <c r="O329">
        <f t="shared" si="25"/>
        <v>136</v>
      </c>
      <c r="P329">
        <f t="shared" si="26"/>
        <v>160.47</v>
      </c>
      <c r="Q329" s="10" t="s">
        <v>8298</v>
      </c>
      <c r="R329" t="s">
        <v>8303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328</v>
      </c>
      <c r="C330" s="3" t="s">
        <v>4436</v>
      </c>
      <c r="D330" s="6">
        <v>75000</v>
      </c>
      <c r="E330" s="8">
        <v>77710.8</v>
      </c>
      <c r="F330" t="s">
        <v>8215</v>
      </c>
      <c r="G330" t="s">
        <v>8220</v>
      </c>
      <c r="H330" t="s">
        <v>8241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8258</v>
      </c>
      <c r="O330">
        <f t="shared" si="25"/>
        <v>104</v>
      </c>
      <c r="P330">
        <f t="shared" si="26"/>
        <v>156.05000000000001</v>
      </c>
      <c r="Q330" s="10" t="s">
        <v>8298</v>
      </c>
      <c r="R330" t="s">
        <v>8303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329</v>
      </c>
      <c r="C331" s="3" t="s">
        <v>4437</v>
      </c>
      <c r="D331" s="6">
        <v>10000</v>
      </c>
      <c r="E331" s="8">
        <v>10550</v>
      </c>
      <c r="F331" t="s">
        <v>8215</v>
      </c>
      <c r="G331" t="s">
        <v>8220</v>
      </c>
      <c r="H331" t="s">
        <v>8241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8258</v>
      </c>
      <c r="O331">
        <f t="shared" si="25"/>
        <v>106</v>
      </c>
      <c r="P331">
        <f t="shared" si="26"/>
        <v>63.17</v>
      </c>
      <c r="Q331" s="10" t="s">
        <v>8298</v>
      </c>
      <c r="R331" t="s">
        <v>8303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330</v>
      </c>
      <c r="C332" s="3" t="s">
        <v>4438</v>
      </c>
      <c r="D332" s="6">
        <v>35000</v>
      </c>
      <c r="E332" s="8">
        <v>35640</v>
      </c>
      <c r="F332" t="s">
        <v>8215</v>
      </c>
      <c r="G332" t="s">
        <v>8220</v>
      </c>
      <c r="H332" t="s">
        <v>8241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8258</v>
      </c>
      <c r="O332">
        <f t="shared" si="25"/>
        <v>102</v>
      </c>
      <c r="P332">
        <f t="shared" si="26"/>
        <v>104.82</v>
      </c>
      <c r="Q332" s="10" t="s">
        <v>8298</v>
      </c>
      <c r="R332" t="s">
        <v>8303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331</v>
      </c>
      <c r="C333" s="3" t="s">
        <v>4439</v>
      </c>
      <c r="D333" s="6">
        <v>40000</v>
      </c>
      <c r="E333" s="8">
        <v>42642</v>
      </c>
      <c r="F333" t="s">
        <v>8215</v>
      </c>
      <c r="G333" t="s">
        <v>8220</v>
      </c>
      <c r="H333" t="s">
        <v>8241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8258</v>
      </c>
      <c r="O333">
        <f t="shared" si="25"/>
        <v>107</v>
      </c>
      <c r="P333">
        <f t="shared" si="26"/>
        <v>97.36</v>
      </c>
      <c r="Q333" s="10" t="s">
        <v>8298</v>
      </c>
      <c r="R333" t="s">
        <v>8303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332</v>
      </c>
      <c r="C334" s="3" t="s">
        <v>4440</v>
      </c>
      <c r="D334" s="6">
        <v>100000</v>
      </c>
      <c r="E334" s="8">
        <v>113015</v>
      </c>
      <c r="F334" t="s">
        <v>8215</v>
      </c>
      <c r="G334" t="s">
        <v>8220</v>
      </c>
      <c r="H334" t="s">
        <v>8241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8258</v>
      </c>
      <c r="O334">
        <f t="shared" si="25"/>
        <v>113</v>
      </c>
      <c r="P334">
        <f t="shared" si="26"/>
        <v>203.63</v>
      </c>
      <c r="Q334" s="10" t="s">
        <v>8298</v>
      </c>
      <c r="R334" t="s">
        <v>8303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333</v>
      </c>
      <c r="C335" s="3" t="s">
        <v>4441</v>
      </c>
      <c r="D335" s="6">
        <v>40000</v>
      </c>
      <c r="E335" s="8">
        <v>50091</v>
      </c>
      <c r="F335" t="s">
        <v>8215</v>
      </c>
      <c r="G335" t="s">
        <v>8220</v>
      </c>
      <c r="H335" t="s">
        <v>8241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8258</v>
      </c>
      <c r="O335">
        <f t="shared" si="25"/>
        <v>125</v>
      </c>
      <c r="P335">
        <f t="shared" si="26"/>
        <v>188.31</v>
      </c>
      <c r="Q335" s="10" t="s">
        <v>8298</v>
      </c>
      <c r="R335" t="s">
        <v>8303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334</v>
      </c>
      <c r="C336" s="3" t="s">
        <v>4442</v>
      </c>
      <c r="D336" s="6">
        <v>10000</v>
      </c>
      <c r="E336" s="8">
        <v>10119</v>
      </c>
      <c r="F336" t="s">
        <v>8215</v>
      </c>
      <c r="G336" t="s">
        <v>8220</v>
      </c>
      <c r="H336" t="s">
        <v>8241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8258</v>
      </c>
      <c r="O336">
        <f t="shared" si="25"/>
        <v>101</v>
      </c>
      <c r="P336">
        <f t="shared" si="26"/>
        <v>146.65</v>
      </c>
      <c r="Q336" s="10" t="s">
        <v>8298</v>
      </c>
      <c r="R336" t="s">
        <v>8303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335</v>
      </c>
      <c r="C337" s="3" t="s">
        <v>4443</v>
      </c>
      <c r="D337" s="6">
        <v>8500</v>
      </c>
      <c r="E337" s="8">
        <v>8735</v>
      </c>
      <c r="F337" t="s">
        <v>8215</v>
      </c>
      <c r="G337" t="s">
        <v>8220</v>
      </c>
      <c r="H337" t="s">
        <v>8241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8258</v>
      </c>
      <c r="O337">
        <f t="shared" si="25"/>
        <v>103</v>
      </c>
      <c r="P337">
        <f t="shared" si="26"/>
        <v>109.19</v>
      </c>
      <c r="Q337" s="10" t="s">
        <v>8298</v>
      </c>
      <c r="R337" t="s">
        <v>8303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336</v>
      </c>
      <c r="C338" s="3" t="s">
        <v>4444</v>
      </c>
      <c r="D338" s="6">
        <v>25000</v>
      </c>
      <c r="E338" s="8">
        <v>29209.78</v>
      </c>
      <c r="F338" t="s">
        <v>8215</v>
      </c>
      <c r="G338" t="s">
        <v>8220</v>
      </c>
      <c r="H338" t="s">
        <v>8241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8258</v>
      </c>
      <c r="O338">
        <f t="shared" si="25"/>
        <v>117</v>
      </c>
      <c r="P338">
        <f t="shared" si="26"/>
        <v>59.25</v>
      </c>
      <c r="Q338" s="10" t="s">
        <v>8298</v>
      </c>
      <c r="R338" t="s">
        <v>8303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337</v>
      </c>
      <c r="C339" s="3" t="s">
        <v>4445</v>
      </c>
      <c r="D339" s="6">
        <v>3000</v>
      </c>
      <c r="E339" s="8">
        <v>3035.05</v>
      </c>
      <c r="F339" t="s">
        <v>8215</v>
      </c>
      <c r="G339" t="s">
        <v>8220</v>
      </c>
      <c r="H339" t="s">
        <v>8241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8258</v>
      </c>
      <c r="O339">
        <f t="shared" si="25"/>
        <v>101</v>
      </c>
      <c r="P339">
        <f t="shared" si="26"/>
        <v>97.9</v>
      </c>
      <c r="Q339" s="10" t="s">
        <v>8298</v>
      </c>
      <c r="R339" t="s">
        <v>8303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338</v>
      </c>
      <c r="C340" s="3" t="s">
        <v>4446</v>
      </c>
      <c r="D340" s="6">
        <v>15000</v>
      </c>
      <c r="E340" s="8">
        <v>16520.04</v>
      </c>
      <c r="F340" t="s">
        <v>8215</v>
      </c>
      <c r="G340" t="s">
        <v>8220</v>
      </c>
      <c r="H340" t="s">
        <v>8241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8258</v>
      </c>
      <c r="O340">
        <f t="shared" si="25"/>
        <v>110</v>
      </c>
      <c r="P340">
        <f t="shared" si="26"/>
        <v>70</v>
      </c>
      <c r="Q340" s="10" t="s">
        <v>8298</v>
      </c>
      <c r="R340" t="s">
        <v>8303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339</v>
      </c>
      <c r="C341" s="3" t="s">
        <v>4447</v>
      </c>
      <c r="D341" s="6">
        <v>6000</v>
      </c>
      <c r="E341" s="8">
        <v>6485</v>
      </c>
      <c r="F341" t="s">
        <v>8215</v>
      </c>
      <c r="G341" t="s">
        <v>8220</v>
      </c>
      <c r="H341" t="s">
        <v>8241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8258</v>
      </c>
      <c r="O341">
        <f t="shared" si="25"/>
        <v>108</v>
      </c>
      <c r="P341">
        <f t="shared" si="26"/>
        <v>72.87</v>
      </c>
      <c r="Q341" s="10" t="s">
        <v>8298</v>
      </c>
      <c r="R341" t="s">
        <v>8303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340</v>
      </c>
      <c r="C342" s="3" t="s">
        <v>4448</v>
      </c>
      <c r="D342" s="6">
        <v>35000</v>
      </c>
      <c r="E342" s="8">
        <v>43758</v>
      </c>
      <c r="F342" t="s">
        <v>8215</v>
      </c>
      <c r="G342" t="s">
        <v>8220</v>
      </c>
      <c r="H342" t="s">
        <v>8241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8258</v>
      </c>
      <c r="O342">
        <f t="shared" si="25"/>
        <v>125</v>
      </c>
      <c r="P342">
        <f t="shared" si="26"/>
        <v>146.35</v>
      </c>
      <c r="Q342" s="10" t="s">
        <v>8298</v>
      </c>
      <c r="R342" t="s">
        <v>8303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341</v>
      </c>
      <c r="C343" s="3" t="s">
        <v>4449</v>
      </c>
      <c r="D343" s="6">
        <v>3500</v>
      </c>
      <c r="E343" s="8">
        <v>3735</v>
      </c>
      <c r="F343" t="s">
        <v>8215</v>
      </c>
      <c r="G343" t="s">
        <v>8220</v>
      </c>
      <c r="H343" t="s">
        <v>8241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8258</v>
      </c>
      <c r="O343">
        <f t="shared" si="25"/>
        <v>107</v>
      </c>
      <c r="P343">
        <f t="shared" si="26"/>
        <v>67.91</v>
      </c>
      <c r="Q343" s="10" t="s">
        <v>8298</v>
      </c>
      <c r="R343" t="s">
        <v>8303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342</v>
      </c>
      <c r="C344" s="3" t="s">
        <v>4450</v>
      </c>
      <c r="D344" s="6">
        <v>55000</v>
      </c>
      <c r="E344" s="8">
        <v>55201.52</v>
      </c>
      <c r="F344" t="s">
        <v>8215</v>
      </c>
      <c r="G344" t="s">
        <v>8220</v>
      </c>
      <c r="H344" t="s">
        <v>8241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8258</v>
      </c>
      <c r="O344">
        <f t="shared" si="25"/>
        <v>100</v>
      </c>
      <c r="P344">
        <f t="shared" si="26"/>
        <v>169.85</v>
      </c>
      <c r="Q344" s="10" t="s">
        <v>8298</v>
      </c>
      <c r="R344" t="s">
        <v>8303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343</v>
      </c>
      <c r="C345" s="3" t="s">
        <v>4451</v>
      </c>
      <c r="D345" s="6">
        <v>30000</v>
      </c>
      <c r="E345" s="8">
        <v>30608.59</v>
      </c>
      <c r="F345" t="s">
        <v>8215</v>
      </c>
      <c r="G345" t="s">
        <v>8220</v>
      </c>
      <c r="H345" t="s">
        <v>8241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8258</v>
      </c>
      <c r="O345">
        <f t="shared" si="25"/>
        <v>102</v>
      </c>
      <c r="P345">
        <f t="shared" si="26"/>
        <v>58.41</v>
      </c>
      <c r="Q345" s="10" t="s">
        <v>8298</v>
      </c>
      <c r="R345" t="s">
        <v>8303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344</v>
      </c>
      <c r="C346" s="3" t="s">
        <v>4452</v>
      </c>
      <c r="D346" s="6">
        <v>33500</v>
      </c>
      <c r="E346" s="8">
        <v>34198</v>
      </c>
      <c r="F346" t="s">
        <v>8215</v>
      </c>
      <c r="G346" t="s">
        <v>8220</v>
      </c>
      <c r="H346" t="s">
        <v>8241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8258</v>
      </c>
      <c r="O346">
        <f t="shared" si="25"/>
        <v>102</v>
      </c>
      <c r="P346">
        <f t="shared" si="26"/>
        <v>119.99</v>
      </c>
      <c r="Q346" s="10" t="s">
        <v>8298</v>
      </c>
      <c r="R346" t="s">
        <v>8303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345</v>
      </c>
      <c r="C347" s="3" t="s">
        <v>4453</v>
      </c>
      <c r="D347" s="6">
        <v>14500</v>
      </c>
      <c r="E347" s="8">
        <v>17875</v>
      </c>
      <c r="F347" t="s">
        <v>8215</v>
      </c>
      <c r="G347" t="s">
        <v>8220</v>
      </c>
      <c r="H347" t="s">
        <v>8241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8258</v>
      </c>
      <c r="O347">
        <f t="shared" si="25"/>
        <v>123</v>
      </c>
      <c r="P347">
        <f t="shared" si="26"/>
        <v>99.86</v>
      </c>
      <c r="Q347" s="10" t="s">
        <v>8298</v>
      </c>
      <c r="R347" t="s">
        <v>8303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346</v>
      </c>
      <c r="C348" s="3" t="s">
        <v>4454</v>
      </c>
      <c r="D348" s="6">
        <v>10000</v>
      </c>
      <c r="E348" s="8">
        <v>17028.88</v>
      </c>
      <c r="F348" t="s">
        <v>8215</v>
      </c>
      <c r="G348" t="s">
        <v>8220</v>
      </c>
      <c r="H348" t="s">
        <v>8241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8258</v>
      </c>
      <c r="O348">
        <f t="shared" si="25"/>
        <v>170</v>
      </c>
      <c r="P348">
        <f t="shared" si="26"/>
        <v>90.58</v>
      </c>
      <c r="Q348" s="10" t="s">
        <v>8298</v>
      </c>
      <c r="R348" t="s">
        <v>8303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347</v>
      </c>
      <c r="C349" s="3" t="s">
        <v>4455</v>
      </c>
      <c r="D349" s="6">
        <v>40000</v>
      </c>
      <c r="E349" s="8">
        <v>44636.2</v>
      </c>
      <c r="F349" t="s">
        <v>8215</v>
      </c>
      <c r="G349" t="s">
        <v>8220</v>
      </c>
      <c r="H349" t="s">
        <v>8241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8258</v>
      </c>
      <c r="O349">
        <f t="shared" si="25"/>
        <v>112</v>
      </c>
      <c r="P349">
        <f t="shared" si="26"/>
        <v>117.77</v>
      </c>
      <c r="Q349" s="10" t="s">
        <v>8298</v>
      </c>
      <c r="R349" t="s">
        <v>8303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348</v>
      </c>
      <c r="C350" s="3" t="s">
        <v>4456</v>
      </c>
      <c r="D350" s="6">
        <v>10000</v>
      </c>
      <c r="E350" s="8">
        <v>10300</v>
      </c>
      <c r="F350" t="s">
        <v>8215</v>
      </c>
      <c r="G350" t="s">
        <v>8220</v>
      </c>
      <c r="H350" t="s">
        <v>8241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8258</v>
      </c>
      <c r="O350">
        <f t="shared" si="25"/>
        <v>103</v>
      </c>
      <c r="P350">
        <f t="shared" si="26"/>
        <v>86.55</v>
      </c>
      <c r="Q350" s="10" t="s">
        <v>8298</v>
      </c>
      <c r="R350" t="s">
        <v>8303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349</v>
      </c>
      <c r="C351" s="3" t="s">
        <v>4457</v>
      </c>
      <c r="D351" s="6">
        <v>11260</v>
      </c>
      <c r="E351" s="8">
        <v>12007.18</v>
      </c>
      <c r="F351" t="s">
        <v>8215</v>
      </c>
      <c r="G351" t="s">
        <v>8220</v>
      </c>
      <c r="H351" t="s">
        <v>8241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8258</v>
      </c>
      <c r="O351">
        <f t="shared" si="25"/>
        <v>107</v>
      </c>
      <c r="P351">
        <f t="shared" si="26"/>
        <v>71.900000000000006</v>
      </c>
      <c r="Q351" s="10" t="s">
        <v>8298</v>
      </c>
      <c r="R351" t="s">
        <v>8303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350</v>
      </c>
      <c r="C352" s="3" t="s">
        <v>4458</v>
      </c>
      <c r="D352" s="6">
        <v>25000</v>
      </c>
      <c r="E352" s="8">
        <v>28690</v>
      </c>
      <c r="F352" t="s">
        <v>8215</v>
      </c>
      <c r="G352" t="s">
        <v>8220</v>
      </c>
      <c r="H352" t="s">
        <v>8241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8258</v>
      </c>
      <c r="O352">
        <f t="shared" si="25"/>
        <v>115</v>
      </c>
      <c r="P352">
        <f t="shared" si="26"/>
        <v>129.82</v>
      </c>
      <c r="Q352" s="10" t="s">
        <v>8298</v>
      </c>
      <c r="R352" t="s">
        <v>8303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351</v>
      </c>
      <c r="C353" s="3" t="s">
        <v>4459</v>
      </c>
      <c r="D353" s="6">
        <v>34000</v>
      </c>
      <c r="E353" s="8">
        <v>43296</v>
      </c>
      <c r="F353" t="s">
        <v>8215</v>
      </c>
      <c r="G353" t="s">
        <v>8223</v>
      </c>
      <c r="H353" t="s">
        <v>8244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8258</v>
      </c>
      <c r="O353">
        <f t="shared" si="25"/>
        <v>127</v>
      </c>
      <c r="P353">
        <f t="shared" si="26"/>
        <v>44.91</v>
      </c>
      <c r="Q353" s="10" t="s">
        <v>8298</v>
      </c>
      <c r="R353" t="s">
        <v>8303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352</v>
      </c>
      <c r="C354" s="3" t="s">
        <v>4460</v>
      </c>
      <c r="D354" s="6">
        <v>10000</v>
      </c>
      <c r="E354" s="8">
        <v>11656</v>
      </c>
      <c r="F354" t="s">
        <v>8215</v>
      </c>
      <c r="G354" t="s">
        <v>8220</v>
      </c>
      <c r="H354" t="s">
        <v>8241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8258</v>
      </c>
      <c r="O354">
        <f t="shared" si="25"/>
        <v>117</v>
      </c>
      <c r="P354">
        <f t="shared" si="26"/>
        <v>40.76</v>
      </c>
      <c r="Q354" s="10" t="s">
        <v>8298</v>
      </c>
      <c r="R354" t="s">
        <v>8303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353</v>
      </c>
      <c r="C355" s="3" t="s">
        <v>4461</v>
      </c>
      <c r="D355" s="6">
        <v>58425</v>
      </c>
      <c r="E355" s="8">
        <v>63460.18</v>
      </c>
      <c r="F355" t="s">
        <v>8215</v>
      </c>
      <c r="G355" t="s">
        <v>8220</v>
      </c>
      <c r="H355" t="s">
        <v>8241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8258</v>
      </c>
      <c r="O355">
        <f t="shared" si="25"/>
        <v>109</v>
      </c>
      <c r="P355">
        <f t="shared" si="26"/>
        <v>103.52</v>
      </c>
      <c r="Q355" s="10" t="s">
        <v>8298</v>
      </c>
      <c r="R355" t="s">
        <v>8303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354</v>
      </c>
      <c r="C356" s="3" t="s">
        <v>4462</v>
      </c>
      <c r="D356" s="6">
        <v>3500</v>
      </c>
      <c r="E356" s="8">
        <v>3638</v>
      </c>
      <c r="F356" t="s">
        <v>8215</v>
      </c>
      <c r="G356" t="s">
        <v>8220</v>
      </c>
      <c r="H356" t="s">
        <v>8241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8258</v>
      </c>
      <c r="O356">
        <f t="shared" si="25"/>
        <v>104</v>
      </c>
      <c r="P356">
        <f t="shared" si="26"/>
        <v>125.45</v>
      </c>
      <c r="Q356" s="10" t="s">
        <v>8298</v>
      </c>
      <c r="R356" t="s">
        <v>8303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355</v>
      </c>
      <c r="C357" s="3" t="s">
        <v>4463</v>
      </c>
      <c r="D357" s="6">
        <v>35000</v>
      </c>
      <c r="E357" s="8">
        <v>40690</v>
      </c>
      <c r="F357" t="s">
        <v>8215</v>
      </c>
      <c r="G357" t="s">
        <v>8220</v>
      </c>
      <c r="H357" t="s">
        <v>8241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8258</v>
      </c>
      <c r="O357">
        <f t="shared" si="25"/>
        <v>116</v>
      </c>
      <c r="P357">
        <f t="shared" si="26"/>
        <v>246.61</v>
      </c>
      <c r="Q357" s="10" t="s">
        <v>8298</v>
      </c>
      <c r="R357" t="s">
        <v>8303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356</v>
      </c>
      <c r="C358" s="3" t="s">
        <v>4464</v>
      </c>
      <c r="D358" s="6">
        <v>7500</v>
      </c>
      <c r="E358" s="8">
        <v>7701.93</v>
      </c>
      <c r="F358" t="s">
        <v>8215</v>
      </c>
      <c r="G358" t="s">
        <v>8220</v>
      </c>
      <c r="H358" t="s">
        <v>8241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8258</v>
      </c>
      <c r="O358">
        <f t="shared" si="25"/>
        <v>103</v>
      </c>
      <c r="P358">
        <f t="shared" si="26"/>
        <v>79.400000000000006</v>
      </c>
      <c r="Q358" s="10" t="s">
        <v>8298</v>
      </c>
      <c r="R358" t="s">
        <v>8303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357</v>
      </c>
      <c r="C359" s="3" t="s">
        <v>4465</v>
      </c>
      <c r="D359" s="6">
        <v>15000</v>
      </c>
      <c r="E359" s="8">
        <v>26100</v>
      </c>
      <c r="F359" t="s">
        <v>8215</v>
      </c>
      <c r="G359" t="s">
        <v>8220</v>
      </c>
      <c r="H359" t="s">
        <v>8241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8258</v>
      </c>
      <c r="O359">
        <f t="shared" si="25"/>
        <v>174</v>
      </c>
      <c r="P359">
        <f t="shared" si="26"/>
        <v>86.14</v>
      </c>
      <c r="Q359" s="10" t="s">
        <v>8298</v>
      </c>
      <c r="R359" t="s">
        <v>8303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358</v>
      </c>
      <c r="C360" s="3" t="s">
        <v>4466</v>
      </c>
      <c r="D360" s="6">
        <v>50000</v>
      </c>
      <c r="E360" s="8">
        <v>51544</v>
      </c>
      <c r="F360" t="s">
        <v>8215</v>
      </c>
      <c r="G360" t="s">
        <v>8220</v>
      </c>
      <c r="H360" t="s">
        <v>8241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8258</v>
      </c>
      <c r="O360">
        <f t="shared" si="25"/>
        <v>103</v>
      </c>
      <c r="P360">
        <f t="shared" si="26"/>
        <v>193.05</v>
      </c>
      <c r="Q360" s="10" t="s">
        <v>8298</v>
      </c>
      <c r="R360" t="s">
        <v>8303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359</v>
      </c>
      <c r="C361" s="3" t="s">
        <v>4467</v>
      </c>
      <c r="D361" s="6">
        <v>24200</v>
      </c>
      <c r="E361" s="8">
        <v>25375</v>
      </c>
      <c r="F361" t="s">
        <v>8215</v>
      </c>
      <c r="G361" t="s">
        <v>8220</v>
      </c>
      <c r="H361" t="s">
        <v>8241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8258</v>
      </c>
      <c r="O361">
        <f t="shared" si="25"/>
        <v>105</v>
      </c>
      <c r="P361">
        <f t="shared" si="26"/>
        <v>84.02</v>
      </c>
      <c r="Q361" s="10" t="s">
        <v>8298</v>
      </c>
      <c r="R361" t="s">
        <v>8303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360</v>
      </c>
      <c r="C362" s="3" t="s">
        <v>4468</v>
      </c>
      <c r="D362" s="6">
        <v>12000</v>
      </c>
      <c r="E362" s="8">
        <v>12165</v>
      </c>
      <c r="F362" t="s">
        <v>8215</v>
      </c>
      <c r="G362" t="s">
        <v>8220</v>
      </c>
      <c r="H362" t="s">
        <v>8241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8258</v>
      </c>
      <c r="O362">
        <f t="shared" si="25"/>
        <v>101</v>
      </c>
      <c r="P362">
        <f t="shared" si="26"/>
        <v>139.83000000000001</v>
      </c>
      <c r="Q362" s="10" t="s">
        <v>8298</v>
      </c>
      <c r="R362" t="s">
        <v>8303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361</v>
      </c>
      <c r="C363" s="3" t="s">
        <v>4469</v>
      </c>
      <c r="D363" s="6">
        <v>35000</v>
      </c>
      <c r="E363" s="8">
        <v>38876.949999999997</v>
      </c>
      <c r="F363" t="s">
        <v>8215</v>
      </c>
      <c r="G363" t="s">
        <v>8220</v>
      </c>
      <c r="H363" t="s">
        <v>8241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8258</v>
      </c>
      <c r="O363">
        <f t="shared" si="25"/>
        <v>111</v>
      </c>
      <c r="P363">
        <f t="shared" si="26"/>
        <v>109.82</v>
      </c>
      <c r="Q363" s="10" t="s">
        <v>8298</v>
      </c>
      <c r="R363" t="s">
        <v>8303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362</v>
      </c>
      <c r="C364" s="3" t="s">
        <v>4470</v>
      </c>
      <c r="D364" s="6">
        <v>9665</v>
      </c>
      <c r="E364" s="8">
        <v>12000</v>
      </c>
      <c r="F364" t="s">
        <v>8215</v>
      </c>
      <c r="G364" t="s">
        <v>8220</v>
      </c>
      <c r="H364" t="s">
        <v>8241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8258</v>
      </c>
      <c r="O364">
        <f t="shared" si="25"/>
        <v>124</v>
      </c>
      <c r="P364">
        <f t="shared" si="26"/>
        <v>139.53</v>
      </c>
      <c r="Q364" s="10" t="s">
        <v>8298</v>
      </c>
      <c r="R364" t="s">
        <v>8303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363</v>
      </c>
      <c r="C365" s="3" t="s">
        <v>4471</v>
      </c>
      <c r="D365" s="6">
        <v>8925</v>
      </c>
      <c r="E365" s="8">
        <v>9044</v>
      </c>
      <c r="F365" t="s">
        <v>8215</v>
      </c>
      <c r="G365" t="s">
        <v>8220</v>
      </c>
      <c r="H365" t="s">
        <v>8241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8258</v>
      </c>
      <c r="O365">
        <f t="shared" si="25"/>
        <v>101</v>
      </c>
      <c r="P365">
        <f t="shared" si="26"/>
        <v>347.85</v>
      </c>
      <c r="Q365" s="10" t="s">
        <v>8298</v>
      </c>
      <c r="R365" t="s">
        <v>8303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364</v>
      </c>
      <c r="C366" s="3" t="s">
        <v>4472</v>
      </c>
      <c r="D366" s="6">
        <v>7000</v>
      </c>
      <c r="E366" s="8">
        <v>7711.3</v>
      </c>
      <c r="F366" t="s">
        <v>8215</v>
      </c>
      <c r="G366" t="s">
        <v>8220</v>
      </c>
      <c r="H366" t="s">
        <v>8241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8258</v>
      </c>
      <c r="O366">
        <f t="shared" si="25"/>
        <v>110</v>
      </c>
      <c r="P366">
        <f t="shared" si="26"/>
        <v>68.239999999999995</v>
      </c>
      <c r="Q366" s="10" t="s">
        <v>8298</v>
      </c>
      <c r="R366" t="s">
        <v>8303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365</v>
      </c>
      <c r="C367" s="3" t="s">
        <v>4473</v>
      </c>
      <c r="D367" s="6">
        <v>15000</v>
      </c>
      <c r="E367" s="8">
        <v>15596</v>
      </c>
      <c r="F367" t="s">
        <v>8215</v>
      </c>
      <c r="G367" t="s">
        <v>8221</v>
      </c>
      <c r="H367" t="s">
        <v>8242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8258</v>
      </c>
      <c r="O367">
        <f t="shared" si="25"/>
        <v>104</v>
      </c>
      <c r="P367">
        <f t="shared" si="26"/>
        <v>239.94</v>
      </c>
      <c r="Q367" s="10" t="s">
        <v>8298</v>
      </c>
      <c r="R367" t="s">
        <v>8303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366</v>
      </c>
      <c r="C368" s="3" t="s">
        <v>4474</v>
      </c>
      <c r="D368" s="6">
        <v>38000</v>
      </c>
      <c r="E368" s="8">
        <v>38500</v>
      </c>
      <c r="F368" t="s">
        <v>8215</v>
      </c>
      <c r="G368" t="s">
        <v>8220</v>
      </c>
      <c r="H368" t="s">
        <v>8241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8258</v>
      </c>
      <c r="O368">
        <f t="shared" si="25"/>
        <v>101</v>
      </c>
      <c r="P368">
        <f t="shared" si="26"/>
        <v>287.31</v>
      </c>
      <c r="Q368" s="10" t="s">
        <v>8298</v>
      </c>
      <c r="R368" t="s">
        <v>8303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367</v>
      </c>
      <c r="C369" s="3" t="s">
        <v>4475</v>
      </c>
      <c r="D369" s="6">
        <v>10000</v>
      </c>
      <c r="E369" s="8">
        <v>10335.01</v>
      </c>
      <c r="F369" t="s">
        <v>8215</v>
      </c>
      <c r="G369" t="s">
        <v>8220</v>
      </c>
      <c r="H369" t="s">
        <v>8241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8258</v>
      </c>
      <c r="O369">
        <f t="shared" si="25"/>
        <v>103</v>
      </c>
      <c r="P369">
        <f t="shared" si="26"/>
        <v>86.85</v>
      </c>
      <c r="Q369" s="10" t="s">
        <v>8298</v>
      </c>
      <c r="R369" t="s">
        <v>8303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368</v>
      </c>
      <c r="C370" s="3" t="s">
        <v>4476</v>
      </c>
      <c r="D370" s="6">
        <v>12500</v>
      </c>
      <c r="E370" s="8">
        <v>13014</v>
      </c>
      <c r="F370" t="s">
        <v>8215</v>
      </c>
      <c r="G370" t="s">
        <v>8220</v>
      </c>
      <c r="H370" t="s">
        <v>8241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8258</v>
      </c>
      <c r="O370">
        <f t="shared" si="25"/>
        <v>104</v>
      </c>
      <c r="P370">
        <f t="shared" si="26"/>
        <v>81.849999999999994</v>
      </c>
      <c r="Q370" s="10" t="s">
        <v>8298</v>
      </c>
      <c r="R370" t="s">
        <v>8303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369</v>
      </c>
      <c r="C371" s="3" t="s">
        <v>4477</v>
      </c>
      <c r="D371" s="6">
        <v>6500</v>
      </c>
      <c r="E371" s="8">
        <v>7160.12</v>
      </c>
      <c r="F371" t="s">
        <v>8215</v>
      </c>
      <c r="G371" t="s">
        <v>8220</v>
      </c>
      <c r="H371" t="s">
        <v>8241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8258</v>
      </c>
      <c r="O371">
        <f t="shared" si="25"/>
        <v>110</v>
      </c>
      <c r="P371">
        <f t="shared" si="26"/>
        <v>42.87</v>
      </c>
      <c r="Q371" s="10" t="s">
        <v>8298</v>
      </c>
      <c r="R371" t="s">
        <v>8303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370</v>
      </c>
      <c r="C372" s="3" t="s">
        <v>4478</v>
      </c>
      <c r="D372" s="6">
        <v>25000</v>
      </c>
      <c r="E372" s="8">
        <v>30505</v>
      </c>
      <c r="F372" t="s">
        <v>8215</v>
      </c>
      <c r="G372" t="s">
        <v>8220</v>
      </c>
      <c r="H372" t="s">
        <v>8241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8258</v>
      </c>
      <c r="O372">
        <f t="shared" si="25"/>
        <v>122</v>
      </c>
      <c r="P372">
        <f t="shared" si="26"/>
        <v>709.42</v>
      </c>
      <c r="Q372" s="10" t="s">
        <v>8298</v>
      </c>
      <c r="R372" t="s">
        <v>8303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371</v>
      </c>
      <c r="C373" s="3" t="s">
        <v>4479</v>
      </c>
      <c r="D373" s="6">
        <v>150000</v>
      </c>
      <c r="E373" s="8">
        <v>171253</v>
      </c>
      <c r="F373" t="s">
        <v>8215</v>
      </c>
      <c r="G373" t="s">
        <v>8220</v>
      </c>
      <c r="H373" t="s">
        <v>8241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8258</v>
      </c>
      <c r="O373">
        <f t="shared" si="25"/>
        <v>114</v>
      </c>
      <c r="P373">
        <f t="shared" si="26"/>
        <v>161.26</v>
      </c>
      <c r="Q373" s="10" t="s">
        <v>8298</v>
      </c>
      <c r="R373" t="s">
        <v>8303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372</v>
      </c>
      <c r="C374" s="3" t="s">
        <v>4480</v>
      </c>
      <c r="D374" s="6">
        <v>300</v>
      </c>
      <c r="E374" s="8">
        <v>376</v>
      </c>
      <c r="F374" t="s">
        <v>8215</v>
      </c>
      <c r="G374" t="s">
        <v>8221</v>
      </c>
      <c r="H374" t="s">
        <v>8242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8258</v>
      </c>
      <c r="O374">
        <f t="shared" si="25"/>
        <v>125</v>
      </c>
      <c r="P374">
        <f t="shared" si="26"/>
        <v>41.78</v>
      </c>
      <c r="Q374" s="10" t="s">
        <v>8298</v>
      </c>
      <c r="R374" t="s">
        <v>8303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373</v>
      </c>
      <c r="C375" s="3" t="s">
        <v>4481</v>
      </c>
      <c r="D375" s="6">
        <v>7500</v>
      </c>
      <c r="E375" s="8">
        <v>8000</v>
      </c>
      <c r="F375" t="s">
        <v>8215</v>
      </c>
      <c r="G375" t="s">
        <v>8220</v>
      </c>
      <c r="H375" t="s">
        <v>8241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8258</v>
      </c>
      <c r="O375">
        <f t="shared" si="25"/>
        <v>107</v>
      </c>
      <c r="P375">
        <f t="shared" si="26"/>
        <v>89.89</v>
      </c>
      <c r="Q375" s="10" t="s">
        <v>8298</v>
      </c>
      <c r="R375" t="s">
        <v>8303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374</v>
      </c>
      <c r="C376" s="3" t="s">
        <v>4482</v>
      </c>
      <c r="D376" s="6">
        <v>6000</v>
      </c>
      <c r="E376" s="8">
        <v>7839</v>
      </c>
      <c r="F376" t="s">
        <v>8215</v>
      </c>
      <c r="G376" t="s">
        <v>8220</v>
      </c>
      <c r="H376" t="s">
        <v>8241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8258</v>
      </c>
      <c r="O376">
        <f t="shared" si="25"/>
        <v>131</v>
      </c>
      <c r="P376">
        <f t="shared" si="26"/>
        <v>45.05</v>
      </c>
      <c r="Q376" s="10" t="s">
        <v>8298</v>
      </c>
      <c r="R376" t="s">
        <v>8303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375</v>
      </c>
      <c r="C377" s="3" t="s">
        <v>4483</v>
      </c>
      <c r="D377" s="6">
        <v>500</v>
      </c>
      <c r="E377" s="8">
        <v>600</v>
      </c>
      <c r="F377" t="s">
        <v>8215</v>
      </c>
      <c r="G377" t="s">
        <v>8220</v>
      </c>
      <c r="H377" t="s">
        <v>8241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8258</v>
      </c>
      <c r="O377">
        <f t="shared" si="25"/>
        <v>120</v>
      </c>
      <c r="P377">
        <f t="shared" si="26"/>
        <v>42.86</v>
      </c>
      <c r="Q377" s="10" t="s">
        <v>8298</v>
      </c>
      <c r="R377" t="s">
        <v>8303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376</v>
      </c>
      <c r="C378" s="3" t="s">
        <v>4484</v>
      </c>
      <c r="D378" s="6">
        <v>2450</v>
      </c>
      <c r="E378" s="8">
        <v>2596</v>
      </c>
      <c r="F378" t="s">
        <v>8215</v>
      </c>
      <c r="G378" t="s">
        <v>8221</v>
      </c>
      <c r="H378" t="s">
        <v>8242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8258</v>
      </c>
      <c r="O378">
        <f t="shared" si="25"/>
        <v>106</v>
      </c>
      <c r="P378">
        <f t="shared" si="26"/>
        <v>54.08</v>
      </c>
      <c r="Q378" s="10" t="s">
        <v>8298</v>
      </c>
      <c r="R378" t="s">
        <v>8303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377</v>
      </c>
      <c r="C379" s="3" t="s">
        <v>4485</v>
      </c>
      <c r="D379" s="6">
        <v>12000</v>
      </c>
      <c r="E379" s="8">
        <v>13728</v>
      </c>
      <c r="F379" t="s">
        <v>8215</v>
      </c>
      <c r="G379" t="s">
        <v>8220</v>
      </c>
      <c r="H379" t="s">
        <v>8241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8258</v>
      </c>
      <c r="O379">
        <f t="shared" si="25"/>
        <v>114</v>
      </c>
      <c r="P379">
        <f t="shared" si="26"/>
        <v>103.22</v>
      </c>
      <c r="Q379" s="10" t="s">
        <v>8298</v>
      </c>
      <c r="R379" t="s">
        <v>8303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378</v>
      </c>
      <c r="C380" s="3" t="s">
        <v>4486</v>
      </c>
      <c r="D380" s="6">
        <v>3000</v>
      </c>
      <c r="E380" s="8">
        <v>3353</v>
      </c>
      <c r="F380" t="s">
        <v>8215</v>
      </c>
      <c r="G380" t="s">
        <v>8225</v>
      </c>
      <c r="H380" t="s">
        <v>8246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8258</v>
      </c>
      <c r="O380">
        <f t="shared" si="25"/>
        <v>112</v>
      </c>
      <c r="P380">
        <f t="shared" si="26"/>
        <v>40.4</v>
      </c>
      <c r="Q380" s="10" t="s">
        <v>8298</v>
      </c>
      <c r="R380" t="s">
        <v>8303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379</v>
      </c>
      <c r="C381" s="3" t="s">
        <v>4487</v>
      </c>
      <c r="D381" s="6">
        <v>15000</v>
      </c>
      <c r="E381" s="8">
        <v>17412</v>
      </c>
      <c r="F381" t="s">
        <v>8215</v>
      </c>
      <c r="G381" t="s">
        <v>8220</v>
      </c>
      <c r="H381" t="s">
        <v>8241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8258</v>
      </c>
      <c r="O381">
        <f t="shared" si="25"/>
        <v>116</v>
      </c>
      <c r="P381">
        <f t="shared" si="26"/>
        <v>116.86</v>
      </c>
      <c r="Q381" s="10" t="s">
        <v>8298</v>
      </c>
      <c r="R381" t="s">
        <v>8303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380</v>
      </c>
      <c r="C382" s="3" t="s">
        <v>4488</v>
      </c>
      <c r="D382" s="6">
        <v>4000</v>
      </c>
      <c r="E382" s="8">
        <v>5660</v>
      </c>
      <c r="F382" t="s">
        <v>8215</v>
      </c>
      <c r="G382" t="s">
        <v>8220</v>
      </c>
      <c r="H382" t="s">
        <v>8241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8258</v>
      </c>
      <c r="O382">
        <f t="shared" si="25"/>
        <v>142</v>
      </c>
      <c r="P382">
        <f t="shared" si="26"/>
        <v>115.51</v>
      </c>
      <c r="Q382" s="10" t="s">
        <v>8298</v>
      </c>
      <c r="R382" t="s">
        <v>8303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381</v>
      </c>
      <c r="C383" s="3" t="s">
        <v>4489</v>
      </c>
      <c r="D383" s="6">
        <v>25000</v>
      </c>
      <c r="E383" s="8">
        <v>26182.5</v>
      </c>
      <c r="F383" t="s">
        <v>8215</v>
      </c>
      <c r="G383" t="s">
        <v>8220</v>
      </c>
      <c r="H383" t="s">
        <v>8241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8258</v>
      </c>
      <c r="O383">
        <f t="shared" si="25"/>
        <v>105</v>
      </c>
      <c r="P383">
        <f t="shared" si="26"/>
        <v>104.31</v>
      </c>
      <c r="Q383" s="10" t="s">
        <v>8298</v>
      </c>
      <c r="R383" t="s">
        <v>8303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382</v>
      </c>
      <c r="C384" s="3" t="s">
        <v>4490</v>
      </c>
      <c r="D384" s="6">
        <v>600</v>
      </c>
      <c r="E384" s="8">
        <v>1535</v>
      </c>
      <c r="F384" t="s">
        <v>8215</v>
      </c>
      <c r="G384" t="s">
        <v>8220</v>
      </c>
      <c r="H384" t="s">
        <v>8241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8258</v>
      </c>
      <c r="O384">
        <f t="shared" si="25"/>
        <v>256</v>
      </c>
      <c r="P384">
        <f t="shared" si="26"/>
        <v>69.77</v>
      </c>
      <c r="Q384" s="10" t="s">
        <v>8298</v>
      </c>
      <c r="R384" t="s">
        <v>8303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383</v>
      </c>
      <c r="C385" s="3" t="s">
        <v>4491</v>
      </c>
      <c r="D385" s="6">
        <v>999</v>
      </c>
      <c r="E385" s="8">
        <v>2065</v>
      </c>
      <c r="F385" t="s">
        <v>8215</v>
      </c>
      <c r="G385" t="s">
        <v>8220</v>
      </c>
      <c r="H385" t="s">
        <v>8241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8258</v>
      </c>
      <c r="O385">
        <f t="shared" si="25"/>
        <v>207</v>
      </c>
      <c r="P385">
        <f t="shared" si="26"/>
        <v>43.02</v>
      </c>
      <c r="Q385" s="10" t="s">
        <v>8298</v>
      </c>
      <c r="R385" t="s">
        <v>8303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384</v>
      </c>
      <c r="C386" s="3" t="s">
        <v>4492</v>
      </c>
      <c r="D386" s="6">
        <v>20000</v>
      </c>
      <c r="E386" s="8">
        <v>22421</v>
      </c>
      <c r="F386" t="s">
        <v>8215</v>
      </c>
      <c r="G386" t="s">
        <v>8220</v>
      </c>
      <c r="H386" t="s">
        <v>8241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8258</v>
      </c>
      <c r="O386">
        <f t="shared" ref="O386:O449" si="30">ROUND(E386/D386*100,0)</f>
        <v>112</v>
      </c>
      <c r="P386">
        <f t="shared" si="26"/>
        <v>58.54</v>
      </c>
      <c r="Q386" s="10" t="s">
        <v>8298</v>
      </c>
      <c r="R386" t="s">
        <v>8303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385</v>
      </c>
      <c r="C387" s="3" t="s">
        <v>4493</v>
      </c>
      <c r="D387" s="6">
        <v>25000</v>
      </c>
      <c r="E387" s="8">
        <v>26495.5</v>
      </c>
      <c r="F387" t="s">
        <v>8215</v>
      </c>
      <c r="G387" t="s">
        <v>8220</v>
      </c>
      <c r="H387" t="s">
        <v>8241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8258</v>
      </c>
      <c r="O387">
        <f t="shared" si="30"/>
        <v>106</v>
      </c>
      <c r="P387">
        <f t="shared" ref="P387:P450" si="31">IFERROR(ROUND(E387/L387,2),0)</f>
        <v>111.8</v>
      </c>
      <c r="Q387" s="10" t="s">
        <v>8298</v>
      </c>
      <c r="R387" t="s">
        <v>8303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386</v>
      </c>
      <c r="C388" s="3" t="s">
        <v>4494</v>
      </c>
      <c r="D388" s="6">
        <v>600</v>
      </c>
      <c r="E388" s="8">
        <v>601</v>
      </c>
      <c r="F388" t="s">
        <v>8215</v>
      </c>
      <c r="G388" t="s">
        <v>8220</v>
      </c>
      <c r="H388" t="s">
        <v>8241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8258</v>
      </c>
      <c r="O388">
        <f t="shared" si="30"/>
        <v>100</v>
      </c>
      <c r="P388">
        <f t="shared" si="31"/>
        <v>46.23</v>
      </c>
      <c r="Q388" s="10" t="s">
        <v>8298</v>
      </c>
      <c r="R388" t="s">
        <v>8303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387</v>
      </c>
      <c r="C389" s="3" t="s">
        <v>4495</v>
      </c>
      <c r="D389" s="6">
        <v>38000</v>
      </c>
      <c r="E389" s="8">
        <v>81316</v>
      </c>
      <c r="F389" t="s">
        <v>8215</v>
      </c>
      <c r="G389" t="s">
        <v>8220</v>
      </c>
      <c r="H389" t="s">
        <v>8241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8258</v>
      </c>
      <c r="O389">
        <f t="shared" si="30"/>
        <v>214</v>
      </c>
      <c r="P389">
        <f t="shared" si="31"/>
        <v>144.69</v>
      </c>
      <c r="Q389" s="10" t="s">
        <v>8298</v>
      </c>
      <c r="R389" t="s">
        <v>8303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388</v>
      </c>
      <c r="C390" s="3" t="s">
        <v>4496</v>
      </c>
      <c r="D390" s="6">
        <v>5000</v>
      </c>
      <c r="E390" s="8">
        <v>6308</v>
      </c>
      <c r="F390" t="s">
        <v>8215</v>
      </c>
      <c r="G390" t="s">
        <v>8220</v>
      </c>
      <c r="H390" t="s">
        <v>8241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8258</v>
      </c>
      <c r="O390">
        <f t="shared" si="30"/>
        <v>126</v>
      </c>
      <c r="P390">
        <f t="shared" si="31"/>
        <v>88.85</v>
      </c>
      <c r="Q390" s="10" t="s">
        <v>8298</v>
      </c>
      <c r="R390" t="s">
        <v>8303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389</v>
      </c>
      <c r="C391" s="3" t="s">
        <v>4497</v>
      </c>
      <c r="D391" s="6">
        <v>68000</v>
      </c>
      <c r="E391" s="8">
        <v>123444.12</v>
      </c>
      <c r="F391" t="s">
        <v>8215</v>
      </c>
      <c r="G391" t="s">
        <v>8220</v>
      </c>
      <c r="H391" t="s">
        <v>8241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8258</v>
      </c>
      <c r="O391">
        <f t="shared" si="30"/>
        <v>182</v>
      </c>
      <c r="P391">
        <f t="shared" si="31"/>
        <v>81.75</v>
      </c>
      <c r="Q391" s="10" t="s">
        <v>8298</v>
      </c>
      <c r="R391" t="s">
        <v>8303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390</v>
      </c>
      <c r="C392" s="3" t="s">
        <v>4498</v>
      </c>
      <c r="D392" s="6">
        <v>1000</v>
      </c>
      <c r="E392" s="8">
        <v>1000</v>
      </c>
      <c r="F392" t="s">
        <v>8215</v>
      </c>
      <c r="G392" t="s">
        <v>8220</v>
      </c>
      <c r="H392" t="s">
        <v>8241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8258</v>
      </c>
      <c r="O392">
        <f t="shared" si="30"/>
        <v>100</v>
      </c>
      <c r="P392">
        <f t="shared" si="31"/>
        <v>71.430000000000007</v>
      </c>
      <c r="Q392" s="10" t="s">
        <v>8298</v>
      </c>
      <c r="R392" t="s">
        <v>8303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391</v>
      </c>
      <c r="C393" s="3" t="s">
        <v>4499</v>
      </c>
      <c r="D393" s="6">
        <v>20000</v>
      </c>
      <c r="E393" s="8">
        <v>20122</v>
      </c>
      <c r="F393" t="s">
        <v>8215</v>
      </c>
      <c r="G393" t="s">
        <v>8220</v>
      </c>
      <c r="H393" t="s">
        <v>8241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8258</v>
      </c>
      <c r="O393">
        <f t="shared" si="30"/>
        <v>101</v>
      </c>
      <c r="P393">
        <f t="shared" si="31"/>
        <v>104.26</v>
      </c>
      <c r="Q393" s="10" t="s">
        <v>8298</v>
      </c>
      <c r="R393" t="s">
        <v>8303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392</v>
      </c>
      <c r="C394" s="3" t="s">
        <v>4500</v>
      </c>
      <c r="D394" s="6">
        <v>18500</v>
      </c>
      <c r="E394" s="8">
        <v>18667</v>
      </c>
      <c r="F394" t="s">
        <v>8215</v>
      </c>
      <c r="G394" t="s">
        <v>8220</v>
      </c>
      <c r="H394" t="s">
        <v>8241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8258</v>
      </c>
      <c r="O394">
        <f t="shared" si="30"/>
        <v>101</v>
      </c>
      <c r="P394">
        <f t="shared" si="31"/>
        <v>90.62</v>
      </c>
      <c r="Q394" s="10" t="s">
        <v>8298</v>
      </c>
      <c r="R394" t="s">
        <v>8303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393</v>
      </c>
      <c r="C395" s="3" t="s">
        <v>4501</v>
      </c>
      <c r="D395" s="6">
        <v>50000</v>
      </c>
      <c r="E395" s="8">
        <v>55223</v>
      </c>
      <c r="F395" t="s">
        <v>8215</v>
      </c>
      <c r="G395" t="s">
        <v>8220</v>
      </c>
      <c r="H395" t="s">
        <v>8241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8258</v>
      </c>
      <c r="O395">
        <f t="shared" si="30"/>
        <v>110</v>
      </c>
      <c r="P395">
        <f t="shared" si="31"/>
        <v>157.33000000000001</v>
      </c>
      <c r="Q395" s="10" t="s">
        <v>8298</v>
      </c>
      <c r="R395" t="s">
        <v>8303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394</v>
      </c>
      <c r="C396" s="3" t="s">
        <v>4502</v>
      </c>
      <c r="D396" s="6">
        <v>4700</v>
      </c>
      <c r="E396" s="8">
        <v>5259</v>
      </c>
      <c r="F396" t="s">
        <v>8215</v>
      </c>
      <c r="G396" t="s">
        <v>8223</v>
      </c>
      <c r="H396" t="s">
        <v>8244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8258</v>
      </c>
      <c r="O396">
        <f t="shared" si="30"/>
        <v>112</v>
      </c>
      <c r="P396">
        <f t="shared" si="31"/>
        <v>105.18</v>
      </c>
      <c r="Q396" s="10" t="s">
        <v>8298</v>
      </c>
      <c r="R396" t="s">
        <v>8303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395</v>
      </c>
      <c r="C397" s="3" t="s">
        <v>4503</v>
      </c>
      <c r="D397" s="6">
        <v>10000</v>
      </c>
      <c r="E397" s="8">
        <v>10804.45</v>
      </c>
      <c r="F397" t="s">
        <v>8215</v>
      </c>
      <c r="G397" t="s">
        <v>8220</v>
      </c>
      <c r="H397" t="s">
        <v>8241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8258</v>
      </c>
      <c r="O397">
        <f t="shared" si="30"/>
        <v>108</v>
      </c>
      <c r="P397">
        <f t="shared" si="31"/>
        <v>58.72</v>
      </c>
      <c r="Q397" s="10" t="s">
        <v>8298</v>
      </c>
      <c r="R397" t="s">
        <v>8303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396</v>
      </c>
      <c r="C398" s="3" t="s">
        <v>4504</v>
      </c>
      <c r="D398" s="6">
        <v>15000</v>
      </c>
      <c r="E398" s="8">
        <v>16000</v>
      </c>
      <c r="F398" t="s">
        <v>8215</v>
      </c>
      <c r="G398" t="s">
        <v>8220</v>
      </c>
      <c r="H398" t="s">
        <v>8241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8258</v>
      </c>
      <c r="O398">
        <f t="shared" si="30"/>
        <v>107</v>
      </c>
      <c r="P398">
        <f t="shared" si="31"/>
        <v>81.63</v>
      </c>
      <c r="Q398" s="10" t="s">
        <v>8298</v>
      </c>
      <c r="R398" t="s">
        <v>8303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397</v>
      </c>
      <c r="C399" s="3" t="s">
        <v>4505</v>
      </c>
      <c r="D399" s="6">
        <v>12444</v>
      </c>
      <c r="E399" s="8">
        <v>12929.35</v>
      </c>
      <c r="F399" t="s">
        <v>8215</v>
      </c>
      <c r="G399" t="s">
        <v>8220</v>
      </c>
      <c r="H399" t="s">
        <v>8241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8258</v>
      </c>
      <c r="O399">
        <f t="shared" si="30"/>
        <v>104</v>
      </c>
      <c r="P399">
        <f t="shared" si="31"/>
        <v>56.46</v>
      </c>
      <c r="Q399" s="10" t="s">
        <v>8298</v>
      </c>
      <c r="R399" t="s">
        <v>8303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398</v>
      </c>
      <c r="C400" s="3" t="s">
        <v>4506</v>
      </c>
      <c r="D400" s="6">
        <v>7500</v>
      </c>
      <c r="E400" s="8">
        <v>9387</v>
      </c>
      <c r="F400" t="s">
        <v>8215</v>
      </c>
      <c r="G400" t="s">
        <v>8220</v>
      </c>
      <c r="H400" t="s">
        <v>8241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8258</v>
      </c>
      <c r="O400">
        <f t="shared" si="30"/>
        <v>125</v>
      </c>
      <c r="P400">
        <f t="shared" si="31"/>
        <v>140.1</v>
      </c>
      <c r="Q400" s="10" t="s">
        <v>8298</v>
      </c>
      <c r="R400" t="s">
        <v>8303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399</v>
      </c>
      <c r="C401" s="3" t="s">
        <v>4507</v>
      </c>
      <c r="D401" s="6">
        <v>20000</v>
      </c>
      <c r="E401" s="8">
        <v>21361</v>
      </c>
      <c r="F401" t="s">
        <v>8215</v>
      </c>
      <c r="G401" t="s">
        <v>8221</v>
      </c>
      <c r="H401" t="s">
        <v>8242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8258</v>
      </c>
      <c r="O401">
        <f t="shared" si="30"/>
        <v>107</v>
      </c>
      <c r="P401">
        <f t="shared" si="31"/>
        <v>224.85</v>
      </c>
      <c r="Q401" s="10" t="s">
        <v>8298</v>
      </c>
      <c r="R401" t="s">
        <v>8303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400</v>
      </c>
      <c r="C402" s="3" t="s">
        <v>4508</v>
      </c>
      <c r="D402" s="6">
        <v>10000</v>
      </c>
      <c r="E402" s="8">
        <v>11230.25</v>
      </c>
      <c r="F402" t="s">
        <v>8215</v>
      </c>
      <c r="G402" t="s">
        <v>8220</v>
      </c>
      <c r="H402" t="s">
        <v>8241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8258</v>
      </c>
      <c r="O402">
        <f t="shared" si="30"/>
        <v>112</v>
      </c>
      <c r="P402">
        <f t="shared" si="31"/>
        <v>181.13</v>
      </c>
      <c r="Q402" s="10" t="s">
        <v>8298</v>
      </c>
      <c r="R402" t="s">
        <v>8303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401</v>
      </c>
      <c r="C403" s="3" t="s">
        <v>4509</v>
      </c>
      <c r="D403" s="6">
        <v>50000</v>
      </c>
      <c r="E403" s="8">
        <v>51906</v>
      </c>
      <c r="F403" t="s">
        <v>8215</v>
      </c>
      <c r="G403" t="s">
        <v>8220</v>
      </c>
      <c r="H403" t="s">
        <v>8241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8258</v>
      </c>
      <c r="O403">
        <f t="shared" si="30"/>
        <v>104</v>
      </c>
      <c r="P403">
        <f t="shared" si="31"/>
        <v>711.04</v>
      </c>
      <c r="Q403" s="10" t="s">
        <v>8298</v>
      </c>
      <c r="R403" t="s">
        <v>8303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402</v>
      </c>
      <c r="C404" s="3" t="s">
        <v>4510</v>
      </c>
      <c r="D404" s="6">
        <v>2000</v>
      </c>
      <c r="E404" s="8">
        <v>2833</v>
      </c>
      <c r="F404" t="s">
        <v>8215</v>
      </c>
      <c r="G404" t="s">
        <v>8220</v>
      </c>
      <c r="H404" t="s">
        <v>8241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8258</v>
      </c>
      <c r="O404">
        <f t="shared" si="30"/>
        <v>142</v>
      </c>
      <c r="P404">
        <f t="shared" si="31"/>
        <v>65.88</v>
      </c>
      <c r="Q404" s="10" t="s">
        <v>8298</v>
      </c>
      <c r="R404" t="s">
        <v>8303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403</v>
      </c>
      <c r="C405" s="3" t="s">
        <v>4511</v>
      </c>
      <c r="D405" s="6">
        <v>5000</v>
      </c>
      <c r="E405" s="8">
        <v>5263</v>
      </c>
      <c r="F405" t="s">
        <v>8215</v>
      </c>
      <c r="G405" t="s">
        <v>8220</v>
      </c>
      <c r="H405" t="s">
        <v>8241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8258</v>
      </c>
      <c r="O405">
        <f t="shared" si="30"/>
        <v>105</v>
      </c>
      <c r="P405">
        <f t="shared" si="31"/>
        <v>75.19</v>
      </c>
      <c r="Q405" s="10" t="s">
        <v>8298</v>
      </c>
      <c r="R405" t="s">
        <v>8303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404</v>
      </c>
      <c r="C406" s="3" t="s">
        <v>4512</v>
      </c>
      <c r="D406" s="6">
        <v>35000</v>
      </c>
      <c r="E406" s="8">
        <v>36082</v>
      </c>
      <c r="F406" t="s">
        <v>8215</v>
      </c>
      <c r="G406" t="s">
        <v>8220</v>
      </c>
      <c r="H406" t="s">
        <v>8241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8258</v>
      </c>
      <c r="O406">
        <f t="shared" si="30"/>
        <v>103</v>
      </c>
      <c r="P406">
        <f t="shared" si="31"/>
        <v>133.13999999999999</v>
      </c>
      <c r="Q406" s="10" t="s">
        <v>8298</v>
      </c>
      <c r="R406" t="s">
        <v>8303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405</v>
      </c>
      <c r="C407" s="3" t="s">
        <v>4513</v>
      </c>
      <c r="D407" s="6">
        <v>2820</v>
      </c>
      <c r="E407" s="8">
        <v>3036</v>
      </c>
      <c r="F407" t="s">
        <v>8215</v>
      </c>
      <c r="G407" t="s">
        <v>8220</v>
      </c>
      <c r="H407" t="s">
        <v>8241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8258</v>
      </c>
      <c r="O407">
        <f t="shared" si="30"/>
        <v>108</v>
      </c>
      <c r="P407">
        <f t="shared" si="31"/>
        <v>55.2</v>
      </c>
      <c r="Q407" s="10" t="s">
        <v>8298</v>
      </c>
      <c r="R407" t="s">
        <v>8303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406</v>
      </c>
      <c r="C408" s="3" t="s">
        <v>4514</v>
      </c>
      <c r="D408" s="6">
        <v>2800</v>
      </c>
      <c r="E408" s="8">
        <v>3015.73</v>
      </c>
      <c r="F408" t="s">
        <v>8215</v>
      </c>
      <c r="G408" t="s">
        <v>8220</v>
      </c>
      <c r="H408" t="s">
        <v>8241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8258</v>
      </c>
      <c r="O408">
        <f t="shared" si="30"/>
        <v>108</v>
      </c>
      <c r="P408">
        <f t="shared" si="31"/>
        <v>86.16</v>
      </c>
      <c r="Q408" s="10" t="s">
        <v>8298</v>
      </c>
      <c r="R408" t="s">
        <v>8303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407</v>
      </c>
      <c r="C409" s="3" t="s">
        <v>4515</v>
      </c>
      <c r="D409" s="6">
        <v>2000</v>
      </c>
      <c r="E409" s="8">
        <v>2031</v>
      </c>
      <c r="F409" t="s">
        <v>8215</v>
      </c>
      <c r="G409" t="s">
        <v>8220</v>
      </c>
      <c r="H409" t="s">
        <v>8241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8258</v>
      </c>
      <c r="O409">
        <f t="shared" si="30"/>
        <v>102</v>
      </c>
      <c r="P409">
        <f t="shared" si="31"/>
        <v>92.32</v>
      </c>
      <c r="Q409" s="10" t="s">
        <v>8298</v>
      </c>
      <c r="R409" t="s">
        <v>8303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408</v>
      </c>
      <c r="C410" s="3" t="s">
        <v>4516</v>
      </c>
      <c r="D410" s="6">
        <v>6000</v>
      </c>
      <c r="E410" s="8">
        <v>6086.26</v>
      </c>
      <c r="F410" t="s">
        <v>8215</v>
      </c>
      <c r="G410" t="s">
        <v>8220</v>
      </c>
      <c r="H410" t="s">
        <v>8241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8258</v>
      </c>
      <c r="O410">
        <f t="shared" si="30"/>
        <v>101</v>
      </c>
      <c r="P410">
        <f t="shared" si="31"/>
        <v>160.16</v>
      </c>
      <c r="Q410" s="10" t="s">
        <v>8298</v>
      </c>
      <c r="R410" t="s">
        <v>8303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409</v>
      </c>
      <c r="C411" s="3" t="s">
        <v>4517</v>
      </c>
      <c r="D411" s="6">
        <v>500</v>
      </c>
      <c r="E411" s="8">
        <v>684</v>
      </c>
      <c r="F411" t="s">
        <v>8215</v>
      </c>
      <c r="G411" t="s">
        <v>8221</v>
      </c>
      <c r="H411" t="s">
        <v>8242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8258</v>
      </c>
      <c r="O411">
        <f t="shared" si="30"/>
        <v>137</v>
      </c>
      <c r="P411">
        <f t="shared" si="31"/>
        <v>45.6</v>
      </c>
      <c r="Q411" s="10" t="s">
        <v>8298</v>
      </c>
      <c r="R411" t="s">
        <v>8303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410</v>
      </c>
      <c r="C412" s="3" t="s">
        <v>4518</v>
      </c>
      <c r="D412" s="6">
        <v>1000</v>
      </c>
      <c r="E412" s="8">
        <v>1283</v>
      </c>
      <c r="F412" t="s">
        <v>8215</v>
      </c>
      <c r="G412" t="s">
        <v>8225</v>
      </c>
      <c r="H412" t="s">
        <v>8246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8258</v>
      </c>
      <c r="O412">
        <f t="shared" si="30"/>
        <v>128</v>
      </c>
      <c r="P412">
        <f t="shared" si="31"/>
        <v>183.29</v>
      </c>
      <c r="Q412" s="10" t="s">
        <v>8298</v>
      </c>
      <c r="R412" t="s">
        <v>8303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411</v>
      </c>
      <c r="C413" s="3" t="s">
        <v>4519</v>
      </c>
      <c r="D413" s="6">
        <v>30000</v>
      </c>
      <c r="E413" s="8">
        <v>30315</v>
      </c>
      <c r="F413" t="s">
        <v>8215</v>
      </c>
      <c r="G413" t="s">
        <v>8220</v>
      </c>
      <c r="H413" t="s">
        <v>8241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8258</v>
      </c>
      <c r="O413">
        <f t="shared" si="30"/>
        <v>101</v>
      </c>
      <c r="P413">
        <f t="shared" si="31"/>
        <v>125.79</v>
      </c>
      <c r="Q413" s="10" t="s">
        <v>8298</v>
      </c>
      <c r="R413" t="s">
        <v>8303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412</v>
      </c>
      <c r="C414" s="3" t="s">
        <v>4520</v>
      </c>
      <c r="D414" s="6">
        <v>2500</v>
      </c>
      <c r="E414" s="8">
        <v>3171</v>
      </c>
      <c r="F414" t="s">
        <v>8215</v>
      </c>
      <c r="G414" t="s">
        <v>8220</v>
      </c>
      <c r="H414" t="s">
        <v>8241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8258</v>
      </c>
      <c r="O414">
        <f t="shared" si="30"/>
        <v>127</v>
      </c>
      <c r="P414">
        <f t="shared" si="31"/>
        <v>57.65</v>
      </c>
      <c r="Q414" s="10" t="s">
        <v>8298</v>
      </c>
      <c r="R414" t="s">
        <v>8303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413</v>
      </c>
      <c r="C415" s="3" t="s">
        <v>4521</v>
      </c>
      <c r="D415" s="6">
        <v>12800</v>
      </c>
      <c r="E415" s="8">
        <v>13451</v>
      </c>
      <c r="F415" t="s">
        <v>8215</v>
      </c>
      <c r="G415" t="s">
        <v>8220</v>
      </c>
      <c r="H415" t="s">
        <v>8241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8258</v>
      </c>
      <c r="O415">
        <f t="shared" si="30"/>
        <v>105</v>
      </c>
      <c r="P415">
        <f t="shared" si="31"/>
        <v>78.66</v>
      </c>
      <c r="Q415" s="10" t="s">
        <v>8298</v>
      </c>
      <c r="R415" t="s">
        <v>8303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414</v>
      </c>
      <c r="C416" s="3" t="s">
        <v>4522</v>
      </c>
      <c r="D416" s="6">
        <v>18500</v>
      </c>
      <c r="E416" s="8">
        <v>19028</v>
      </c>
      <c r="F416" t="s">
        <v>8215</v>
      </c>
      <c r="G416" t="s">
        <v>8220</v>
      </c>
      <c r="H416" t="s">
        <v>8241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8258</v>
      </c>
      <c r="O416">
        <f t="shared" si="30"/>
        <v>103</v>
      </c>
      <c r="P416">
        <f t="shared" si="31"/>
        <v>91.48</v>
      </c>
      <c r="Q416" s="10" t="s">
        <v>8298</v>
      </c>
      <c r="R416" t="s">
        <v>8303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415</v>
      </c>
      <c r="C417" s="3" t="s">
        <v>4523</v>
      </c>
      <c r="D417" s="6">
        <v>1400</v>
      </c>
      <c r="E417" s="8">
        <v>1430.06</v>
      </c>
      <c r="F417" t="s">
        <v>8215</v>
      </c>
      <c r="G417" t="s">
        <v>8225</v>
      </c>
      <c r="H417" t="s">
        <v>8246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8258</v>
      </c>
      <c r="O417">
        <f t="shared" si="30"/>
        <v>102</v>
      </c>
      <c r="P417">
        <f t="shared" si="31"/>
        <v>68.099999999999994</v>
      </c>
      <c r="Q417" s="10" t="s">
        <v>8298</v>
      </c>
      <c r="R417" t="s">
        <v>8303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416</v>
      </c>
      <c r="C418" s="3" t="s">
        <v>4524</v>
      </c>
      <c r="D418" s="6">
        <v>1000</v>
      </c>
      <c r="E418" s="8">
        <v>1202.17</v>
      </c>
      <c r="F418" t="s">
        <v>8215</v>
      </c>
      <c r="G418" t="s">
        <v>8220</v>
      </c>
      <c r="H418" t="s">
        <v>8241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8258</v>
      </c>
      <c r="O418">
        <f t="shared" si="30"/>
        <v>120</v>
      </c>
      <c r="P418">
        <f t="shared" si="31"/>
        <v>48.09</v>
      </c>
      <c r="Q418" s="10" t="s">
        <v>8298</v>
      </c>
      <c r="R418" t="s">
        <v>8303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417</v>
      </c>
      <c r="C419" s="3" t="s">
        <v>4525</v>
      </c>
      <c r="D419" s="6">
        <v>10500</v>
      </c>
      <c r="E419" s="8">
        <v>10526</v>
      </c>
      <c r="F419" t="s">
        <v>8215</v>
      </c>
      <c r="G419" t="s">
        <v>8220</v>
      </c>
      <c r="H419" t="s">
        <v>8241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8258</v>
      </c>
      <c r="O419">
        <f t="shared" si="30"/>
        <v>100</v>
      </c>
      <c r="P419">
        <f t="shared" si="31"/>
        <v>202.42</v>
      </c>
      <c r="Q419" s="10" t="s">
        <v>8298</v>
      </c>
      <c r="R419" t="s">
        <v>8303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418</v>
      </c>
      <c r="C420" s="3" t="s">
        <v>4526</v>
      </c>
      <c r="D420" s="6">
        <v>22400</v>
      </c>
      <c r="E420" s="8">
        <v>22542</v>
      </c>
      <c r="F420" t="s">
        <v>8215</v>
      </c>
      <c r="G420" t="s">
        <v>8220</v>
      </c>
      <c r="H420" t="s">
        <v>8241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8258</v>
      </c>
      <c r="O420">
        <f t="shared" si="30"/>
        <v>101</v>
      </c>
      <c r="P420">
        <f t="shared" si="31"/>
        <v>216.75</v>
      </c>
      <c r="Q420" s="10" t="s">
        <v>8298</v>
      </c>
      <c r="R420" t="s">
        <v>8303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419</v>
      </c>
      <c r="C421" s="3" t="s">
        <v>4527</v>
      </c>
      <c r="D421" s="6">
        <v>8000</v>
      </c>
      <c r="E421" s="8">
        <v>8035</v>
      </c>
      <c r="F421" t="s">
        <v>8215</v>
      </c>
      <c r="G421" t="s">
        <v>8220</v>
      </c>
      <c r="H421" t="s">
        <v>8241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8258</v>
      </c>
      <c r="O421">
        <f t="shared" si="30"/>
        <v>100</v>
      </c>
      <c r="P421">
        <f t="shared" si="31"/>
        <v>110.07</v>
      </c>
      <c r="Q421" s="10" t="s">
        <v>8298</v>
      </c>
      <c r="R421" t="s">
        <v>8303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420</v>
      </c>
      <c r="C422" s="3" t="s">
        <v>4528</v>
      </c>
      <c r="D422" s="6">
        <v>3300</v>
      </c>
      <c r="E422" s="8">
        <v>14.5</v>
      </c>
      <c r="F422" t="s">
        <v>8217</v>
      </c>
      <c r="G422" t="s">
        <v>8220</v>
      </c>
      <c r="H422" t="s">
        <v>8241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8259</v>
      </c>
      <c r="O422">
        <f t="shared" si="30"/>
        <v>0</v>
      </c>
      <c r="P422">
        <f t="shared" si="31"/>
        <v>4.83</v>
      </c>
      <c r="Q422" s="10" t="s">
        <v>8298</v>
      </c>
      <c r="R422" t="s">
        <v>8304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421</v>
      </c>
      <c r="C423" s="3" t="s">
        <v>4529</v>
      </c>
      <c r="D423" s="6">
        <v>15000</v>
      </c>
      <c r="E423" s="8">
        <v>301</v>
      </c>
      <c r="F423" t="s">
        <v>8217</v>
      </c>
      <c r="G423" t="s">
        <v>8220</v>
      </c>
      <c r="H423" t="s">
        <v>8241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8259</v>
      </c>
      <c r="O423">
        <f t="shared" si="30"/>
        <v>2</v>
      </c>
      <c r="P423">
        <f t="shared" si="31"/>
        <v>50.17</v>
      </c>
      <c r="Q423" s="10" t="s">
        <v>8298</v>
      </c>
      <c r="R423" t="s">
        <v>8304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422</v>
      </c>
      <c r="C424" s="3" t="s">
        <v>4530</v>
      </c>
      <c r="D424" s="6">
        <v>40000</v>
      </c>
      <c r="E424" s="8">
        <v>430</v>
      </c>
      <c r="F424" t="s">
        <v>8217</v>
      </c>
      <c r="G424" t="s">
        <v>8220</v>
      </c>
      <c r="H424" t="s">
        <v>8241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8259</v>
      </c>
      <c r="O424">
        <f t="shared" si="30"/>
        <v>1</v>
      </c>
      <c r="P424">
        <f t="shared" si="31"/>
        <v>35.83</v>
      </c>
      <c r="Q424" s="10" t="s">
        <v>8298</v>
      </c>
      <c r="R424" t="s">
        <v>8304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423</v>
      </c>
      <c r="C425" s="3" t="s">
        <v>4531</v>
      </c>
      <c r="D425" s="6">
        <v>20000</v>
      </c>
      <c r="E425" s="8">
        <v>153</v>
      </c>
      <c r="F425" t="s">
        <v>8217</v>
      </c>
      <c r="G425" t="s">
        <v>8220</v>
      </c>
      <c r="H425" t="s">
        <v>8241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8259</v>
      </c>
      <c r="O425">
        <f t="shared" si="30"/>
        <v>1</v>
      </c>
      <c r="P425">
        <f t="shared" si="31"/>
        <v>11.77</v>
      </c>
      <c r="Q425" s="10" t="s">
        <v>8298</v>
      </c>
      <c r="R425" t="s">
        <v>8304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424</v>
      </c>
      <c r="C426" s="3" t="s">
        <v>4532</v>
      </c>
      <c r="D426" s="6">
        <v>3000</v>
      </c>
      <c r="E426" s="8">
        <v>203.9</v>
      </c>
      <c r="F426" t="s">
        <v>8217</v>
      </c>
      <c r="G426" t="s">
        <v>8220</v>
      </c>
      <c r="H426" t="s">
        <v>8241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8259</v>
      </c>
      <c r="O426">
        <f t="shared" si="30"/>
        <v>7</v>
      </c>
      <c r="P426">
        <f t="shared" si="31"/>
        <v>40.78</v>
      </c>
      <c r="Q426" s="10" t="s">
        <v>8298</v>
      </c>
      <c r="R426" t="s">
        <v>8304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425</v>
      </c>
      <c r="C427" s="3" t="s">
        <v>4533</v>
      </c>
      <c r="D427" s="6">
        <v>50000</v>
      </c>
      <c r="E427" s="8">
        <v>6</v>
      </c>
      <c r="F427" t="s">
        <v>8217</v>
      </c>
      <c r="G427" t="s">
        <v>8220</v>
      </c>
      <c r="H427" t="s">
        <v>8241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8259</v>
      </c>
      <c r="O427">
        <f t="shared" si="30"/>
        <v>0</v>
      </c>
      <c r="P427">
        <f t="shared" si="31"/>
        <v>3</v>
      </c>
      <c r="Q427" s="10" t="s">
        <v>8298</v>
      </c>
      <c r="R427" t="s">
        <v>8304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426</v>
      </c>
      <c r="C428" s="3" t="s">
        <v>4534</v>
      </c>
      <c r="D428" s="6">
        <v>10000</v>
      </c>
      <c r="E428" s="8">
        <v>133</v>
      </c>
      <c r="F428" t="s">
        <v>8217</v>
      </c>
      <c r="G428" t="s">
        <v>8220</v>
      </c>
      <c r="H428" t="s">
        <v>8241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8259</v>
      </c>
      <c r="O428">
        <f t="shared" si="30"/>
        <v>1</v>
      </c>
      <c r="P428">
        <f t="shared" si="31"/>
        <v>16.63</v>
      </c>
      <c r="Q428" s="10" t="s">
        <v>8298</v>
      </c>
      <c r="R428" t="s">
        <v>8304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427</v>
      </c>
      <c r="C429" s="3" t="s">
        <v>4535</v>
      </c>
      <c r="D429" s="6">
        <v>6500</v>
      </c>
      <c r="E429" s="8">
        <v>0</v>
      </c>
      <c r="F429" t="s">
        <v>8217</v>
      </c>
      <c r="G429" t="s">
        <v>8220</v>
      </c>
      <c r="H429" t="s">
        <v>8241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8259</v>
      </c>
      <c r="O429">
        <f t="shared" si="30"/>
        <v>0</v>
      </c>
      <c r="P429">
        <f t="shared" si="31"/>
        <v>0</v>
      </c>
      <c r="Q429" s="10" t="s">
        <v>8298</v>
      </c>
      <c r="R429" t="s">
        <v>8304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428</v>
      </c>
      <c r="C430" s="3" t="s">
        <v>4536</v>
      </c>
      <c r="D430" s="6">
        <v>12000</v>
      </c>
      <c r="E430" s="8">
        <v>676</v>
      </c>
      <c r="F430" t="s">
        <v>8217</v>
      </c>
      <c r="G430" t="s">
        <v>8220</v>
      </c>
      <c r="H430" t="s">
        <v>8241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8259</v>
      </c>
      <c r="O430">
        <f t="shared" si="30"/>
        <v>6</v>
      </c>
      <c r="P430">
        <f t="shared" si="31"/>
        <v>52</v>
      </c>
      <c r="Q430" s="10" t="s">
        <v>8298</v>
      </c>
      <c r="R430" t="s">
        <v>8304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429</v>
      </c>
      <c r="C431" s="3" t="s">
        <v>4537</v>
      </c>
      <c r="D431" s="6">
        <v>5000</v>
      </c>
      <c r="E431" s="8">
        <v>0</v>
      </c>
      <c r="F431" t="s">
        <v>8217</v>
      </c>
      <c r="G431" t="s">
        <v>8220</v>
      </c>
      <c r="H431" t="s">
        <v>8241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8259</v>
      </c>
      <c r="O431">
        <f t="shared" si="30"/>
        <v>0</v>
      </c>
      <c r="P431">
        <f t="shared" si="31"/>
        <v>0</v>
      </c>
      <c r="Q431" s="10" t="s">
        <v>8298</v>
      </c>
      <c r="R431" t="s">
        <v>8304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430</v>
      </c>
      <c r="C432" s="3" t="s">
        <v>4538</v>
      </c>
      <c r="D432" s="6">
        <v>1000</v>
      </c>
      <c r="E432" s="8">
        <v>24</v>
      </c>
      <c r="F432" t="s">
        <v>8217</v>
      </c>
      <c r="G432" t="s">
        <v>8220</v>
      </c>
      <c r="H432" t="s">
        <v>8241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8259</v>
      </c>
      <c r="O432">
        <f t="shared" si="30"/>
        <v>2</v>
      </c>
      <c r="P432">
        <f t="shared" si="31"/>
        <v>4.8</v>
      </c>
      <c r="Q432" s="10" t="s">
        <v>8298</v>
      </c>
      <c r="R432" t="s">
        <v>8304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431</v>
      </c>
      <c r="C433" s="3" t="s">
        <v>4539</v>
      </c>
      <c r="D433" s="6">
        <v>3000</v>
      </c>
      <c r="E433" s="8">
        <v>415</v>
      </c>
      <c r="F433" t="s">
        <v>8217</v>
      </c>
      <c r="G433" t="s">
        <v>8221</v>
      </c>
      <c r="H433" t="s">
        <v>8242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8259</v>
      </c>
      <c r="O433">
        <f t="shared" si="30"/>
        <v>14</v>
      </c>
      <c r="P433">
        <f t="shared" si="31"/>
        <v>51.88</v>
      </c>
      <c r="Q433" s="10" t="s">
        <v>8298</v>
      </c>
      <c r="R433" t="s">
        <v>8304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432</v>
      </c>
      <c r="C434" s="3" t="s">
        <v>4540</v>
      </c>
      <c r="D434" s="6">
        <v>6000</v>
      </c>
      <c r="E434" s="8">
        <v>570</v>
      </c>
      <c r="F434" t="s">
        <v>8217</v>
      </c>
      <c r="G434" t="s">
        <v>8220</v>
      </c>
      <c r="H434" t="s">
        <v>8241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8259</v>
      </c>
      <c r="O434">
        <f t="shared" si="30"/>
        <v>10</v>
      </c>
      <c r="P434">
        <f t="shared" si="31"/>
        <v>71.25</v>
      </c>
      <c r="Q434" s="10" t="s">
        <v>8298</v>
      </c>
      <c r="R434" t="s">
        <v>8304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433</v>
      </c>
      <c r="C435" s="3" t="s">
        <v>4541</v>
      </c>
      <c r="D435" s="6">
        <v>3000</v>
      </c>
      <c r="E435" s="8">
        <v>0</v>
      </c>
      <c r="F435" t="s">
        <v>8217</v>
      </c>
      <c r="G435" t="s">
        <v>8220</v>
      </c>
      <c r="H435" t="s">
        <v>8241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8259</v>
      </c>
      <c r="O435">
        <f t="shared" si="30"/>
        <v>0</v>
      </c>
      <c r="P435">
        <f t="shared" si="31"/>
        <v>0</v>
      </c>
      <c r="Q435" s="10" t="s">
        <v>8298</v>
      </c>
      <c r="R435" t="s">
        <v>8304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434</v>
      </c>
      <c r="C436" s="3" t="s">
        <v>4542</v>
      </c>
      <c r="D436" s="6">
        <v>2500</v>
      </c>
      <c r="E436" s="8">
        <v>125</v>
      </c>
      <c r="F436" t="s">
        <v>8217</v>
      </c>
      <c r="G436" t="s">
        <v>8220</v>
      </c>
      <c r="H436" t="s">
        <v>8241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8259</v>
      </c>
      <c r="O436">
        <f t="shared" si="30"/>
        <v>5</v>
      </c>
      <c r="P436">
        <f t="shared" si="31"/>
        <v>62.5</v>
      </c>
      <c r="Q436" s="10" t="s">
        <v>8298</v>
      </c>
      <c r="R436" t="s">
        <v>8304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435</v>
      </c>
      <c r="C437" s="3" t="s">
        <v>4543</v>
      </c>
      <c r="D437" s="6">
        <v>110000</v>
      </c>
      <c r="E437" s="8">
        <v>3</v>
      </c>
      <c r="F437" t="s">
        <v>8217</v>
      </c>
      <c r="G437" t="s">
        <v>8220</v>
      </c>
      <c r="H437" t="s">
        <v>8241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8259</v>
      </c>
      <c r="O437">
        <f t="shared" si="30"/>
        <v>0</v>
      </c>
      <c r="P437">
        <f t="shared" si="31"/>
        <v>1</v>
      </c>
      <c r="Q437" s="10" t="s">
        <v>8298</v>
      </c>
      <c r="R437" t="s">
        <v>8304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436</v>
      </c>
      <c r="C438" s="3" t="s">
        <v>4544</v>
      </c>
      <c r="D438" s="6">
        <v>1000</v>
      </c>
      <c r="E438" s="8">
        <v>0</v>
      </c>
      <c r="F438" t="s">
        <v>8217</v>
      </c>
      <c r="G438" t="s">
        <v>8220</v>
      </c>
      <c r="H438" t="s">
        <v>8241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8259</v>
      </c>
      <c r="O438">
        <f t="shared" si="30"/>
        <v>0</v>
      </c>
      <c r="P438">
        <f t="shared" si="31"/>
        <v>0</v>
      </c>
      <c r="Q438" s="10" t="s">
        <v>8298</v>
      </c>
      <c r="R438" t="s">
        <v>8304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437</v>
      </c>
      <c r="C439" s="3" t="s">
        <v>4545</v>
      </c>
      <c r="D439" s="6">
        <v>7000</v>
      </c>
      <c r="E439" s="8">
        <v>0</v>
      </c>
      <c r="F439" t="s">
        <v>8217</v>
      </c>
      <c r="G439" t="s">
        <v>8225</v>
      </c>
      <c r="H439" t="s">
        <v>8246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8259</v>
      </c>
      <c r="O439">
        <f t="shared" si="30"/>
        <v>0</v>
      </c>
      <c r="P439">
        <f t="shared" si="31"/>
        <v>0</v>
      </c>
      <c r="Q439" s="10" t="s">
        <v>8298</v>
      </c>
      <c r="R439" t="s">
        <v>8304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438</v>
      </c>
      <c r="C440" s="3" t="s">
        <v>4546</v>
      </c>
      <c r="D440" s="6">
        <v>20000</v>
      </c>
      <c r="E440" s="8">
        <v>1876</v>
      </c>
      <c r="F440" t="s">
        <v>8217</v>
      </c>
      <c r="G440" t="s">
        <v>8220</v>
      </c>
      <c r="H440" t="s">
        <v>8241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8259</v>
      </c>
      <c r="O440">
        <f t="shared" si="30"/>
        <v>9</v>
      </c>
      <c r="P440">
        <f t="shared" si="31"/>
        <v>170.55</v>
      </c>
      <c r="Q440" s="10" t="s">
        <v>8298</v>
      </c>
      <c r="R440" t="s">
        <v>8304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439</v>
      </c>
      <c r="C441" s="3" t="s">
        <v>4547</v>
      </c>
      <c r="D441" s="6">
        <v>450</v>
      </c>
      <c r="E441" s="8">
        <v>0</v>
      </c>
      <c r="F441" t="s">
        <v>8217</v>
      </c>
      <c r="G441" t="s">
        <v>8220</v>
      </c>
      <c r="H441" t="s">
        <v>8241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8259</v>
      </c>
      <c r="O441">
        <f t="shared" si="30"/>
        <v>0</v>
      </c>
      <c r="P441">
        <f t="shared" si="31"/>
        <v>0</v>
      </c>
      <c r="Q441" s="10" t="s">
        <v>8298</v>
      </c>
      <c r="R441" t="s">
        <v>8304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440</v>
      </c>
      <c r="C442" s="3" t="s">
        <v>4548</v>
      </c>
      <c r="D442" s="6">
        <v>5000</v>
      </c>
      <c r="E442" s="8">
        <v>5</v>
      </c>
      <c r="F442" t="s">
        <v>8217</v>
      </c>
      <c r="G442" t="s">
        <v>8220</v>
      </c>
      <c r="H442" t="s">
        <v>8241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8259</v>
      </c>
      <c r="O442">
        <f t="shared" si="30"/>
        <v>0</v>
      </c>
      <c r="P442">
        <f t="shared" si="31"/>
        <v>5</v>
      </c>
      <c r="Q442" s="10" t="s">
        <v>8298</v>
      </c>
      <c r="R442" t="s">
        <v>8304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441</v>
      </c>
      <c r="C443" s="3" t="s">
        <v>4549</v>
      </c>
      <c r="D443" s="6">
        <v>400</v>
      </c>
      <c r="E443" s="8">
        <v>0</v>
      </c>
      <c r="F443" t="s">
        <v>8217</v>
      </c>
      <c r="G443" t="s">
        <v>8221</v>
      </c>
      <c r="H443" t="s">
        <v>8242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8259</v>
      </c>
      <c r="O443">
        <f t="shared" si="30"/>
        <v>0</v>
      </c>
      <c r="P443">
        <f t="shared" si="31"/>
        <v>0</v>
      </c>
      <c r="Q443" s="10" t="s">
        <v>8298</v>
      </c>
      <c r="R443" t="s">
        <v>8304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442</v>
      </c>
      <c r="C444" s="3" t="s">
        <v>4550</v>
      </c>
      <c r="D444" s="6">
        <v>17000</v>
      </c>
      <c r="E444" s="8">
        <v>6691</v>
      </c>
      <c r="F444" t="s">
        <v>8217</v>
      </c>
      <c r="G444" t="s">
        <v>8220</v>
      </c>
      <c r="H444" t="s">
        <v>8241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8259</v>
      </c>
      <c r="O444">
        <f t="shared" si="30"/>
        <v>39</v>
      </c>
      <c r="P444">
        <f t="shared" si="31"/>
        <v>393.59</v>
      </c>
      <c r="Q444" s="10" t="s">
        <v>8298</v>
      </c>
      <c r="R444" t="s">
        <v>8304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443</v>
      </c>
      <c r="C445" s="3" t="s">
        <v>4551</v>
      </c>
      <c r="D445" s="6">
        <v>10000</v>
      </c>
      <c r="E445" s="8">
        <v>10</v>
      </c>
      <c r="F445" t="s">
        <v>8217</v>
      </c>
      <c r="G445" t="s">
        <v>8225</v>
      </c>
      <c r="H445" t="s">
        <v>8246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8259</v>
      </c>
      <c r="O445">
        <f t="shared" si="30"/>
        <v>0</v>
      </c>
      <c r="P445">
        <f t="shared" si="31"/>
        <v>5</v>
      </c>
      <c r="Q445" s="10" t="s">
        <v>8298</v>
      </c>
      <c r="R445" t="s">
        <v>8304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444</v>
      </c>
      <c r="C446" s="3" t="s">
        <v>4552</v>
      </c>
      <c r="D446" s="6">
        <v>1000</v>
      </c>
      <c r="E446" s="8">
        <v>50</v>
      </c>
      <c r="F446" t="s">
        <v>8217</v>
      </c>
      <c r="G446" t="s">
        <v>8220</v>
      </c>
      <c r="H446" t="s">
        <v>8241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8259</v>
      </c>
      <c r="O446">
        <f t="shared" si="30"/>
        <v>5</v>
      </c>
      <c r="P446">
        <f t="shared" si="31"/>
        <v>50</v>
      </c>
      <c r="Q446" s="10" t="s">
        <v>8298</v>
      </c>
      <c r="R446" t="s">
        <v>8304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445</v>
      </c>
      <c r="C447" s="3" t="s">
        <v>4553</v>
      </c>
      <c r="D447" s="6">
        <v>60000</v>
      </c>
      <c r="E447" s="8">
        <v>2</v>
      </c>
      <c r="F447" t="s">
        <v>8217</v>
      </c>
      <c r="G447" t="s">
        <v>8220</v>
      </c>
      <c r="H447" t="s">
        <v>8241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8259</v>
      </c>
      <c r="O447">
        <f t="shared" si="30"/>
        <v>0</v>
      </c>
      <c r="P447">
        <f t="shared" si="31"/>
        <v>1</v>
      </c>
      <c r="Q447" s="10" t="s">
        <v>8298</v>
      </c>
      <c r="R447" t="s">
        <v>8304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446</v>
      </c>
      <c r="C448" s="3" t="s">
        <v>4554</v>
      </c>
      <c r="D448" s="6">
        <v>10500</v>
      </c>
      <c r="E448" s="8">
        <v>766</v>
      </c>
      <c r="F448" t="s">
        <v>8217</v>
      </c>
      <c r="G448" t="s">
        <v>8220</v>
      </c>
      <c r="H448" t="s">
        <v>8241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8259</v>
      </c>
      <c r="O448">
        <f t="shared" si="30"/>
        <v>7</v>
      </c>
      <c r="P448">
        <f t="shared" si="31"/>
        <v>47.88</v>
      </c>
      <c r="Q448" s="10" t="s">
        <v>8298</v>
      </c>
      <c r="R448" t="s">
        <v>8304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447</v>
      </c>
      <c r="C449" s="3" t="s">
        <v>4555</v>
      </c>
      <c r="D449" s="6">
        <v>30000</v>
      </c>
      <c r="E449" s="8">
        <v>5</v>
      </c>
      <c r="F449" t="s">
        <v>8217</v>
      </c>
      <c r="G449" t="s">
        <v>8221</v>
      </c>
      <c r="H449" t="s">
        <v>8242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8259</v>
      </c>
      <c r="O449">
        <f t="shared" si="30"/>
        <v>0</v>
      </c>
      <c r="P449">
        <f t="shared" si="31"/>
        <v>5</v>
      </c>
      <c r="Q449" s="10" t="s">
        <v>8298</v>
      </c>
      <c r="R449" t="s">
        <v>8304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448</v>
      </c>
      <c r="C450" s="3" t="s">
        <v>4556</v>
      </c>
      <c r="D450" s="6">
        <v>2500</v>
      </c>
      <c r="E450" s="8">
        <v>82.01</v>
      </c>
      <c r="F450" t="s">
        <v>8217</v>
      </c>
      <c r="G450" t="s">
        <v>8220</v>
      </c>
      <c r="H450" t="s">
        <v>8241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8259</v>
      </c>
      <c r="O450">
        <f t="shared" ref="O450:O513" si="35">ROUND(E450/D450*100,0)</f>
        <v>3</v>
      </c>
      <c r="P450">
        <f t="shared" si="31"/>
        <v>20.5</v>
      </c>
      <c r="Q450" s="10" t="s">
        <v>8298</v>
      </c>
      <c r="R450" t="s">
        <v>8304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449</v>
      </c>
      <c r="C451" s="3" t="s">
        <v>4557</v>
      </c>
      <c r="D451" s="6">
        <v>2000</v>
      </c>
      <c r="E451" s="8">
        <v>45</v>
      </c>
      <c r="F451" t="s">
        <v>8217</v>
      </c>
      <c r="G451" t="s">
        <v>8221</v>
      </c>
      <c r="H451" t="s">
        <v>8242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8259</v>
      </c>
      <c r="O451">
        <f t="shared" si="35"/>
        <v>2</v>
      </c>
      <c r="P451">
        <f t="shared" ref="P451:P514" si="36">IFERROR(ROUND(E451/L451,2),0)</f>
        <v>9</v>
      </c>
      <c r="Q451" s="10" t="s">
        <v>8298</v>
      </c>
      <c r="R451" t="s">
        <v>8304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450</v>
      </c>
      <c r="C452" s="3" t="s">
        <v>4558</v>
      </c>
      <c r="D452" s="6">
        <v>50000</v>
      </c>
      <c r="E452" s="8">
        <v>396</v>
      </c>
      <c r="F452" t="s">
        <v>8217</v>
      </c>
      <c r="G452" t="s">
        <v>8220</v>
      </c>
      <c r="H452" t="s">
        <v>8241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8259</v>
      </c>
      <c r="O452">
        <f t="shared" si="35"/>
        <v>1</v>
      </c>
      <c r="P452">
        <f t="shared" si="36"/>
        <v>56.57</v>
      </c>
      <c r="Q452" s="10" t="s">
        <v>8298</v>
      </c>
      <c r="R452" t="s">
        <v>8304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451</v>
      </c>
      <c r="C453" s="3" t="s">
        <v>4559</v>
      </c>
      <c r="D453" s="6">
        <v>20000</v>
      </c>
      <c r="E453" s="8">
        <v>0</v>
      </c>
      <c r="F453" t="s">
        <v>8217</v>
      </c>
      <c r="G453" t="s">
        <v>8220</v>
      </c>
      <c r="H453" t="s">
        <v>8241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8259</v>
      </c>
      <c r="O453">
        <f t="shared" si="35"/>
        <v>0</v>
      </c>
      <c r="P453">
        <f t="shared" si="36"/>
        <v>0</v>
      </c>
      <c r="Q453" s="10" t="s">
        <v>8298</v>
      </c>
      <c r="R453" t="s">
        <v>8304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452</v>
      </c>
      <c r="C454" s="3" t="s">
        <v>4560</v>
      </c>
      <c r="D454" s="6">
        <v>750</v>
      </c>
      <c r="E454" s="8">
        <v>480</v>
      </c>
      <c r="F454" t="s">
        <v>8217</v>
      </c>
      <c r="G454" t="s">
        <v>8220</v>
      </c>
      <c r="H454" t="s">
        <v>8241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8259</v>
      </c>
      <c r="O454">
        <f t="shared" si="35"/>
        <v>64</v>
      </c>
      <c r="P454">
        <f t="shared" si="36"/>
        <v>40</v>
      </c>
      <c r="Q454" s="10" t="s">
        <v>8298</v>
      </c>
      <c r="R454" t="s">
        <v>8304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453</v>
      </c>
      <c r="C455" s="3" t="s">
        <v>4561</v>
      </c>
      <c r="D455" s="6">
        <v>94875</v>
      </c>
      <c r="E455" s="8">
        <v>26</v>
      </c>
      <c r="F455" t="s">
        <v>8217</v>
      </c>
      <c r="G455" t="s">
        <v>8220</v>
      </c>
      <c r="H455" t="s">
        <v>8241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8259</v>
      </c>
      <c r="O455">
        <f t="shared" si="35"/>
        <v>0</v>
      </c>
      <c r="P455">
        <f t="shared" si="36"/>
        <v>13</v>
      </c>
      <c r="Q455" s="10" t="s">
        <v>8298</v>
      </c>
      <c r="R455" t="s">
        <v>8304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454</v>
      </c>
      <c r="C456" s="3" t="s">
        <v>4562</v>
      </c>
      <c r="D456" s="6">
        <v>10000</v>
      </c>
      <c r="E456" s="8">
        <v>82</v>
      </c>
      <c r="F456" t="s">
        <v>8217</v>
      </c>
      <c r="G456" t="s">
        <v>8220</v>
      </c>
      <c r="H456" t="s">
        <v>8241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8259</v>
      </c>
      <c r="O456">
        <f t="shared" si="35"/>
        <v>1</v>
      </c>
      <c r="P456">
        <f t="shared" si="36"/>
        <v>16.399999999999999</v>
      </c>
      <c r="Q456" s="10" t="s">
        <v>8298</v>
      </c>
      <c r="R456" t="s">
        <v>8304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455</v>
      </c>
      <c r="C457" s="3" t="s">
        <v>4563</v>
      </c>
      <c r="D457" s="6">
        <v>65000</v>
      </c>
      <c r="E457" s="8">
        <v>45</v>
      </c>
      <c r="F457" t="s">
        <v>8217</v>
      </c>
      <c r="G457" t="s">
        <v>8220</v>
      </c>
      <c r="H457" t="s">
        <v>8241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8259</v>
      </c>
      <c r="O457">
        <f t="shared" si="35"/>
        <v>0</v>
      </c>
      <c r="P457">
        <f t="shared" si="36"/>
        <v>22.5</v>
      </c>
      <c r="Q457" s="10" t="s">
        <v>8298</v>
      </c>
      <c r="R457" t="s">
        <v>8304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456</v>
      </c>
      <c r="C458" s="3" t="s">
        <v>4564</v>
      </c>
      <c r="D458" s="6">
        <v>8888</v>
      </c>
      <c r="E458" s="8">
        <v>61</v>
      </c>
      <c r="F458" t="s">
        <v>8217</v>
      </c>
      <c r="G458" t="s">
        <v>8220</v>
      </c>
      <c r="H458" t="s">
        <v>8241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8259</v>
      </c>
      <c r="O458">
        <f t="shared" si="35"/>
        <v>1</v>
      </c>
      <c r="P458">
        <f t="shared" si="36"/>
        <v>20.329999999999998</v>
      </c>
      <c r="Q458" s="10" t="s">
        <v>8298</v>
      </c>
      <c r="R458" t="s">
        <v>8304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457</v>
      </c>
      <c r="C459" s="3" t="s">
        <v>4565</v>
      </c>
      <c r="D459" s="6">
        <v>20000</v>
      </c>
      <c r="E459" s="8">
        <v>0</v>
      </c>
      <c r="F459" t="s">
        <v>8217</v>
      </c>
      <c r="G459" t="s">
        <v>8225</v>
      </c>
      <c r="H459" t="s">
        <v>8246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8259</v>
      </c>
      <c r="O459">
        <f t="shared" si="35"/>
        <v>0</v>
      </c>
      <c r="P459">
        <f t="shared" si="36"/>
        <v>0</v>
      </c>
      <c r="Q459" s="10" t="s">
        <v>8298</v>
      </c>
      <c r="R459" t="s">
        <v>8304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458</v>
      </c>
      <c r="C460" s="3" t="s">
        <v>4566</v>
      </c>
      <c r="D460" s="6">
        <v>10000</v>
      </c>
      <c r="E460" s="8">
        <v>821</v>
      </c>
      <c r="F460" t="s">
        <v>8217</v>
      </c>
      <c r="G460" t="s">
        <v>8221</v>
      </c>
      <c r="H460" t="s">
        <v>8242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8259</v>
      </c>
      <c r="O460">
        <f t="shared" si="35"/>
        <v>8</v>
      </c>
      <c r="P460">
        <f t="shared" si="36"/>
        <v>16.760000000000002</v>
      </c>
      <c r="Q460" s="10" t="s">
        <v>8298</v>
      </c>
      <c r="R460" t="s">
        <v>8304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459</v>
      </c>
      <c r="C461" s="3" t="s">
        <v>4567</v>
      </c>
      <c r="D461" s="6">
        <v>39000</v>
      </c>
      <c r="E461" s="8">
        <v>25</v>
      </c>
      <c r="F461" t="s">
        <v>8217</v>
      </c>
      <c r="G461" t="s">
        <v>8220</v>
      </c>
      <c r="H461" t="s">
        <v>8241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8259</v>
      </c>
      <c r="O461">
        <f t="shared" si="35"/>
        <v>0</v>
      </c>
      <c r="P461">
        <f t="shared" si="36"/>
        <v>25</v>
      </c>
      <c r="Q461" s="10" t="s">
        <v>8298</v>
      </c>
      <c r="R461" t="s">
        <v>8304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460</v>
      </c>
      <c r="C462" s="3" t="s">
        <v>4568</v>
      </c>
      <c r="D462" s="6">
        <v>8500</v>
      </c>
      <c r="E462" s="8">
        <v>25</v>
      </c>
      <c r="F462" t="s">
        <v>8217</v>
      </c>
      <c r="G462" t="s">
        <v>8220</v>
      </c>
      <c r="H462" t="s">
        <v>8241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8259</v>
      </c>
      <c r="O462">
        <f t="shared" si="35"/>
        <v>0</v>
      </c>
      <c r="P462">
        <f t="shared" si="36"/>
        <v>12.5</v>
      </c>
      <c r="Q462" s="10" t="s">
        <v>8298</v>
      </c>
      <c r="R462" t="s">
        <v>8304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461</v>
      </c>
      <c r="C463" s="3" t="s">
        <v>4569</v>
      </c>
      <c r="D463" s="6">
        <v>550</v>
      </c>
      <c r="E463" s="8">
        <v>0</v>
      </c>
      <c r="F463" t="s">
        <v>8217</v>
      </c>
      <c r="G463" t="s">
        <v>8221</v>
      </c>
      <c r="H463" t="s">
        <v>8242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8259</v>
      </c>
      <c r="O463">
        <f t="shared" si="35"/>
        <v>0</v>
      </c>
      <c r="P463">
        <f t="shared" si="36"/>
        <v>0</v>
      </c>
      <c r="Q463" s="10" t="s">
        <v>8298</v>
      </c>
      <c r="R463" t="s">
        <v>8304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462</v>
      </c>
      <c r="C464" s="3" t="s">
        <v>4570</v>
      </c>
      <c r="D464" s="6">
        <v>100000</v>
      </c>
      <c r="E464" s="8">
        <v>0</v>
      </c>
      <c r="F464" t="s">
        <v>8217</v>
      </c>
      <c r="G464" t="s">
        <v>8220</v>
      </c>
      <c r="H464" t="s">
        <v>8241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8259</v>
      </c>
      <c r="O464">
        <f t="shared" si="35"/>
        <v>0</v>
      </c>
      <c r="P464">
        <f t="shared" si="36"/>
        <v>0</v>
      </c>
      <c r="Q464" s="10" t="s">
        <v>8298</v>
      </c>
      <c r="R464" t="s">
        <v>8304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463</v>
      </c>
      <c r="C465" s="3" t="s">
        <v>4571</v>
      </c>
      <c r="D465" s="6">
        <v>55000</v>
      </c>
      <c r="E465" s="8">
        <v>1250</v>
      </c>
      <c r="F465" t="s">
        <v>8217</v>
      </c>
      <c r="G465" t="s">
        <v>8220</v>
      </c>
      <c r="H465" t="s">
        <v>8241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8259</v>
      </c>
      <c r="O465">
        <f t="shared" si="35"/>
        <v>2</v>
      </c>
      <c r="P465">
        <f t="shared" si="36"/>
        <v>113.64</v>
      </c>
      <c r="Q465" s="10" t="s">
        <v>8298</v>
      </c>
      <c r="R465" t="s">
        <v>8304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464</v>
      </c>
      <c r="C466" s="3" t="s">
        <v>4572</v>
      </c>
      <c r="D466" s="6">
        <v>1010</v>
      </c>
      <c r="E466" s="8">
        <v>1</v>
      </c>
      <c r="F466" t="s">
        <v>8217</v>
      </c>
      <c r="G466" t="s">
        <v>8232</v>
      </c>
      <c r="H466" t="s">
        <v>8244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8259</v>
      </c>
      <c r="O466">
        <f t="shared" si="35"/>
        <v>0</v>
      </c>
      <c r="P466">
        <f t="shared" si="36"/>
        <v>1</v>
      </c>
      <c r="Q466" s="10" t="s">
        <v>8298</v>
      </c>
      <c r="R466" t="s">
        <v>8304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465</v>
      </c>
      <c r="C467" s="3" t="s">
        <v>4573</v>
      </c>
      <c r="D467" s="6">
        <v>512</v>
      </c>
      <c r="E467" s="8">
        <v>138</v>
      </c>
      <c r="F467" t="s">
        <v>8217</v>
      </c>
      <c r="G467" t="s">
        <v>8220</v>
      </c>
      <c r="H467" t="s">
        <v>8241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8259</v>
      </c>
      <c r="O467">
        <f t="shared" si="35"/>
        <v>27</v>
      </c>
      <c r="P467">
        <f t="shared" si="36"/>
        <v>17.25</v>
      </c>
      <c r="Q467" s="10" t="s">
        <v>8298</v>
      </c>
      <c r="R467" t="s">
        <v>8304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466</v>
      </c>
      <c r="C468" s="3" t="s">
        <v>4574</v>
      </c>
      <c r="D468" s="6">
        <v>10000</v>
      </c>
      <c r="E468" s="8">
        <v>76</v>
      </c>
      <c r="F468" t="s">
        <v>8217</v>
      </c>
      <c r="G468" t="s">
        <v>8220</v>
      </c>
      <c r="H468" t="s">
        <v>8241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8259</v>
      </c>
      <c r="O468">
        <f t="shared" si="35"/>
        <v>1</v>
      </c>
      <c r="P468">
        <f t="shared" si="36"/>
        <v>15.2</v>
      </c>
      <c r="Q468" s="10" t="s">
        <v>8298</v>
      </c>
      <c r="R468" t="s">
        <v>8304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467</v>
      </c>
      <c r="C469" s="3" t="s">
        <v>4575</v>
      </c>
      <c r="D469" s="6">
        <v>20000</v>
      </c>
      <c r="E469" s="8">
        <v>4315</v>
      </c>
      <c r="F469" t="s">
        <v>8217</v>
      </c>
      <c r="G469" t="s">
        <v>8220</v>
      </c>
      <c r="H469" t="s">
        <v>8241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8259</v>
      </c>
      <c r="O469">
        <f t="shared" si="35"/>
        <v>22</v>
      </c>
      <c r="P469">
        <f t="shared" si="36"/>
        <v>110.64</v>
      </c>
      <c r="Q469" s="10" t="s">
        <v>8298</v>
      </c>
      <c r="R469" t="s">
        <v>8304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468</v>
      </c>
      <c r="C470" s="3" t="s">
        <v>4576</v>
      </c>
      <c r="D470" s="6">
        <v>7500</v>
      </c>
      <c r="E470" s="8">
        <v>0</v>
      </c>
      <c r="F470" t="s">
        <v>8217</v>
      </c>
      <c r="G470" t="s">
        <v>8220</v>
      </c>
      <c r="H470" t="s">
        <v>8241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8259</v>
      </c>
      <c r="O470">
        <f t="shared" si="35"/>
        <v>0</v>
      </c>
      <c r="P470">
        <f t="shared" si="36"/>
        <v>0</v>
      </c>
      <c r="Q470" s="10" t="s">
        <v>8298</v>
      </c>
      <c r="R470" t="s">
        <v>8304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469</v>
      </c>
      <c r="C471" s="3" t="s">
        <v>4577</v>
      </c>
      <c r="D471" s="6">
        <v>6000</v>
      </c>
      <c r="E471" s="8">
        <v>0</v>
      </c>
      <c r="F471" t="s">
        <v>8217</v>
      </c>
      <c r="G471" t="s">
        <v>8221</v>
      </c>
      <c r="H471" t="s">
        <v>8242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8259</v>
      </c>
      <c r="O471">
        <f t="shared" si="35"/>
        <v>0</v>
      </c>
      <c r="P471">
        <f t="shared" si="36"/>
        <v>0</v>
      </c>
      <c r="Q471" s="10" t="s">
        <v>8298</v>
      </c>
      <c r="R471" t="s">
        <v>8304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470</v>
      </c>
      <c r="C472" s="3" t="s">
        <v>4578</v>
      </c>
      <c r="D472" s="6">
        <v>5000</v>
      </c>
      <c r="E472" s="8">
        <v>51</v>
      </c>
      <c r="F472" t="s">
        <v>8217</v>
      </c>
      <c r="G472" t="s">
        <v>8220</v>
      </c>
      <c r="H472" t="s">
        <v>8241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8259</v>
      </c>
      <c r="O472">
        <f t="shared" si="35"/>
        <v>1</v>
      </c>
      <c r="P472">
        <f t="shared" si="36"/>
        <v>25.5</v>
      </c>
      <c r="Q472" s="10" t="s">
        <v>8298</v>
      </c>
      <c r="R472" t="s">
        <v>8304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471</v>
      </c>
      <c r="C473" s="3" t="s">
        <v>4579</v>
      </c>
      <c r="D473" s="6">
        <v>55000</v>
      </c>
      <c r="E473" s="8">
        <v>6541</v>
      </c>
      <c r="F473" t="s">
        <v>8217</v>
      </c>
      <c r="G473" t="s">
        <v>8220</v>
      </c>
      <c r="H473" t="s">
        <v>8241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8259</v>
      </c>
      <c r="O473">
        <f t="shared" si="35"/>
        <v>12</v>
      </c>
      <c r="P473">
        <f t="shared" si="36"/>
        <v>38.479999999999997</v>
      </c>
      <c r="Q473" s="10" t="s">
        <v>8298</v>
      </c>
      <c r="R473" t="s">
        <v>8304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472</v>
      </c>
      <c r="C474" s="3" t="s">
        <v>4580</v>
      </c>
      <c r="D474" s="6">
        <v>800</v>
      </c>
      <c r="E474" s="8">
        <v>141</v>
      </c>
      <c r="F474" t="s">
        <v>8217</v>
      </c>
      <c r="G474" t="s">
        <v>8220</v>
      </c>
      <c r="H474" t="s">
        <v>8241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8259</v>
      </c>
      <c r="O474">
        <f t="shared" si="35"/>
        <v>18</v>
      </c>
      <c r="P474">
        <f t="shared" si="36"/>
        <v>28.2</v>
      </c>
      <c r="Q474" s="10" t="s">
        <v>8298</v>
      </c>
      <c r="R474" t="s">
        <v>8304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473</v>
      </c>
      <c r="C475" s="3" t="s">
        <v>4581</v>
      </c>
      <c r="D475" s="6">
        <v>30000</v>
      </c>
      <c r="E475" s="8">
        <v>861</v>
      </c>
      <c r="F475" t="s">
        <v>8217</v>
      </c>
      <c r="G475" t="s">
        <v>8220</v>
      </c>
      <c r="H475" t="s">
        <v>8241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8259</v>
      </c>
      <c r="O475">
        <f t="shared" si="35"/>
        <v>3</v>
      </c>
      <c r="P475">
        <f t="shared" si="36"/>
        <v>61.5</v>
      </c>
      <c r="Q475" s="10" t="s">
        <v>8298</v>
      </c>
      <c r="R475" t="s">
        <v>8304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474</v>
      </c>
      <c r="C476" s="3" t="s">
        <v>4582</v>
      </c>
      <c r="D476" s="6">
        <v>3300</v>
      </c>
      <c r="E476" s="8">
        <v>1</v>
      </c>
      <c r="F476" t="s">
        <v>8217</v>
      </c>
      <c r="G476" t="s">
        <v>8220</v>
      </c>
      <c r="H476" t="s">
        <v>8241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8259</v>
      </c>
      <c r="O476">
        <f t="shared" si="35"/>
        <v>0</v>
      </c>
      <c r="P476">
        <f t="shared" si="36"/>
        <v>1</v>
      </c>
      <c r="Q476" s="10" t="s">
        <v>8298</v>
      </c>
      <c r="R476" t="s">
        <v>8304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475</v>
      </c>
      <c r="C477" s="3" t="s">
        <v>4583</v>
      </c>
      <c r="D477" s="6">
        <v>2000</v>
      </c>
      <c r="E477" s="8">
        <v>0</v>
      </c>
      <c r="F477" t="s">
        <v>8217</v>
      </c>
      <c r="G477" t="s">
        <v>8220</v>
      </c>
      <c r="H477" t="s">
        <v>8241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8259</v>
      </c>
      <c r="O477">
        <f t="shared" si="35"/>
        <v>0</v>
      </c>
      <c r="P477">
        <f t="shared" si="36"/>
        <v>0</v>
      </c>
      <c r="Q477" s="10" t="s">
        <v>8298</v>
      </c>
      <c r="R477" t="s">
        <v>8304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476</v>
      </c>
      <c r="C478" s="3" t="s">
        <v>4584</v>
      </c>
      <c r="D478" s="6">
        <v>220000</v>
      </c>
      <c r="E478" s="8">
        <v>4906.59</v>
      </c>
      <c r="F478" t="s">
        <v>8217</v>
      </c>
      <c r="G478" t="s">
        <v>8220</v>
      </c>
      <c r="H478" t="s">
        <v>8241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8259</v>
      </c>
      <c r="O478">
        <f t="shared" si="35"/>
        <v>2</v>
      </c>
      <c r="P478">
        <f t="shared" si="36"/>
        <v>39.57</v>
      </c>
      <c r="Q478" s="10" t="s">
        <v>8298</v>
      </c>
      <c r="R478" t="s">
        <v>8304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477</v>
      </c>
      <c r="C479" s="3" t="s">
        <v>4585</v>
      </c>
      <c r="D479" s="6">
        <v>1500</v>
      </c>
      <c r="E479" s="8">
        <v>0</v>
      </c>
      <c r="F479" t="s">
        <v>8217</v>
      </c>
      <c r="G479" t="s">
        <v>8220</v>
      </c>
      <c r="H479" t="s">
        <v>8241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8259</v>
      </c>
      <c r="O479">
        <f t="shared" si="35"/>
        <v>0</v>
      </c>
      <c r="P479">
        <f t="shared" si="36"/>
        <v>0</v>
      </c>
      <c r="Q479" s="10" t="s">
        <v>8298</v>
      </c>
      <c r="R479" t="s">
        <v>8304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478</v>
      </c>
      <c r="C480" s="3" t="s">
        <v>4586</v>
      </c>
      <c r="D480" s="6">
        <v>10000</v>
      </c>
      <c r="E480" s="8">
        <v>0</v>
      </c>
      <c r="F480" t="s">
        <v>8217</v>
      </c>
      <c r="G480" t="s">
        <v>8220</v>
      </c>
      <c r="H480" t="s">
        <v>8241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8259</v>
      </c>
      <c r="O480">
        <f t="shared" si="35"/>
        <v>0</v>
      </c>
      <c r="P480">
        <f t="shared" si="36"/>
        <v>0</v>
      </c>
      <c r="Q480" s="10" t="s">
        <v>8298</v>
      </c>
      <c r="R480" t="s">
        <v>8304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479</v>
      </c>
      <c r="C481" s="3" t="s">
        <v>4587</v>
      </c>
      <c r="D481" s="6">
        <v>15000</v>
      </c>
      <c r="E481" s="8">
        <v>4884</v>
      </c>
      <c r="F481" t="s">
        <v>8217</v>
      </c>
      <c r="G481" t="s">
        <v>8220</v>
      </c>
      <c r="H481" t="s">
        <v>8241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8259</v>
      </c>
      <c r="O481">
        <f t="shared" si="35"/>
        <v>33</v>
      </c>
      <c r="P481">
        <f t="shared" si="36"/>
        <v>88.8</v>
      </c>
      <c r="Q481" s="10" t="s">
        <v>8298</v>
      </c>
      <c r="R481" t="s">
        <v>8304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480</v>
      </c>
      <c r="C482" s="3" t="s">
        <v>4588</v>
      </c>
      <c r="D482" s="6">
        <v>40000</v>
      </c>
      <c r="E482" s="8">
        <v>7764</v>
      </c>
      <c r="F482" t="s">
        <v>8217</v>
      </c>
      <c r="G482" t="s">
        <v>8220</v>
      </c>
      <c r="H482" t="s">
        <v>8241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8259</v>
      </c>
      <c r="O482">
        <f t="shared" si="35"/>
        <v>19</v>
      </c>
      <c r="P482">
        <f t="shared" si="36"/>
        <v>55.46</v>
      </c>
      <c r="Q482" s="10" t="s">
        <v>8298</v>
      </c>
      <c r="R482" t="s">
        <v>8304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481</v>
      </c>
      <c r="C483" s="3" t="s">
        <v>4589</v>
      </c>
      <c r="D483" s="6">
        <v>30000</v>
      </c>
      <c r="E483" s="8">
        <v>1830</v>
      </c>
      <c r="F483" t="s">
        <v>8217</v>
      </c>
      <c r="G483" t="s">
        <v>8220</v>
      </c>
      <c r="H483" t="s">
        <v>8241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8259</v>
      </c>
      <c r="O483">
        <f t="shared" si="35"/>
        <v>6</v>
      </c>
      <c r="P483">
        <f t="shared" si="36"/>
        <v>87.14</v>
      </c>
      <c r="Q483" s="10" t="s">
        <v>8298</v>
      </c>
      <c r="R483" t="s">
        <v>8304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482</v>
      </c>
      <c r="C484" s="3" t="s">
        <v>4590</v>
      </c>
      <c r="D484" s="6">
        <v>10000</v>
      </c>
      <c r="E484" s="8">
        <v>10</v>
      </c>
      <c r="F484" t="s">
        <v>8217</v>
      </c>
      <c r="G484" t="s">
        <v>8220</v>
      </c>
      <c r="H484" t="s">
        <v>8241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8259</v>
      </c>
      <c r="O484">
        <f t="shared" si="35"/>
        <v>0</v>
      </c>
      <c r="P484">
        <f t="shared" si="36"/>
        <v>10</v>
      </c>
      <c r="Q484" s="10" t="s">
        <v>8298</v>
      </c>
      <c r="R484" t="s">
        <v>8304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483</v>
      </c>
      <c r="C485" s="3" t="s">
        <v>4591</v>
      </c>
      <c r="D485" s="6">
        <v>15000</v>
      </c>
      <c r="E485" s="8">
        <v>7530</v>
      </c>
      <c r="F485" t="s">
        <v>8217</v>
      </c>
      <c r="G485" t="s">
        <v>8221</v>
      </c>
      <c r="H485" t="s">
        <v>8242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8259</v>
      </c>
      <c r="O485">
        <f t="shared" si="35"/>
        <v>50</v>
      </c>
      <c r="P485">
        <f t="shared" si="36"/>
        <v>51.22</v>
      </c>
      <c r="Q485" s="10" t="s">
        <v>8298</v>
      </c>
      <c r="R485" t="s">
        <v>8304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484</v>
      </c>
      <c r="C486" s="3" t="s">
        <v>4592</v>
      </c>
      <c r="D486" s="6">
        <v>80000</v>
      </c>
      <c r="E486" s="8">
        <v>149</v>
      </c>
      <c r="F486" t="s">
        <v>8217</v>
      </c>
      <c r="G486" t="s">
        <v>8221</v>
      </c>
      <c r="H486" t="s">
        <v>8242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8259</v>
      </c>
      <c r="O486">
        <f t="shared" si="35"/>
        <v>0</v>
      </c>
      <c r="P486">
        <f t="shared" si="36"/>
        <v>13.55</v>
      </c>
      <c r="Q486" s="10" t="s">
        <v>8298</v>
      </c>
      <c r="R486" t="s">
        <v>8304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485</v>
      </c>
      <c r="C487" s="3" t="s">
        <v>4593</v>
      </c>
      <c r="D487" s="6">
        <v>37956</v>
      </c>
      <c r="E487" s="8">
        <v>8315.01</v>
      </c>
      <c r="F487" t="s">
        <v>8217</v>
      </c>
      <c r="G487" t="s">
        <v>8221</v>
      </c>
      <c r="H487" t="s">
        <v>8242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8259</v>
      </c>
      <c r="O487">
        <f t="shared" si="35"/>
        <v>22</v>
      </c>
      <c r="P487">
        <f t="shared" si="36"/>
        <v>66.52</v>
      </c>
      <c r="Q487" s="10" t="s">
        <v>8298</v>
      </c>
      <c r="R487" t="s">
        <v>8304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486</v>
      </c>
      <c r="C488" s="3" t="s">
        <v>4594</v>
      </c>
      <c r="D488" s="6">
        <v>550000</v>
      </c>
      <c r="E488" s="8">
        <v>50</v>
      </c>
      <c r="F488" t="s">
        <v>8217</v>
      </c>
      <c r="G488" t="s">
        <v>8222</v>
      </c>
      <c r="H488" t="s">
        <v>8243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8259</v>
      </c>
      <c r="O488">
        <f t="shared" si="35"/>
        <v>0</v>
      </c>
      <c r="P488">
        <f t="shared" si="36"/>
        <v>50</v>
      </c>
      <c r="Q488" s="10" t="s">
        <v>8298</v>
      </c>
      <c r="R488" t="s">
        <v>8304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487</v>
      </c>
      <c r="C489" s="3" t="s">
        <v>4595</v>
      </c>
      <c r="D489" s="6">
        <v>50000</v>
      </c>
      <c r="E489" s="8">
        <v>0</v>
      </c>
      <c r="F489" t="s">
        <v>8217</v>
      </c>
      <c r="G489" t="s">
        <v>8225</v>
      </c>
      <c r="H489" t="s">
        <v>8246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8259</v>
      </c>
      <c r="O489">
        <f t="shared" si="35"/>
        <v>0</v>
      </c>
      <c r="P489">
        <f t="shared" si="36"/>
        <v>0</v>
      </c>
      <c r="Q489" s="10" t="s">
        <v>8298</v>
      </c>
      <c r="R489" t="s">
        <v>8304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488</v>
      </c>
      <c r="C490" s="3" t="s">
        <v>4596</v>
      </c>
      <c r="D490" s="6">
        <v>12000</v>
      </c>
      <c r="E490" s="8">
        <v>0</v>
      </c>
      <c r="F490" t="s">
        <v>8217</v>
      </c>
      <c r="G490" t="s">
        <v>8220</v>
      </c>
      <c r="H490" t="s">
        <v>8241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8259</v>
      </c>
      <c r="O490">
        <f t="shared" si="35"/>
        <v>0</v>
      </c>
      <c r="P490">
        <f t="shared" si="36"/>
        <v>0</v>
      </c>
      <c r="Q490" s="10" t="s">
        <v>8298</v>
      </c>
      <c r="R490" t="s">
        <v>8304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489</v>
      </c>
      <c r="C491" s="3" t="s">
        <v>4597</v>
      </c>
      <c r="D491" s="6">
        <v>74997</v>
      </c>
      <c r="E491" s="8">
        <v>215</v>
      </c>
      <c r="F491" t="s">
        <v>8217</v>
      </c>
      <c r="G491" t="s">
        <v>8220</v>
      </c>
      <c r="H491" t="s">
        <v>8241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8259</v>
      </c>
      <c r="O491">
        <f t="shared" si="35"/>
        <v>0</v>
      </c>
      <c r="P491">
        <f t="shared" si="36"/>
        <v>71.67</v>
      </c>
      <c r="Q491" s="10" t="s">
        <v>8298</v>
      </c>
      <c r="R491" t="s">
        <v>8304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490</v>
      </c>
      <c r="C492" s="3" t="s">
        <v>4598</v>
      </c>
      <c r="D492" s="6">
        <v>1000</v>
      </c>
      <c r="E492" s="8">
        <v>0</v>
      </c>
      <c r="F492" t="s">
        <v>8217</v>
      </c>
      <c r="G492" t="s">
        <v>8220</v>
      </c>
      <c r="H492" t="s">
        <v>8241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8259</v>
      </c>
      <c r="O492">
        <f t="shared" si="35"/>
        <v>0</v>
      </c>
      <c r="P492">
        <f t="shared" si="36"/>
        <v>0</v>
      </c>
      <c r="Q492" s="10" t="s">
        <v>8298</v>
      </c>
      <c r="R492" t="s">
        <v>8304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491</v>
      </c>
      <c r="C493" s="3" t="s">
        <v>4599</v>
      </c>
      <c r="D493" s="6">
        <v>10000</v>
      </c>
      <c r="E493" s="8">
        <v>0</v>
      </c>
      <c r="F493" t="s">
        <v>8217</v>
      </c>
      <c r="G493" t="s">
        <v>8220</v>
      </c>
      <c r="H493" t="s">
        <v>8241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8259</v>
      </c>
      <c r="O493">
        <f t="shared" si="35"/>
        <v>0</v>
      </c>
      <c r="P493">
        <f t="shared" si="36"/>
        <v>0</v>
      </c>
      <c r="Q493" s="10" t="s">
        <v>8298</v>
      </c>
      <c r="R493" t="s">
        <v>8304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492</v>
      </c>
      <c r="C494" s="3" t="s">
        <v>4600</v>
      </c>
      <c r="D494" s="6">
        <v>10000000</v>
      </c>
      <c r="E494" s="8">
        <v>0</v>
      </c>
      <c r="F494" t="s">
        <v>8217</v>
      </c>
      <c r="G494" t="s">
        <v>8231</v>
      </c>
      <c r="H494" t="s">
        <v>8250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8259</v>
      </c>
      <c r="O494">
        <f t="shared" si="35"/>
        <v>0</v>
      </c>
      <c r="P494">
        <f t="shared" si="36"/>
        <v>0</v>
      </c>
      <c r="Q494" s="10" t="s">
        <v>8298</v>
      </c>
      <c r="R494" t="s">
        <v>8304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493</v>
      </c>
      <c r="C495" s="3" t="s">
        <v>4601</v>
      </c>
      <c r="D495" s="6">
        <v>30000</v>
      </c>
      <c r="E495" s="8">
        <v>0</v>
      </c>
      <c r="F495" t="s">
        <v>8217</v>
      </c>
      <c r="G495" t="s">
        <v>8221</v>
      </c>
      <c r="H495" t="s">
        <v>8242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8259</v>
      </c>
      <c r="O495">
        <f t="shared" si="35"/>
        <v>0</v>
      </c>
      <c r="P495">
        <f t="shared" si="36"/>
        <v>0</v>
      </c>
      <c r="Q495" s="10" t="s">
        <v>8298</v>
      </c>
      <c r="R495" t="s">
        <v>8304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494</v>
      </c>
      <c r="C496" s="3" t="s">
        <v>4602</v>
      </c>
      <c r="D496" s="6">
        <v>20000</v>
      </c>
      <c r="E496" s="8">
        <v>31</v>
      </c>
      <c r="F496" t="s">
        <v>8217</v>
      </c>
      <c r="G496" t="s">
        <v>8220</v>
      </c>
      <c r="H496" t="s">
        <v>8241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8259</v>
      </c>
      <c r="O496">
        <f t="shared" si="35"/>
        <v>0</v>
      </c>
      <c r="P496">
        <f t="shared" si="36"/>
        <v>10.33</v>
      </c>
      <c r="Q496" s="10" t="s">
        <v>8298</v>
      </c>
      <c r="R496" t="s">
        <v>8304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495</v>
      </c>
      <c r="C497" s="3" t="s">
        <v>4603</v>
      </c>
      <c r="D497" s="6">
        <v>7000</v>
      </c>
      <c r="E497" s="8">
        <v>0</v>
      </c>
      <c r="F497" t="s">
        <v>8217</v>
      </c>
      <c r="G497" t="s">
        <v>8220</v>
      </c>
      <c r="H497" t="s">
        <v>8241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8259</v>
      </c>
      <c r="O497">
        <f t="shared" si="35"/>
        <v>0</v>
      </c>
      <c r="P497">
        <f t="shared" si="36"/>
        <v>0</v>
      </c>
      <c r="Q497" s="10" t="s">
        <v>8298</v>
      </c>
      <c r="R497" t="s">
        <v>8304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496</v>
      </c>
      <c r="C498" s="3" t="s">
        <v>4604</v>
      </c>
      <c r="D498" s="6">
        <v>60000</v>
      </c>
      <c r="E498" s="8">
        <v>1</v>
      </c>
      <c r="F498" t="s">
        <v>8217</v>
      </c>
      <c r="G498" t="s">
        <v>8220</v>
      </c>
      <c r="H498" t="s">
        <v>8241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8259</v>
      </c>
      <c r="O498">
        <f t="shared" si="35"/>
        <v>0</v>
      </c>
      <c r="P498">
        <f t="shared" si="36"/>
        <v>1</v>
      </c>
      <c r="Q498" s="10" t="s">
        <v>8298</v>
      </c>
      <c r="R498" t="s">
        <v>8304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497</v>
      </c>
      <c r="C499" s="3" t="s">
        <v>4605</v>
      </c>
      <c r="D499" s="6">
        <v>4480</v>
      </c>
      <c r="E499" s="8">
        <v>30</v>
      </c>
      <c r="F499" t="s">
        <v>8217</v>
      </c>
      <c r="G499" t="s">
        <v>8220</v>
      </c>
      <c r="H499" t="s">
        <v>8241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8259</v>
      </c>
      <c r="O499">
        <f t="shared" si="35"/>
        <v>1</v>
      </c>
      <c r="P499">
        <f t="shared" si="36"/>
        <v>10</v>
      </c>
      <c r="Q499" s="10" t="s">
        <v>8298</v>
      </c>
      <c r="R499" t="s">
        <v>8304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498</v>
      </c>
      <c r="C500" s="3" t="s">
        <v>4606</v>
      </c>
      <c r="D500" s="6">
        <v>65108</v>
      </c>
      <c r="E500" s="8">
        <v>2994</v>
      </c>
      <c r="F500" t="s">
        <v>8217</v>
      </c>
      <c r="G500" t="s">
        <v>8220</v>
      </c>
      <c r="H500" t="s">
        <v>8241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8259</v>
      </c>
      <c r="O500">
        <f t="shared" si="35"/>
        <v>5</v>
      </c>
      <c r="P500">
        <f t="shared" si="36"/>
        <v>136.09</v>
      </c>
      <c r="Q500" s="10" t="s">
        <v>8298</v>
      </c>
      <c r="R500" t="s">
        <v>8304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499</v>
      </c>
      <c r="C501" s="3" t="s">
        <v>4607</v>
      </c>
      <c r="D501" s="6">
        <v>20000</v>
      </c>
      <c r="E501" s="8">
        <v>1910</v>
      </c>
      <c r="F501" t="s">
        <v>8217</v>
      </c>
      <c r="G501" t="s">
        <v>8220</v>
      </c>
      <c r="H501" t="s">
        <v>8241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8259</v>
      </c>
      <c r="O501">
        <f t="shared" si="35"/>
        <v>10</v>
      </c>
      <c r="P501">
        <f t="shared" si="36"/>
        <v>73.459999999999994</v>
      </c>
      <c r="Q501" s="10" t="s">
        <v>8298</v>
      </c>
      <c r="R501" t="s">
        <v>8304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500</v>
      </c>
      <c r="C502" s="3" t="s">
        <v>4608</v>
      </c>
      <c r="D502" s="6">
        <v>6500</v>
      </c>
      <c r="E502" s="8">
        <v>215</v>
      </c>
      <c r="F502" t="s">
        <v>8217</v>
      </c>
      <c r="G502" t="s">
        <v>8220</v>
      </c>
      <c r="H502" t="s">
        <v>8241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8259</v>
      </c>
      <c r="O502">
        <f t="shared" si="35"/>
        <v>3</v>
      </c>
      <c r="P502">
        <f t="shared" si="36"/>
        <v>53.75</v>
      </c>
      <c r="Q502" s="10" t="s">
        <v>8298</v>
      </c>
      <c r="R502" t="s">
        <v>8304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501</v>
      </c>
      <c r="C503" s="3" t="s">
        <v>4609</v>
      </c>
      <c r="D503" s="6">
        <v>10000</v>
      </c>
      <c r="E503" s="8">
        <v>0</v>
      </c>
      <c r="F503" t="s">
        <v>8217</v>
      </c>
      <c r="G503" t="s">
        <v>8220</v>
      </c>
      <c r="H503" t="s">
        <v>8241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8259</v>
      </c>
      <c r="O503">
        <f t="shared" si="35"/>
        <v>0</v>
      </c>
      <c r="P503">
        <f t="shared" si="36"/>
        <v>0</v>
      </c>
      <c r="Q503" s="10" t="s">
        <v>8298</v>
      </c>
      <c r="R503" t="s">
        <v>8304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502</v>
      </c>
      <c r="C504" s="3" t="s">
        <v>4610</v>
      </c>
      <c r="D504" s="6">
        <v>20000</v>
      </c>
      <c r="E504" s="8">
        <v>230</v>
      </c>
      <c r="F504" t="s">
        <v>8217</v>
      </c>
      <c r="G504" t="s">
        <v>8220</v>
      </c>
      <c r="H504" t="s">
        <v>8241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8259</v>
      </c>
      <c r="O504">
        <f t="shared" si="35"/>
        <v>1</v>
      </c>
      <c r="P504">
        <f t="shared" si="36"/>
        <v>57.5</v>
      </c>
      <c r="Q504" s="10" t="s">
        <v>8298</v>
      </c>
      <c r="R504" t="s">
        <v>8304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503</v>
      </c>
      <c r="C505" s="3" t="s">
        <v>4611</v>
      </c>
      <c r="D505" s="6">
        <v>6500</v>
      </c>
      <c r="E505" s="8">
        <v>114</v>
      </c>
      <c r="F505" t="s">
        <v>8217</v>
      </c>
      <c r="G505" t="s">
        <v>8221</v>
      </c>
      <c r="H505" t="s">
        <v>8242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8259</v>
      </c>
      <c r="O505">
        <f t="shared" si="35"/>
        <v>2</v>
      </c>
      <c r="P505">
        <f t="shared" si="36"/>
        <v>12.67</v>
      </c>
      <c r="Q505" s="10" t="s">
        <v>8298</v>
      </c>
      <c r="R505" t="s">
        <v>8304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504</v>
      </c>
      <c r="C506" s="3" t="s">
        <v>4612</v>
      </c>
      <c r="D506" s="6">
        <v>24500</v>
      </c>
      <c r="E506" s="8">
        <v>335</v>
      </c>
      <c r="F506" t="s">
        <v>8217</v>
      </c>
      <c r="G506" t="s">
        <v>8220</v>
      </c>
      <c r="H506" t="s">
        <v>8241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8259</v>
      </c>
      <c r="O506">
        <f t="shared" si="35"/>
        <v>1</v>
      </c>
      <c r="P506">
        <f t="shared" si="36"/>
        <v>67</v>
      </c>
      <c r="Q506" s="10" t="s">
        <v>8298</v>
      </c>
      <c r="R506" t="s">
        <v>8304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505</v>
      </c>
      <c r="C507" s="3" t="s">
        <v>4613</v>
      </c>
      <c r="D507" s="6">
        <v>12000</v>
      </c>
      <c r="E507" s="8">
        <v>52</v>
      </c>
      <c r="F507" t="s">
        <v>8217</v>
      </c>
      <c r="G507" t="s">
        <v>8220</v>
      </c>
      <c r="H507" t="s">
        <v>8241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8259</v>
      </c>
      <c r="O507">
        <f t="shared" si="35"/>
        <v>0</v>
      </c>
      <c r="P507">
        <f t="shared" si="36"/>
        <v>3.71</v>
      </c>
      <c r="Q507" s="10" t="s">
        <v>8298</v>
      </c>
      <c r="R507" t="s">
        <v>8304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506</v>
      </c>
      <c r="C508" s="3" t="s">
        <v>4614</v>
      </c>
      <c r="D508" s="6">
        <v>200000</v>
      </c>
      <c r="E508" s="8">
        <v>250</v>
      </c>
      <c r="F508" t="s">
        <v>8217</v>
      </c>
      <c r="G508" t="s">
        <v>8220</v>
      </c>
      <c r="H508" t="s">
        <v>8241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8259</v>
      </c>
      <c r="O508">
        <f t="shared" si="35"/>
        <v>0</v>
      </c>
      <c r="P508">
        <f t="shared" si="36"/>
        <v>250</v>
      </c>
      <c r="Q508" s="10" t="s">
        <v>8298</v>
      </c>
      <c r="R508" t="s">
        <v>8304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507</v>
      </c>
      <c r="C509" s="3" t="s">
        <v>4615</v>
      </c>
      <c r="D509" s="6">
        <v>20000</v>
      </c>
      <c r="E509" s="8">
        <v>640</v>
      </c>
      <c r="F509" t="s">
        <v>8217</v>
      </c>
      <c r="G509" t="s">
        <v>8220</v>
      </c>
      <c r="H509" t="s">
        <v>8241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8259</v>
      </c>
      <c r="O509">
        <f t="shared" si="35"/>
        <v>3</v>
      </c>
      <c r="P509">
        <f t="shared" si="36"/>
        <v>64</v>
      </c>
      <c r="Q509" s="10" t="s">
        <v>8298</v>
      </c>
      <c r="R509" t="s">
        <v>8304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508</v>
      </c>
      <c r="C510" s="3" t="s">
        <v>4616</v>
      </c>
      <c r="D510" s="6">
        <v>50000</v>
      </c>
      <c r="E510" s="8">
        <v>400</v>
      </c>
      <c r="F510" t="s">
        <v>8217</v>
      </c>
      <c r="G510" t="s">
        <v>8220</v>
      </c>
      <c r="H510" t="s">
        <v>8241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8259</v>
      </c>
      <c r="O510">
        <f t="shared" si="35"/>
        <v>1</v>
      </c>
      <c r="P510">
        <f t="shared" si="36"/>
        <v>133.33000000000001</v>
      </c>
      <c r="Q510" s="10" t="s">
        <v>8298</v>
      </c>
      <c r="R510" t="s">
        <v>8304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509</v>
      </c>
      <c r="C511" s="3" t="s">
        <v>4617</v>
      </c>
      <c r="D511" s="6">
        <v>5000</v>
      </c>
      <c r="E511" s="8">
        <v>10</v>
      </c>
      <c r="F511" t="s">
        <v>8217</v>
      </c>
      <c r="G511" t="s">
        <v>8221</v>
      </c>
      <c r="H511" t="s">
        <v>8242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8259</v>
      </c>
      <c r="O511">
        <f t="shared" si="35"/>
        <v>0</v>
      </c>
      <c r="P511">
        <f t="shared" si="36"/>
        <v>10</v>
      </c>
      <c r="Q511" s="10" t="s">
        <v>8298</v>
      </c>
      <c r="R511" t="s">
        <v>8304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510</v>
      </c>
      <c r="C512" s="3" t="s">
        <v>4618</v>
      </c>
      <c r="D512" s="6">
        <v>14000</v>
      </c>
      <c r="E512" s="8">
        <v>0</v>
      </c>
      <c r="F512" t="s">
        <v>8217</v>
      </c>
      <c r="G512" t="s">
        <v>8220</v>
      </c>
      <c r="H512" t="s">
        <v>8241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8259</v>
      </c>
      <c r="O512">
        <f t="shared" si="35"/>
        <v>0</v>
      </c>
      <c r="P512">
        <f t="shared" si="36"/>
        <v>0</v>
      </c>
      <c r="Q512" s="10" t="s">
        <v>8298</v>
      </c>
      <c r="R512" t="s">
        <v>8304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511</v>
      </c>
      <c r="C513" s="3" t="s">
        <v>4619</v>
      </c>
      <c r="D513" s="6">
        <v>5000</v>
      </c>
      <c r="E513" s="8">
        <v>150</v>
      </c>
      <c r="F513" t="s">
        <v>8217</v>
      </c>
      <c r="G513" t="s">
        <v>8220</v>
      </c>
      <c r="H513" t="s">
        <v>8241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8259</v>
      </c>
      <c r="O513">
        <f t="shared" si="35"/>
        <v>3</v>
      </c>
      <c r="P513">
        <f t="shared" si="36"/>
        <v>30</v>
      </c>
      <c r="Q513" s="10" t="s">
        <v>8298</v>
      </c>
      <c r="R513" t="s">
        <v>8304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512</v>
      </c>
      <c r="C514" s="3" t="s">
        <v>4620</v>
      </c>
      <c r="D514" s="6">
        <v>8000</v>
      </c>
      <c r="E514" s="8">
        <v>11</v>
      </c>
      <c r="F514" t="s">
        <v>8217</v>
      </c>
      <c r="G514" t="s">
        <v>8220</v>
      </c>
      <c r="H514" t="s">
        <v>8241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8259</v>
      </c>
      <c r="O514">
        <f t="shared" ref="O514:O577" si="40">ROUND(E514/D514*100,0)</f>
        <v>0</v>
      </c>
      <c r="P514">
        <f t="shared" si="36"/>
        <v>5.5</v>
      </c>
      <c r="Q514" s="10" t="s">
        <v>8298</v>
      </c>
      <c r="R514" t="s">
        <v>8304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513</v>
      </c>
      <c r="C515" s="3" t="s">
        <v>4621</v>
      </c>
      <c r="D515" s="6">
        <v>50000</v>
      </c>
      <c r="E515" s="8">
        <v>6962</v>
      </c>
      <c r="F515" t="s">
        <v>8217</v>
      </c>
      <c r="G515" t="s">
        <v>8220</v>
      </c>
      <c r="H515" t="s">
        <v>8241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8259</v>
      </c>
      <c r="O515">
        <f t="shared" si="40"/>
        <v>14</v>
      </c>
      <c r="P515">
        <f t="shared" ref="P515:P578" si="41">IFERROR(ROUND(E515/L515,2),0)</f>
        <v>102.38</v>
      </c>
      <c r="Q515" s="10" t="s">
        <v>8298</v>
      </c>
      <c r="R515" t="s">
        <v>8304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514</v>
      </c>
      <c r="C516" s="3" t="s">
        <v>4622</v>
      </c>
      <c r="D516" s="6">
        <v>1500</v>
      </c>
      <c r="E516" s="8">
        <v>50</v>
      </c>
      <c r="F516" t="s">
        <v>8217</v>
      </c>
      <c r="G516" t="s">
        <v>8225</v>
      </c>
      <c r="H516" t="s">
        <v>8246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8259</v>
      </c>
      <c r="O516">
        <f t="shared" si="40"/>
        <v>3</v>
      </c>
      <c r="P516">
        <f t="shared" si="41"/>
        <v>16.670000000000002</v>
      </c>
      <c r="Q516" s="10" t="s">
        <v>8298</v>
      </c>
      <c r="R516" t="s">
        <v>8304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515</v>
      </c>
      <c r="C517" s="3" t="s">
        <v>4623</v>
      </c>
      <c r="D517" s="6">
        <v>97000</v>
      </c>
      <c r="E517" s="8">
        <v>24651</v>
      </c>
      <c r="F517" t="s">
        <v>8217</v>
      </c>
      <c r="G517" t="s">
        <v>8220</v>
      </c>
      <c r="H517" t="s">
        <v>8241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8259</v>
      </c>
      <c r="O517">
        <f t="shared" si="40"/>
        <v>25</v>
      </c>
      <c r="P517">
        <f t="shared" si="41"/>
        <v>725.03</v>
      </c>
      <c r="Q517" s="10" t="s">
        <v>8298</v>
      </c>
      <c r="R517" t="s">
        <v>8304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516</v>
      </c>
      <c r="C518" s="3" t="s">
        <v>4624</v>
      </c>
      <c r="D518" s="6">
        <v>5000</v>
      </c>
      <c r="E518" s="8">
        <v>0</v>
      </c>
      <c r="F518" t="s">
        <v>8217</v>
      </c>
      <c r="G518" t="s">
        <v>8221</v>
      </c>
      <c r="H518" t="s">
        <v>8242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8259</v>
      </c>
      <c r="O518">
        <f t="shared" si="40"/>
        <v>0</v>
      </c>
      <c r="P518">
        <f t="shared" si="41"/>
        <v>0</v>
      </c>
      <c r="Q518" s="10" t="s">
        <v>8298</v>
      </c>
      <c r="R518" t="s">
        <v>8304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517</v>
      </c>
      <c r="C519" s="3" t="s">
        <v>4625</v>
      </c>
      <c r="D519" s="6">
        <v>15000</v>
      </c>
      <c r="E519" s="8">
        <v>205</v>
      </c>
      <c r="F519" t="s">
        <v>8217</v>
      </c>
      <c r="G519" t="s">
        <v>8220</v>
      </c>
      <c r="H519" t="s">
        <v>8241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8259</v>
      </c>
      <c r="O519">
        <f t="shared" si="40"/>
        <v>1</v>
      </c>
      <c r="P519">
        <f t="shared" si="41"/>
        <v>68.33</v>
      </c>
      <c r="Q519" s="10" t="s">
        <v>8298</v>
      </c>
      <c r="R519" t="s">
        <v>8304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518</v>
      </c>
      <c r="C520" s="3" t="s">
        <v>4626</v>
      </c>
      <c r="D520" s="6">
        <v>7175</v>
      </c>
      <c r="E520" s="8">
        <v>0</v>
      </c>
      <c r="F520" t="s">
        <v>8217</v>
      </c>
      <c r="G520" t="s">
        <v>8220</v>
      </c>
      <c r="H520" t="s">
        <v>8241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8259</v>
      </c>
      <c r="O520">
        <f t="shared" si="40"/>
        <v>0</v>
      </c>
      <c r="P520">
        <f t="shared" si="41"/>
        <v>0</v>
      </c>
      <c r="Q520" s="10" t="s">
        <v>8298</v>
      </c>
      <c r="R520" t="s">
        <v>8304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519</v>
      </c>
      <c r="C521" s="3" t="s">
        <v>4627</v>
      </c>
      <c r="D521" s="6">
        <v>12001</v>
      </c>
      <c r="E521" s="8">
        <v>2746</v>
      </c>
      <c r="F521" t="s">
        <v>8217</v>
      </c>
      <c r="G521" t="s">
        <v>8220</v>
      </c>
      <c r="H521" t="s">
        <v>8241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8259</v>
      </c>
      <c r="O521">
        <f t="shared" si="40"/>
        <v>23</v>
      </c>
      <c r="P521">
        <f t="shared" si="41"/>
        <v>39.229999999999997</v>
      </c>
      <c r="Q521" s="10" t="s">
        <v>8298</v>
      </c>
      <c r="R521" t="s">
        <v>8304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520</v>
      </c>
      <c r="C522" s="3" t="s">
        <v>4628</v>
      </c>
      <c r="D522" s="6">
        <v>5000</v>
      </c>
      <c r="E522" s="8">
        <v>5105</v>
      </c>
      <c r="F522" t="s">
        <v>8215</v>
      </c>
      <c r="G522" t="s">
        <v>8221</v>
      </c>
      <c r="H522" t="s">
        <v>8242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8260</v>
      </c>
      <c r="O522">
        <f t="shared" si="40"/>
        <v>102</v>
      </c>
      <c r="P522">
        <f t="shared" si="41"/>
        <v>150.15</v>
      </c>
      <c r="Q522" s="10" t="s">
        <v>8305</v>
      </c>
      <c r="R522" t="s">
        <v>8306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521</v>
      </c>
      <c r="C523" s="3" t="s">
        <v>4629</v>
      </c>
      <c r="D523" s="6">
        <v>5000</v>
      </c>
      <c r="E523" s="8">
        <v>5232</v>
      </c>
      <c r="F523" t="s">
        <v>8215</v>
      </c>
      <c r="G523" t="s">
        <v>8220</v>
      </c>
      <c r="H523" t="s">
        <v>8241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8260</v>
      </c>
      <c r="O523">
        <f t="shared" si="40"/>
        <v>105</v>
      </c>
      <c r="P523">
        <f t="shared" si="41"/>
        <v>93.43</v>
      </c>
      <c r="Q523" s="10" t="s">
        <v>8305</v>
      </c>
      <c r="R523" t="s">
        <v>8306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522</v>
      </c>
      <c r="C524" s="3" t="s">
        <v>4630</v>
      </c>
      <c r="D524" s="6">
        <v>3000</v>
      </c>
      <c r="E524" s="8">
        <v>3440</v>
      </c>
      <c r="F524" t="s">
        <v>8215</v>
      </c>
      <c r="G524" t="s">
        <v>8220</v>
      </c>
      <c r="H524" t="s">
        <v>8241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8260</v>
      </c>
      <c r="O524">
        <f t="shared" si="40"/>
        <v>115</v>
      </c>
      <c r="P524">
        <f t="shared" si="41"/>
        <v>110.97</v>
      </c>
      <c r="Q524" s="10" t="s">
        <v>8305</v>
      </c>
      <c r="R524" t="s">
        <v>8306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523</v>
      </c>
      <c r="C525" s="3" t="s">
        <v>4631</v>
      </c>
      <c r="D525" s="6">
        <v>5000</v>
      </c>
      <c r="E525" s="8">
        <v>6030</v>
      </c>
      <c r="F525" t="s">
        <v>8215</v>
      </c>
      <c r="G525" t="s">
        <v>8220</v>
      </c>
      <c r="H525" t="s">
        <v>8241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8260</v>
      </c>
      <c r="O525">
        <f t="shared" si="40"/>
        <v>121</v>
      </c>
      <c r="P525">
        <f t="shared" si="41"/>
        <v>71.790000000000006</v>
      </c>
      <c r="Q525" s="10" t="s">
        <v>8305</v>
      </c>
      <c r="R525" t="s">
        <v>8306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524</v>
      </c>
      <c r="C526" s="3" t="s">
        <v>4632</v>
      </c>
      <c r="D526" s="6">
        <v>3500</v>
      </c>
      <c r="E526" s="8">
        <v>3803.55</v>
      </c>
      <c r="F526" t="s">
        <v>8215</v>
      </c>
      <c r="G526" t="s">
        <v>8221</v>
      </c>
      <c r="H526" t="s">
        <v>8242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8260</v>
      </c>
      <c r="O526">
        <f t="shared" si="40"/>
        <v>109</v>
      </c>
      <c r="P526">
        <f t="shared" si="41"/>
        <v>29.26</v>
      </c>
      <c r="Q526" s="10" t="s">
        <v>8305</v>
      </c>
      <c r="R526" t="s">
        <v>8306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525</v>
      </c>
      <c r="C527" s="3" t="s">
        <v>4633</v>
      </c>
      <c r="D527" s="6">
        <v>12000</v>
      </c>
      <c r="E527" s="8">
        <v>12000</v>
      </c>
      <c r="F527" t="s">
        <v>8215</v>
      </c>
      <c r="G527" t="s">
        <v>8220</v>
      </c>
      <c r="H527" t="s">
        <v>8241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8260</v>
      </c>
      <c r="O527">
        <f t="shared" si="40"/>
        <v>100</v>
      </c>
      <c r="P527">
        <f t="shared" si="41"/>
        <v>1000</v>
      </c>
      <c r="Q527" s="10" t="s">
        <v>8305</v>
      </c>
      <c r="R527" t="s">
        <v>8306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526</v>
      </c>
      <c r="C528" s="3" t="s">
        <v>4634</v>
      </c>
      <c r="D528" s="6">
        <v>1500</v>
      </c>
      <c r="E528" s="8">
        <v>1710</v>
      </c>
      <c r="F528" t="s">
        <v>8215</v>
      </c>
      <c r="G528" t="s">
        <v>8221</v>
      </c>
      <c r="H528" t="s">
        <v>8242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8260</v>
      </c>
      <c r="O528">
        <f t="shared" si="40"/>
        <v>114</v>
      </c>
      <c r="P528">
        <f t="shared" si="41"/>
        <v>74.349999999999994</v>
      </c>
      <c r="Q528" s="10" t="s">
        <v>8305</v>
      </c>
      <c r="R528" t="s">
        <v>8306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527</v>
      </c>
      <c r="C529" s="3" t="s">
        <v>4635</v>
      </c>
      <c r="D529" s="6">
        <v>10000</v>
      </c>
      <c r="E529" s="8">
        <v>10085</v>
      </c>
      <c r="F529" t="s">
        <v>8215</v>
      </c>
      <c r="G529" t="s">
        <v>8220</v>
      </c>
      <c r="H529" t="s">
        <v>8241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8260</v>
      </c>
      <c r="O529">
        <f t="shared" si="40"/>
        <v>101</v>
      </c>
      <c r="P529">
        <f t="shared" si="41"/>
        <v>63.83</v>
      </c>
      <c r="Q529" s="10" t="s">
        <v>8305</v>
      </c>
      <c r="R529" t="s">
        <v>8306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528</v>
      </c>
      <c r="C530" s="3" t="s">
        <v>4636</v>
      </c>
      <c r="D530" s="6">
        <v>1150</v>
      </c>
      <c r="E530" s="8">
        <v>1330</v>
      </c>
      <c r="F530" t="s">
        <v>8215</v>
      </c>
      <c r="G530" t="s">
        <v>8220</v>
      </c>
      <c r="H530" t="s">
        <v>8241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8260</v>
      </c>
      <c r="O530">
        <f t="shared" si="40"/>
        <v>116</v>
      </c>
      <c r="P530">
        <f t="shared" si="41"/>
        <v>44.33</v>
      </c>
      <c r="Q530" s="10" t="s">
        <v>8305</v>
      </c>
      <c r="R530" t="s">
        <v>8306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529</v>
      </c>
      <c r="C531" s="3" t="s">
        <v>4637</v>
      </c>
      <c r="D531" s="6">
        <v>1200</v>
      </c>
      <c r="E531" s="8">
        <v>1565</v>
      </c>
      <c r="F531" t="s">
        <v>8215</v>
      </c>
      <c r="G531" t="s">
        <v>8225</v>
      </c>
      <c r="H531" t="s">
        <v>8246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8260</v>
      </c>
      <c r="O531">
        <f t="shared" si="40"/>
        <v>130</v>
      </c>
      <c r="P531">
        <f t="shared" si="41"/>
        <v>86.94</v>
      </c>
      <c r="Q531" s="10" t="s">
        <v>8305</v>
      </c>
      <c r="R531" t="s">
        <v>8306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530</v>
      </c>
      <c r="C532" s="3" t="s">
        <v>4638</v>
      </c>
      <c r="D532" s="6">
        <v>3405</v>
      </c>
      <c r="E532" s="8">
        <v>3670</v>
      </c>
      <c r="F532" t="s">
        <v>8215</v>
      </c>
      <c r="G532" t="s">
        <v>8220</v>
      </c>
      <c r="H532" t="s">
        <v>8241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8260</v>
      </c>
      <c r="O532">
        <f t="shared" si="40"/>
        <v>108</v>
      </c>
      <c r="P532">
        <f t="shared" si="41"/>
        <v>126.55</v>
      </c>
      <c r="Q532" s="10" t="s">
        <v>8305</v>
      </c>
      <c r="R532" t="s">
        <v>8306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531</v>
      </c>
      <c r="C533" s="3" t="s">
        <v>4639</v>
      </c>
      <c r="D533" s="6">
        <v>4000</v>
      </c>
      <c r="E533" s="8">
        <v>4000</v>
      </c>
      <c r="F533" t="s">
        <v>8215</v>
      </c>
      <c r="G533" t="s">
        <v>8220</v>
      </c>
      <c r="H533" t="s">
        <v>8241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8260</v>
      </c>
      <c r="O533">
        <f t="shared" si="40"/>
        <v>100</v>
      </c>
      <c r="P533">
        <f t="shared" si="41"/>
        <v>129.03</v>
      </c>
      <c r="Q533" s="10" t="s">
        <v>8305</v>
      </c>
      <c r="R533" t="s">
        <v>8306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532</v>
      </c>
      <c r="C534" s="3" t="s">
        <v>4640</v>
      </c>
      <c r="D534" s="6">
        <v>10000</v>
      </c>
      <c r="E534" s="8">
        <v>12325</v>
      </c>
      <c r="F534" t="s">
        <v>8215</v>
      </c>
      <c r="G534" t="s">
        <v>8220</v>
      </c>
      <c r="H534" t="s">
        <v>8241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8260</v>
      </c>
      <c r="O534">
        <f t="shared" si="40"/>
        <v>123</v>
      </c>
      <c r="P534">
        <f t="shared" si="41"/>
        <v>71.239999999999995</v>
      </c>
      <c r="Q534" s="10" t="s">
        <v>8305</v>
      </c>
      <c r="R534" t="s">
        <v>8306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533</v>
      </c>
      <c r="C535" s="3" t="s">
        <v>4641</v>
      </c>
      <c r="D535" s="6">
        <v>2000</v>
      </c>
      <c r="E535" s="8">
        <v>2004</v>
      </c>
      <c r="F535" t="s">
        <v>8215</v>
      </c>
      <c r="G535" t="s">
        <v>8221</v>
      </c>
      <c r="H535" t="s">
        <v>8242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8260</v>
      </c>
      <c r="O535">
        <f t="shared" si="40"/>
        <v>100</v>
      </c>
      <c r="P535">
        <f t="shared" si="41"/>
        <v>117.88</v>
      </c>
      <c r="Q535" s="10" t="s">
        <v>8305</v>
      </c>
      <c r="R535" t="s">
        <v>8306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534</v>
      </c>
      <c r="C536" s="3" t="s">
        <v>4642</v>
      </c>
      <c r="D536" s="6">
        <v>15000</v>
      </c>
      <c r="E536" s="8">
        <v>15700</v>
      </c>
      <c r="F536" t="s">
        <v>8215</v>
      </c>
      <c r="G536" t="s">
        <v>8230</v>
      </c>
      <c r="H536" t="s">
        <v>8249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8260</v>
      </c>
      <c r="O536">
        <f t="shared" si="40"/>
        <v>105</v>
      </c>
      <c r="P536">
        <f t="shared" si="41"/>
        <v>327.08</v>
      </c>
      <c r="Q536" s="10" t="s">
        <v>8305</v>
      </c>
      <c r="R536" t="s">
        <v>8306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535</v>
      </c>
      <c r="C537" s="3" t="s">
        <v>4643</v>
      </c>
      <c r="D537" s="6">
        <v>2000</v>
      </c>
      <c r="E537" s="8">
        <v>2050</v>
      </c>
      <c r="F537" t="s">
        <v>8215</v>
      </c>
      <c r="G537" t="s">
        <v>8221</v>
      </c>
      <c r="H537" t="s">
        <v>8242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8260</v>
      </c>
      <c r="O537">
        <f t="shared" si="40"/>
        <v>103</v>
      </c>
      <c r="P537">
        <f t="shared" si="41"/>
        <v>34.75</v>
      </c>
      <c r="Q537" s="10" t="s">
        <v>8305</v>
      </c>
      <c r="R537" t="s">
        <v>8306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536</v>
      </c>
      <c r="C538" s="3" t="s">
        <v>4644</v>
      </c>
      <c r="D538" s="6">
        <v>3300</v>
      </c>
      <c r="E538" s="8">
        <v>3902.5</v>
      </c>
      <c r="F538" t="s">
        <v>8215</v>
      </c>
      <c r="G538" t="s">
        <v>8221</v>
      </c>
      <c r="H538" t="s">
        <v>8242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8260</v>
      </c>
      <c r="O538">
        <f t="shared" si="40"/>
        <v>118</v>
      </c>
      <c r="P538">
        <f t="shared" si="41"/>
        <v>100.06</v>
      </c>
      <c r="Q538" s="10" t="s">
        <v>8305</v>
      </c>
      <c r="R538" t="s">
        <v>8306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537</v>
      </c>
      <c r="C539" s="3" t="s">
        <v>4645</v>
      </c>
      <c r="D539" s="6">
        <v>2000</v>
      </c>
      <c r="E539" s="8">
        <v>2410</v>
      </c>
      <c r="F539" t="s">
        <v>8215</v>
      </c>
      <c r="G539" t="s">
        <v>8220</v>
      </c>
      <c r="H539" t="s">
        <v>8241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8260</v>
      </c>
      <c r="O539">
        <f t="shared" si="40"/>
        <v>121</v>
      </c>
      <c r="P539">
        <f t="shared" si="41"/>
        <v>40.85</v>
      </c>
      <c r="Q539" s="10" t="s">
        <v>8305</v>
      </c>
      <c r="R539" t="s">
        <v>8306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538</v>
      </c>
      <c r="C540" s="3" t="s">
        <v>4646</v>
      </c>
      <c r="D540" s="6">
        <v>5000</v>
      </c>
      <c r="E540" s="8">
        <v>15121</v>
      </c>
      <c r="F540" t="s">
        <v>8215</v>
      </c>
      <c r="G540" t="s">
        <v>8220</v>
      </c>
      <c r="H540" t="s">
        <v>8241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8260</v>
      </c>
      <c r="O540">
        <f t="shared" si="40"/>
        <v>302</v>
      </c>
      <c r="P540">
        <f t="shared" si="41"/>
        <v>252.02</v>
      </c>
      <c r="Q540" s="10" t="s">
        <v>8305</v>
      </c>
      <c r="R540" t="s">
        <v>8306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539</v>
      </c>
      <c r="C541" s="3" t="s">
        <v>4647</v>
      </c>
      <c r="D541" s="6">
        <v>500</v>
      </c>
      <c r="E541" s="8">
        <v>503.22</v>
      </c>
      <c r="F541" t="s">
        <v>8215</v>
      </c>
      <c r="G541" t="s">
        <v>8221</v>
      </c>
      <c r="H541" t="s">
        <v>8242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8260</v>
      </c>
      <c r="O541">
        <f t="shared" si="40"/>
        <v>101</v>
      </c>
      <c r="P541">
        <f t="shared" si="41"/>
        <v>25.16</v>
      </c>
      <c r="Q541" s="10" t="s">
        <v>8305</v>
      </c>
      <c r="R541" t="s">
        <v>8306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540</v>
      </c>
      <c r="C542" s="3" t="s">
        <v>4648</v>
      </c>
      <c r="D542" s="6">
        <v>15000</v>
      </c>
      <c r="E542" s="8">
        <v>1</v>
      </c>
      <c r="F542" t="s">
        <v>8217</v>
      </c>
      <c r="G542" t="s">
        <v>8220</v>
      </c>
      <c r="H542" t="s">
        <v>8241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8261</v>
      </c>
      <c r="O542">
        <f t="shared" si="40"/>
        <v>0</v>
      </c>
      <c r="P542">
        <f t="shared" si="41"/>
        <v>1</v>
      </c>
      <c r="Q542" s="10" t="s">
        <v>8307</v>
      </c>
      <c r="R542" t="s">
        <v>8308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541</v>
      </c>
      <c r="C543" s="3" t="s">
        <v>4649</v>
      </c>
      <c r="D543" s="6">
        <v>4500</v>
      </c>
      <c r="E543" s="8">
        <v>25</v>
      </c>
      <c r="F543" t="s">
        <v>8217</v>
      </c>
      <c r="G543" t="s">
        <v>8220</v>
      </c>
      <c r="H543" t="s">
        <v>8241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8261</v>
      </c>
      <c r="O543">
        <f t="shared" si="40"/>
        <v>1</v>
      </c>
      <c r="P543">
        <f t="shared" si="41"/>
        <v>25</v>
      </c>
      <c r="Q543" s="10" t="s">
        <v>8307</v>
      </c>
      <c r="R543" t="s">
        <v>8308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542</v>
      </c>
      <c r="C544" s="3" t="s">
        <v>4650</v>
      </c>
      <c r="D544" s="6">
        <v>250000</v>
      </c>
      <c r="E544" s="8">
        <v>1</v>
      </c>
      <c r="F544" t="s">
        <v>8217</v>
      </c>
      <c r="G544" t="s">
        <v>8220</v>
      </c>
      <c r="H544" t="s">
        <v>8241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8261</v>
      </c>
      <c r="O544">
        <f t="shared" si="40"/>
        <v>0</v>
      </c>
      <c r="P544">
        <f t="shared" si="41"/>
        <v>1</v>
      </c>
      <c r="Q544" s="10" t="s">
        <v>8307</v>
      </c>
      <c r="R544" t="s">
        <v>8308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543</v>
      </c>
      <c r="C545" s="3" t="s">
        <v>4651</v>
      </c>
      <c r="D545" s="6">
        <v>22000</v>
      </c>
      <c r="E545" s="8">
        <v>70</v>
      </c>
      <c r="F545" t="s">
        <v>8217</v>
      </c>
      <c r="G545" t="s">
        <v>8222</v>
      </c>
      <c r="H545" t="s">
        <v>8243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8261</v>
      </c>
      <c r="O545">
        <f t="shared" si="40"/>
        <v>0</v>
      </c>
      <c r="P545">
        <f t="shared" si="41"/>
        <v>35</v>
      </c>
      <c r="Q545" s="10" t="s">
        <v>8307</v>
      </c>
      <c r="R545" t="s">
        <v>8308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544</v>
      </c>
      <c r="C546" s="3" t="s">
        <v>4652</v>
      </c>
      <c r="D546" s="6">
        <v>500</v>
      </c>
      <c r="E546" s="8">
        <v>6</v>
      </c>
      <c r="F546" t="s">
        <v>8217</v>
      </c>
      <c r="G546" t="s">
        <v>8220</v>
      </c>
      <c r="H546" t="s">
        <v>8241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8261</v>
      </c>
      <c r="O546">
        <f t="shared" si="40"/>
        <v>1</v>
      </c>
      <c r="P546">
        <f t="shared" si="41"/>
        <v>3</v>
      </c>
      <c r="Q546" s="10" t="s">
        <v>8307</v>
      </c>
      <c r="R546" t="s">
        <v>8308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545</v>
      </c>
      <c r="C547" s="3" t="s">
        <v>4653</v>
      </c>
      <c r="D547" s="6">
        <v>50000</v>
      </c>
      <c r="E547" s="8">
        <v>13692</v>
      </c>
      <c r="F547" t="s">
        <v>8217</v>
      </c>
      <c r="G547" t="s">
        <v>8226</v>
      </c>
      <c r="H547" t="s">
        <v>8244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8261</v>
      </c>
      <c r="O547">
        <f t="shared" si="40"/>
        <v>27</v>
      </c>
      <c r="P547">
        <f t="shared" si="41"/>
        <v>402.71</v>
      </c>
      <c r="Q547" s="10" t="s">
        <v>8307</v>
      </c>
      <c r="R547" t="s">
        <v>8308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546</v>
      </c>
      <c r="C548" s="3" t="s">
        <v>4654</v>
      </c>
      <c r="D548" s="6">
        <v>60000</v>
      </c>
      <c r="E548" s="8">
        <v>52</v>
      </c>
      <c r="F548" t="s">
        <v>8217</v>
      </c>
      <c r="G548" t="s">
        <v>8220</v>
      </c>
      <c r="H548" t="s">
        <v>8241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8261</v>
      </c>
      <c r="O548">
        <f t="shared" si="40"/>
        <v>0</v>
      </c>
      <c r="P548">
        <f t="shared" si="41"/>
        <v>26</v>
      </c>
      <c r="Q548" s="10" t="s">
        <v>8307</v>
      </c>
      <c r="R548" t="s">
        <v>8308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547</v>
      </c>
      <c r="C549" s="3" t="s">
        <v>4655</v>
      </c>
      <c r="D549" s="6">
        <v>7500</v>
      </c>
      <c r="E549" s="8">
        <v>0</v>
      </c>
      <c r="F549" t="s">
        <v>8217</v>
      </c>
      <c r="G549" t="s">
        <v>8221</v>
      </c>
      <c r="H549" t="s">
        <v>8242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8261</v>
      </c>
      <c r="O549">
        <f t="shared" si="40"/>
        <v>0</v>
      </c>
      <c r="P549">
        <f t="shared" si="41"/>
        <v>0</v>
      </c>
      <c r="Q549" s="10" t="s">
        <v>8307</v>
      </c>
      <c r="R549" t="s">
        <v>8308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548</v>
      </c>
      <c r="C550" s="3" t="s">
        <v>4656</v>
      </c>
      <c r="D550" s="6">
        <v>10000</v>
      </c>
      <c r="E550" s="8">
        <v>9</v>
      </c>
      <c r="F550" t="s">
        <v>8217</v>
      </c>
      <c r="G550" t="s">
        <v>8221</v>
      </c>
      <c r="H550" t="s">
        <v>8242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8261</v>
      </c>
      <c r="O550">
        <f t="shared" si="40"/>
        <v>0</v>
      </c>
      <c r="P550">
        <f t="shared" si="41"/>
        <v>9</v>
      </c>
      <c r="Q550" s="10" t="s">
        <v>8307</v>
      </c>
      <c r="R550" t="s">
        <v>8308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549</v>
      </c>
      <c r="C551" s="3" t="s">
        <v>4657</v>
      </c>
      <c r="D551" s="6">
        <v>2500</v>
      </c>
      <c r="E551" s="8">
        <v>68</v>
      </c>
      <c r="F551" t="s">
        <v>8217</v>
      </c>
      <c r="G551" t="s">
        <v>8221</v>
      </c>
      <c r="H551" t="s">
        <v>8242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8261</v>
      </c>
      <c r="O551">
        <f t="shared" si="40"/>
        <v>3</v>
      </c>
      <c r="P551">
        <f t="shared" si="41"/>
        <v>8.5</v>
      </c>
      <c r="Q551" s="10" t="s">
        <v>8307</v>
      </c>
      <c r="R551" t="s">
        <v>8308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550</v>
      </c>
      <c r="C552" s="3" t="s">
        <v>4658</v>
      </c>
      <c r="D552" s="6">
        <v>5000</v>
      </c>
      <c r="E552" s="8">
        <v>35</v>
      </c>
      <c r="F552" t="s">
        <v>8217</v>
      </c>
      <c r="G552" t="s">
        <v>8225</v>
      </c>
      <c r="H552" t="s">
        <v>8246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8261</v>
      </c>
      <c r="O552">
        <f t="shared" si="40"/>
        <v>1</v>
      </c>
      <c r="P552">
        <f t="shared" si="41"/>
        <v>8.75</v>
      </c>
      <c r="Q552" s="10" t="s">
        <v>8307</v>
      </c>
      <c r="R552" t="s">
        <v>8308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551</v>
      </c>
      <c r="C553" s="3" t="s">
        <v>4659</v>
      </c>
      <c r="D553" s="6">
        <v>75000</v>
      </c>
      <c r="E553" s="8">
        <v>3781</v>
      </c>
      <c r="F553" t="s">
        <v>8217</v>
      </c>
      <c r="G553" t="s">
        <v>8220</v>
      </c>
      <c r="H553" t="s">
        <v>8241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8261</v>
      </c>
      <c r="O553">
        <f t="shared" si="40"/>
        <v>5</v>
      </c>
      <c r="P553">
        <f t="shared" si="41"/>
        <v>135.04</v>
      </c>
      <c r="Q553" s="10" t="s">
        <v>8307</v>
      </c>
      <c r="R553" t="s">
        <v>8308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552</v>
      </c>
      <c r="C554" s="3" t="s">
        <v>4660</v>
      </c>
      <c r="D554" s="6">
        <v>45000</v>
      </c>
      <c r="E554" s="8">
        <v>0</v>
      </c>
      <c r="F554" t="s">
        <v>8217</v>
      </c>
      <c r="G554" t="s">
        <v>8225</v>
      </c>
      <c r="H554" t="s">
        <v>8246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8261</v>
      </c>
      <c r="O554">
        <f t="shared" si="40"/>
        <v>0</v>
      </c>
      <c r="P554">
        <f t="shared" si="41"/>
        <v>0</v>
      </c>
      <c r="Q554" s="10" t="s">
        <v>8307</v>
      </c>
      <c r="R554" t="s">
        <v>8308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553</v>
      </c>
      <c r="C555" s="3" t="s">
        <v>4661</v>
      </c>
      <c r="D555" s="6">
        <v>25000</v>
      </c>
      <c r="E555" s="8">
        <v>123</v>
      </c>
      <c r="F555" t="s">
        <v>8217</v>
      </c>
      <c r="G555" t="s">
        <v>8220</v>
      </c>
      <c r="H555" t="s">
        <v>8241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8261</v>
      </c>
      <c r="O555">
        <f t="shared" si="40"/>
        <v>0</v>
      </c>
      <c r="P555">
        <f t="shared" si="41"/>
        <v>20.5</v>
      </c>
      <c r="Q555" s="10" t="s">
        <v>8307</v>
      </c>
      <c r="R555" t="s">
        <v>8308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554</v>
      </c>
      <c r="C556" s="3" t="s">
        <v>4662</v>
      </c>
      <c r="D556" s="6">
        <v>3870</v>
      </c>
      <c r="E556" s="8">
        <v>1416</v>
      </c>
      <c r="F556" t="s">
        <v>8217</v>
      </c>
      <c r="G556" t="s">
        <v>8220</v>
      </c>
      <c r="H556" t="s">
        <v>8241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8261</v>
      </c>
      <c r="O556">
        <f t="shared" si="40"/>
        <v>37</v>
      </c>
      <c r="P556">
        <f t="shared" si="41"/>
        <v>64.36</v>
      </c>
      <c r="Q556" s="10" t="s">
        <v>8307</v>
      </c>
      <c r="R556" t="s">
        <v>8308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555</v>
      </c>
      <c r="C557" s="3" t="s">
        <v>4663</v>
      </c>
      <c r="D557" s="6">
        <v>7500</v>
      </c>
      <c r="E557" s="8">
        <v>0</v>
      </c>
      <c r="F557" t="s">
        <v>8217</v>
      </c>
      <c r="G557" t="s">
        <v>8221</v>
      </c>
      <c r="H557" t="s">
        <v>8242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8261</v>
      </c>
      <c r="O557">
        <f t="shared" si="40"/>
        <v>0</v>
      </c>
      <c r="P557">
        <f t="shared" si="41"/>
        <v>0</v>
      </c>
      <c r="Q557" s="10" t="s">
        <v>8307</v>
      </c>
      <c r="R557" t="s">
        <v>8308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556</v>
      </c>
      <c r="C558" s="3" t="s">
        <v>4664</v>
      </c>
      <c r="D558" s="6">
        <v>8000</v>
      </c>
      <c r="E558" s="8">
        <v>200</v>
      </c>
      <c r="F558" t="s">
        <v>8217</v>
      </c>
      <c r="G558" t="s">
        <v>8220</v>
      </c>
      <c r="H558" t="s">
        <v>8241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8261</v>
      </c>
      <c r="O558">
        <f t="shared" si="40"/>
        <v>3</v>
      </c>
      <c r="P558">
        <f t="shared" si="41"/>
        <v>200</v>
      </c>
      <c r="Q558" s="10" t="s">
        <v>8307</v>
      </c>
      <c r="R558" t="s">
        <v>8308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557</v>
      </c>
      <c r="C559" s="3" t="s">
        <v>4665</v>
      </c>
      <c r="D559" s="6">
        <v>150000</v>
      </c>
      <c r="E559" s="8">
        <v>1366</v>
      </c>
      <c r="F559" t="s">
        <v>8217</v>
      </c>
      <c r="G559" t="s">
        <v>8232</v>
      </c>
      <c r="H559" t="s">
        <v>8244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8261</v>
      </c>
      <c r="O559">
        <f t="shared" si="40"/>
        <v>1</v>
      </c>
      <c r="P559">
        <f t="shared" si="41"/>
        <v>68.3</v>
      </c>
      <c r="Q559" s="10" t="s">
        <v>8307</v>
      </c>
      <c r="R559" t="s">
        <v>8308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558</v>
      </c>
      <c r="C560" s="3" t="s">
        <v>4666</v>
      </c>
      <c r="D560" s="6">
        <v>750</v>
      </c>
      <c r="E560" s="8">
        <v>0</v>
      </c>
      <c r="F560" t="s">
        <v>8217</v>
      </c>
      <c r="G560" t="s">
        <v>8220</v>
      </c>
      <c r="H560" t="s">
        <v>8241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8261</v>
      </c>
      <c r="O560">
        <f t="shared" si="40"/>
        <v>0</v>
      </c>
      <c r="P560">
        <f t="shared" si="41"/>
        <v>0</v>
      </c>
      <c r="Q560" s="10" t="s">
        <v>8307</v>
      </c>
      <c r="R560" t="s">
        <v>8308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559</v>
      </c>
      <c r="C561" s="3" t="s">
        <v>4667</v>
      </c>
      <c r="D561" s="6">
        <v>240000</v>
      </c>
      <c r="E561" s="8">
        <v>50</v>
      </c>
      <c r="F561" t="s">
        <v>8217</v>
      </c>
      <c r="G561" t="s">
        <v>8220</v>
      </c>
      <c r="H561" t="s">
        <v>8241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8261</v>
      </c>
      <c r="O561">
        <f t="shared" si="40"/>
        <v>0</v>
      </c>
      <c r="P561">
        <f t="shared" si="41"/>
        <v>50</v>
      </c>
      <c r="Q561" s="10" t="s">
        <v>8307</v>
      </c>
      <c r="R561" t="s">
        <v>8308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560</v>
      </c>
      <c r="C562" s="3" t="s">
        <v>4668</v>
      </c>
      <c r="D562" s="6">
        <v>100000</v>
      </c>
      <c r="E562" s="8">
        <v>12</v>
      </c>
      <c r="F562" t="s">
        <v>8217</v>
      </c>
      <c r="G562" t="s">
        <v>8225</v>
      </c>
      <c r="H562" t="s">
        <v>8246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8261</v>
      </c>
      <c r="O562">
        <f t="shared" si="40"/>
        <v>0</v>
      </c>
      <c r="P562">
        <f t="shared" si="41"/>
        <v>4</v>
      </c>
      <c r="Q562" s="10" t="s">
        <v>8307</v>
      </c>
      <c r="R562" t="s">
        <v>8308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561</v>
      </c>
      <c r="C563" s="3" t="s">
        <v>4669</v>
      </c>
      <c r="D563" s="6">
        <v>15000</v>
      </c>
      <c r="E563" s="8">
        <v>55</v>
      </c>
      <c r="F563" t="s">
        <v>8217</v>
      </c>
      <c r="G563" t="s">
        <v>8220</v>
      </c>
      <c r="H563" t="s">
        <v>8241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8261</v>
      </c>
      <c r="O563">
        <f t="shared" si="40"/>
        <v>0</v>
      </c>
      <c r="P563">
        <f t="shared" si="41"/>
        <v>27.5</v>
      </c>
      <c r="Q563" s="10" t="s">
        <v>8307</v>
      </c>
      <c r="R563" t="s">
        <v>8308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562</v>
      </c>
      <c r="C564" s="3" t="s">
        <v>4670</v>
      </c>
      <c r="D564" s="6">
        <v>50000</v>
      </c>
      <c r="E564" s="8">
        <v>0</v>
      </c>
      <c r="F564" t="s">
        <v>8217</v>
      </c>
      <c r="G564" t="s">
        <v>8229</v>
      </c>
      <c r="H564" t="s">
        <v>8244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8261</v>
      </c>
      <c r="O564">
        <f t="shared" si="40"/>
        <v>0</v>
      </c>
      <c r="P564">
        <f t="shared" si="41"/>
        <v>0</v>
      </c>
      <c r="Q564" s="10" t="s">
        <v>8307</v>
      </c>
      <c r="R564" t="s">
        <v>8308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563</v>
      </c>
      <c r="C565" s="3" t="s">
        <v>4671</v>
      </c>
      <c r="D565" s="6">
        <v>75000</v>
      </c>
      <c r="E565" s="8">
        <v>68</v>
      </c>
      <c r="F565" t="s">
        <v>8217</v>
      </c>
      <c r="G565" t="s">
        <v>8222</v>
      </c>
      <c r="H565" t="s">
        <v>8243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8261</v>
      </c>
      <c r="O565">
        <f t="shared" si="40"/>
        <v>0</v>
      </c>
      <c r="P565">
        <f t="shared" si="41"/>
        <v>34</v>
      </c>
      <c r="Q565" s="10" t="s">
        <v>8307</v>
      </c>
      <c r="R565" t="s">
        <v>8308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564</v>
      </c>
      <c r="C566" s="3" t="s">
        <v>4672</v>
      </c>
      <c r="D566" s="6">
        <v>18000</v>
      </c>
      <c r="E566" s="8">
        <v>1</v>
      </c>
      <c r="F566" t="s">
        <v>8217</v>
      </c>
      <c r="G566" t="s">
        <v>8226</v>
      </c>
      <c r="H566" t="s">
        <v>8244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8261</v>
      </c>
      <c r="O566">
        <f t="shared" si="40"/>
        <v>0</v>
      </c>
      <c r="P566">
        <f t="shared" si="41"/>
        <v>1</v>
      </c>
      <c r="Q566" s="10" t="s">
        <v>8307</v>
      </c>
      <c r="R566" t="s">
        <v>8308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565</v>
      </c>
      <c r="C567" s="3" t="s">
        <v>4673</v>
      </c>
      <c r="D567" s="6">
        <v>25000</v>
      </c>
      <c r="E567" s="8">
        <v>0</v>
      </c>
      <c r="F567" t="s">
        <v>8217</v>
      </c>
      <c r="G567" t="s">
        <v>8221</v>
      </c>
      <c r="H567" t="s">
        <v>8242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8261</v>
      </c>
      <c r="O567">
        <f t="shared" si="40"/>
        <v>0</v>
      </c>
      <c r="P567">
        <f t="shared" si="41"/>
        <v>0</v>
      </c>
      <c r="Q567" s="10" t="s">
        <v>8307</v>
      </c>
      <c r="R567" t="s">
        <v>8308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566</v>
      </c>
      <c r="C568" s="3" t="s">
        <v>4674</v>
      </c>
      <c r="D568" s="6">
        <v>5000</v>
      </c>
      <c r="E568" s="8">
        <v>1</v>
      </c>
      <c r="F568" t="s">
        <v>8217</v>
      </c>
      <c r="G568" t="s">
        <v>8220</v>
      </c>
      <c r="H568" t="s">
        <v>8241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8261</v>
      </c>
      <c r="O568">
        <f t="shared" si="40"/>
        <v>0</v>
      </c>
      <c r="P568">
        <f t="shared" si="41"/>
        <v>1</v>
      </c>
      <c r="Q568" s="10" t="s">
        <v>8307</v>
      </c>
      <c r="R568" t="s">
        <v>8308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567</v>
      </c>
      <c r="C569" s="3" t="s">
        <v>4675</v>
      </c>
      <c r="D569" s="6">
        <v>10000</v>
      </c>
      <c r="E569" s="8">
        <v>0</v>
      </c>
      <c r="F569" t="s">
        <v>8217</v>
      </c>
      <c r="G569" t="s">
        <v>8220</v>
      </c>
      <c r="H569" t="s">
        <v>8241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8261</v>
      </c>
      <c r="O569">
        <f t="shared" si="40"/>
        <v>0</v>
      </c>
      <c r="P569">
        <f t="shared" si="41"/>
        <v>0</v>
      </c>
      <c r="Q569" s="10" t="s">
        <v>8307</v>
      </c>
      <c r="R569" t="s">
        <v>8308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568</v>
      </c>
      <c r="C570" s="3" t="s">
        <v>4676</v>
      </c>
      <c r="D570" s="6">
        <v>24500</v>
      </c>
      <c r="E570" s="8">
        <v>245</v>
      </c>
      <c r="F570" t="s">
        <v>8217</v>
      </c>
      <c r="G570" t="s">
        <v>8224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8261</v>
      </c>
      <c r="O570">
        <f t="shared" si="40"/>
        <v>1</v>
      </c>
      <c r="P570">
        <f t="shared" si="41"/>
        <v>49</v>
      </c>
      <c r="Q570" s="10" t="s">
        <v>8307</v>
      </c>
      <c r="R570" t="s">
        <v>8308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569</v>
      </c>
      <c r="C571" s="3" t="s">
        <v>4677</v>
      </c>
      <c r="D571" s="6">
        <v>2500</v>
      </c>
      <c r="E571" s="8">
        <v>20</v>
      </c>
      <c r="F571" t="s">
        <v>8217</v>
      </c>
      <c r="G571" t="s">
        <v>8225</v>
      </c>
      <c r="H571" t="s">
        <v>8246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8261</v>
      </c>
      <c r="O571">
        <f t="shared" si="40"/>
        <v>1</v>
      </c>
      <c r="P571">
        <f t="shared" si="41"/>
        <v>20</v>
      </c>
      <c r="Q571" s="10" t="s">
        <v>8307</v>
      </c>
      <c r="R571" t="s">
        <v>8308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570</v>
      </c>
      <c r="C572" s="3" t="s">
        <v>4678</v>
      </c>
      <c r="D572" s="6">
        <v>85000</v>
      </c>
      <c r="E572" s="8">
        <v>142</v>
      </c>
      <c r="F572" t="s">
        <v>8217</v>
      </c>
      <c r="G572" t="s">
        <v>8220</v>
      </c>
      <c r="H572" t="s">
        <v>8241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8261</v>
      </c>
      <c r="O572">
        <f t="shared" si="40"/>
        <v>0</v>
      </c>
      <c r="P572">
        <f t="shared" si="41"/>
        <v>142</v>
      </c>
      <c r="Q572" s="10" t="s">
        <v>8307</v>
      </c>
      <c r="R572" t="s">
        <v>8308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571</v>
      </c>
      <c r="C573" s="3" t="s">
        <v>4679</v>
      </c>
      <c r="D573" s="6">
        <v>25000</v>
      </c>
      <c r="E573" s="8">
        <v>106</v>
      </c>
      <c r="F573" t="s">
        <v>8217</v>
      </c>
      <c r="G573" t="s">
        <v>8220</v>
      </c>
      <c r="H573" t="s">
        <v>8241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8261</v>
      </c>
      <c r="O573">
        <f t="shared" si="40"/>
        <v>0</v>
      </c>
      <c r="P573">
        <f t="shared" si="41"/>
        <v>53</v>
      </c>
      <c r="Q573" s="10" t="s">
        <v>8307</v>
      </c>
      <c r="R573" t="s">
        <v>8308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572</v>
      </c>
      <c r="C574" s="3" t="s">
        <v>4680</v>
      </c>
      <c r="D574" s="6">
        <v>2500</v>
      </c>
      <c r="E574" s="8">
        <v>0</v>
      </c>
      <c r="F574" t="s">
        <v>8217</v>
      </c>
      <c r="G574" t="s">
        <v>8220</v>
      </c>
      <c r="H574" t="s">
        <v>8241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8261</v>
      </c>
      <c r="O574">
        <f t="shared" si="40"/>
        <v>0</v>
      </c>
      <c r="P574">
        <f t="shared" si="41"/>
        <v>0</v>
      </c>
      <c r="Q574" s="10" t="s">
        <v>8307</v>
      </c>
      <c r="R574" t="s">
        <v>8308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573</v>
      </c>
      <c r="C575" s="3" t="s">
        <v>4681</v>
      </c>
      <c r="D575" s="6">
        <v>88888</v>
      </c>
      <c r="E575" s="8">
        <v>346</v>
      </c>
      <c r="F575" t="s">
        <v>8217</v>
      </c>
      <c r="G575" t="s">
        <v>8220</v>
      </c>
      <c r="H575" t="s">
        <v>8241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8261</v>
      </c>
      <c r="O575">
        <f t="shared" si="40"/>
        <v>0</v>
      </c>
      <c r="P575">
        <f t="shared" si="41"/>
        <v>38.44</v>
      </c>
      <c r="Q575" s="10" t="s">
        <v>8307</v>
      </c>
      <c r="R575" t="s">
        <v>8308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574</v>
      </c>
      <c r="C576" s="3" t="s">
        <v>4682</v>
      </c>
      <c r="D576" s="6">
        <v>11180</v>
      </c>
      <c r="E576" s="8">
        <v>80</v>
      </c>
      <c r="F576" t="s">
        <v>8217</v>
      </c>
      <c r="G576" t="s">
        <v>8221</v>
      </c>
      <c r="H576" t="s">
        <v>8242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8261</v>
      </c>
      <c r="O576">
        <f t="shared" si="40"/>
        <v>1</v>
      </c>
      <c r="P576">
        <f t="shared" si="41"/>
        <v>20</v>
      </c>
      <c r="Q576" s="10" t="s">
        <v>8307</v>
      </c>
      <c r="R576" t="s">
        <v>8308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575</v>
      </c>
      <c r="C577" s="3" t="s">
        <v>4683</v>
      </c>
      <c r="D577" s="6">
        <v>60000</v>
      </c>
      <c r="E577" s="8">
        <v>259</v>
      </c>
      <c r="F577" t="s">
        <v>8217</v>
      </c>
      <c r="G577" t="s">
        <v>8232</v>
      </c>
      <c r="H577" t="s">
        <v>8244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8261</v>
      </c>
      <c r="O577">
        <f t="shared" si="40"/>
        <v>0</v>
      </c>
      <c r="P577">
        <f t="shared" si="41"/>
        <v>64.75</v>
      </c>
      <c r="Q577" s="10" t="s">
        <v>8307</v>
      </c>
      <c r="R577" t="s">
        <v>8308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576</v>
      </c>
      <c r="C578" s="3" t="s">
        <v>4684</v>
      </c>
      <c r="D578" s="6">
        <v>80000</v>
      </c>
      <c r="E578" s="8">
        <v>1</v>
      </c>
      <c r="F578" t="s">
        <v>8217</v>
      </c>
      <c r="G578" t="s">
        <v>8220</v>
      </c>
      <c r="H578" t="s">
        <v>8241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8261</v>
      </c>
      <c r="O578">
        <f t="shared" ref="O578:O641" si="45">ROUND(E578/D578*100,0)</f>
        <v>0</v>
      </c>
      <c r="P578">
        <f t="shared" si="41"/>
        <v>1</v>
      </c>
      <c r="Q578" s="10" t="s">
        <v>8307</v>
      </c>
      <c r="R578" t="s">
        <v>8308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577</v>
      </c>
      <c r="C579" s="3" t="s">
        <v>4685</v>
      </c>
      <c r="D579" s="6">
        <v>5000</v>
      </c>
      <c r="E579" s="8">
        <v>10</v>
      </c>
      <c r="F579" t="s">
        <v>8217</v>
      </c>
      <c r="G579" t="s">
        <v>8220</v>
      </c>
      <c r="H579" t="s">
        <v>8241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8261</v>
      </c>
      <c r="O579">
        <f t="shared" si="45"/>
        <v>0</v>
      </c>
      <c r="P579">
        <f t="shared" ref="P579:P642" si="46">IFERROR(ROUND(E579/L579,2),0)</f>
        <v>10</v>
      </c>
      <c r="Q579" s="10" t="s">
        <v>8307</v>
      </c>
      <c r="R579" t="s">
        <v>8308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578</v>
      </c>
      <c r="C580" s="3" t="s">
        <v>4686</v>
      </c>
      <c r="D580" s="6">
        <v>125000</v>
      </c>
      <c r="E580" s="8">
        <v>14</v>
      </c>
      <c r="F580" t="s">
        <v>8217</v>
      </c>
      <c r="G580" t="s">
        <v>8221</v>
      </c>
      <c r="H580" t="s">
        <v>8242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8261</v>
      </c>
      <c r="O580">
        <f t="shared" si="45"/>
        <v>0</v>
      </c>
      <c r="P580">
        <f t="shared" si="46"/>
        <v>2</v>
      </c>
      <c r="Q580" s="10" t="s">
        <v>8307</v>
      </c>
      <c r="R580" t="s">
        <v>8308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579</v>
      </c>
      <c r="C581" s="3" t="s">
        <v>4687</v>
      </c>
      <c r="D581" s="6">
        <v>12000</v>
      </c>
      <c r="E581" s="8">
        <v>175</v>
      </c>
      <c r="F581" t="s">
        <v>8217</v>
      </c>
      <c r="G581" t="s">
        <v>8220</v>
      </c>
      <c r="H581" t="s">
        <v>8241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8261</v>
      </c>
      <c r="O581">
        <f t="shared" si="45"/>
        <v>1</v>
      </c>
      <c r="P581">
        <f t="shared" si="46"/>
        <v>35</v>
      </c>
      <c r="Q581" s="10" t="s">
        <v>8307</v>
      </c>
      <c r="R581" t="s">
        <v>8308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580</v>
      </c>
      <c r="C582" s="3" t="s">
        <v>4688</v>
      </c>
      <c r="D582" s="6">
        <v>3000</v>
      </c>
      <c r="E582" s="8">
        <v>1</v>
      </c>
      <c r="F582" t="s">
        <v>8217</v>
      </c>
      <c r="G582" t="s">
        <v>8220</v>
      </c>
      <c r="H582" t="s">
        <v>8241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8261</v>
      </c>
      <c r="O582">
        <f t="shared" si="45"/>
        <v>0</v>
      </c>
      <c r="P582">
        <f t="shared" si="46"/>
        <v>1</v>
      </c>
      <c r="Q582" s="10" t="s">
        <v>8307</v>
      </c>
      <c r="R582" t="s">
        <v>8308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581</v>
      </c>
      <c r="C583" s="3" t="s">
        <v>4689</v>
      </c>
      <c r="D583" s="6">
        <v>400</v>
      </c>
      <c r="E583" s="8">
        <v>0</v>
      </c>
      <c r="F583" t="s">
        <v>8217</v>
      </c>
      <c r="G583" t="s">
        <v>8220</v>
      </c>
      <c r="H583" t="s">
        <v>8241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8261</v>
      </c>
      <c r="O583">
        <f t="shared" si="45"/>
        <v>0</v>
      </c>
      <c r="P583">
        <f t="shared" si="46"/>
        <v>0</v>
      </c>
      <c r="Q583" s="10" t="s">
        <v>8307</v>
      </c>
      <c r="R583" t="s">
        <v>8308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582</v>
      </c>
      <c r="C584" s="3" t="s">
        <v>4690</v>
      </c>
      <c r="D584" s="6">
        <v>100000</v>
      </c>
      <c r="E584" s="8">
        <v>0</v>
      </c>
      <c r="F584" t="s">
        <v>8217</v>
      </c>
      <c r="G584" t="s">
        <v>8220</v>
      </c>
      <c r="H584" t="s">
        <v>8241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8261</v>
      </c>
      <c r="O584">
        <f t="shared" si="45"/>
        <v>0</v>
      </c>
      <c r="P584">
        <f t="shared" si="46"/>
        <v>0</v>
      </c>
      <c r="Q584" s="10" t="s">
        <v>8307</v>
      </c>
      <c r="R584" t="s">
        <v>8308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583</v>
      </c>
      <c r="C585" s="3" t="s">
        <v>4691</v>
      </c>
      <c r="D585" s="6">
        <v>9000</v>
      </c>
      <c r="E585" s="8">
        <v>1</v>
      </c>
      <c r="F585" t="s">
        <v>8217</v>
      </c>
      <c r="G585" t="s">
        <v>8220</v>
      </c>
      <c r="H585" t="s">
        <v>8241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8261</v>
      </c>
      <c r="O585">
        <f t="shared" si="45"/>
        <v>0</v>
      </c>
      <c r="P585">
        <f t="shared" si="46"/>
        <v>1</v>
      </c>
      <c r="Q585" s="10" t="s">
        <v>8307</v>
      </c>
      <c r="R585" t="s">
        <v>8308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584</v>
      </c>
      <c r="C586" s="3" t="s">
        <v>4692</v>
      </c>
      <c r="D586" s="6">
        <v>1000</v>
      </c>
      <c r="E586" s="8">
        <v>10</v>
      </c>
      <c r="F586" t="s">
        <v>8217</v>
      </c>
      <c r="G586" t="s">
        <v>8220</v>
      </c>
      <c r="H586" t="s">
        <v>8241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8261</v>
      </c>
      <c r="O586">
        <f t="shared" si="45"/>
        <v>1</v>
      </c>
      <c r="P586">
        <f t="shared" si="46"/>
        <v>5</v>
      </c>
      <c r="Q586" s="10" t="s">
        <v>8307</v>
      </c>
      <c r="R586" t="s">
        <v>8308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585</v>
      </c>
      <c r="C587" s="3" t="s">
        <v>4693</v>
      </c>
      <c r="D587" s="6">
        <v>9000</v>
      </c>
      <c r="E587" s="8">
        <v>0</v>
      </c>
      <c r="F587" t="s">
        <v>8217</v>
      </c>
      <c r="G587" t="s">
        <v>8221</v>
      </c>
      <c r="H587" t="s">
        <v>8242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8261</v>
      </c>
      <c r="O587">
        <f t="shared" si="45"/>
        <v>0</v>
      </c>
      <c r="P587">
        <f t="shared" si="46"/>
        <v>0</v>
      </c>
      <c r="Q587" s="10" t="s">
        <v>8307</v>
      </c>
      <c r="R587" t="s">
        <v>8308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586</v>
      </c>
      <c r="C588" s="3" t="s">
        <v>4694</v>
      </c>
      <c r="D588" s="6">
        <v>10000</v>
      </c>
      <c r="E588" s="8">
        <v>56</v>
      </c>
      <c r="F588" t="s">
        <v>8217</v>
      </c>
      <c r="G588" t="s">
        <v>8220</v>
      </c>
      <c r="H588" t="s">
        <v>8241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8261</v>
      </c>
      <c r="O588">
        <f t="shared" si="45"/>
        <v>1</v>
      </c>
      <c r="P588">
        <f t="shared" si="46"/>
        <v>14</v>
      </c>
      <c r="Q588" s="10" t="s">
        <v>8307</v>
      </c>
      <c r="R588" t="s">
        <v>8308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587</v>
      </c>
      <c r="C589" s="3" t="s">
        <v>4695</v>
      </c>
      <c r="D589" s="6">
        <v>30000</v>
      </c>
      <c r="E589" s="8">
        <v>2725</v>
      </c>
      <c r="F589" t="s">
        <v>8217</v>
      </c>
      <c r="G589" t="s">
        <v>8225</v>
      </c>
      <c r="H589" t="s">
        <v>8246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8261</v>
      </c>
      <c r="O589">
        <f t="shared" si="45"/>
        <v>9</v>
      </c>
      <c r="P589">
        <f t="shared" si="46"/>
        <v>389.29</v>
      </c>
      <c r="Q589" s="10" t="s">
        <v>8307</v>
      </c>
      <c r="R589" t="s">
        <v>8308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588</v>
      </c>
      <c r="C590" s="3" t="s">
        <v>4696</v>
      </c>
      <c r="D590" s="6">
        <v>9000</v>
      </c>
      <c r="E590" s="8">
        <v>301</v>
      </c>
      <c r="F590" t="s">
        <v>8217</v>
      </c>
      <c r="G590" t="s">
        <v>8233</v>
      </c>
      <c r="H590" t="s">
        <v>8244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8261</v>
      </c>
      <c r="O590">
        <f t="shared" si="45"/>
        <v>3</v>
      </c>
      <c r="P590">
        <f t="shared" si="46"/>
        <v>150.5</v>
      </c>
      <c r="Q590" s="10" t="s">
        <v>8307</v>
      </c>
      <c r="R590" t="s">
        <v>8308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589</v>
      </c>
      <c r="C591" s="3" t="s">
        <v>4697</v>
      </c>
      <c r="D591" s="6">
        <v>7500</v>
      </c>
      <c r="E591" s="8">
        <v>1</v>
      </c>
      <c r="F591" t="s">
        <v>8217</v>
      </c>
      <c r="G591" t="s">
        <v>8220</v>
      </c>
      <c r="H591" t="s">
        <v>8241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8261</v>
      </c>
      <c r="O591">
        <f t="shared" si="45"/>
        <v>0</v>
      </c>
      <c r="P591">
        <f t="shared" si="46"/>
        <v>1</v>
      </c>
      <c r="Q591" s="10" t="s">
        <v>8307</v>
      </c>
      <c r="R591" t="s">
        <v>8308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590</v>
      </c>
      <c r="C592" s="3" t="s">
        <v>4698</v>
      </c>
      <c r="D592" s="6">
        <v>5000</v>
      </c>
      <c r="E592" s="8">
        <v>223</v>
      </c>
      <c r="F592" t="s">
        <v>8217</v>
      </c>
      <c r="G592" t="s">
        <v>8221</v>
      </c>
      <c r="H592" t="s">
        <v>8242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8261</v>
      </c>
      <c r="O592">
        <f t="shared" si="45"/>
        <v>4</v>
      </c>
      <c r="P592">
        <f t="shared" si="46"/>
        <v>24.78</v>
      </c>
      <c r="Q592" s="10" t="s">
        <v>8307</v>
      </c>
      <c r="R592" t="s">
        <v>8308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591</v>
      </c>
      <c r="C593" s="3" t="s">
        <v>4699</v>
      </c>
      <c r="D593" s="6">
        <v>100000</v>
      </c>
      <c r="E593" s="8">
        <v>61</v>
      </c>
      <c r="F593" t="s">
        <v>8217</v>
      </c>
      <c r="G593" t="s">
        <v>8220</v>
      </c>
      <c r="H593" t="s">
        <v>8241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8261</v>
      </c>
      <c r="O593">
        <f t="shared" si="45"/>
        <v>0</v>
      </c>
      <c r="P593">
        <f t="shared" si="46"/>
        <v>30.5</v>
      </c>
      <c r="Q593" s="10" t="s">
        <v>8307</v>
      </c>
      <c r="R593" t="s">
        <v>8308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592</v>
      </c>
      <c r="C594" s="3" t="s">
        <v>4700</v>
      </c>
      <c r="D594" s="6">
        <v>7500</v>
      </c>
      <c r="E594" s="8">
        <v>250</v>
      </c>
      <c r="F594" t="s">
        <v>8217</v>
      </c>
      <c r="G594" t="s">
        <v>8220</v>
      </c>
      <c r="H594" t="s">
        <v>8241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8261</v>
      </c>
      <c r="O594">
        <f t="shared" si="45"/>
        <v>3</v>
      </c>
      <c r="P594">
        <f t="shared" si="46"/>
        <v>250</v>
      </c>
      <c r="Q594" s="10" t="s">
        <v>8307</v>
      </c>
      <c r="R594" t="s">
        <v>8308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593</v>
      </c>
      <c r="C595" s="3" t="s">
        <v>4701</v>
      </c>
      <c r="D595" s="6">
        <v>500</v>
      </c>
      <c r="E595" s="8">
        <v>115</v>
      </c>
      <c r="F595" t="s">
        <v>8217</v>
      </c>
      <c r="G595" t="s">
        <v>8221</v>
      </c>
      <c r="H595" t="s">
        <v>8242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8261</v>
      </c>
      <c r="O595">
        <f t="shared" si="45"/>
        <v>23</v>
      </c>
      <c r="P595">
        <f t="shared" si="46"/>
        <v>16.43</v>
      </c>
      <c r="Q595" s="10" t="s">
        <v>8307</v>
      </c>
      <c r="R595" t="s">
        <v>8308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594</v>
      </c>
      <c r="C596" s="3" t="s">
        <v>4702</v>
      </c>
      <c r="D596" s="6">
        <v>25000</v>
      </c>
      <c r="E596" s="8">
        <v>26</v>
      </c>
      <c r="F596" t="s">
        <v>8217</v>
      </c>
      <c r="G596" t="s">
        <v>8220</v>
      </c>
      <c r="H596" t="s">
        <v>8241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8261</v>
      </c>
      <c r="O596">
        <f t="shared" si="45"/>
        <v>0</v>
      </c>
      <c r="P596">
        <f t="shared" si="46"/>
        <v>13</v>
      </c>
      <c r="Q596" s="10" t="s">
        <v>8307</v>
      </c>
      <c r="R596" t="s">
        <v>8308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595</v>
      </c>
      <c r="C597" s="3" t="s">
        <v>4703</v>
      </c>
      <c r="D597" s="6">
        <v>100000</v>
      </c>
      <c r="E597" s="8">
        <v>426</v>
      </c>
      <c r="F597" t="s">
        <v>8217</v>
      </c>
      <c r="G597" t="s">
        <v>8220</v>
      </c>
      <c r="H597" t="s">
        <v>8241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8261</v>
      </c>
      <c r="O597">
        <f t="shared" si="45"/>
        <v>0</v>
      </c>
      <c r="P597">
        <f t="shared" si="46"/>
        <v>53.25</v>
      </c>
      <c r="Q597" s="10" t="s">
        <v>8307</v>
      </c>
      <c r="R597" t="s">
        <v>8308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596</v>
      </c>
      <c r="C598" s="3" t="s">
        <v>4704</v>
      </c>
      <c r="D598" s="6">
        <v>20000</v>
      </c>
      <c r="E598" s="8">
        <v>6</v>
      </c>
      <c r="F598" t="s">
        <v>8217</v>
      </c>
      <c r="G598" t="s">
        <v>8220</v>
      </c>
      <c r="H598" t="s">
        <v>8241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8261</v>
      </c>
      <c r="O598">
        <f t="shared" si="45"/>
        <v>0</v>
      </c>
      <c r="P598">
        <f t="shared" si="46"/>
        <v>3</v>
      </c>
      <c r="Q598" s="10" t="s">
        <v>8307</v>
      </c>
      <c r="R598" t="s">
        <v>8308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597</v>
      </c>
      <c r="C599" s="3" t="s">
        <v>4705</v>
      </c>
      <c r="D599" s="6">
        <v>7500</v>
      </c>
      <c r="E599" s="8">
        <v>20</v>
      </c>
      <c r="F599" t="s">
        <v>8217</v>
      </c>
      <c r="G599" t="s">
        <v>8220</v>
      </c>
      <c r="H599" t="s">
        <v>8241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8261</v>
      </c>
      <c r="O599">
        <f t="shared" si="45"/>
        <v>0</v>
      </c>
      <c r="P599">
        <f t="shared" si="46"/>
        <v>10</v>
      </c>
      <c r="Q599" s="10" t="s">
        <v>8307</v>
      </c>
      <c r="R599" t="s">
        <v>8308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598</v>
      </c>
      <c r="C600" s="3" t="s">
        <v>4706</v>
      </c>
      <c r="D600" s="6">
        <v>2500</v>
      </c>
      <c r="E600" s="8">
        <v>850</v>
      </c>
      <c r="F600" t="s">
        <v>8217</v>
      </c>
      <c r="G600" t="s">
        <v>8220</v>
      </c>
      <c r="H600" t="s">
        <v>8241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8261</v>
      </c>
      <c r="O600">
        <f t="shared" si="45"/>
        <v>34</v>
      </c>
      <c r="P600">
        <f t="shared" si="46"/>
        <v>121.43</v>
      </c>
      <c r="Q600" s="10" t="s">
        <v>8307</v>
      </c>
      <c r="R600" t="s">
        <v>8308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599</v>
      </c>
      <c r="C601" s="3" t="s">
        <v>4707</v>
      </c>
      <c r="D601" s="6">
        <v>50000</v>
      </c>
      <c r="E601" s="8">
        <v>31</v>
      </c>
      <c r="F601" t="s">
        <v>8217</v>
      </c>
      <c r="G601" t="s">
        <v>8220</v>
      </c>
      <c r="H601" t="s">
        <v>8241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8261</v>
      </c>
      <c r="O601">
        <f t="shared" si="45"/>
        <v>0</v>
      </c>
      <c r="P601">
        <f t="shared" si="46"/>
        <v>15.5</v>
      </c>
      <c r="Q601" s="10" t="s">
        <v>8307</v>
      </c>
      <c r="R601" t="s">
        <v>8308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600</v>
      </c>
      <c r="C602" s="3" t="s">
        <v>4708</v>
      </c>
      <c r="D602" s="6">
        <v>5000</v>
      </c>
      <c r="E602" s="8">
        <v>100</v>
      </c>
      <c r="F602" t="s">
        <v>8216</v>
      </c>
      <c r="G602" t="s">
        <v>8220</v>
      </c>
      <c r="H602" t="s">
        <v>8241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8261</v>
      </c>
      <c r="O602">
        <f t="shared" si="45"/>
        <v>2</v>
      </c>
      <c r="P602">
        <f t="shared" si="46"/>
        <v>100</v>
      </c>
      <c r="Q602" s="10" t="s">
        <v>8307</v>
      </c>
      <c r="R602" t="s">
        <v>8308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601</v>
      </c>
      <c r="C603" s="3" t="s">
        <v>4709</v>
      </c>
      <c r="D603" s="6">
        <v>10000</v>
      </c>
      <c r="E603" s="8">
        <v>140</v>
      </c>
      <c r="F603" t="s">
        <v>8216</v>
      </c>
      <c r="G603" t="s">
        <v>8225</v>
      </c>
      <c r="H603" t="s">
        <v>8246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8261</v>
      </c>
      <c r="O603">
        <f t="shared" si="45"/>
        <v>1</v>
      </c>
      <c r="P603">
        <f t="shared" si="46"/>
        <v>23.33</v>
      </c>
      <c r="Q603" s="10" t="s">
        <v>8307</v>
      </c>
      <c r="R603" t="s">
        <v>8308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602</v>
      </c>
      <c r="C604" s="3" t="s">
        <v>4710</v>
      </c>
      <c r="D604" s="6">
        <v>70000</v>
      </c>
      <c r="E604" s="8">
        <v>0</v>
      </c>
      <c r="F604" t="s">
        <v>8216</v>
      </c>
      <c r="G604" t="s">
        <v>8220</v>
      </c>
      <c r="H604" t="s">
        <v>8241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8261</v>
      </c>
      <c r="O604">
        <f t="shared" si="45"/>
        <v>0</v>
      </c>
      <c r="P604">
        <f t="shared" si="46"/>
        <v>0</v>
      </c>
      <c r="Q604" s="10" t="s">
        <v>8307</v>
      </c>
      <c r="R604" t="s">
        <v>8308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603</v>
      </c>
      <c r="C605" s="3" t="s">
        <v>4711</v>
      </c>
      <c r="D605" s="6">
        <v>15000</v>
      </c>
      <c r="E605" s="8">
        <v>590.02</v>
      </c>
      <c r="F605" t="s">
        <v>8216</v>
      </c>
      <c r="G605" t="s">
        <v>8220</v>
      </c>
      <c r="H605" t="s">
        <v>8241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8261</v>
      </c>
      <c r="O605">
        <f t="shared" si="45"/>
        <v>4</v>
      </c>
      <c r="P605">
        <f t="shared" si="46"/>
        <v>45.39</v>
      </c>
      <c r="Q605" s="10" t="s">
        <v>8307</v>
      </c>
      <c r="R605" t="s">
        <v>8308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604</v>
      </c>
      <c r="C606" s="3" t="s">
        <v>4712</v>
      </c>
      <c r="D606" s="6">
        <v>1500</v>
      </c>
      <c r="E606" s="8">
        <v>0</v>
      </c>
      <c r="F606" t="s">
        <v>8216</v>
      </c>
      <c r="G606" t="s">
        <v>8220</v>
      </c>
      <c r="H606" t="s">
        <v>8241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8261</v>
      </c>
      <c r="O606">
        <f t="shared" si="45"/>
        <v>0</v>
      </c>
      <c r="P606">
        <f t="shared" si="46"/>
        <v>0</v>
      </c>
      <c r="Q606" s="10" t="s">
        <v>8307</v>
      </c>
      <c r="R606" t="s">
        <v>8308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605</v>
      </c>
      <c r="C607" s="3" t="s">
        <v>4713</v>
      </c>
      <c r="D607" s="6">
        <v>5000</v>
      </c>
      <c r="E607" s="8">
        <v>131</v>
      </c>
      <c r="F607" t="s">
        <v>8216</v>
      </c>
      <c r="G607" t="s">
        <v>8220</v>
      </c>
      <c r="H607" t="s">
        <v>8241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8261</v>
      </c>
      <c r="O607">
        <f t="shared" si="45"/>
        <v>3</v>
      </c>
      <c r="P607">
        <f t="shared" si="46"/>
        <v>16.38</v>
      </c>
      <c r="Q607" s="10" t="s">
        <v>8307</v>
      </c>
      <c r="R607" t="s">
        <v>8308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606</v>
      </c>
      <c r="C608" s="3" t="s">
        <v>4714</v>
      </c>
      <c r="D608" s="6">
        <v>5000</v>
      </c>
      <c r="E608" s="8">
        <v>10</v>
      </c>
      <c r="F608" t="s">
        <v>8216</v>
      </c>
      <c r="G608" t="s">
        <v>8229</v>
      </c>
      <c r="H608" t="s">
        <v>8244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8261</v>
      </c>
      <c r="O608">
        <f t="shared" si="45"/>
        <v>0</v>
      </c>
      <c r="P608">
        <f t="shared" si="46"/>
        <v>10</v>
      </c>
      <c r="Q608" s="10" t="s">
        <v>8307</v>
      </c>
      <c r="R608" t="s">
        <v>8308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607</v>
      </c>
      <c r="C609" s="3" t="s">
        <v>4715</v>
      </c>
      <c r="D609" s="6">
        <v>250</v>
      </c>
      <c r="E609" s="8">
        <v>0</v>
      </c>
      <c r="F609" t="s">
        <v>8216</v>
      </c>
      <c r="G609" t="s">
        <v>8220</v>
      </c>
      <c r="H609" t="s">
        <v>8241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8261</v>
      </c>
      <c r="O609">
        <f t="shared" si="45"/>
        <v>0</v>
      </c>
      <c r="P609">
        <f t="shared" si="46"/>
        <v>0</v>
      </c>
      <c r="Q609" s="10" t="s">
        <v>8307</v>
      </c>
      <c r="R609" t="s">
        <v>8308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608</v>
      </c>
      <c r="C610" s="3" t="s">
        <v>4716</v>
      </c>
      <c r="D610" s="6">
        <v>150000</v>
      </c>
      <c r="E610" s="8">
        <v>1461</v>
      </c>
      <c r="F610" t="s">
        <v>8216</v>
      </c>
      <c r="G610" t="s">
        <v>8220</v>
      </c>
      <c r="H610" t="s">
        <v>8241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8261</v>
      </c>
      <c r="O610">
        <f t="shared" si="45"/>
        <v>1</v>
      </c>
      <c r="P610">
        <f t="shared" si="46"/>
        <v>292.2</v>
      </c>
      <c r="Q610" s="10" t="s">
        <v>8307</v>
      </c>
      <c r="R610" t="s">
        <v>8308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609</v>
      </c>
      <c r="C611" s="3" t="s">
        <v>4717</v>
      </c>
      <c r="D611" s="6">
        <v>780</v>
      </c>
      <c r="E611" s="8">
        <v>5</v>
      </c>
      <c r="F611" t="s">
        <v>8216</v>
      </c>
      <c r="G611" t="s">
        <v>8221</v>
      </c>
      <c r="H611" t="s">
        <v>8242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8261</v>
      </c>
      <c r="O611">
        <f t="shared" si="45"/>
        <v>1</v>
      </c>
      <c r="P611">
        <f t="shared" si="46"/>
        <v>5</v>
      </c>
      <c r="Q611" s="10" t="s">
        <v>8307</v>
      </c>
      <c r="R611" t="s">
        <v>8308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610</v>
      </c>
      <c r="C612" s="3" t="s">
        <v>4718</v>
      </c>
      <c r="D612" s="6">
        <v>13803</v>
      </c>
      <c r="E612" s="8">
        <v>0</v>
      </c>
      <c r="F612" t="s">
        <v>8216</v>
      </c>
      <c r="G612" t="s">
        <v>8220</v>
      </c>
      <c r="H612" t="s">
        <v>8241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8261</v>
      </c>
      <c r="O612">
        <f t="shared" si="45"/>
        <v>0</v>
      </c>
      <c r="P612">
        <f t="shared" si="46"/>
        <v>0</v>
      </c>
      <c r="Q612" s="10" t="s">
        <v>8307</v>
      </c>
      <c r="R612" t="s">
        <v>8308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611</v>
      </c>
      <c r="C613" s="3" t="s">
        <v>4719</v>
      </c>
      <c r="D613" s="6">
        <v>80000</v>
      </c>
      <c r="E613" s="8">
        <v>0</v>
      </c>
      <c r="F613" t="s">
        <v>8216</v>
      </c>
      <c r="G613" t="s">
        <v>8226</v>
      </c>
      <c r="H613" t="s">
        <v>8244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8261</v>
      </c>
      <c r="O613">
        <f t="shared" si="45"/>
        <v>0</v>
      </c>
      <c r="P613">
        <f t="shared" si="46"/>
        <v>0</v>
      </c>
      <c r="Q613" s="10" t="s">
        <v>8307</v>
      </c>
      <c r="R613" t="s">
        <v>8308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612</v>
      </c>
      <c r="C614" s="3" t="s">
        <v>4720</v>
      </c>
      <c r="D614" s="6">
        <v>10000</v>
      </c>
      <c r="E614" s="8">
        <v>0</v>
      </c>
      <c r="F614" t="s">
        <v>8216</v>
      </c>
      <c r="G614" t="s">
        <v>8233</v>
      </c>
      <c r="H614" t="s">
        <v>8244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8261</v>
      </c>
      <c r="O614">
        <f t="shared" si="45"/>
        <v>0</v>
      </c>
      <c r="P614">
        <f t="shared" si="46"/>
        <v>0</v>
      </c>
      <c r="Q614" s="10" t="s">
        <v>8307</v>
      </c>
      <c r="R614" t="s">
        <v>8308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613</v>
      </c>
      <c r="C615" s="3" t="s">
        <v>4721</v>
      </c>
      <c r="D615" s="6">
        <v>60000</v>
      </c>
      <c r="E615" s="8">
        <v>12818</v>
      </c>
      <c r="F615" t="s">
        <v>8216</v>
      </c>
      <c r="G615" t="s">
        <v>8220</v>
      </c>
      <c r="H615" t="s">
        <v>8241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8261</v>
      </c>
      <c r="O615">
        <f t="shared" si="45"/>
        <v>21</v>
      </c>
      <c r="P615">
        <f t="shared" si="46"/>
        <v>105.93</v>
      </c>
      <c r="Q615" s="10" t="s">
        <v>8307</v>
      </c>
      <c r="R615" t="s">
        <v>8308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614</v>
      </c>
      <c r="C616" s="3" t="s">
        <v>4722</v>
      </c>
      <c r="D616" s="6">
        <v>10000</v>
      </c>
      <c r="E616" s="8">
        <v>0</v>
      </c>
      <c r="F616" t="s">
        <v>8216</v>
      </c>
      <c r="G616" t="s">
        <v>8220</v>
      </c>
      <c r="H616" t="s">
        <v>8241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8261</v>
      </c>
      <c r="O616">
        <f t="shared" si="45"/>
        <v>0</v>
      </c>
      <c r="P616">
        <f t="shared" si="46"/>
        <v>0</v>
      </c>
      <c r="Q616" s="10" t="s">
        <v>8307</v>
      </c>
      <c r="R616" t="s">
        <v>8308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615</v>
      </c>
      <c r="C617" s="3" t="s">
        <v>4723</v>
      </c>
      <c r="D617" s="6">
        <v>515</v>
      </c>
      <c r="E617" s="8">
        <v>0</v>
      </c>
      <c r="F617" t="s">
        <v>8216</v>
      </c>
      <c r="G617" t="s">
        <v>8224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8261</v>
      </c>
      <c r="O617">
        <f t="shared" si="45"/>
        <v>0</v>
      </c>
      <c r="P617">
        <f t="shared" si="46"/>
        <v>0</v>
      </c>
      <c r="Q617" s="10" t="s">
        <v>8307</v>
      </c>
      <c r="R617" t="s">
        <v>8308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616</v>
      </c>
      <c r="C618" s="3" t="s">
        <v>4724</v>
      </c>
      <c r="D618" s="6">
        <v>5000</v>
      </c>
      <c r="E618" s="8">
        <v>0</v>
      </c>
      <c r="F618" t="s">
        <v>8216</v>
      </c>
      <c r="G618" t="s">
        <v>8226</v>
      </c>
      <c r="H618" t="s">
        <v>8244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8261</v>
      </c>
      <c r="O618">
        <f t="shared" si="45"/>
        <v>0</v>
      </c>
      <c r="P618">
        <f t="shared" si="46"/>
        <v>0</v>
      </c>
      <c r="Q618" s="10" t="s">
        <v>8307</v>
      </c>
      <c r="R618" t="s">
        <v>8308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617</v>
      </c>
      <c r="C619" s="3" t="s">
        <v>4725</v>
      </c>
      <c r="D619" s="6">
        <v>2000</v>
      </c>
      <c r="E619" s="8">
        <v>60</v>
      </c>
      <c r="F619" t="s">
        <v>8216</v>
      </c>
      <c r="G619" t="s">
        <v>8221</v>
      </c>
      <c r="H619" t="s">
        <v>8242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8261</v>
      </c>
      <c r="O619">
        <f t="shared" si="45"/>
        <v>3</v>
      </c>
      <c r="P619">
        <f t="shared" si="46"/>
        <v>20</v>
      </c>
      <c r="Q619" s="10" t="s">
        <v>8307</v>
      </c>
      <c r="R619" t="s">
        <v>8308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618</v>
      </c>
      <c r="C620" s="3" t="s">
        <v>4726</v>
      </c>
      <c r="D620" s="6">
        <v>400</v>
      </c>
      <c r="E620" s="8">
        <v>0</v>
      </c>
      <c r="F620" t="s">
        <v>8216</v>
      </c>
      <c r="G620" t="s">
        <v>8220</v>
      </c>
      <c r="H620" t="s">
        <v>8241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8261</v>
      </c>
      <c r="O620">
        <f t="shared" si="45"/>
        <v>0</v>
      </c>
      <c r="P620">
        <f t="shared" si="46"/>
        <v>0</v>
      </c>
      <c r="Q620" s="10" t="s">
        <v>8307</v>
      </c>
      <c r="R620" t="s">
        <v>8308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619</v>
      </c>
      <c r="C621" s="3" t="s">
        <v>4727</v>
      </c>
      <c r="D621" s="6">
        <v>2500000</v>
      </c>
      <c r="E621" s="8">
        <v>1</v>
      </c>
      <c r="F621" t="s">
        <v>8216</v>
      </c>
      <c r="G621" t="s">
        <v>8220</v>
      </c>
      <c r="H621" t="s">
        <v>8241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8261</v>
      </c>
      <c r="O621">
        <f t="shared" si="45"/>
        <v>0</v>
      </c>
      <c r="P621">
        <f t="shared" si="46"/>
        <v>1</v>
      </c>
      <c r="Q621" s="10" t="s">
        <v>8307</v>
      </c>
      <c r="R621" t="s">
        <v>8308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620</v>
      </c>
      <c r="C622" s="3" t="s">
        <v>4728</v>
      </c>
      <c r="D622" s="6">
        <v>30000</v>
      </c>
      <c r="E622" s="8">
        <v>300</v>
      </c>
      <c r="F622" t="s">
        <v>8216</v>
      </c>
      <c r="G622" t="s">
        <v>8225</v>
      </c>
      <c r="H622" t="s">
        <v>8246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8261</v>
      </c>
      <c r="O622">
        <f t="shared" si="45"/>
        <v>1</v>
      </c>
      <c r="P622">
        <f t="shared" si="46"/>
        <v>300</v>
      </c>
      <c r="Q622" s="10" t="s">
        <v>8307</v>
      </c>
      <c r="R622" t="s">
        <v>8308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621</v>
      </c>
      <c r="C623" s="3" t="s">
        <v>4729</v>
      </c>
      <c r="D623" s="6">
        <v>25000</v>
      </c>
      <c r="E623" s="8">
        <v>261</v>
      </c>
      <c r="F623" t="s">
        <v>8216</v>
      </c>
      <c r="G623" t="s">
        <v>8220</v>
      </c>
      <c r="H623" t="s">
        <v>8241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8261</v>
      </c>
      <c r="O623">
        <f t="shared" si="45"/>
        <v>1</v>
      </c>
      <c r="P623">
        <f t="shared" si="46"/>
        <v>87</v>
      </c>
      <c r="Q623" s="10" t="s">
        <v>8307</v>
      </c>
      <c r="R623" t="s">
        <v>8308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622</v>
      </c>
      <c r="C624" s="3" t="s">
        <v>4730</v>
      </c>
      <c r="D624" s="6">
        <v>6000</v>
      </c>
      <c r="E624" s="8">
        <v>341</v>
      </c>
      <c r="F624" t="s">
        <v>8216</v>
      </c>
      <c r="G624" t="s">
        <v>8220</v>
      </c>
      <c r="H624" t="s">
        <v>8241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8261</v>
      </c>
      <c r="O624">
        <f t="shared" si="45"/>
        <v>6</v>
      </c>
      <c r="P624">
        <f t="shared" si="46"/>
        <v>37.89</v>
      </c>
      <c r="Q624" s="10" t="s">
        <v>8307</v>
      </c>
      <c r="R624" t="s">
        <v>8308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623</v>
      </c>
      <c r="C625" s="3" t="s">
        <v>4731</v>
      </c>
      <c r="D625" s="6">
        <v>75000</v>
      </c>
      <c r="E625" s="8">
        <v>0</v>
      </c>
      <c r="F625" t="s">
        <v>8216</v>
      </c>
      <c r="G625" t="s">
        <v>8222</v>
      </c>
      <c r="H625" t="s">
        <v>8243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8261</v>
      </c>
      <c r="O625">
        <f t="shared" si="45"/>
        <v>0</v>
      </c>
      <c r="P625">
        <f t="shared" si="46"/>
        <v>0</v>
      </c>
      <c r="Q625" s="10" t="s">
        <v>8307</v>
      </c>
      <c r="R625" t="s">
        <v>8308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624</v>
      </c>
      <c r="C626" s="3" t="s">
        <v>4732</v>
      </c>
      <c r="D626" s="6">
        <v>5000</v>
      </c>
      <c r="E626" s="8">
        <v>0</v>
      </c>
      <c r="F626" t="s">
        <v>8216</v>
      </c>
      <c r="G626" t="s">
        <v>8220</v>
      </c>
      <c r="H626" t="s">
        <v>8241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8261</v>
      </c>
      <c r="O626">
        <f t="shared" si="45"/>
        <v>0</v>
      </c>
      <c r="P626">
        <f t="shared" si="46"/>
        <v>0</v>
      </c>
      <c r="Q626" s="10" t="s">
        <v>8307</v>
      </c>
      <c r="R626" t="s">
        <v>8308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625</v>
      </c>
      <c r="C627" s="3" t="s">
        <v>4733</v>
      </c>
      <c r="D627" s="6">
        <v>25000</v>
      </c>
      <c r="E627" s="8">
        <v>0</v>
      </c>
      <c r="F627" t="s">
        <v>8216</v>
      </c>
      <c r="G627" t="s">
        <v>8225</v>
      </c>
      <c r="H627" t="s">
        <v>8246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8261</v>
      </c>
      <c r="O627">
        <f t="shared" si="45"/>
        <v>0</v>
      </c>
      <c r="P627">
        <f t="shared" si="46"/>
        <v>0</v>
      </c>
      <c r="Q627" s="10" t="s">
        <v>8307</v>
      </c>
      <c r="R627" t="s">
        <v>8308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626</v>
      </c>
      <c r="C628" s="3" t="s">
        <v>4734</v>
      </c>
      <c r="D628" s="6">
        <v>25000</v>
      </c>
      <c r="E628" s="8">
        <v>4345</v>
      </c>
      <c r="F628" t="s">
        <v>8216</v>
      </c>
      <c r="G628" t="s">
        <v>8220</v>
      </c>
      <c r="H628" t="s">
        <v>8241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8261</v>
      </c>
      <c r="O628">
        <f t="shared" si="45"/>
        <v>17</v>
      </c>
      <c r="P628">
        <f t="shared" si="46"/>
        <v>111.41</v>
      </c>
      <c r="Q628" s="10" t="s">
        <v>8307</v>
      </c>
      <c r="R628" t="s">
        <v>8308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627</v>
      </c>
      <c r="C629" s="3" t="s">
        <v>4735</v>
      </c>
      <c r="D629" s="6">
        <v>450000</v>
      </c>
      <c r="E629" s="8">
        <v>90</v>
      </c>
      <c r="F629" t="s">
        <v>8216</v>
      </c>
      <c r="G629" t="s">
        <v>8231</v>
      </c>
      <c r="H629" t="s">
        <v>8250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8261</v>
      </c>
      <c r="O629">
        <f t="shared" si="45"/>
        <v>0</v>
      </c>
      <c r="P629">
        <f t="shared" si="46"/>
        <v>90</v>
      </c>
      <c r="Q629" s="10" t="s">
        <v>8307</v>
      </c>
      <c r="R629" t="s">
        <v>8308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628</v>
      </c>
      <c r="C630" s="3" t="s">
        <v>4736</v>
      </c>
      <c r="D630" s="6">
        <v>5000</v>
      </c>
      <c r="E630" s="8">
        <v>0</v>
      </c>
      <c r="F630" t="s">
        <v>8216</v>
      </c>
      <c r="G630" t="s">
        <v>8220</v>
      </c>
      <c r="H630" t="s">
        <v>8241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8261</v>
      </c>
      <c r="O630">
        <f t="shared" si="45"/>
        <v>0</v>
      </c>
      <c r="P630">
        <f t="shared" si="46"/>
        <v>0</v>
      </c>
      <c r="Q630" s="10" t="s">
        <v>8307</v>
      </c>
      <c r="R630" t="s">
        <v>8308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629</v>
      </c>
      <c r="C631" s="3" t="s">
        <v>4737</v>
      </c>
      <c r="D631" s="6">
        <v>200000</v>
      </c>
      <c r="E631" s="8">
        <v>350</v>
      </c>
      <c r="F631" t="s">
        <v>8216</v>
      </c>
      <c r="G631" t="s">
        <v>8222</v>
      </c>
      <c r="H631" t="s">
        <v>8243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8261</v>
      </c>
      <c r="O631">
        <f t="shared" si="45"/>
        <v>0</v>
      </c>
      <c r="P631">
        <f t="shared" si="46"/>
        <v>116.67</v>
      </c>
      <c r="Q631" s="10" t="s">
        <v>8307</v>
      </c>
      <c r="R631" t="s">
        <v>8308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630</v>
      </c>
      <c r="C632" s="3" t="s">
        <v>4738</v>
      </c>
      <c r="D632" s="6">
        <v>11999</v>
      </c>
      <c r="E632" s="8">
        <v>10</v>
      </c>
      <c r="F632" t="s">
        <v>8216</v>
      </c>
      <c r="G632" t="s">
        <v>8220</v>
      </c>
      <c r="H632" t="s">
        <v>8241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8261</v>
      </c>
      <c r="O632">
        <f t="shared" si="45"/>
        <v>0</v>
      </c>
      <c r="P632">
        <f t="shared" si="46"/>
        <v>10</v>
      </c>
      <c r="Q632" s="10" t="s">
        <v>8307</v>
      </c>
      <c r="R632" t="s">
        <v>8308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631</v>
      </c>
      <c r="C633" s="3" t="s">
        <v>4739</v>
      </c>
      <c r="D633" s="6">
        <v>50000</v>
      </c>
      <c r="E633" s="8">
        <v>690</v>
      </c>
      <c r="F633" t="s">
        <v>8216</v>
      </c>
      <c r="G633" t="s">
        <v>8225</v>
      </c>
      <c r="H633" t="s">
        <v>8246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8261</v>
      </c>
      <c r="O633">
        <f t="shared" si="45"/>
        <v>1</v>
      </c>
      <c r="P633">
        <f t="shared" si="46"/>
        <v>76.67</v>
      </c>
      <c r="Q633" s="10" t="s">
        <v>8307</v>
      </c>
      <c r="R633" t="s">
        <v>8308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632</v>
      </c>
      <c r="C634" s="3" t="s">
        <v>4740</v>
      </c>
      <c r="D634" s="6">
        <v>20000</v>
      </c>
      <c r="E634" s="8">
        <v>0</v>
      </c>
      <c r="F634" t="s">
        <v>8216</v>
      </c>
      <c r="G634" t="s">
        <v>8229</v>
      </c>
      <c r="H634" t="s">
        <v>8244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8261</v>
      </c>
      <c r="O634">
        <f t="shared" si="45"/>
        <v>0</v>
      </c>
      <c r="P634">
        <f t="shared" si="46"/>
        <v>0</v>
      </c>
      <c r="Q634" s="10" t="s">
        <v>8307</v>
      </c>
      <c r="R634" t="s">
        <v>8308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633</v>
      </c>
      <c r="C635" s="3" t="s">
        <v>4741</v>
      </c>
      <c r="D635" s="6">
        <v>10000</v>
      </c>
      <c r="E635" s="8">
        <v>1245</v>
      </c>
      <c r="F635" t="s">
        <v>8216</v>
      </c>
      <c r="G635" t="s">
        <v>8220</v>
      </c>
      <c r="H635" t="s">
        <v>8241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8261</v>
      </c>
      <c r="O635">
        <f t="shared" si="45"/>
        <v>12</v>
      </c>
      <c r="P635">
        <f t="shared" si="46"/>
        <v>49.8</v>
      </c>
      <c r="Q635" s="10" t="s">
        <v>8307</v>
      </c>
      <c r="R635" t="s">
        <v>8308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634</v>
      </c>
      <c r="C636" s="3" t="s">
        <v>4742</v>
      </c>
      <c r="D636" s="6">
        <v>5000</v>
      </c>
      <c r="E636" s="8">
        <v>1</v>
      </c>
      <c r="F636" t="s">
        <v>8216</v>
      </c>
      <c r="G636" t="s">
        <v>8220</v>
      </c>
      <c r="H636" t="s">
        <v>8241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8261</v>
      </c>
      <c r="O636">
        <f t="shared" si="45"/>
        <v>0</v>
      </c>
      <c r="P636">
        <f t="shared" si="46"/>
        <v>1</v>
      </c>
      <c r="Q636" s="10" t="s">
        <v>8307</v>
      </c>
      <c r="R636" t="s">
        <v>8308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635</v>
      </c>
      <c r="C637" s="3" t="s">
        <v>4743</v>
      </c>
      <c r="D637" s="6">
        <v>25000</v>
      </c>
      <c r="E637" s="8">
        <v>2</v>
      </c>
      <c r="F637" t="s">
        <v>8216</v>
      </c>
      <c r="G637" t="s">
        <v>8220</v>
      </c>
      <c r="H637" t="s">
        <v>8241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8261</v>
      </c>
      <c r="O637">
        <f t="shared" si="45"/>
        <v>0</v>
      </c>
      <c r="P637">
        <f t="shared" si="46"/>
        <v>2</v>
      </c>
      <c r="Q637" s="10" t="s">
        <v>8307</v>
      </c>
      <c r="R637" t="s">
        <v>8308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636</v>
      </c>
      <c r="C638" s="3" t="s">
        <v>4744</v>
      </c>
      <c r="D638" s="6">
        <v>2000</v>
      </c>
      <c r="E638" s="8">
        <v>4</v>
      </c>
      <c r="F638" t="s">
        <v>8216</v>
      </c>
      <c r="G638" t="s">
        <v>8221</v>
      </c>
      <c r="H638" t="s">
        <v>8242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8261</v>
      </c>
      <c r="O638">
        <f t="shared" si="45"/>
        <v>0</v>
      </c>
      <c r="P638">
        <f t="shared" si="46"/>
        <v>4</v>
      </c>
      <c r="Q638" s="10" t="s">
        <v>8307</v>
      </c>
      <c r="R638" t="s">
        <v>8308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637</v>
      </c>
      <c r="C639" s="3" t="s">
        <v>4745</v>
      </c>
      <c r="D639" s="6">
        <v>100000</v>
      </c>
      <c r="E639" s="8">
        <v>0</v>
      </c>
      <c r="F639" t="s">
        <v>8216</v>
      </c>
      <c r="G639" t="s">
        <v>8221</v>
      </c>
      <c r="H639" t="s">
        <v>8242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8261</v>
      </c>
      <c r="O639">
        <f t="shared" si="45"/>
        <v>0</v>
      </c>
      <c r="P639">
        <f t="shared" si="46"/>
        <v>0</v>
      </c>
      <c r="Q639" s="10" t="s">
        <v>8307</v>
      </c>
      <c r="R639" t="s">
        <v>8308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638</v>
      </c>
      <c r="C640" s="3" t="s">
        <v>4746</v>
      </c>
      <c r="D640" s="6">
        <v>200000</v>
      </c>
      <c r="E640" s="8">
        <v>18</v>
      </c>
      <c r="F640" t="s">
        <v>8216</v>
      </c>
      <c r="G640" t="s">
        <v>8232</v>
      </c>
      <c r="H640" t="s">
        <v>8244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8261</v>
      </c>
      <c r="O640">
        <f t="shared" si="45"/>
        <v>0</v>
      </c>
      <c r="P640">
        <f t="shared" si="46"/>
        <v>3</v>
      </c>
      <c r="Q640" s="10" t="s">
        <v>8307</v>
      </c>
      <c r="R640" t="s">
        <v>8308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639</v>
      </c>
      <c r="C641" s="3" t="s">
        <v>4747</v>
      </c>
      <c r="D641" s="6">
        <v>1000000</v>
      </c>
      <c r="E641" s="8">
        <v>1</v>
      </c>
      <c r="F641" t="s">
        <v>8216</v>
      </c>
      <c r="G641" t="s">
        <v>8220</v>
      </c>
      <c r="H641" t="s">
        <v>8241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8261</v>
      </c>
      <c r="O641">
        <f t="shared" si="45"/>
        <v>0</v>
      </c>
      <c r="P641">
        <f t="shared" si="46"/>
        <v>1</v>
      </c>
      <c r="Q641" s="10" t="s">
        <v>8307</v>
      </c>
      <c r="R641" t="s">
        <v>8308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640</v>
      </c>
      <c r="C642" s="3" t="s">
        <v>4748</v>
      </c>
      <c r="D642" s="6">
        <v>70</v>
      </c>
      <c r="E642" s="8">
        <v>101</v>
      </c>
      <c r="F642" t="s">
        <v>8215</v>
      </c>
      <c r="G642" t="s">
        <v>8226</v>
      </c>
      <c r="H642" t="s">
        <v>8244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8262</v>
      </c>
      <c r="O642">
        <f t="shared" ref="O642:O705" si="50">ROUND(E642/D642*100,0)</f>
        <v>144</v>
      </c>
      <c r="P642">
        <f t="shared" si="46"/>
        <v>50.5</v>
      </c>
      <c r="Q642" s="10" t="s">
        <v>8307</v>
      </c>
      <c r="R642" t="s">
        <v>8309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641</v>
      </c>
      <c r="C643" s="3" t="s">
        <v>4749</v>
      </c>
      <c r="D643" s="6">
        <v>40000</v>
      </c>
      <c r="E643" s="8">
        <v>47665</v>
      </c>
      <c r="F643" t="s">
        <v>8215</v>
      </c>
      <c r="G643" t="s">
        <v>8220</v>
      </c>
      <c r="H643" t="s">
        <v>8241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8262</v>
      </c>
      <c r="O643">
        <f t="shared" si="50"/>
        <v>119</v>
      </c>
      <c r="P643">
        <f t="shared" ref="P643:P706" si="51">IFERROR(ROUND(E643/L643,2),0)</f>
        <v>151.32</v>
      </c>
      <c r="Q643" s="10" t="s">
        <v>8307</v>
      </c>
      <c r="R643" t="s">
        <v>8309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642</v>
      </c>
      <c r="C644" s="3" t="s">
        <v>4750</v>
      </c>
      <c r="D644" s="6">
        <v>20000</v>
      </c>
      <c r="E644" s="8">
        <v>292097</v>
      </c>
      <c r="F644" t="s">
        <v>8215</v>
      </c>
      <c r="G644" t="s">
        <v>8232</v>
      </c>
      <c r="H644" t="s">
        <v>8244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8262</v>
      </c>
      <c r="O644">
        <f t="shared" si="50"/>
        <v>1460</v>
      </c>
      <c r="P644">
        <f t="shared" si="51"/>
        <v>134.36000000000001</v>
      </c>
      <c r="Q644" s="10" t="s">
        <v>8307</v>
      </c>
      <c r="R644" t="s">
        <v>8309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643</v>
      </c>
      <c r="C645" s="3" t="s">
        <v>4751</v>
      </c>
      <c r="D645" s="6">
        <v>25000</v>
      </c>
      <c r="E645" s="8">
        <v>26452</v>
      </c>
      <c r="F645" t="s">
        <v>8215</v>
      </c>
      <c r="G645" t="s">
        <v>8220</v>
      </c>
      <c r="H645" t="s">
        <v>8241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8262</v>
      </c>
      <c r="O645">
        <f t="shared" si="50"/>
        <v>106</v>
      </c>
      <c r="P645">
        <f t="shared" si="51"/>
        <v>174.03</v>
      </c>
      <c r="Q645" s="10" t="s">
        <v>8307</v>
      </c>
      <c r="R645" t="s">
        <v>8309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644</v>
      </c>
      <c r="C646" s="3" t="s">
        <v>4752</v>
      </c>
      <c r="D646" s="6">
        <v>25000</v>
      </c>
      <c r="E646" s="8">
        <v>75029.48</v>
      </c>
      <c r="F646" t="s">
        <v>8215</v>
      </c>
      <c r="G646" t="s">
        <v>8220</v>
      </c>
      <c r="H646" t="s">
        <v>8241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8262</v>
      </c>
      <c r="O646">
        <f t="shared" si="50"/>
        <v>300</v>
      </c>
      <c r="P646">
        <f t="shared" si="51"/>
        <v>73.489999999999995</v>
      </c>
      <c r="Q646" s="10" t="s">
        <v>8307</v>
      </c>
      <c r="R646" t="s">
        <v>8309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645</v>
      </c>
      <c r="C647" s="3" t="s">
        <v>4753</v>
      </c>
      <c r="D647" s="6">
        <v>2000</v>
      </c>
      <c r="E647" s="8">
        <v>5574</v>
      </c>
      <c r="F647" t="s">
        <v>8215</v>
      </c>
      <c r="G647" t="s">
        <v>8220</v>
      </c>
      <c r="H647" t="s">
        <v>8241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8262</v>
      </c>
      <c r="O647">
        <f t="shared" si="50"/>
        <v>279</v>
      </c>
      <c r="P647">
        <f t="shared" si="51"/>
        <v>23.52</v>
      </c>
      <c r="Q647" s="10" t="s">
        <v>8307</v>
      </c>
      <c r="R647" t="s">
        <v>8309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646</v>
      </c>
      <c r="C648" s="3" t="s">
        <v>4754</v>
      </c>
      <c r="D648" s="6">
        <v>800</v>
      </c>
      <c r="E648" s="8">
        <v>1055.01</v>
      </c>
      <c r="F648" t="s">
        <v>8215</v>
      </c>
      <c r="G648" t="s">
        <v>8220</v>
      </c>
      <c r="H648" t="s">
        <v>8241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8262</v>
      </c>
      <c r="O648">
        <f t="shared" si="50"/>
        <v>132</v>
      </c>
      <c r="P648">
        <f t="shared" si="51"/>
        <v>39.07</v>
      </c>
      <c r="Q648" s="10" t="s">
        <v>8307</v>
      </c>
      <c r="R648" t="s">
        <v>8309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647</v>
      </c>
      <c r="C649" s="3" t="s">
        <v>4755</v>
      </c>
      <c r="D649" s="6">
        <v>2000</v>
      </c>
      <c r="E649" s="8">
        <v>2141</v>
      </c>
      <c r="F649" t="s">
        <v>8215</v>
      </c>
      <c r="G649" t="s">
        <v>8225</v>
      </c>
      <c r="H649" t="s">
        <v>8246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8262</v>
      </c>
      <c r="O649">
        <f t="shared" si="50"/>
        <v>107</v>
      </c>
      <c r="P649">
        <f t="shared" si="51"/>
        <v>125.94</v>
      </c>
      <c r="Q649" s="10" t="s">
        <v>8307</v>
      </c>
      <c r="R649" t="s">
        <v>8309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648</v>
      </c>
      <c r="C650" s="3" t="s">
        <v>4756</v>
      </c>
      <c r="D650" s="6">
        <v>35000</v>
      </c>
      <c r="E650" s="8">
        <v>44388</v>
      </c>
      <c r="F650" t="s">
        <v>8215</v>
      </c>
      <c r="G650" t="s">
        <v>8220</v>
      </c>
      <c r="H650" t="s">
        <v>8241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8262</v>
      </c>
      <c r="O650">
        <f t="shared" si="50"/>
        <v>127</v>
      </c>
      <c r="P650">
        <f t="shared" si="51"/>
        <v>1644</v>
      </c>
      <c r="Q650" s="10" t="s">
        <v>8307</v>
      </c>
      <c r="R650" t="s">
        <v>8309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649</v>
      </c>
      <c r="C651" s="3" t="s">
        <v>4757</v>
      </c>
      <c r="D651" s="6">
        <v>2500</v>
      </c>
      <c r="E651" s="8">
        <v>3499</v>
      </c>
      <c r="F651" t="s">
        <v>8215</v>
      </c>
      <c r="G651" t="s">
        <v>8220</v>
      </c>
      <c r="H651" t="s">
        <v>8241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8262</v>
      </c>
      <c r="O651">
        <f t="shared" si="50"/>
        <v>140</v>
      </c>
      <c r="P651">
        <f t="shared" si="51"/>
        <v>42.67</v>
      </c>
      <c r="Q651" s="10" t="s">
        <v>8307</v>
      </c>
      <c r="R651" t="s">
        <v>8309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650</v>
      </c>
      <c r="C652" s="3" t="s">
        <v>4758</v>
      </c>
      <c r="D652" s="6">
        <v>1500</v>
      </c>
      <c r="E652" s="8">
        <v>1686</v>
      </c>
      <c r="F652" t="s">
        <v>8215</v>
      </c>
      <c r="G652" t="s">
        <v>8220</v>
      </c>
      <c r="H652" t="s">
        <v>8241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8262</v>
      </c>
      <c r="O652">
        <f t="shared" si="50"/>
        <v>112</v>
      </c>
      <c r="P652">
        <f t="shared" si="51"/>
        <v>35.130000000000003</v>
      </c>
      <c r="Q652" s="10" t="s">
        <v>8307</v>
      </c>
      <c r="R652" t="s">
        <v>8309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651</v>
      </c>
      <c r="C653" s="3" t="s">
        <v>4759</v>
      </c>
      <c r="D653" s="6">
        <v>25000</v>
      </c>
      <c r="E653" s="8">
        <v>25132</v>
      </c>
      <c r="F653" t="s">
        <v>8215</v>
      </c>
      <c r="G653" t="s">
        <v>8220</v>
      </c>
      <c r="H653" t="s">
        <v>8241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8262</v>
      </c>
      <c r="O653">
        <f t="shared" si="50"/>
        <v>101</v>
      </c>
      <c r="P653">
        <f t="shared" si="51"/>
        <v>239.35</v>
      </c>
      <c r="Q653" s="10" t="s">
        <v>8307</v>
      </c>
      <c r="R653" t="s">
        <v>8309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652</v>
      </c>
      <c r="C654" s="3" t="s">
        <v>4760</v>
      </c>
      <c r="D654" s="6">
        <v>3000</v>
      </c>
      <c r="E654" s="8">
        <v>3014</v>
      </c>
      <c r="F654" t="s">
        <v>8215</v>
      </c>
      <c r="G654" t="s">
        <v>8220</v>
      </c>
      <c r="H654" t="s">
        <v>8241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8262</v>
      </c>
      <c r="O654">
        <f t="shared" si="50"/>
        <v>100</v>
      </c>
      <c r="P654">
        <f t="shared" si="51"/>
        <v>107.64</v>
      </c>
      <c r="Q654" s="10" t="s">
        <v>8307</v>
      </c>
      <c r="R654" t="s">
        <v>8309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653</v>
      </c>
      <c r="C655" s="3" t="s">
        <v>4761</v>
      </c>
      <c r="D655" s="6">
        <v>75000</v>
      </c>
      <c r="E655" s="8">
        <v>106084.5</v>
      </c>
      <c r="F655" t="s">
        <v>8215</v>
      </c>
      <c r="G655" t="s">
        <v>8220</v>
      </c>
      <c r="H655" t="s">
        <v>8241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8262</v>
      </c>
      <c r="O655">
        <f t="shared" si="50"/>
        <v>141</v>
      </c>
      <c r="P655">
        <f t="shared" si="51"/>
        <v>95.83</v>
      </c>
      <c r="Q655" s="10" t="s">
        <v>8307</v>
      </c>
      <c r="R655" t="s">
        <v>8309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654</v>
      </c>
      <c r="C656" s="3" t="s">
        <v>4762</v>
      </c>
      <c r="D656" s="6">
        <v>12000</v>
      </c>
      <c r="E656" s="8">
        <v>32075</v>
      </c>
      <c r="F656" t="s">
        <v>8215</v>
      </c>
      <c r="G656" t="s">
        <v>8220</v>
      </c>
      <c r="H656" t="s">
        <v>8241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8262</v>
      </c>
      <c r="O656">
        <f t="shared" si="50"/>
        <v>267</v>
      </c>
      <c r="P656">
        <f t="shared" si="51"/>
        <v>31.66</v>
      </c>
      <c r="Q656" s="10" t="s">
        <v>8307</v>
      </c>
      <c r="R656" t="s">
        <v>8309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655</v>
      </c>
      <c r="C657" s="3" t="s">
        <v>4763</v>
      </c>
      <c r="D657" s="6">
        <v>8000</v>
      </c>
      <c r="E657" s="8">
        <v>11751</v>
      </c>
      <c r="F657" t="s">
        <v>8215</v>
      </c>
      <c r="G657" t="s">
        <v>8220</v>
      </c>
      <c r="H657" t="s">
        <v>8241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8262</v>
      </c>
      <c r="O657">
        <f t="shared" si="50"/>
        <v>147</v>
      </c>
      <c r="P657">
        <f t="shared" si="51"/>
        <v>42.89</v>
      </c>
      <c r="Q657" s="10" t="s">
        <v>8307</v>
      </c>
      <c r="R657" t="s">
        <v>8309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656</v>
      </c>
      <c r="C658" s="3" t="s">
        <v>4764</v>
      </c>
      <c r="D658" s="6">
        <v>5000</v>
      </c>
      <c r="E658" s="8">
        <v>10678</v>
      </c>
      <c r="F658" t="s">
        <v>8215</v>
      </c>
      <c r="G658" t="s">
        <v>8220</v>
      </c>
      <c r="H658" t="s">
        <v>8241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8262</v>
      </c>
      <c r="O658">
        <f t="shared" si="50"/>
        <v>214</v>
      </c>
      <c r="P658">
        <f t="shared" si="51"/>
        <v>122.74</v>
      </c>
      <c r="Q658" s="10" t="s">
        <v>8307</v>
      </c>
      <c r="R658" t="s">
        <v>8309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657</v>
      </c>
      <c r="C659" s="3" t="s">
        <v>4765</v>
      </c>
      <c r="D659" s="6">
        <v>15000</v>
      </c>
      <c r="E659" s="8">
        <v>18855</v>
      </c>
      <c r="F659" t="s">
        <v>8215</v>
      </c>
      <c r="G659" t="s">
        <v>8220</v>
      </c>
      <c r="H659" t="s">
        <v>8241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8262</v>
      </c>
      <c r="O659">
        <f t="shared" si="50"/>
        <v>126</v>
      </c>
      <c r="P659">
        <f t="shared" si="51"/>
        <v>190.45</v>
      </c>
      <c r="Q659" s="10" t="s">
        <v>8307</v>
      </c>
      <c r="R659" t="s">
        <v>8309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658</v>
      </c>
      <c r="C660" s="3" t="s">
        <v>4766</v>
      </c>
      <c r="D660" s="6">
        <v>28888</v>
      </c>
      <c r="E660" s="8">
        <v>30177</v>
      </c>
      <c r="F660" t="s">
        <v>8215</v>
      </c>
      <c r="G660" t="s">
        <v>8220</v>
      </c>
      <c r="H660" t="s">
        <v>8241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8262</v>
      </c>
      <c r="O660">
        <f t="shared" si="50"/>
        <v>104</v>
      </c>
      <c r="P660">
        <f t="shared" si="51"/>
        <v>109.34</v>
      </c>
      <c r="Q660" s="10" t="s">
        <v>8307</v>
      </c>
      <c r="R660" t="s">
        <v>8309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659</v>
      </c>
      <c r="C661" s="3" t="s">
        <v>4767</v>
      </c>
      <c r="D661" s="6">
        <v>3000</v>
      </c>
      <c r="E661" s="8">
        <v>3017</v>
      </c>
      <c r="F661" t="s">
        <v>8215</v>
      </c>
      <c r="G661" t="s">
        <v>8220</v>
      </c>
      <c r="H661" t="s">
        <v>8241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8262</v>
      </c>
      <c r="O661">
        <f t="shared" si="50"/>
        <v>101</v>
      </c>
      <c r="P661">
        <f t="shared" si="51"/>
        <v>143.66999999999999</v>
      </c>
      <c r="Q661" s="10" t="s">
        <v>8307</v>
      </c>
      <c r="R661" t="s">
        <v>8309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660</v>
      </c>
      <c r="C662" s="3" t="s">
        <v>4768</v>
      </c>
      <c r="D662" s="6">
        <v>50000</v>
      </c>
      <c r="E662" s="8">
        <v>1529</v>
      </c>
      <c r="F662" t="s">
        <v>8217</v>
      </c>
      <c r="G662" t="s">
        <v>8220</v>
      </c>
      <c r="H662" t="s">
        <v>8241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8262</v>
      </c>
      <c r="O662">
        <f t="shared" si="50"/>
        <v>3</v>
      </c>
      <c r="P662">
        <f t="shared" si="51"/>
        <v>84.94</v>
      </c>
      <c r="Q662" s="10" t="s">
        <v>8307</v>
      </c>
      <c r="R662" t="s">
        <v>8309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661</v>
      </c>
      <c r="C663" s="3" t="s">
        <v>4769</v>
      </c>
      <c r="D663" s="6">
        <v>10000</v>
      </c>
      <c r="E663" s="8">
        <v>95</v>
      </c>
      <c r="F663" t="s">
        <v>8217</v>
      </c>
      <c r="G663" t="s">
        <v>8220</v>
      </c>
      <c r="H663" t="s">
        <v>8241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8262</v>
      </c>
      <c r="O663">
        <f t="shared" si="50"/>
        <v>1</v>
      </c>
      <c r="P663">
        <f t="shared" si="51"/>
        <v>10.56</v>
      </c>
      <c r="Q663" s="10" t="s">
        <v>8307</v>
      </c>
      <c r="R663" t="s">
        <v>8309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662</v>
      </c>
      <c r="C664" s="3" t="s">
        <v>4770</v>
      </c>
      <c r="D664" s="6">
        <v>39000</v>
      </c>
      <c r="E664" s="8">
        <v>156</v>
      </c>
      <c r="F664" t="s">
        <v>8217</v>
      </c>
      <c r="G664" t="s">
        <v>8220</v>
      </c>
      <c r="H664" t="s">
        <v>8241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8262</v>
      </c>
      <c r="O664">
        <f t="shared" si="50"/>
        <v>0</v>
      </c>
      <c r="P664">
        <f t="shared" si="51"/>
        <v>39</v>
      </c>
      <c r="Q664" s="10" t="s">
        <v>8307</v>
      </c>
      <c r="R664" t="s">
        <v>8309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663</v>
      </c>
      <c r="C665" s="3" t="s">
        <v>4771</v>
      </c>
      <c r="D665" s="6">
        <v>200000</v>
      </c>
      <c r="E665" s="8">
        <v>700</v>
      </c>
      <c r="F665" t="s">
        <v>8217</v>
      </c>
      <c r="G665" t="s">
        <v>8228</v>
      </c>
      <c r="H665" t="s">
        <v>8248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8262</v>
      </c>
      <c r="O665">
        <f t="shared" si="50"/>
        <v>0</v>
      </c>
      <c r="P665">
        <f t="shared" si="51"/>
        <v>100</v>
      </c>
      <c r="Q665" s="10" t="s">
        <v>8307</v>
      </c>
      <c r="R665" t="s">
        <v>8309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664</v>
      </c>
      <c r="C666" s="3" t="s">
        <v>4772</v>
      </c>
      <c r="D666" s="6">
        <v>12000</v>
      </c>
      <c r="E666" s="8">
        <v>904</v>
      </c>
      <c r="F666" t="s">
        <v>8217</v>
      </c>
      <c r="G666" t="s">
        <v>8220</v>
      </c>
      <c r="H666" t="s">
        <v>8241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8262</v>
      </c>
      <c r="O666">
        <f t="shared" si="50"/>
        <v>8</v>
      </c>
      <c r="P666">
        <f t="shared" si="51"/>
        <v>31.17</v>
      </c>
      <c r="Q666" s="10" t="s">
        <v>8307</v>
      </c>
      <c r="R666" t="s">
        <v>8309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665</v>
      </c>
      <c r="C667" s="3" t="s">
        <v>4773</v>
      </c>
      <c r="D667" s="6">
        <v>10000</v>
      </c>
      <c r="E667" s="8">
        <v>1864</v>
      </c>
      <c r="F667" t="s">
        <v>8217</v>
      </c>
      <c r="G667" t="s">
        <v>8220</v>
      </c>
      <c r="H667" t="s">
        <v>8241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8262</v>
      </c>
      <c r="O667">
        <f t="shared" si="50"/>
        <v>19</v>
      </c>
      <c r="P667">
        <f t="shared" si="51"/>
        <v>155.33000000000001</v>
      </c>
      <c r="Q667" s="10" t="s">
        <v>8307</v>
      </c>
      <c r="R667" t="s">
        <v>8309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666</v>
      </c>
      <c r="C668" s="3" t="s">
        <v>4774</v>
      </c>
      <c r="D668" s="6">
        <v>200000</v>
      </c>
      <c r="E668" s="8">
        <v>8</v>
      </c>
      <c r="F668" t="s">
        <v>8217</v>
      </c>
      <c r="G668" t="s">
        <v>8220</v>
      </c>
      <c r="H668" t="s">
        <v>8241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8262</v>
      </c>
      <c r="O668">
        <f t="shared" si="50"/>
        <v>0</v>
      </c>
      <c r="P668">
        <f t="shared" si="51"/>
        <v>2</v>
      </c>
      <c r="Q668" s="10" t="s">
        <v>8307</v>
      </c>
      <c r="R668" t="s">
        <v>8309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667</v>
      </c>
      <c r="C669" s="3" t="s">
        <v>4775</v>
      </c>
      <c r="D669" s="6">
        <v>50000</v>
      </c>
      <c r="E669" s="8">
        <v>5010</v>
      </c>
      <c r="F669" t="s">
        <v>8217</v>
      </c>
      <c r="G669" t="s">
        <v>8233</v>
      </c>
      <c r="H669" t="s">
        <v>8244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8262</v>
      </c>
      <c r="O669">
        <f t="shared" si="50"/>
        <v>10</v>
      </c>
      <c r="P669">
        <f t="shared" si="51"/>
        <v>178.93</v>
      </c>
      <c r="Q669" s="10" t="s">
        <v>8307</v>
      </c>
      <c r="R669" t="s">
        <v>8309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668</v>
      </c>
      <c r="C670" s="3" t="s">
        <v>4776</v>
      </c>
      <c r="D670" s="6">
        <v>15000</v>
      </c>
      <c r="E670" s="8">
        <v>684</v>
      </c>
      <c r="F670" t="s">
        <v>8217</v>
      </c>
      <c r="G670" t="s">
        <v>8220</v>
      </c>
      <c r="H670" t="s">
        <v>8241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8262</v>
      </c>
      <c r="O670">
        <f t="shared" si="50"/>
        <v>5</v>
      </c>
      <c r="P670">
        <f t="shared" si="51"/>
        <v>27.36</v>
      </c>
      <c r="Q670" s="10" t="s">
        <v>8307</v>
      </c>
      <c r="R670" t="s">
        <v>8309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669</v>
      </c>
      <c r="C671" s="3" t="s">
        <v>4777</v>
      </c>
      <c r="D671" s="6">
        <v>200000</v>
      </c>
      <c r="E671" s="8">
        <v>43015</v>
      </c>
      <c r="F671" t="s">
        <v>8217</v>
      </c>
      <c r="G671" t="s">
        <v>8231</v>
      </c>
      <c r="H671" t="s">
        <v>8250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8262</v>
      </c>
      <c r="O671">
        <f t="shared" si="50"/>
        <v>22</v>
      </c>
      <c r="P671">
        <f t="shared" si="51"/>
        <v>1536.25</v>
      </c>
      <c r="Q671" s="10" t="s">
        <v>8307</v>
      </c>
      <c r="R671" t="s">
        <v>8309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670</v>
      </c>
      <c r="C672" s="3" t="s">
        <v>4778</v>
      </c>
      <c r="D672" s="6">
        <v>90000</v>
      </c>
      <c r="E672" s="8">
        <v>26349</v>
      </c>
      <c r="F672" t="s">
        <v>8217</v>
      </c>
      <c r="G672" t="s">
        <v>8233</v>
      </c>
      <c r="H672" t="s">
        <v>8244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8262</v>
      </c>
      <c r="O672">
        <f t="shared" si="50"/>
        <v>29</v>
      </c>
      <c r="P672">
        <f t="shared" si="51"/>
        <v>85</v>
      </c>
      <c r="Q672" s="10" t="s">
        <v>8307</v>
      </c>
      <c r="R672" t="s">
        <v>8309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671</v>
      </c>
      <c r="C673" s="3" t="s">
        <v>4779</v>
      </c>
      <c r="D673" s="6">
        <v>30000</v>
      </c>
      <c r="E673" s="8">
        <v>11828</v>
      </c>
      <c r="F673" t="s">
        <v>8217</v>
      </c>
      <c r="G673" t="s">
        <v>8220</v>
      </c>
      <c r="H673" t="s">
        <v>8241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8262</v>
      </c>
      <c r="O673">
        <f t="shared" si="50"/>
        <v>39</v>
      </c>
      <c r="P673">
        <f t="shared" si="51"/>
        <v>788.53</v>
      </c>
      <c r="Q673" s="10" t="s">
        <v>8307</v>
      </c>
      <c r="R673" t="s">
        <v>8309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672</v>
      </c>
      <c r="C674" s="3" t="s">
        <v>4780</v>
      </c>
      <c r="D674" s="6">
        <v>50000</v>
      </c>
      <c r="E674" s="8">
        <v>10814</v>
      </c>
      <c r="F674" t="s">
        <v>8217</v>
      </c>
      <c r="G674" t="s">
        <v>8220</v>
      </c>
      <c r="H674" t="s">
        <v>8241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8262</v>
      </c>
      <c r="O674">
        <f t="shared" si="50"/>
        <v>22</v>
      </c>
      <c r="P674">
        <f t="shared" si="51"/>
        <v>50.3</v>
      </c>
      <c r="Q674" s="10" t="s">
        <v>8307</v>
      </c>
      <c r="R674" t="s">
        <v>8309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673</v>
      </c>
      <c r="C675" s="3" t="s">
        <v>4781</v>
      </c>
      <c r="D675" s="6">
        <v>100000</v>
      </c>
      <c r="E675" s="8">
        <v>205</v>
      </c>
      <c r="F675" t="s">
        <v>8217</v>
      </c>
      <c r="G675" t="s">
        <v>8220</v>
      </c>
      <c r="H675" t="s">
        <v>8241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8262</v>
      </c>
      <c r="O675">
        <f t="shared" si="50"/>
        <v>0</v>
      </c>
      <c r="P675">
        <f t="shared" si="51"/>
        <v>68.33</v>
      </c>
      <c r="Q675" s="10" t="s">
        <v>8307</v>
      </c>
      <c r="R675" t="s">
        <v>8309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674</v>
      </c>
      <c r="C676" s="3" t="s">
        <v>4782</v>
      </c>
      <c r="D676" s="6">
        <v>50000</v>
      </c>
      <c r="E676" s="8">
        <v>15</v>
      </c>
      <c r="F676" t="s">
        <v>8217</v>
      </c>
      <c r="G676" t="s">
        <v>8220</v>
      </c>
      <c r="H676" t="s">
        <v>8241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8262</v>
      </c>
      <c r="O676">
        <f t="shared" si="50"/>
        <v>0</v>
      </c>
      <c r="P676">
        <f t="shared" si="51"/>
        <v>7.5</v>
      </c>
      <c r="Q676" s="10" t="s">
        <v>8307</v>
      </c>
      <c r="R676" t="s">
        <v>8309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675</v>
      </c>
      <c r="C677" s="3" t="s">
        <v>4783</v>
      </c>
      <c r="D677" s="6">
        <v>6000</v>
      </c>
      <c r="E677" s="8">
        <v>891</v>
      </c>
      <c r="F677" t="s">
        <v>8217</v>
      </c>
      <c r="G677" t="s">
        <v>8220</v>
      </c>
      <c r="H677" t="s">
        <v>8241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8262</v>
      </c>
      <c r="O677">
        <f t="shared" si="50"/>
        <v>15</v>
      </c>
      <c r="P677">
        <f t="shared" si="51"/>
        <v>34.270000000000003</v>
      </c>
      <c r="Q677" s="10" t="s">
        <v>8307</v>
      </c>
      <c r="R677" t="s">
        <v>8309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676</v>
      </c>
      <c r="C678" s="3" t="s">
        <v>4784</v>
      </c>
      <c r="D678" s="6">
        <v>100000</v>
      </c>
      <c r="E678" s="8">
        <v>1471</v>
      </c>
      <c r="F678" t="s">
        <v>8217</v>
      </c>
      <c r="G678" t="s">
        <v>8225</v>
      </c>
      <c r="H678" t="s">
        <v>8246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8262</v>
      </c>
      <c r="O678">
        <f t="shared" si="50"/>
        <v>1</v>
      </c>
      <c r="P678">
        <f t="shared" si="51"/>
        <v>61.29</v>
      </c>
      <c r="Q678" s="10" t="s">
        <v>8307</v>
      </c>
      <c r="R678" t="s">
        <v>8309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677</v>
      </c>
      <c r="C679" s="3" t="s">
        <v>4785</v>
      </c>
      <c r="D679" s="6">
        <v>50000</v>
      </c>
      <c r="E679" s="8">
        <v>12792</v>
      </c>
      <c r="F679" t="s">
        <v>8217</v>
      </c>
      <c r="G679" t="s">
        <v>8233</v>
      </c>
      <c r="H679" t="s">
        <v>8244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8262</v>
      </c>
      <c r="O679">
        <f t="shared" si="50"/>
        <v>26</v>
      </c>
      <c r="P679">
        <f t="shared" si="51"/>
        <v>133.25</v>
      </c>
      <c r="Q679" s="10" t="s">
        <v>8307</v>
      </c>
      <c r="R679" t="s">
        <v>8309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678</v>
      </c>
      <c r="C680" s="3" t="s">
        <v>4786</v>
      </c>
      <c r="D680" s="6">
        <v>29000</v>
      </c>
      <c r="E680" s="8">
        <v>1108</v>
      </c>
      <c r="F680" t="s">
        <v>8217</v>
      </c>
      <c r="G680" t="s">
        <v>8220</v>
      </c>
      <c r="H680" t="s">
        <v>8241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8262</v>
      </c>
      <c r="O680">
        <f t="shared" si="50"/>
        <v>4</v>
      </c>
      <c r="P680">
        <f t="shared" si="51"/>
        <v>65.180000000000007</v>
      </c>
      <c r="Q680" s="10" t="s">
        <v>8307</v>
      </c>
      <c r="R680" t="s">
        <v>8309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679</v>
      </c>
      <c r="C681" s="3" t="s">
        <v>4787</v>
      </c>
      <c r="D681" s="6">
        <v>57000</v>
      </c>
      <c r="E681" s="8">
        <v>8827</v>
      </c>
      <c r="F681" t="s">
        <v>8217</v>
      </c>
      <c r="G681" t="s">
        <v>8220</v>
      </c>
      <c r="H681" t="s">
        <v>8241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8262</v>
      </c>
      <c r="O681">
        <f t="shared" si="50"/>
        <v>15</v>
      </c>
      <c r="P681">
        <f t="shared" si="51"/>
        <v>93.9</v>
      </c>
      <c r="Q681" s="10" t="s">
        <v>8307</v>
      </c>
      <c r="R681" t="s">
        <v>8309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680</v>
      </c>
      <c r="C682" s="3" t="s">
        <v>4788</v>
      </c>
      <c r="D682" s="6">
        <v>75000</v>
      </c>
      <c r="E682" s="8">
        <v>19434</v>
      </c>
      <c r="F682" t="s">
        <v>8217</v>
      </c>
      <c r="G682" t="s">
        <v>8220</v>
      </c>
      <c r="H682" t="s">
        <v>8241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8262</v>
      </c>
      <c r="O682">
        <f t="shared" si="50"/>
        <v>26</v>
      </c>
      <c r="P682">
        <f t="shared" si="51"/>
        <v>150.65</v>
      </c>
      <c r="Q682" s="10" t="s">
        <v>8307</v>
      </c>
      <c r="R682" t="s">
        <v>8309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681</v>
      </c>
      <c r="C683" s="3" t="s">
        <v>4789</v>
      </c>
      <c r="D683" s="6">
        <v>2500</v>
      </c>
      <c r="E683" s="8">
        <v>1</v>
      </c>
      <c r="F683" t="s">
        <v>8217</v>
      </c>
      <c r="G683" t="s">
        <v>8220</v>
      </c>
      <c r="H683" t="s">
        <v>8241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8262</v>
      </c>
      <c r="O683">
        <f t="shared" si="50"/>
        <v>0</v>
      </c>
      <c r="P683">
        <f t="shared" si="51"/>
        <v>1</v>
      </c>
      <c r="Q683" s="10" t="s">
        <v>8307</v>
      </c>
      <c r="R683" t="s">
        <v>8309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682</v>
      </c>
      <c r="C684" s="3" t="s">
        <v>4790</v>
      </c>
      <c r="D684" s="6">
        <v>50000</v>
      </c>
      <c r="E684" s="8">
        <v>53</v>
      </c>
      <c r="F684" t="s">
        <v>8217</v>
      </c>
      <c r="G684" t="s">
        <v>8220</v>
      </c>
      <c r="H684" t="s">
        <v>8241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8262</v>
      </c>
      <c r="O684">
        <f t="shared" si="50"/>
        <v>0</v>
      </c>
      <c r="P684">
        <f t="shared" si="51"/>
        <v>13.25</v>
      </c>
      <c r="Q684" s="10" t="s">
        <v>8307</v>
      </c>
      <c r="R684" t="s">
        <v>8309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683</v>
      </c>
      <c r="C685" s="3" t="s">
        <v>4791</v>
      </c>
      <c r="D685" s="6">
        <v>35000</v>
      </c>
      <c r="E685" s="8">
        <v>298</v>
      </c>
      <c r="F685" t="s">
        <v>8217</v>
      </c>
      <c r="G685" t="s">
        <v>8220</v>
      </c>
      <c r="H685" t="s">
        <v>8241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8262</v>
      </c>
      <c r="O685">
        <f t="shared" si="50"/>
        <v>1</v>
      </c>
      <c r="P685">
        <f t="shared" si="51"/>
        <v>99.33</v>
      </c>
      <c r="Q685" s="10" t="s">
        <v>8307</v>
      </c>
      <c r="R685" t="s">
        <v>8309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684</v>
      </c>
      <c r="C686" s="3" t="s">
        <v>4792</v>
      </c>
      <c r="D686" s="6">
        <v>320000</v>
      </c>
      <c r="E686" s="8">
        <v>23948</v>
      </c>
      <c r="F686" t="s">
        <v>8217</v>
      </c>
      <c r="G686" t="s">
        <v>8220</v>
      </c>
      <c r="H686" t="s">
        <v>8241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8262</v>
      </c>
      <c r="O686">
        <f t="shared" si="50"/>
        <v>7</v>
      </c>
      <c r="P686">
        <f t="shared" si="51"/>
        <v>177.39</v>
      </c>
      <c r="Q686" s="10" t="s">
        <v>8307</v>
      </c>
      <c r="R686" t="s">
        <v>8309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685</v>
      </c>
      <c r="C687" s="3" t="s">
        <v>4793</v>
      </c>
      <c r="D687" s="6">
        <v>2000</v>
      </c>
      <c r="E687" s="8">
        <v>553</v>
      </c>
      <c r="F687" t="s">
        <v>8217</v>
      </c>
      <c r="G687" t="s">
        <v>8220</v>
      </c>
      <c r="H687" t="s">
        <v>8241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8262</v>
      </c>
      <c r="O687">
        <f t="shared" si="50"/>
        <v>28</v>
      </c>
      <c r="P687">
        <f t="shared" si="51"/>
        <v>55.3</v>
      </c>
      <c r="Q687" s="10" t="s">
        <v>8307</v>
      </c>
      <c r="R687" t="s">
        <v>8309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686</v>
      </c>
      <c r="C688" s="3" t="s">
        <v>4794</v>
      </c>
      <c r="D688" s="6">
        <v>500000</v>
      </c>
      <c r="E688" s="8">
        <v>0</v>
      </c>
      <c r="F688" t="s">
        <v>8217</v>
      </c>
      <c r="G688" t="s">
        <v>8233</v>
      </c>
      <c r="H688" t="s">
        <v>8244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8262</v>
      </c>
      <c r="O688">
        <f t="shared" si="50"/>
        <v>0</v>
      </c>
      <c r="P688">
        <f t="shared" si="51"/>
        <v>0</v>
      </c>
      <c r="Q688" s="10" t="s">
        <v>8307</v>
      </c>
      <c r="R688" t="s">
        <v>8309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687</v>
      </c>
      <c r="C689" s="3" t="s">
        <v>4795</v>
      </c>
      <c r="D689" s="6">
        <v>100000</v>
      </c>
      <c r="E689" s="8">
        <v>3550</v>
      </c>
      <c r="F689" t="s">
        <v>8217</v>
      </c>
      <c r="G689" t="s">
        <v>8234</v>
      </c>
      <c r="H689" t="s">
        <v>8251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8262</v>
      </c>
      <c r="O689">
        <f t="shared" si="50"/>
        <v>4</v>
      </c>
      <c r="P689">
        <f t="shared" si="51"/>
        <v>591.66999999999996</v>
      </c>
      <c r="Q689" s="10" t="s">
        <v>8307</v>
      </c>
      <c r="R689" t="s">
        <v>8309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688</v>
      </c>
      <c r="C690" s="3" t="s">
        <v>4796</v>
      </c>
      <c r="D690" s="6">
        <v>20000</v>
      </c>
      <c r="E690" s="8">
        <v>14598</v>
      </c>
      <c r="F690" t="s">
        <v>8217</v>
      </c>
      <c r="G690" t="s">
        <v>8220</v>
      </c>
      <c r="H690" t="s">
        <v>8241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8262</v>
      </c>
      <c r="O690">
        <f t="shared" si="50"/>
        <v>73</v>
      </c>
      <c r="P690">
        <f t="shared" si="51"/>
        <v>405.5</v>
      </c>
      <c r="Q690" s="10" t="s">
        <v>8307</v>
      </c>
      <c r="R690" t="s">
        <v>8309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689</v>
      </c>
      <c r="C691" s="3" t="s">
        <v>4797</v>
      </c>
      <c r="D691" s="6">
        <v>200000</v>
      </c>
      <c r="E691" s="8">
        <v>115297.5</v>
      </c>
      <c r="F691" t="s">
        <v>8217</v>
      </c>
      <c r="G691" t="s">
        <v>8220</v>
      </c>
      <c r="H691" t="s">
        <v>8241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8262</v>
      </c>
      <c r="O691">
        <f t="shared" si="50"/>
        <v>58</v>
      </c>
      <c r="P691">
        <f t="shared" si="51"/>
        <v>343.15</v>
      </c>
      <c r="Q691" s="10" t="s">
        <v>8307</v>
      </c>
      <c r="R691" t="s">
        <v>8309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690</v>
      </c>
      <c r="C692" s="3" t="s">
        <v>4798</v>
      </c>
      <c r="D692" s="6">
        <v>20000</v>
      </c>
      <c r="E692" s="8">
        <v>2468</v>
      </c>
      <c r="F692" t="s">
        <v>8217</v>
      </c>
      <c r="G692" t="s">
        <v>8220</v>
      </c>
      <c r="H692" t="s">
        <v>8241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8262</v>
      </c>
      <c r="O692">
        <f t="shared" si="50"/>
        <v>12</v>
      </c>
      <c r="P692">
        <f t="shared" si="51"/>
        <v>72.59</v>
      </c>
      <c r="Q692" s="10" t="s">
        <v>8307</v>
      </c>
      <c r="R692" t="s">
        <v>8309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691</v>
      </c>
      <c r="C693" s="3" t="s">
        <v>4799</v>
      </c>
      <c r="D693" s="6">
        <v>50000</v>
      </c>
      <c r="E693" s="8">
        <v>260</v>
      </c>
      <c r="F693" t="s">
        <v>8217</v>
      </c>
      <c r="G693" t="s">
        <v>8220</v>
      </c>
      <c r="H693" t="s">
        <v>8241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8262</v>
      </c>
      <c r="O693">
        <f t="shared" si="50"/>
        <v>1</v>
      </c>
      <c r="P693">
        <f t="shared" si="51"/>
        <v>26</v>
      </c>
      <c r="Q693" s="10" t="s">
        <v>8307</v>
      </c>
      <c r="R693" t="s">
        <v>8309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692</v>
      </c>
      <c r="C694" s="3" t="s">
        <v>4800</v>
      </c>
      <c r="D694" s="6">
        <v>20000</v>
      </c>
      <c r="E694" s="8">
        <v>1306</v>
      </c>
      <c r="F694" t="s">
        <v>8217</v>
      </c>
      <c r="G694" t="s">
        <v>8221</v>
      </c>
      <c r="H694" t="s">
        <v>8242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8262</v>
      </c>
      <c r="O694">
        <f t="shared" si="50"/>
        <v>7</v>
      </c>
      <c r="P694">
        <f t="shared" si="51"/>
        <v>6.5</v>
      </c>
      <c r="Q694" s="10" t="s">
        <v>8307</v>
      </c>
      <c r="R694" t="s">
        <v>8309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693</v>
      </c>
      <c r="C695" s="3" t="s">
        <v>4801</v>
      </c>
      <c r="D695" s="6">
        <v>100000</v>
      </c>
      <c r="E695" s="8">
        <v>35338</v>
      </c>
      <c r="F695" t="s">
        <v>8217</v>
      </c>
      <c r="G695" t="s">
        <v>8220</v>
      </c>
      <c r="H695" t="s">
        <v>8241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8262</v>
      </c>
      <c r="O695">
        <f t="shared" si="50"/>
        <v>35</v>
      </c>
      <c r="P695">
        <f t="shared" si="51"/>
        <v>119.39</v>
      </c>
      <c r="Q695" s="10" t="s">
        <v>8307</v>
      </c>
      <c r="R695" t="s">
        <v>8309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694</v>
      </c>
      <c r="C696" s="3" t="s">
        <v>4802</v>
      </c>
      <c r="D696" s="6">
        <v>150000</v>
      </c>
      <c r="E696" s="8">
        <v>590</v>
      </c>
      <c r="F696" t="s">
        <v>8217</v>
      </c>
      <c r="G696" t="s">
        <v>8220</v>
      </c>
      <c r="H696" t="s">
        <v>8241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8262</v>
      </c>
      <c r="O696">
        <f t="shared" si="50"/>
        <v>0</v>
      </c>
      <c r="P696">
        <f t="shared" si="51"/>
        <v>84.29</v>
      </c>
      <c r="Q696" s="10" t="s">
        <v>8307</v>
      </c>
      <c r="R696" t="s">
        <v>8309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695</v>
      </c>
      <c r="C697" s="3" t="s">
        <v>4803</v>
      </c>
      <c r="D697" s="6">
        <v>60000</v>
      </c>
      <c r="E697" s="8">
        <v>636</v>
      </c>
      <c r="F697" t="s">
        <v>8217</v>
      </c>
      <c r="G697" t="s">
        <v>8220</v>
      </c>
      <c r="H697" t="s">
        <v>8241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8262</v>
      </c>
      <c r="O697">
        <f t="shared" si="50"/>
        <v>1</v>
      </c>
      <c r="P697">
        <f t="shared" si="51"/>
        <v>90.86</v>
      </c>
      <c r="Q697" s="10" t="s">
        <v>8307</v>
      </c>
      <c r="R697" t="s">
        <v>8309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696</v>
      </c>
      <c r="C698" s="3" t="s">
        <v>4804</v>
      </c>
      <c r="D698" s="6">
        <v>175000</v>
      </c>
      <c r="E698" s="8">
        <v>1</v>
      </c>
      <c r="F698" t="s">
        <v>8217</v>
      </c>
      <c r="G698" t="s">
        <v>8229</v>
      </c>
      <c r="H698" t="s">
        <v>8244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8262</v>
      </c>
      <c r="O698">
        <f t="shared" si="50"/>
        <v>0</v>
      </c>
      <c r="P698">
        <f t="shared" si="51"/>
        <v>1</v>
      </c>
      <c r="Q698" s="10" t="s">
        <v>8307</v>
      </c>
      <c r="R698" t="s">
        <v>8309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697</v>
      </c>
      <c r="C699" s="3" t="s">
        <v>4805</v>
      </c>
      <c r="D699" s="6">
        <v>5000</v>
      </c>
      <c r="E699" s="8">
        <v>2319</v>
      </c>
      <c r="F699" t="s">
        <v>8217</v>
      </c>
      <c r="G699" t="s">
        <v>8232</v>
      </c>
      <c r="H699" t="s">
        <v>8244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8262</v>
      </c>
      <c r="O699">
        <f t="shared" si="50"/>
        <v>46</v>
      </c>
      <c r="P699">
        <f t="shared" si="51"/>
        <v>20.34</v>
      </c>
      <c r="Q699" s="10" t="s">
        <v>8307</v>
      </c>
      <c r="R699" t="s">
        <v>8309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698</v>
      </c>
      <c r="C700" s="3" t="s">
        <v>4806</v>
      </c>
      <c r="D700" s="6">
        <v>100000</v>
      </c>
      <c r="E700" s="8">
        <v>15390</v>
      </c>
      <c r="F700" t="s">
        <v>8217</v>
      </c>
      <c r="G700" t="s">
        <v>8220</v>
      </c>
      <c r="H700" t="s">
        <v>8241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8262</v>
      </c>
      <c r="O700">
        <f t="shared" si="50"/>
        <v>15</v>
      </c>
      <c r="P700">
        <f t="shared" si="51"/>
        <v>530.69000000000005</v>
      </c>
      <c r="Q700" s="10" t="s">
        <v>8307</v>
      </c>
      <c r="R700" t="s">
        <v>8309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699</v>
      </c>
      <c r="C701" s="3" t="s">
        <v>4807</v>
      </c>
      <c r="D701" s="6">
        <v>130000</v>
      </c>
      <c r="E701" s="8">
        <v>107148.74</v>
      </c>
      <c r="F701" t="s">
        <v>8217</v>
      </c>
      <c r="G701" t="s">
        <v>8220</v>
      </c>
      <c r="H701" t="s">
        <v>8241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8262</v>
      </c>
      <c r="O701">
        <f t="shared" si="50"/>
        <v>82</v>
      </c>
      <c r="P701">
        <f t="shared" si="51"/>
        <v>120.39</v>
      </c>
      <c r="Q701" s="10" t="s">
        <v>8307</v>
      </c>
      <c r="R701" t="s">
        <v>8309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700</v>
      </c>
      <c r="C702" s="3" t="s">
        <v>4808</v>
      </c>
      <c r="D702" s="6">
        <v>15000</v>
      </c>
      <c r="E702" s="8">
        <v>403</v>
      </c>
      <c r="F702" t="s">
        <v>8217</v>
      </c>
      <c r="G702" t="s">
        <v>8223</v>
      </c>
      <c r="H702" t="s">
        <v>8244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8262</v>
      </c>
      <c r="O702">
        <f t="shared" si="50"/>
        <v>3</v>
      </c>
      <c r="P702">
        <f t="shared" si="51"/>
        <v>13</v>
      </c>
      <c r="Q702" s="10" t="s">
        <v>8307</v>
      </c>
      <c r="R702" t="s">
        <v>8309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701</v>
      </c>
      <c r="C703" s="3" t="s">
        <v>4809</v>
      </c>
      <c r="D703" s="6">
        <v>23000</v>
      </c>
      <c r="E703" s="8">
        <v>6118</v>
      </c>
      <c r="F703" t="s">
        <v>8217</v>
      </c>
      <c r="G703" t="s">
        <v>8221</v>
      </c>
      <c r="H703" t="s">
        <v>8242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8262</v>
      </c>
      <c r="O703">
        <f t="shared" si="50"/>
        <v>27</v>
      </c>
      <c r="P703">
        <f t="shared" si="51"/>
        <v>291.33</v>
      </c>
      <c r="Q703" s="10" t="s">
        <v>8307</v>
      </c>
      <c r="R703" t="s">
        <v>8309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702</v>
      </c>
      <c r="C704" s="3" t="s">
        <v>4810</v>
      </c>
      <c r="D704" s="6">
        <v>15000</v>
      </c>
      <c r="E704" s="8">
        <v>4622.01</v>
      </c>
      <c r="F704" t="s">
        <v>8217</v>
      </c>
      <c r="G704" t="s">
        <v>8220</v>
      </c>
      <c r="H704" t="s">
        <v>8241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8262</v>
      </c>
      <c r="O704">
        <f t="shared" si="50"/>
        <v>31</v>
      </c>
      <c r="P704">
        <f t="shared" si="51"/>
        <v>124.92</v>
      </c>
      <c r="Q704" s="10" t="s">
        <v>8307</v>
      </c>
      <c r="R704" t="s">
        <v>8309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703</v>
      </c>
      <c r="C705" s="3" t="s">
        <v>4811</v>
      </c>
      <c r="D705" s="6">
        <v>15000</v>
      </c>
      <c r="E705" s="8">
        <v>837</v>
      </c>
      <c r="F705" t="s">
        <v>8217</v>
      </c>
      <c r="G705" t="s">
        <v>8220</v>
      </c>
      <c r="H705" t="s">
        <v>8241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8262</v>
      </c>
      <c r="O705">
        <f t="shared" si="50"/>
        <v>6</v>
      </c>
      <c r="P705">
        <f t="shared" si="51"/>
        <v>119.57</v>
      </c>
      <c r="Q705" s="10" t="s">
        <v>8307</v>
      </c>
      <c r="R705" t="s">
        <v>8309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704</v>
      </c>
      <c r="C706" s="3" t="s">
        <v>4812</v>
      </c>
      <c r="D706" s="6">
        <v>55000</v>
      </c>
      <c r="E706" s="8">
        <v>481</v>
      </c>
      <c r="F706" t="s">
        <v>8217</v>
      </c>
      <c r="G706" t="s">
        <v>8225</v>
      </c>
      <c r="H706" t="s">
        <v>8246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8262</v>
      </c>
      <c r="O706">
        <f t="shared" ref="O706:O769" si="55">ROUND(E706/D706*100,0)</f>
        <v>1</v>
      </c>
      <c r="P706">
        <f t="shared" si="51"/>
        <v>120.25</v>
      </c>
      <c r="Q706" s="10" t="s">
        <v>8307</v>
      </c>
      <c r="R706" t="s">
        <v>8309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705</v>
      </c>
      <c r="C707" s="3" t="s">
        <v>4813</v>
      </c>
      <c r="D707" s="6">
        <v>100000</v>
      </c>
      <c r="E707" s="8">
        <v>977</v>
      </c>
      <c r="F707" t="s">
        <v>8217</v>
      </c>
      <c r="G707" t="s">
        <v>8229</v>
      </c>
      <c r="H707" t="s">
        <v>8244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8262</v>
      </c>
      <c r="O707">
        <f t="shared" si="55"/>
        <v>1</v>
      </c>
      <c r="P707">
        <f t="shared" ref="P707:P770" si="56">IFERROR(ROUND(E707/L707,2),0)</f>
        <v>195.4</v>
      </c>
      <c r="Q707" s="10" t="s">
        <v>8307</v>
      </c>
      <c r="R707" t="s">
        <v>8309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706</v>
      </c>
      <c r="C708" s="3" t="s">
        <v>4814</v>
      </c>
      <c r="D708" s="6">
        <v>100000</v>
      </c>
      <c r="E708" s="8">
        <v>0</v>
      </c>
      <c r="F708" t="s">
        <v>8217</v>
      </c>
      <c r="G708" t="s">
        <v>8223</v>
      </c>
      <c r="H708" t="s">
        <v>8244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8262</v>
      </c>
      <c r="O708">
        <f t="shared" si="55"/>
        <v>0</v>
      </c>
      <c r="P708">
        <f t="shared" si="56"/>
        <v>0</v>
      </c>
      <c r="Q708" s="10" t="s">
        <v>8307</v>
      </c>
      <c r="R708" t="s">
        <v>8309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707</v>
      </c>
      <c r="C709" s="3" t="s">
        <v>4815</v>
      </c>
      <c r="D709" s="6">
        <v>68000</v>
      </c>
      <c r="E709" s="8">
        <v>53670.6</v>
      </c>
      <c r="F709" t="s">
        <v>8217</v>
      </c>
      <c r="G709" t="s">
        <v>8221</v>
      </c>
      <c r="H709" t="s">
        <v>8242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8262</v>
      </c>
      <c r="O709">
        <f t="shared" si="55"/>
        <v>79</v>
      </c>
      <c r="P709">
        <f t="shared" si="56"/>
        <v>117.7</v>
      </c>
      <c r="Q709" s="10" t="s">
        <v>8307</v>
      </c>
      <c r="R709" t="s">
        <v>8309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708</v>
      </c>
      <c r="C710" s="3" t="s">
        <v>4816</v>
      </c>
      <c r="D710" s="6">
        <v>40000</v>
      </c>
      <c r="E710" s="8">
        <v>8837</v>
      </c>
      <c r="F710" t="s">
        <v>8217</v>
      </c>
      <c r="G710" t="s">
        <v>8221</v>
      </c>
      <c r="H710" t="s">
        <v>8242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8262</v>
      </c>
      <c r="O710">
        <f t="shared" si="55"/>
        <v>22</v>
      </c>
      <c r="P710">
        <f t="shared" si="56"/>
        <v>23.95</v>
      </c>
      <c r="Q710" s="10" t="s">
        <v>8307</v>
      </c>
      <c r="R710" t="s">
        <v>8309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709</v>
      </c>
      <c r="C711" s="3" t="s">
        <v>4817</v>
      </c>
      <c r="D711" s="6">
        <v>15000</v>
      </c>
      <c r="E711" s="8">
        <v>61</v>
      </c>
      <c r="F711" t="s">
        <v>8217</v>
      </c>
      <c r="G711" t="s">
        <v>8220</v>
      </c>
      <c r="H711" t="s">
        <v>8241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8262</v>
      </c>
      <c r="O711">
        <f t="shared" si="55"/>
        <v>0</v>
      </c>
      <c r="P711">
        <f t="shared" si="56"/>
        <v>30.5</v>
      </c>
      <c r="Q711" s="10" t="s">
        <v>8307</v>
      </c>
      <c r="R711" t="s">
        <v>8309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710</v>
      </c>
      <c r="C712" s="3" t="s">
        <v>4818</v>
      </c>
      <c r="D712" s="6">
        <v>1200</v>
      </c>
      <c r="E712" s="8">
        <v>0</v>
      </c>
      <c r="F712" t="s">
        <v>8217</v>
      </c>
      <c r="G712" t="s">
        <v>8225</v>
      </c>
      <c r="H712" t="s">
        <v>8246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8262</v>
      </c>
      <c r="O712">
        <f t="shared" si="55"/>
        <v>0</v>
      </c>
      <c r="P712">
        <f t="shared" si="56"/>
        <v>0</v>
      </c>
      <c r="Q712" s="10" t="s">
        <v>8307</v>
      </c>
      <c r="R712" t="s">
        <v>8309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711</v>
      </c>
      <c r="C713" s="3" t="s">
        <v>4819</v>
      </c>
      <c r="D713" s="6">
        <v>100000</v>
      </c>
      <c r="E713" s="8">
        <v>33791</v>
      </c>
      <c r="F713" t="s">
        <v>8217</v>
      </c>
      <c r="G713" t="s">
        <v>8229</v>
      </c>
      <c r="H713" t="s">
        <v>8244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8262</v>
      </c>
      <c r="O713">
        <f t="shared" si="55"/>
        <v>34</v>
      </c>
      <c r="P713">
        <f t="shared" si="56"/>
        <v>99.97</v>
      </c>
      <c r="Q713" s="10" t="s">
        <v>8307</v>
      </c>
      <c r="R713" t="s">
        <v>8309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712</v>
      </c>
      <c r="C714" s="3" t="s">
        <v>4820</v>
      </c>
      <c r="D714" s="6">
        <v>48500</v>
      </c>
      <c r="E714" s="8">
        <v>105</v>
      </c>
      <c r="F714" t="s">
        <v>8217</v>
      </c>
      <c r="G714" t="s">
        <v>8220</v>
      </c>
      <c r="H714" t="s">
        <v>8241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8262</v>
      </c>
      <c r="O714">
        <f t="shared" si="55"/>
        <v>0</v>
      </c>
      <c r="P714">
        <f t="shared" si="56"/>
        <v>26.25</v>
      </c>
      <c r="Q714" s="10" t="s">
        <v>8307</v>
      </c>
      <c r="R714" t="s">
        <v>8309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713</v>
      </c>
      <c r="C715" s="3" t="s">
        <v>4821</v>
      </c>
      <c r="D715" s="6">
        <v>25000</v>
      </c>
      <c r="E715" s="8">
        <v>199</v>
      </c>
      <c r="F715" t="s">
        <v>8217</v>
      </c>
      <c r="G715" t="s">
        <v>8233</v>
      </c>
      <c r="H715" t="s">
        <v>8244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8262</v>
      </c>
      <c r="O715">
        <f t="shared" si="55"/>
        <v>1</v>
      </c>
      <c r="P715">
        <f t="shared" si="56"/>
        <v>199</v>
      </c>
      <c r="Q715" s="10" t="s">
        <v>8307</v>
      </c>
      <c r="R715" t="s">
        <v>8309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714</v>
      </c>
      <c r="C716" s="3" t="s">
        <v>4822</v>
      </c>
      <c r="D716" s="6">
        <v>15000</v>
      </c>
      <c r="E716" s="8">
        <v>2249</v>
      </c>
      <c r="F716" t="s">
        <v>8217</v>
      </c>
      <c r="G716" t="s">
        <v>8220</v>
      </c>
      <c r="H716" t="s">
        <v>8241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8262</v>
      </c>
      <c r="O716">
        <f t="shared" si="55"/>
        <v>15</v>
      </c>
      <c r="P716">
        <f t="shared" si="56"/>
        <v>80.319999999999993</v>
      </c>
      <c r="Q716" s="10" t="s">
        <v>8307</v>
      </c>
      <c r="R716" t="s">
        <v>8309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715</v>
      </c>
      <c r="C717" s="3" t="s">
        <v>4823</v>
      </c>
      <c r="D717" s="6">
        <v>27500</v>
      </c>
      <c r="E717" s="8">
        <v>1389</v>
      </c>
      <c r="F717" t="s">
        <v>8217</v>
      </c>
      <c r="G717" t="s">
        <v>8220</v>
      </c>
      <c r="H717" t="s">
        <v>8241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8262</v>
      </c>
      <c r="O717">
        <f t="shared" si="55"/>
        <v>5</v>
      </c>
      <c r="P717">
        <f t="shared" si="56"/>
        <v>115.75</v>
      </c>
      <c r="Q717" s="10" t="s">
        <v>8307</v>
      </c>
      <c r="R717" t="s">
        <v>8309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716</v>
      </c>
      <c r="C718" s="3" t="s">
        <v>4824</v>
      </c>
      <c r="D718" s="6">
        <v>7000</v>
      </c>
      <c r="E718" s="8">
        <v>715</v>
      </c>
      <c r="F718" t="s">
        <v>8217</v>
      </c>
      <c r="G718" t="s">
        <v>8220</v>
      </c>
      <c r="H718" t="s">
        <v>8241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8262</v>
      </c>
      <c r="O718">
        <f t="shared" si="55"/>
        <v>10</v>
      </c>
      <c r="P718">
        <f t="shared" si="56"/>
        <v>44.69</v>
      </c>
      <c r="Q718" s="10" t="s">
        <v>8307</v>
      </c>
      <c r="R718" t="s">
        <v>8309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717</v>
      </c>
      <c r="C719" s="3" t="s">
        <v>4825</v>
      </c>
      <c r="D719" s="6">
        <v>100000</v>
      </c>
      <c r="E719" s="8">
        <v>305</v>
      </c>
      <c r="F719" t="s">
        <v>8217</v>
      </c>
      <c r="G719" t="s">
        <v>8220</v>
      </c>
      <c r="H719" t="s">
        <v>8241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8262</v>
      </c>
      <c r="O719">
        <f t="shared" si="55"/>
        <v>0</v>
      </c>
      <c r="P719">
        <f t="shared" si="56"/>
        <v>76.25</v>
      </c>
      <c r="Q719" s="10" t="s">
        <v>8307</v>
      </c>
      <c r="R719" t="s">
        <v>8309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718</v>
      </c>
      <c r="C720" s="3" t="s">
        <v>4826</v>
      </c>
      <c r="D720" s="6">
        <v>12000</v>
      </c>
      <c r="E720" s="8">
        <v>90</v>
      </c>
      <c r="F720" t="s">
        <v>8217</v>
      </c>
      <c r="G720" t="s">
        <v>8220</v>
      </c>
      <c r="H720" t="s">
        <v>8241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8262</v>
      </c>
      <c r="O720">
        <f t="shared" si="55"/>
        <v>1</v>
      </c>
      <c r="P720">
        <f t="shared" si="56"/>
        <v>22.5</v>
      </c>
      <c r="Q720" s="10" t="s">
        <v>8307</v>
      </c>
      <c r="R720" t="s">
        <v>8309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719</v>
      </c>
      <c r="C721" s="3" t="s">
        <v>4827</v>
      </c>
      <c r="D721" s="6">
        <v>15000</v>
      </c>
      <c r="E721" s="8">
        <v>194</v>
      </c>
      <c r="F721" t="s">
        <v>8217</v>
      </c>
      <c r="G721" t="s">
        <v>8220</v>
      </c>
      <c r="H721" t="s">
        <v>8241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8262</v>
      </c>
      <c r="O721">
        <f t="shared" si="55"/>
        <v>1</v>
      </c>
      <c r="P721">
        <f t="shared" si="56"/>
        <v>19.399999999999999</v>
      </c>
      <c r="Q721" s="10" t="s">
        <v>8307</v>
      </c>
      <c r="R721" t="s">
        <v>8309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720</v>
      </c>
      <c r="C722" s="3" t="s">
        <v>4828</v>
      </c>
      <c r="D722" s="6">
        <v>1900</v>
      </c>
      <c r="E722" s="8">
        <v>2735</v>
      </c>
      <c r="F722" t="s">
        <v>8215</v>
      </c>
      <c r="G722" t="s">
        <v>8220</v>
      </c>
      <c r="H722" t="s">
        <v>8241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8263</v>
      </c>
      <c r="O722">
        <f t="shared" si="55"/>
        <v>144</v>
      </c>
      <c r="P722">
        <f t="shared" si="56"/>
        <v>66.709999999999994</v>
      </c>
      <c r="Q722" s="10" t="s">
        <v>8310</v>
      </c>
      <c r="R722" t="s">
        <v>8311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721</v>
      </c>
      <c r="C723" s="3" t="s">
        <v>4829</v>
      </c>
      <c r="D723" s="6">
        <v>8200</v>
      </c>
      <c r="E723" s="8">
        <v>10013</v>
      </c>
      <c r="F723" t="s">
        <v>8215</v>
      </c>
      <c r="G723" t="s">
        <v>8220</v>
      </c>
      <c r="H723" t="s">
        <v>8241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8263</v>
      </c>
      <c r="O723">
        <f t="shared" si="55"/>
        <v>122</v>
      </c>
      <c r="P723">
        <f t="shared" si="56"/>
        <v>84.14</v>
      </c>
      <c r="Q723" s="10" t="s">
        <v>8310</v>
      </c>
      <c r="R723" t="s">
        <v>8311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722</v>
      </c>
      <c r="C724" s="3" t="s">
        <v>4830</v>
      </c>
      <c r="D724" s="6">
        <v>25000</v>
      </c>
      <c r="E724" s="8">
        <v>33006</v>
      </c>
      <c r="F724" t="s">
        <v>8215</v>
      </c>
      <c r="G724" t="s">
        <v>8220</v>
      </c>
      <c r="H724" t="s">
        <v>8241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8263</v>
      </c>
      <c r="O724">
        <f t="shared" si="55"/>
        <v>132</v>
      </c>
      <c r="P724">
        <f t="shared" si="56"/>
        <v>215.73</v>
      </c>
      <c r="Q724" s="10" t="s">
        <v>8310</v>
      </c>
      <c r="R724" t="s">
        <v>8311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723</v>
      </c>
      <c r="C725" s="3" t="s">
        <v>4831</v>
      </c>
      <c r="D725" s="6">
        <v>5000</v>
      </c>
      <c r="E725" s="8">
        <v>5469</v>
      </c>
      <c r="F725" t="s">
        <v>8215</v>
      </c>
      <c r="G725" t="s">
        <v>8220</v>
      </c>
      <c r="H725" t="s">
        <v>8241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8263</v>
      </c>
      <c r="O725">
        <f t="shared" si="55"/>
        <v>109</v>
      </c>
      <c r="P725">
        <f t="shared" si="56"/>
        <v>54.69</v>
      </c>
      <c r="Q725" s="10" t="s">
        <v>8310</v>
      </c>
      <c r="R725" t="s">
        <v>8311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724</v>
      </c>
      <c r="C726" s="3" t="s">
        <v>4832</v>
      </c>
      <c r="D726" s="6">
        <v>7000</v>
      </c>
      <c r="E726" s="8">
        <v>7383.01</v>
      </c>
      <c r="F726" t="s">
        <v>8215</v>
      </c>
      <c r="G726" t="s">
        <v>8220</v>
      </c>
      <c r="H726" t="s">
        <v>8241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8263</v>
      </c>
      <c r="O726">
        <f t="shared" si="55"/>
        <v>105</v>
      </c>
      <c r="P726">
        <f t="shared" si="56"/>
        <v>51.63</v>
      </c>
      <c r="Q726" s="10" t="s">
        <v>8310</v>
      </c>
      <c r="R726" t="s">
        <v>8311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725</v>
      </c>
      <c r="C727" s="3" t="s">
        <v>4833</v>
      </c>
      <c r="D727" s="6">
        <v>20000</v>
      </c>
      <c r="E727" s="8">
        <v>20070</v>
      </c>
      <c r="F727" t="s">
        <v>8215</v>
      </c>
      <c r="G727" t="s">
        <v>8220</v>
      </c>
      <c r="H727" t="s">
        <v>8241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8263</v>
      </c>
      <c r="O727">
        <f t="shared" si="55"/>
        <v>100</v>
      </c>
      <c r="P727">
        <f t="shared" si="56"/>
        <v>143.36000000000001</v>
      </c>
      <c r="Q727" s="10" t="s">
        <v>8310</v>
      </c>
      <c r="R727" t="s">
        <v>8311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726</v>
      </c>
      <c r="C728" s="3" t="s">
        <v>4834</v>
      </c>
      <c r="D728" s="6">
        <v>2500</v>
      </c>
      <c r="E728" s="8">
        <v>2535</v>
      </c>
      <c r="F728" t="s">
        <v>8215</v>
      </c>
      <c r="G728" t="s">
        <v>8220</v>
      </c>
      <c r="H728" t="s">
        <v>8241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8263</v>
      </c>
      <c r="O728">
        <f t="shared" si="55"/>
        <v>101</v>
      </c>
      <c r="P728">
        <f t="shared" si="56"/>
        <v>72.430000000000007</v>
      </c>
      <c r="Q728" s="10" t="s">
        <v>8310</v>
      </c>
      <c r="R728" t="s">
        <v>8311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727</v>
      </c>
      <c r="C729" s="3" t="s">
        <v>4835</v>
      </c>
      <c r="D729" s="6">
        <v>3500</v>
      </c>
      <c r="E729" s="8">
        <v>5443</v>
      </c>
      <c r="F729" t="s">
        <v>8215</v>
      </c>
      <c r="G729" t="s">
        <v>8220</v>
      </c>
      <c r="H729" t="s">
        <v>8241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8263</v>
      </c>
      <c r="O729">
        <f t="shared" si="55"/>
        <v>156</v>
      </c>
      <c r="P729">
        <f t="shared" si="56"/>
        <v>36.53</v>
      </c>
      <c r="Q729" s="10" t="s">
        <v>8310</v>
      </c>
      <c r="R729" t="s">
        <v>8311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728</v>
      </c>
      <c r="C730" s="3" t="s">
        <v>4836</v>
      </c>
      <c r="D730" s="6">
        <v>7500</v>
      </c>
      <c r="E730" s="8">
        <v>7917.45</v>
      </c>
      <c r="F730" t="s">
        <v>8215</v>
      </c>
      <c r="G730" t="s">
        <v>8220</v>
      </c>
      <c r="H730" t="s">
        <v>8241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8263</v>
      </c>
      <c r="O730">
        <f t="shared" si="55"/>
        <v>106</v>
      </c>
      <c r="P730">
        <f t="shared" si="56"/>
        <v>60.9</v>
      </c>
      <c r="Q730" s="10" t="s">
        <v>8310</v>
      </c>
      <c r="R730" t="s">
        <v>8311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729</v>
      </c>
      <c r="C731" s="3" t="s">
        <v>4837</v>
      </c>
      <c r="D731" s="6">
        <v>4000</v>
      </c>
      <c r="E731" s="8">
        <v>5226</v>
      </c>
      <c r="F731" t="s">
        <v>8215</v>
      </c>
      <c r="G731" t="s">
        <v>8220</v>
      </c>
      <c r="H731" t="s">
        <v>8241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8263</v>
      </c>
      <c r="O731">
        <f t="shared" si="55"/>
        <v>131</v>
      </c>
      <c r="P731">
        <f t="shared" si="56"/>
        <v>43.55</v>
      </c>
      <c r="Q731" s="10" t="s">
        <v>8310</v>
      </c>
      <c r="R731" t="s">
        <v>8311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730</v>
      </c>
      <c r="C732" s="3" t="s">
        <v>4838</v>
      </c>
      <c r="D732" s="6">
        <v>20000</v>
      </c>
      <c r="E732" s="8">
        <v>26438</v>
      </c>
      <c r="F732" t="s">
        <v>8215</v>
      </c>
      <c r="G732" t="s">
        <v>8220</v>
      </c>
      <c r="H732" t="s">
        <v>8241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8263</v>
      </c>
      <c r="O732">
        <f t="shared" si="55"/>
        <v>132</v>
      </c>
      <c r="P732">
        <f t="shared" si="56"/>
        <v>99.77</v>
      </c>
      <c r="Q732" s="10" t="s">
        <v>8310</v>
      </c>
      <c r="R732" t="s">
        <v>8311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731</v>
      </c>
      <c r="C733" s="3" t="s">
        <v>4839</v>
      </c>
      <c r="D733" s="6">
        <v>5000</v>
      </c>
      <c r="E733" s="8">
        <v>6300</v>
      </c>
      <c r="F733" t="s">
        <v>8215</v>
      </c>
      <c r="G733" t="s">
        <v>8220</v>
      </c>
      <c r="H733" t="s">
        <v>8241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8263</v>
      </c>
      <c r="O733">
        <f t="shared" si="55"/>
        <v>126</v>
      </c>
      <c r="P733">
        <f t="shared" si="56"/>
        <v>88.73</v>
      </c>
      <c r="Q733" s="10" t="s">
        <v>8310</v>
      </c>
      <c r="R733" t="s">
        <v>8311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732</v>
      </c>
      <c r="C734" s="3" t="s">
        <v>4840</v>
      </c>
      <c r="D734" s="6">
        <v>40</v>
      </c>
      <c r="E734" s="8">
        <v>64</v>
      </c>
      <c r="F734" t="s">
        <v>8215</v>
      </c>
      <c r="G734" t="s">
        <v>8221</v>
      </c>
      <c r="H734" t="s">
        <v>8242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8263</v>
      </c>
      <c r="O734">
        <f t="shared" si="55"/>
        <v>160</v>
      </c>
      <c r="P734">
        <f t="shared" si="56"/>
        <v>4.92</v>
      </c>
      <c r="Q734" s="10" t="s">
        <v>8310</v>
      </c>
      <c r="R734" t="s">
        <v>8311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733</v>
      </c>
      <c r="C735" s="3" t="s">
        <v>4841</v>
      </c>
      <c r="D735" s="6">
        <v>2500</v>
      </c>
      <c r="E735" s="8">
        <v>3012</v>
      </c>
      <c r="F735" t="s">
        <v>8215</v>
      </c>
      <c r="G735" t="s">
        <v>8221</v>
      </c>
      <c r="H735" t="s">
        <v>8242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8263</v>
      </c>
      <c r="O735">
        <f t="shared" si="55"/>
        <v>120</v>
      </c>
      <c r="P735">
        <f t="shared" si="56"/>
        <v>17.82</v>
      </c>
      <c r="Q735" s="10" t="s">
        <v>8310</v>
      </c>
      <c r="R735" t="s">
        <v>8311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734</v>
      </c>
      <c r="C736" s="3" t="s">
        <v>4842</v>
      </c>
      <c r="D736" s="6">
        <v>8500</v>
      </c>
      <c r="E736" s="8">
        <v>10670</v>
      </c>
      <c r="F736" t="s">
        <v>8215</v>
      </c>
      <c r="G736" t="s">
        <v>8225</v>
      </c>
      <c r="H736" t="s">
        <v>8246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8263</v>
      </c>
      <c r="O736">
        <f t="shared" si="55"/>
        <v>126</v>
      </c>
      <c r="P736">
        <f t="shared" si="56"/>
        <v>187.19</v>
      </c>
      <c r="Q736" s="10" t="s">
        <v>8310</v>
      </c>
      <c r="R736" t="s">
        <v>8311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735</v>
      </c>
      <c r="C737" s="3" t="s">
        <v>4843</v>
      </c>
      <c r="D737" s="6">
        <v>47000</v>
      </c>
      <c r="E737" s="8">
        <v>53771</v>
      </c>
      <c r="F737" t="s">
        <v>8215</v>
      </c>
      <c r="G737" t="s">
        <v>8220</v>
      </c>
      <c r="H737" t="s">
        <v>8241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8263</v>
      </c>
      <c r="O737">
        <f t="shared" si="55"/>
        <v>114</v>
      </c>
      <c r="P737">
        <f t="shared" si="56"/>
        <v>234.81</v>
      </c>
      <c r="Q737" s="10" t="s">
        <v>8310</v>
      </c>
      <c r="R737" t="s">
        <v>8311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736</v>
      </c>
      <c r="C738" s="3" t="s">
        <v>4844</v>
      </c>
      <c r="D738" s="6">
        <v>3600</v>
      </c>
      <c r="E738" s="8">
        <v>11345</v>
      </c>
      <c r="F738" t="s">
        <v>8215</v>
      </c>
      <c r="G738" t="s">
        <v>8220</v>
      </c>
      <c r="H738" t="s">
        <v>8241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8263</v>
      </c>
      <c r="O738">
        <f t="shared" si="55"/>
        <v>315</v>
      </c>
      <c r="P738">
        <f t="shared" si="56"/>
        <v>105.05</v>
      </c>
      <c r="Q738" s="10" t="s">
        <v>8310</v>
      </c>
      <c r="R738" t="s">
        <v>8311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737</v>
      </c>
      <c r="C739" s="3" t="s">
        <v>4845</v>
      </c>
      <c r="D739" s="6">
        <v>5000</v>
      </c>
      <c r="E739" s="8">
        <v>6120</v>
      </c>
      <c r="F739" t="s">
        <v>8215</v>
      </c>
      <c r="G739" t="s">
        <v>8220</v>
      </c>
      <c r="H739" t="s">
        <v>8241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8263</v>
      </c>
      <c r="O739">
        <f t="shared" si="55"/>
        <v>122</v>
      </c>
      <c r="P739">
        <f t="shared" si="56"/>
        <v>56.67</v>
      </c>
      <c r="Q739" s="10" t="s">
        <v>8310</v>
      </c>
      <c r="R739" t="s">
        <v>8311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738</v>
      </c>
      <c r="C740" s="3" t="s">
        <v>4846</v>
      </c>
      <c r="D740" s="6">
        <v>1500</v>
      </c>
      <c r="E740" s="8">
        <v>1601</v>
      </c>
      <c r="F740" t="s">
        <v>8215</v>
      </c>
      <c r="G740" t="s">
        <v>8220</v>
      </c>
      <c r="H740" t="s">
        <v>8241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8263</v>
      </c>
      <c r="O740">
        <f t="shared" si="55"/>
        <v>107</v>
      </c>
      <c r="P740">
        <f t="shared" si="56"/>
        <v>39.049999999999997</v>
      </c>
      <c r="Q740" s="10" t="s">
        <v>8310</v>
      </c>
      <c r="R740" t="s">
        <v>8311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739</v>
      </c>
      <c r="C741" s="3" t="s">
        <v>4847</v>
      </c>
      <c r="D741" s="6">
        <v>6000</v>
      </c>
      <c r="E741" s="8">
        <v>9500</v>
      </c>
      <c r="F741" t="s">
        <v>8215</v>
      </c>
      <c r="G741" t="s">
        <v>8220</v>
      </c>
      <c r="H741" t="s">
        <v>8241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8263</v>
      </c>
      <c r="O741">
        <f t="shared" si="55"/>
        <v>158</v>
      </c>
      <c r="P741">
        <f t="shared" si="56"/>
        <v>68.349999999999994</v>
      </c>
      <c r="Q741" s="10" t="s">
        <v>8310</v>
      </c>
      <c r="R741" t="s">
        <v>8311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740</v>
      </c>
      <c r="C742" s="3" t="s">
        <v>4848</v>
      </c>
      <c r="D742" s="6">
        <v>3000</v>
      </c>
      <c r="E742" s="8">
        <v>3222</v>
      </c>
      <c r="F742" t="s">
        <v>8215</v>
      </c>
      <c r="G742" t="s">
        <v>8220</v>
      </c>
      <c r="H742" t="s">
        <v>8241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8263</v>
      </c>
      <c r="O742">
        <f t="shared" si="55"/>
        <v>107</v>
      </c>
      <c r="P742">
        <f t="shared" si="56"/>
        <v>169.58</v>
      </c>
      <c r="Q742" s="10" t="s">
        <v>8310</v>
      </c>
      <c r="R742" t="s">
        <v>8311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741</v>
      </c>
      <c r="C743" s="3" t="s">
        <v>4849</v>
      </c>
      <c r="D743" s="6">
        <v>13000</v>
      </c>
      <c r="E743" s="8">
        <v>13293.8</v>
      </c>
      <c r="F743" t="s">
        <v>8215</v>
      </c>
      <c r="G743" t="s">
        <v>8220</v>
      </c>
      <c r="H743" t="s">
        <v>8241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8263</v>
      </c>
      <c r="O743">
        <f t="shared" si="55"/>
        <v>102</v>
      </c>
      <c r="P743">
        <f t="shared" si="56"/>
        <v>141.41999999999999</v>
      </c>
      <c r="Q743" s="10" t="s">
        <v>8310</v>
      </c>
      <c r="R743" t="s">
        <v>8311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742</v>
      </c>
      <c r="C744" s="3" t="s">
        <v>4850</v>
      </c>
      <c r="D744" s="6">
        <v>1400</v>
      </c>
      <c r="E744" s="8">
        <v>1550</v>
      </c>
      <c r="F744" t="s">
        <v>8215</v>
      </c>
      <c r="G744" t="s">
        <v>8220</v>
      </c>
      <c r="H744" t="s">
        <v>8241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8263</v>
      </c>
      <c r="O744">
        <f t="shared" si="55"/>
        <v>111</v>
      </c>
      <c r="P744">
        <f t="shared" si="56"/>
        <v>67.39</v>
      </c>
      <c r="Q744" s="10" t="s">
        <v>8310</v>
      </c>
      <c r="R744" t="s">
        <v>8311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743</v>
      </c>
      <c r="C745" s="3" t="s">
        <v>4851</v>
      </c>
      <c r="D745" s="6">
        <v>550</v>
      </c>
      <c r="E745" s="8">
        <v>814</v>
      </c>
      <c r="F745" t="s">
        <v>8215</v>
      </c>
      <c r="G745" t="s">
        <v>8220</v>
      </c>
      <c r="H745" t="s">
        <v>8241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8263</v>
      </c>
      <c r="O745">
        <f t="shared" si="55"/>
        <v>148</v>
      </c>
      <c r="P745">
        <f t="shared" si="56"/>
        <v>54.27</v>
      </c>
      <c r="Q745" s="10" t="s">
        <v>8310</v>
      </c>
      <c r="R745" t="s">
        <v>8311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744</v>
      </c>
      <c r="C746" s="3" t="s">
        <v>4852</v>
      </c>
      <c r="D746" s="6">
        <v>5000</v>
      </c>
      <c r="E746" s="8">
        <v>5116</v>
      </c>
      <c r="F746" t="s">
        <v>8215</v>
      </c>
      <c r="G746" t="s">
        <v>8220</v>
      </c>
      <c r="H746" t="s">
        <v>8241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8263</v>
      </c>
      <c r="O746">
        <f t="shared" si="55"/>
        <v>102</v>
      </c>
      <c r="P746">
        <f t="shared" si="56"/>
        <v>82.52</v>
      </c>
      <c r="Q746" s="10" t="s">
        <v>8310</v>
      </c>
      <c r="R746" t="s">
        <v>8311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745</v>
      </c>
      <c r="C747" s="3" t="s">
        <v>4853</v>
      </c>
      <c r="D747" s="6">
        <v>2220</v>
      </c>
      <c r="E747" s="8">
        <v>3976</v>
      </c>
      <c r="F747" t="s">
        <v>8215</v>
      </c>
      <c r="G747" t="s">
        <v>8220</v>
      </c>
      <c r="H747" t="s">
        <v>8241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8263</v>
      </c>
      <c r="O747">
        <f t="shared" si="55"/>
        <v>179</v>
      </c>
      <c r="P747">
        <f t="shared" si="56"/>
        <v>53.73</v>
      </c>
      <c r="Q747" s="10" t="s">
        <v>8310</v>
      </c>
      <c r="R747" t="s">
        <v>8311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746</v>
      </c>
      <c r="C748" s="3" t="s">
        <v>4854</v>
      </c>
      <c r="D748" s="6">
        <v>2987</v>
      </c>
      <c r="E748" s="8">
        <v>3318</v>
      </c>
      <c r="F748" t="s">
        <v>8215</v>
      </c>
      <c r="G748" t="s">
        <v>8220</v>
      </c>
      <c r="H748" t="s">
        <v>8241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8263</v>
      </c>
      <c r="O748">
        <f t="shared" si="55"/>
        <v>111</v>
      </c>
      <c r="P748">
        <f t="shared" si="56"/>
        <v>34.21</v>
      </c>
      <c r="Q748" s="10" t="s">
        <v>8310</v>
      </c>
      <c r="R748" t="s">
        <v>8311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747</v>
      </c>
      <c r="C749" s="3" t="s">
        <v>4855</v>
      </c>
      <c r="D749" s="6">
        <v>7000</v>
      </c>
      <c r="E749" s="8">
        <v>7003</v>
      </c>
      <c r="F749" t="s">
        <v>8215</v>
      </c>
      <c r="G749" t="s">
        <v>8229</v>
      </c>
      <c r="H749" t="s">
        <v>8244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8263</v>
      </c>
      <c r="O749">
        <f t="shared" si="55"/>
        <v>100</v>
      </c>
      <c r="P749">
        <f t="shared" si="56"/>
        <v>127.33</v>
      </c>
      <c r="Q749" s="10" t="s">
        <v>8310</v>
      </c>
      <c r="R749" t="s">
        <v>8311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748</v>
      </c>
      <c r="C750" s="3" t="s">
        <v>4856</v>
      </c>
      <c r="D750" s="6">
        <v>2000</v>
      </c>
      <c r="E750" s="8">
        <v>2005</v>
      </c>
      <c r="F750" t="s">
        <v>8215</v>
      </c>
      <c r="G750" t="s">
        <v>8220</v>
      </c>
      <c r="H750" t="s">
        <v>8241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8263</v>
      </c>
      <c r="O750">
        <f t="shared" si="55"/>
        <v>100</v>
      </c>
      <c r="P750">
        <f t="shared" si="56"/>
        <v>45.57</v>
      </c>
      <c r="Q750" s="10" t="s">
        <v>8310</v>
      </c>
      <c r="R750" t="s">
        <v>8311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749</v>
      </c>
      <c r="C751" s="3" t="s">
        <v>4857</v>
      </c>
      <c r="D751" s="6">
        <v>10000</v>
      </c>
      <c r="E751" s="8">
        <v>10556</v>
      </c>
      <c r="F751" t="s">
        <v>8215</v>
      </c>
      <c r="G751" t="s">
        <v>8220</v>
      </c>
      <c r="H751" t="s">
        <v>8241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8263</v>
      </c>
      <c r="O751">
        <f t="shared" si="55"/>
        <v>106</v>
      </c>
      <c r="P751">
        <f t="shared" si="56"/>
        <v>95.96</v>
      </c>
      <c r="Q751" s="10" t="s">
        <v>8310</v>
      </c>
      <c r="R751" t="s">
        <v>8311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750</v>
      </c>
      <c r="C752" s="3" t="s">
        <v>4858</v>
      </c>
      <c r="D752" s="6">
        <v>4444</v>
      </c>
      <c r="E752" s="8">
        <v>4559</v>
      </c>
      <c r="F752" t="s">
        <v>8215</v>
      </c>
      <c r="G752" t="s">
        <v>8220</v>
      </c>
      <c r="H752" t="s">
        <v>8241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8263</v>
      </c>
      <c r="O752">
        <f t="shared" si="55"/>
        <v>103</v>
      </c>
      <c r="P752">
        <f t="shared" si="56"/>
        <v>77.27</v>
      </c>
      <c r="Q752" s="10" t="s">
        <v>8310</v>
      </c>
      <c r="R752" t="s">
        <v>8311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751</v>
      </c>
      <c r="C753" s="3" t="s">
        <v>4859</v>
      </c>
      <c r="D753" s="6">
        <v>3000</v>
      </c>
      <c r="E753" s="8">
        <v>3555</v>
      </c>
      <c r="F753" t="s">
        <v>8215</v>
      </c>
      <c r="G753" t="s">
        <v>8220</v>
      </c>
      <c r="H753" t="s">
        <v>8241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8263</v>
      </c>
      <c r="O753">
        <f t="shared" si="55"/>
        <v>119</v>
      </c>
      <c r="P753">
        <f t="shared" si="56"/>
        <v>57.34</v>
      </c>
      <c r="Q753" s="10" t="s">
        <v>8310</v>
      </c>
      <c r="R753" t="s">
        <v>8311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752</v>
      </c>
      <c r="C754" s="3" t="s">
        <v>4860</v>
      </c>
      <c r="D754" s="6">
        <v>5000</v>
      </c>
      <c r="E754" s="8">
        <v>5585</v>
      </c>
      <c r="F754" t="s">
        <v>8215</v>
      </c>
      <c r="G754" t="s">
        <v>8222</v>
      </c>
      <c r="H754" t="s">
        <v>8243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8263</v>
      </c>
      <c r="O754">
        <f t="shared" si="55"/>
        <v>112</v>
      </c>
      <c r="P754">
        <f t="shared" si="56"/>
        <v>53.19</v>
      </c>
      <c r="Q754" s="10" t="s">
        <v>8310</v>
      </c>
      <c r="R754" t="s">
        <v>8311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753</v>
      </c>
      <c r="C755" s="3" t="s">
        <v>4861</v>
      </c>
      <c r="D755" s="6">
        <v>10000</v>
      </c>
      <c r="E755" s="8">
        <v>12800</v>
      </c>
      <c r="F755" t="s">
        <v>8215</v>
      </c>
      <c r="G755" t="s">
        <v>8220</v>
      </c>
      <c r="H755" t="s">
        <v>8241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8263</v>
      </c>
      <c r="O755">
        <f t="shared" si="55"/>
        <v>128</v>
      </c>
      <c r="P755">
        <f t="shared" si="56"/>
        <v>492.31</v>
      </c>
      <c r="Q755" s="10" t="s">
        <v>8310</v>
      </c>
      <c r="R755" t="s">
        <v>8311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754</v>
      </c>
      <c r="C756" s="3" t="s">
        <v>4862</v>
      </c>
      <c r="D756" s="6">
        <v>2000</v>
      </c>
      <c r="E756" s="8">
        <v>2075</v>
      </c>
      <c r="F756" t="s">
        <v>8215</v>
      </c>
      <c r="G756" t="s">
        <v>8220</v>
      </c>
      <c r="H756" t="s">
        <v>8241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8263</v>
      </c>
      <c r="O756">
        <f t="shared" si="55"/>
        <v>104</v>
      </c>
      <c r="P756">
        <f t="shared" si="56"/>
        <v>42.35</v>
      </c>
      <c r="Q756" s="10" t="s">
        <v>8310</v>
      </c>
      <c r="R756" t="s">
        <v>8311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755</v>
      </c>
      <c r="C757" s="3" t="s">
        <v>4863</v>
      </c>
      <c r="D757" s="6">
        <v>2500</v>
      </c>
      <c r="E757" s="8">
        <v>2547.69</v>
      </c>
      <c r="F757" t="s">
        <v>8215</v>
      </c>
      <c r="G757" t="s">
        <v>8220</v>
      </c>
      <c r="H757" t="s">
        <v>8241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8263</v>
      </c>
      <c r="O757">
        <f t="shared" si="55"/>
        <v>102</v>
      </c>
      <c r="P757">
        <f t="shared" si="56"/>
        <v>37.47</v>
      </c>
      <c r="Q757" s="10" t="s">
        <v>8310</v>
      </c>
      <c r="R757" t="s">
        <v>8311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756</v>
      </c>
      <c r="C758" s="3" t="s">
        <v>4864</v>
      </c>
      <c r="D758" s="6">
        <v>700</v>
      </c>
      <c r="E758" s="8">
        <v>824</v>
      </c>
      <c r="F758" t="s">
        <v>8215</v>
      </c>
      <c r="G758" t="s">
        <v>8220</v>
      </c>
      <c r="H758" t="s">
        <v>8241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8263</v>
      </c>
      <c r="O758">
        <f t="shared" si="55"/>
        <v>118</v>
      </c>
      <c r="P758">
        <f t="shared" si="56"/>
        <v>37.450000000000003</v>
      </c>
      <c r="Q758" s="10" t="s">
        <v>8310</v>
      </c>
      <c r="R758" t="s">
        <v>8311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757</v>
      </c>
      <c r="C759" s="3" t="s">
        <v>4865</v>
      </c>
      <c r="D759" s="6">
        <v>250</v>
      </c>
      <c r="E759" s="8">
        <v>595</v>
      </c>
      <c r="F759" t="s">
        <v>8215</v>
      </c>
      <c r="G759" t="s">
        <v>8220</v>
      </c>
      <c r="H759" t="s">
        <v>8241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8263</v>
      </c>
      <c r="O759">
        <f t="shared" si="55"/>
        <v>238</v>
      </c>
      <c r="P759">
        <f t="shared" si="56"/>
        <v>33.06</v>
      </c>
      <c r="Q759" s="10" t="s">
        <v>8310</v>
      </c>
      <c r="R759" t="s">
        <v>8311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758</v>
      </c>
      <c r="C760" s="3" t="s">
        <v>4866</v>
      </c>
      <c r="D760" s="6">
        <v>2500</v>
      </c>
      <c r="E760" s="8">
        <v>2550</v>
      </c>
      <c r="F760" t="s">
        <v>8215</v>
      </c>
      <c r="G760" t="s">
        <v>8220</v>
      </c>
      <c r="H760" t="s">
        <v>8241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8263</v>
      </c>
      <c r="O760">
        <f t="shared" si="55"/>
        <v>102</v>
      </c>
      <c r="P760">
        <f t="shared" si="56"/>
        <v>134.21</v>
      </c>
      <c r="Q760" s="10" t="s">
        <v>8310</v>
      </c>
      <c r="R760" t="s">
        <v>8311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759</v>
      </c>
      <c r="C761" s="3" t="s">
        <v>4867</v>
      </c>
      <c r="D761" s="6">
        <v>5000</v>
      </c>
      <c r="E761" s="8">
        <v>5096</v>
      </c>
      <c r="F761" t="s">
        <v>8215</v>
      </c>
      <c r="G761" t="s">
        <v>8221</v>
      </c>
      <c r="H761" t="s">
        <v>8242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8263</v>
      </c>
      <c r="O761">
        <f t="shared" si="55"/>
        <v>102</v>
      </c>
      <c r="P761">
        <f t="shared" si="56"/>
        <v>51.47</v>
      </c>
      <c r="Q761" s="10" t="s">
        <v>8310</v>
      </c>
      <c r="R761" t="s">
        <v>8311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760</v>
      </c>
      <c r="C762" s="3" t="s">
        <v>4868</v>
      </c>
      <c r="D762" s="6">
        <v>2200</v>
      </c>
      <c r="E762" s="8">
        <v>0</v>
      </c>
      <c r="F762" t="s">
        <v>8217</v>
      </c>
      <c r="G762" t="s">
        <v>8220</v>
      </c>
      <c r="H762" t="s">
        <v>8241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8264</v>
      </c>
      <c r="O762">
        <f t="shared" si="55"/>
        <v>0</v>
      </c>
      <c r="P762">
        <f t="shared" si="56"/>
        <v>0</v>
      </c>
      <c r="Q762" s="10" t="s">
        <v>8310</v>
      </c>
      <c r="R762" t="s">
        <v>8312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761</v>
      </c>
      <c r="C763" s="3" t="s">
        <v>4869</v>
      </c>
      <c r="D763" s="6">
        <v>5000</v>
      </c>
      <c r="E763" s="8">
        <v>235</v>
      </c>
      <c r="F763" t="s">
        <v>8217</v>
      </c>
      <c r="G763" t="s">
        <v>8220</v>
      </c>
      <c r="H763" t="s">
        <v>8241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8264</v>
      </c>
      <c r="O763">
        <f t="shared" si="55"/>
        <v>5</v>
      </c>
      <c r="P763">
        <f t="shared" si="56"/>
        <v>39.17</v>
      </c>
      <c r="Q763" s="10" t="s">
        <v>8310</v>
      </c>
      <c r="R763" t="s">
        <v>8312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762</v>
      </c>
      <c r="C764" s="3" t="s">
        <v>4870</v>
      </c>
      <c r="D764" s="6">
        <v>3500</v>
      </c>
      <c r="E764" s="8">
        <v>0</v>
      </c>
      <c r="F764" t="s">
        <v>8217</v>
      </c>
      <c r="G764" t="s">
        <v>8234</v>
      </c>
      <c r="H764" t="s">
        <v>8251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8264</v>
      </c>
      <c r="O764">
        <f t="shared" si="55"/>
        <v>0</v>
      </c>
      <c r="P764">
        <f t="shared" si="56"/>
        <v>0</v>
      </c>
      <c r="Q764" s="10" t="s">
        <v>8310</v>
      </c>
      <c r="R764" t="s">
        <v>8312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763</v>
      </c>
      <c r="C765" s="3" t="s">
        <v>4871</v>
      </c>
      <c r="D765" s="6">
        <v>4290</v>
      </c>
      <c r="E765" s="8">
        <v>5</v>
      </c>
      <c r="F765" t="s">
        <v>8217</v>
      </c>
      <c r="G765" t="s">
        <v>8221</v>
      </c>
      <c r="H765" t="s">
        <v>8242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8264</v>
      </c>
      <c r="O765">
        <f t="shared" si="55"/>
        <v>0</v>
      </c>
      <c r="P765">
        <f t="shared" si="56"/>
        <v>5</v>
      </c>
      <c r="Q765" s="10" t="s">
        <v>8310</v>
      </c>
      <c r="R765" t="s">
        <v>8312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764</v>
      </c>
      <c r="C766" s="3" t="s">
        <v>4872</v>
      </c>
      <c r="D766" s="6">
        <v>5000</v>
      </c>
      <c r="E766" s="8">
        <v>0</v>
      </c>
      <c r="F766" t="s">
        <v>8217</v>
      </c>
      <c r="G766" t="s">
        <v>8220</v>
      </c>
      <c r="H766" t="s">
        <v>8241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8264</v>
      </c>
      <c r="O766">
        <f t="shared" si="55"/>
        <v>0</v>
      </c>
      <c r="P766">
        <f t="shared" si="56"/>
        <v>0</v>
      </c>
      <c r="Q766" s="10" t="s">
        <v>8310</v>
      </c>
      <c r="R766" t="s">
        <v>8312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765</v>
      </c>
      <c r="C767" s="3" t="s">
        <v>4873</v>
      </c>
      <c r="D767" s="6">
        <v>7000</v>
      </c>
      <c r="E767" s="8">
        <v>2521</v>
      </c>
      <c r="F767" t="s">
        <v>8217</v>
      </c>
      <c r="G767" t="s">
        <v>8220</v>
      </c>
      <c r="H767" t="s">
        <v>8241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8264</v>
      </c>
      <c r="O767">
        <f t="shared" si="55"/>
        <v>36</v>
      </c>
      <c r="P767">
        <f t="shared" si="56"/>
        <v>57.3</v>
      </c>
      <c r="Q767" s="10" t="s">
        <v>8310</v>
      </c>
      <c r="R767" t="s">
        <v>8312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766</v>
      </c>
      <c r="C768" s="3" t="s">
        <v>4874</v>
      </c>
      <c r="D768" s="6">
        <v>4000</v>
      </c>
      <c r="E768" s="8">
        <v>0</v>
      </c>
      <c r="F768" t="s">
        <v>8217</v>
      </c>
      <c r="G768" t="s">
        <v>8225</v>
      </c>
      <c r="H768" t="s">
        <v>8246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8264</v>
      </c>
      <c r="O768">
        <f t="shared" si="55"/>
        <v>0</v>
      </c>
      <c r="P768">
        <f t="shared" si="56"/>
        <v>0</v>
      </c>
      <c r="Q768" s="10" t="s">
        <v>8310</v>
      </c>
      <c r="R768" t="s">
        <v>8312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767</v>
      </c>
      <c r="C769" s="3" t="s">
        <v>4875</v>
      </c>
      <c r="D769" s="6">
        <v>5000</v>
      </c>
      <c r="E769" s="8">
        <v>177</v>
      </c>
      <c r="F769" t="s">
        <v>8217</v>
      </c>
      <c r="G769" t="s">
        <v>8220</v>
      </c>
      <c r="H769" t="s">
        <v>8241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8264</v>
      </c>
      <c r="O769">
        <f t="shared" si="55"/>
        <v>4</v>
      </c>
      <c r="P769">
        <f t="shared" si="56"/>
        <v>59</v>
      </c>
      <c r="Q769" s="10" t="s">
        <v>8310</v>
      </c>
      <c r="R769" t="s">
        <v>8312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768</v>
      </c>
      <c r="C770" s="3" t="s">
        <v>4876</v>
      </c>
      <c r="D770" s="6">
        <v>2500</v>
      </c>
      <c r="E770" s="8">
        <v>0</v>
      </c>
      <c r="F770" t="s">
        <v>8217</v>
      </c>
      <c r="G770" t="s">
        <v>8220</v>
      </c>
      <c r="H770" t="s">
        <v>8241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8264</v>
      </c>
      <c r="O770">
        <f t="shared" ref="O770:O833" si="60">ROUND(E770/D770*100,0)</f>
        <v>0</v>
      </c>
      <c r="P770">
        <f t="shared" si="56"/>
        <v>0</v>
      </c>
      <c r="Q770" s="10" t="s">
        <v>8310</v>
      </c>
      <c r="R770" t="s">
        <v>8312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769</v>
      </c>
      <c r="C771" s="3" t="s">
        <v>4877</v>
      </c>
      <c r="D771" s="6">
        <v>4000</v>
      </c>
      <c r="E771" s="8">
        <v>1656</v>
      </c>
      <c r="F771" t="s">
        <v>8217</v>
      </c>
      <c r="G771" t="s">
        <v>8220</v>
      </c>
      <c r="H771" t="s">
        <v>8241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8264</v>
      </c>
      <c r="O771">
        <f t="shared" si="60"/>
        <v>41</v>
      </c>
      <c r="P771">
        <f t="shared" ref="P771:P834" si="61">IFERROR(ROUND(E771/L771,2),0)</f>
        <v>31.85</v>
      </c>
      <c r="Q771" s="10" t="s">
        <v>8310</v>
      </c>
      <c r="R771" t="s">
        <v>8312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770</v>
      </c>
      <c r="C772" s="3" t="s">
        <v>4878</v>
      </c>
      <c r="D772" s="6">
        <v>17500</v>
      </c>
      <c r="E772" s="8">
        <v>0</v>
      </c>
      <c r="F772" t="s">
        <v>8217</v>
      </c>
      <c r="G772" t="s">
        <v>8220</v>
      </c>
      <c r="H772" t="s">
        <v>8241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8264</v>
      </c>
      <c r="O772">
        <f t="shared" si="60"/>
        <v>0</v>
      </c>
      <c r="P772">
        <f t="shared" si="61"/>
        <v>0</v>
      </c>
      <c r="Q772" s="10" t="s">
        <v>8310</v>
      </c>
      <c r="R772" t="s">
        <v>8312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771</v>
      </c>
      <c r="C773" s="3" t="s">
        <v>4879</v>
      </c>
      <c r="D773" s="6">
        <v>38000</v>
      </c>
      <c r="E773" s="8">
        <v>10</v>
      </c>
      <c r="F773" t="s">
        <v>8217</v>
      </c>
      <c r="G773" t="s">
        <v>8220</v>
      </c>
      <c r="H773" t="s">
        <v>8241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8264</v>
      </c>
      <c r="O773">
        <f t="shared" si="60"/>
        <v>0</v>
      </c>
      <c r="P773">
        <f t="shared" si="61"/>
        <v>10</v>
      </c>
      <c r="Q773" s="10" t="s">
        <v>8310</v>
      </c>
      <c r="R773" t="s">
        <v>8312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772</v>
      </c>
      <c r="C774" s="3" t="s">
        <v>4880</v>
      </c>
      <c r="D774" s="6">
        <v>1500</v>
      </c>
      <c r="E774" s="8">
        <v>50</v>
      </c>
      <c r="F774" t="s">
        <v>8217</v>
      </c>
      <c r="G774" t="s">
        <v>8220</v>
      </c>
      <c r="H774" t="s">
        <v>8241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8264</v>
      </c>
      <c r="O774">
        <f t="shared" si="60"/>
        <v>3</v>
      </c>
      <c r="P774">
        <f t="shared" si="61"/>
        <v>50</v>
      </c>
      <c r="Q774" s="10" t="s">
        <v>8310</v>
      </c>
      <c r="R774" t="s">
        <v>8312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773</v>
      </c>
      <c r="C775" s="3" t="s">
        <v>4881</v>
      </c>
      <c r="D775" s="6">
        <v>3759</v>
      </c>
      <c r="E775" s="8">
        <v>32</v>
      </c>
      <c r="F775" t="s">
        <v>8217</v>
      </c>
      <c r="G775" t="s">
        <v>8221</v>
      </c>
      <c r="H775" t="s">
        <v>8242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8264</v>
      </c>
      <c r="O775">
        <f t="shared" si="60"/>
        <v>1</v>
      </c>
      <c r="P775">
        <f t="shared" si="61"/>
        <v>16</v>
      </c>
      <c r="Q775" s="10" t="s">
        <v>8310</v>
      </c>
      <c r="R775" t="s">
        <v>8312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774</v>
      </c>
      <c r="C776" s="3" t="s">
        <v>4882</v>
      </c>
      <c r="D776" s="6">
        <v>500</v>
      </c>
      <c r="E776" s="8">
        <v>351</v>
      </c>
      <c r="F776" t="s">
        <v>8217</v>
      </c>
      <c r="G776" t="s">
        <v>8220</v>
      </c>
      <c r="H776" t="s">
        <v>8241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8264</v>
      </c>
      <c r="O776">
        <f t="shared" si="60"/>
        <v>70</v>
      </c>
      <c r="P776">
        <f t="shared" si="61"/>
        <v>39</v>
      </c>
      <c r="Q776" s="10" t="s">
        <v>8310</v>
      </c>
      <c r="R776" t="s">
        <v>8312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775</v>
      </c>
      <c r="C777" s="3" t="s">
        <v>4883</v>
      </c>
      <c r="D777" s="6">
        <v>10000</v>
      </c>
      <c r="E777" s="8">
        <v>170</v>
      </c>
      <c r="F777" t="s">
        <v>8217</v>
      </c>
      <c r="G777" t="s">
        <v>8220</v>
      </c>
      <c r="H777" t="s">
        <v>8241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8264</v>
      </c>
      <c r="O777">
        <f t="shared" si="60"/>
        <v>2</v>
      </c>
      <c r="P777">
        <f t="shared" si="61"/>
        <v>34</v>
      </c>
      <c r="Q777" s="10" t="s">
        <v>8310</v>
      </c>
      <c r="R777" t="s">
        <v>8312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776</v>
      </c>
      <c r="C778" s="3" t="s">
        <v>4884</v>
      </c>
      <c r="D778" s="6">
        <v>7000</v>
      </c>
      <c r="E778" s="8">
        <v>3598</v>
      </c>
      <c r="F778" t="s">
        <v>8217</v>
      </c>
      <c r="G778" t="s">
        <v>8220</v>
      </c>
      <c r="H778" t="s">
        <v>8241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8264</v>
      </c>
      <c r="O778">
        <f t="shared" si="60"/>
        <v>51</v>
      </c>
      <c r="P778">
        <f t="shared" si="61"/>
        <v>63.12</v>
      </c>
      <c r="Q778" s="10" t="s">
        <v>8310</v>
      </c>
      <c r="R778" t="s">
        <v>8312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777</v>
      </c>
      <c r="C779" s="3" t="s">
        <v>4885</v>
      </c>
      <c r="D779" s="6">
        <v>3000</v>
      </c>
      <c r="E779" s="8">
        <v>21</v>
      </c>
      <c r="F779" t="s">
        <v>8217</v>
      </c>
      <c r="G779" t="s">
        <v>8220</v>
      </c>
      <c r="H779" t="s">
        <v>8241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8264</v>
      </c>
      <c r="O779">
        <f t="shared" si="60"/>
        <v>1</v>
      </c>
      <c r="P779">
        <f t="shared" si="61"/>
        <v>7</v>
      </c>
      <c r="Q779" s="10" t="s">
        <v>8310</v>
      </c>
      <c r="R779" t="s">
        <v>8312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778</v>
      </c>
      <c r="C780" s="3" t="s">
        <v>4886</v>
      </c>
      <c r="D780" s="6">
        <v>500</v>
      </c>
      <c r="E780" s="8">
        <v>2</v>
      </c>
      <c r="F780" t="s">
        <v>8217</v>
      </c>
      <c r="G780" t="s">
        <v>8220</v>
      </c>
      <c r="H780" t="s">
        <v>8241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8264</v>
      </c>
      <c r="O780">
        <f t="shared" si="60"/>
        <v>0</v>
      </c>
      <c r="P780">
        <f t="shared" si="61"/>
        <v>2</v>
      </c>
      <c r="Q780" s="10" t="s">
        <v>8310</v>
      </c>
      <c r="R780" t="s">
        <v>8312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779</v>
      </c>
      <c r="C781" s="3" t="s">
        <v>4887</v>
      </c>
      <c r="D781" s="6">
        <v>15000</v>
      </c>
      <c r="E781" s="8">
        <v>400</v>
      </c>
      <c r="F781" t="s">
        <v>8217</v>
      </c>
      <c r="G781" t="s">
        <v>8220</v>
      </c>
      <c r="H781" t="s">
        <v>8241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8264</v>
      </c>
      <c r="O781">
        <f t="shared" si="60"/>
        <v>3</v>
      </c>
      <c r="P781">
        <f t="shared" si="61"/>
        <v>66.67</v>
      </c>
      <c r="Q781" s="10" t="s">
        <v>8310</v>
      </c>
      <c r="R781" t="s">
        <v>8312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780</v>
      </c>
      <c r="C782" s="3" t="s">
        <v>4888</v>
      </c>
      <c r="D782" s="6">
        <v>1000</v>
      </c>
      <c r="E782" s="8">
        <v>1040</v>
      </c>
      <c r="F782" t="s">
        <v>8215</v>
      </c>
      <c r="G782" t="s">
        <v>8220</v>
      </c>
      <c r="H782" t="s">
        <v>8241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8265</v>
      </c>
      <c r="O782">
        <f t="shared" si="60"/>
        <v>104</v>
      </c>
      <c r="P782">
        <f t="shared" si="61"/>
        <v>38.520000000000003</v>
      </c>
      <c r="Q782" s="10" t="s">
        <v>8313</v>
      </c>
      <c r="R782" t="s">
        <v>8314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781</v>
      </c>
      <c r="C783" s="3" t="s">
        <v>4889</v>
      </c>
      <c r="D783" s="6">
        <v>800</v>
      </c>
      <c r="E783" s="8">
        <v>1065.23</v>
      </c>
      <c r="F783" t="s">
        <v>8215</v>
      </c>
      <c r="G783" t="s">
        <v>8220</v>
      </c>
      <c r="H783" t="s">
        <v>8241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8265</v>
      </c>
      <c r="O783">
        <f t="shared" si="60"/>
        <v>133</v>
      </c>
      <c r="P783">
        <f t="shared" si="61"/>
        <v>42.61</v>
      </c>
      <c r="Q783" s="10" t="s">
        <v>8313</v>
      </c>
      <c r="R783" t="s">
        <v>8314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782</v>
      </c>
      <c r="C784" s="3" t="s">
        <v>4890</v>
      </c>
      <c r="D784" s="6">
        <v>700</v>
      </c>
      <c r="E784" s="8">
        <v>700</v>
      </c>
      <c r="F784" t="s">
        <v>8215</v>
      </c>
      <c r="G784" t="s">
        <v>8220</v>
      </c>
      <c r="H784" t="s">
        <v>8241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8265</v>
      </c>
      <c r="O784">
        <f t="shared" si="60"/>
        <v>100</v>
      </c>
      <c r="P784">
        <f t="shared" si="61"/>
        <v>50</v>
      </c>
      <c r="Q784" s="10" t="s">
        <v>8313</v>
      </c>
      <c r="R784" t="s">
        <v>8314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783</v>
      </c>
      <c r="C785" s="3" t="s">
        <v>4891</v>
      </c>
      <c r="D785" s="6">
        <v>1500</v>
      </c>
      <c r="E785" s="8">
        <v>2222</v>
      </c>
      <c r="F785" t="s">
        <v>8215</v>
      </c>
      <c r="G785" t="s">
        <v>8220</v>
      </c>
      <c r="H785" t="s">
        <v>8241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8265</v>
      </c>
      <c r="O785">
        <f t="shared" si="60"/>
        <v>148</v>
      </c>
      <c r="P785">
        <f t="shared" si="61"/>
        <v>63.49</v>
      </c>
      <c r="Q785" s="10" t="s">
        <v>8313</v>
      </c>
      <c r="R785" t="s">
        <v>8314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784</v>
      </c>
      <c r="C786" s="3" t="s">
        <v>4892</v>
      </c>
      <c r="D786" s="6">
        <v>1000</v>
      </c>
      <c r="E786" s="8">
        <v>1025</v>
      </c>
      <c r="F786" t="s">
        <v>8215</v>
      </c>
      <c r="G786" t="s">
        <v>8220</v>
      </c>
      <c r="H786" t="s">
        <v>8241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8265</v>
      </c>
      <c r="O786">
        <f t="shared" si="60"/>
        <v>103</v>
      </c>
      <c r="P786">
        <f t="shared" si="61"/>
        <v>102.5</v>
      </c>
      <c r="Q786" s="10" t="s">
        <v>8313</v>
      </c>
      <c r="R786" t="s">
        <v>8314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785</v>
      </c>
      <c r="C787" s="3" t="s">
        <v>4893</v>
      </c>
      <c r="D787" s="6">
        <v>500</v>
      </c>
      <c r="E787" s="8">
        <v>903.14</v>
      </c>
      <c r="F787" t="s">
        <v>8215</v>
      </c>
      <c r="G787" t="s">
        <v>8220</v>
      </c>
      <c r="H787" t="s">
        <v>8241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8265</v>
      </c>
      <c r="O787">
        <f t="shared" si="60"/>
        <v>181</v>
      </c>
      <c r="P787">
        <f t="shared" si="61"/>
        <v>31.14</v>
      </c>
      <c r="Q787" s="10" t="s">
        <v>8313</v>
      </c>
      <c r="R787" t="s">
        <v>8314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786</v>
      </c>
      <c r="C788" s="3" t="s">
        <v>4894</v>
      </c>
      <c r="D788" s="6">
        <v>5000</v>
      </c>
      <c r="E788" s="8">
        <v>7140</v>
      </c>
      <c r="F788" t="s">
        <v>8215</v>
      </c>
      <c r="G788" t="s">
        <v>8220</v>
      </c>
      <c r="H788" t="s">
        <v>8241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8265</v>
      </c>
      <c r="O788">
        <f t="shared" si="60"/>
        <v>143</v>
      </c>
      <c r="P788">
        <f t="shared" si="61"/>
        <v>162.27000000000001</v>
      </c>
      <c r="Q788" s="10" t="s">
        <v>8313</v>
      </c>
      <c r="R788" t="s">
        <v>8314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787</v>
      </c>
      <c r="C789" s="3" t="s">
        <v>4895</v>
      </c>
      <c r="D789" s="6">
        <v>1200</v>
      </c>
      <c r="E789" s="8">
        <v>1370</v>
      </c>
      <c r="F789" t="s">
        <v>8215</v>
      </c>
      <c r="G789" t="s">
        <v>8220</v>
      </c>
      <c r="H789" t="s">
        <v>8241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8265</v>
      </c>
      <c r="O789">
        <f t="shared" si="60"/>
        <v>114</v>
      </c>
      <c r="P789">
        <f t="shared" si="61"/>
        <v>80.59</v>
      </c>
      <c r="Q789" s="10" t="s">
        <v>8313</v>
      </c>
      <c r="R789" t="s">
        <v>8314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788</v>
      </c>
      <c r="C790" s="3" t="s">
        <v>4896</v>
      </c>
      <c r="D790" s="6">
        <v>1000</v>
      </c>
      <c r="E790" s="8">
        <v>2035.05</v>
      </c>
      <c r="F790" t="s">
        <v>8215</v>
      </c>
      <c r="G790" t="s">
        <v>8220</v>
      </c>
      <c r="H790" t="s">
        <v>8241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8265</v>
      </c>
      <c r="O790">
        <f t="shared" si="60"/>
        <v>204</v>
      </c>
      <c r="P790">
        <f t="shared" si="61"/>
        <v>59.85</v>
      </c>
      <c r="Q790" s="10" t="s">
        <v>8313</v>
      </c>
      <c r="R790" t="s">
        <v>8314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789</v>
      </c>
      <c r="C791" s="3" t="s">
        <v>4897</v>
      </c>
      <c r="D791" s="6">
        <v>1700</v>
      </c>
      <c r="E791" s="8">
        <v>1860</v>
      </c>
      <c r="F791" t="s">
        <v>8215</v>
      </c>
      <c r="G791" t="s">
        <v>8220</v>
      </c>
      <c r="H791" t="s">
        <v>8241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8265</v>
      </c>
      <c r="O791">
        <f t="shared" si="60"/>
        <v>109</v>
      </c>
      <c r="P791">
        <f t="shared" si="61"/>
        <v>132.86000000000001</v>
      </c>
      <c r="Q791" s="10" t="s">
        <v>8313</v>
      </c>
      <c r="R791" t="s">
        <v>8314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790</v>
      </c>
      <c r="C792" s="3" t="s">
        <v>4898</v>
      </c>
      <c r="D792" s="6">
        <v>10000</v>
      </c>
      <c r="E792" s="8">
        <v>14437.46</v>
      </c>
      <c r="F792" t="s">
        <v>8215</v>
      </c>
      <c r="G792" t="s">
        <v>8220</v>
      </c>
      <c r="H792" t="s">
        <v>8241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8265</v>
      </c>
      <c r="O792">
        <f t="shared" si="60"/>
        <v>144</v>
      </c>
      <c r="P792">
        <f t="shared" si="61"/>
        <v>92.55</v>
      </c>
      <c r="Q792" s="10" t="s">
        <v>8313</v>
      </c>
      <c r="R792" t="s">
        <v>8314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791</v>
      </c>
      <c r="C793" s="3" t="s">
        <v>4899</v>
      </c>
      <c r="D793" s="6">
        <v>7500</v>
      </c>
      <c r="E793" s="8">
        <v>7790</v>
      </c>
      <c r="F793" t="s">
        <v>8215</v>
      </c>
      <c r="G793" t="s">
        <v>8220</v>
      </c>
      <c r="H793" t="s">
        <v>8241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8265</v>
      </c>
      <c r="O793">
        <f t="shared" si="60"/>
        <v>104</v>
      </c>
      <c r="P793">
        <f t="shared" si="61"/>
        <v>60.86</v>
      </c>
      <c r="Q793" s="10" t="s">
        <v>8313</v>
      </c>
      <c r="R793" t="s">
        <v>8314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792</v>
      </c>
      <c r="C794" s="3" t="s">
        <v>4900</v>
      </c>
      <c r="D794" s="6">
        <v>2500</v>
      </c>
      <c r="E794" s="8">
        <v>2511.11</v>
      </c>
      <c r="F794" t="s">
        <v>8215</v>
      </c>
      <c r="G794" t="s">
        <v>8220</v>
      </c>
      <c r="H794" t="s">
        <v>8241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8265</v>
      </c>
      <c r="O794">
        <f t="shared" si="60"/>
        <v>100</v>
      </c>
      <c r="P794">
        <f t="shared" si="61"/>
        <v>41.85</v>
      </c>
      <c r="Q794" s="10" t="s">
        <v>8313</v>
      </c>
      <c r="R794" t="s">
        <v>8314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793</v>
      </c>
      <c r="C795" s="3" t="s">
        <v>4901</v>
      </c>
      <c r="D795" s="6">
        <v>2750</v>
      </c>
      <c r="E795" s="8">
        <v>2826.43</v>
      </c>
      <c r="F795" t="s">
        <v>8215</v>
      </c>
      <c r="G795" t="s">
        <v>8220</v>
      </c>
      <c r="H795" t="s">
        <v>8241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8265</v>
      </c>
      <c r="O795">
        <f t="shared" si="60"/>
        <v>103</v>
      </c>
      <c r="P795">
        <f t="shared" si="61"/>
        <v>88.33</v>
      </c>
      <c r="Q795" s="10" t="s">
        <v>8313</v>
      </c>
      <c r="R795" t="s">
        <v>8314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794</v>
      </c>
      <c r="C796" s="3" t="s">
        <v>4902</v>
      </c>
      <c r="D796" s="6">
        <v>8000</v>
      </c>
      <c r="E796" s="8">
        <v>8425</v>
      </c>
      <c r="F796" t="s">
        <v>8215</v>
      </c>
      <c r="G796" t="s">
        <v>8220</v>
      </c>
      <c r="H796" t="s">
        <v>8241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8265</v>
      </c>
      <c r="O796">
        <f t="shared" si="60"/>
        <v>105</v>
      </c>
      <c r="P796">
        <f t="shared" si="61"/>
        <v>158.96</v>
      </c>
      <c r="Q796" s="10" t="s">
        <v>8313</v>
      </c>
      <c r="R796" t="s">
        <v>8314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795</v>
      </c>
      <c r="C797" s="3" t="s">
        <v>4903</v>
      </c>
      <c r="D797" s="6">
        <v>14000</v>
      </c>
      <c r="E797" s="8">
        <v>15650</v>
      </c>
      <c r="F797" t="s">
        <v>8215</v>
      </c>
      <c r="G797" t="s">
        <v>8220</v>
      </c>
      <c r="H797" t="s">
        <v>8241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8265</v>
      </c>
      <c r="O797">
        <f t="shared" si="60"/>
        <v>112</v>
      </c>
      <c r="P797">
        <f t="shared" si="61"/>
        <v>85.05</v>
      </c>
      <c r="Q797" s="10" t="s">
        <v>8313</v>
      </c>
      <c r="R797" t="s">
        <v>8314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796</v>
      </c>
      <c r="C798" s="3" t="s">
        <v>4904</v>
      </c>
      <c r="D798" s="6">
        <v>10000</v>
      </c>
      <c r="E798" s="8">
        <v>10135</v>
      </c>
      <c r="F798" t="s">
        <v>8215</v>
      </c>
      <c r="G798" t="s">
        <v>8220</v>
      </c>
      <c r="H798" t="s">
        <v>8241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8265</v>
      </c>
      <c r="O798">
        <f t="shared" si="60"/>
        <v>101</v>
      </c>
      <c r="P798">
        <f t="shared" si="61"/>
        <v>112.61</v>
      </c>
      <c r="Q798" s="10" t="s">
        <v>8313</v>
      </c>
      <c r="R798" t="s">
        <v>8314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797</v>
      </c>
      <c r="C799" s="3" t="s">
        <v>4905</v>
      </c>
      <c r="D799" s="6">
        <v>3000</v>
      </c>
      <c r="E799" s="8">
        <v>3226</v>
      </c>
      <c r="F799" t="s">
        <v>8215</v>
      </c>
      <c r="G799" t="s">
        <v>8220</v>
      </c>
      <c r="H799" t="s">
        <v>8241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8265</v>
      </c>
      <c r="O799">
        <f t="shared" si="60"/>
        <v>108</v>
      </c>
      <c r="P799">
        <f t="shared" si="61"/>
        <v>45.44</v>
      </c>
      <c r="Q799" s="10" t="s">
        <v>8313</v>
      </c>
      <c r="R799" t="s">
        <v>8314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798</v>
      </c>
      <c r="C800" s="3" t="s">
        <v>4906</v>
      </c>
      <c r="D800" s="6">
        <v>3500</v>
      </c>
      <c r="E800" s="8">
        <v>4021</v>
      </c>
      <c r="F800" t="s">
        <v>8215</v>
      </c>
      <c r="G800" t="s">
        <v>8220</v>
      </c>
      <c r="H800" t="s">
        <v>8241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8265</v>
      </c>
      <c r="O800">
        <f t="shared" si="60"/>
        <v>115</v>
      </c>
      <c r="P800">
        <f t="shared" si="61"/>
        <v>46.22</v>
      </c>
      <c r="Q800" s="10" t="s">
        <v>8313</v>
      </c>
      <c r="R800" t="s">
        <v>8314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799</v>
      </c>
      <c r="C801" s="3" t="s">
        <v>4907</v>
      </c>
      <c r="D801" s="6">
        <v>5000</v>
      </c>
      <c r="E801" s="8">
        <v>5001</v>
      </c>
      <c r="F801" t="s">
        <v>8215</v>
      </c>
      <c r="G801" t="s">
        <v>8220</v>
      </c>
      <c r="H801" t="s">
        <v>8241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8265</v>
      </c>
      <c r="O801">
        <f t="shared" si="60"/>
        <v>100</v>
      </c>
      <c r="P801">
        <f t="shared" si="61"/>
        <v>178.61</v>
      </c>
      <c r="Q801" s="10" t="s">
        <v>8313</v>
      </c>
      <c r="R801" t="s">
        <v>8314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800</v>
      </c>
      <c r="C802" s="3" t="s">
        <v>4908</v>
      </c>
      <c r="D802" s="6">
        <v>1500</v>
      </c>
      <c r="E802" s="8">
        <v>2282</v>
      </c>
      <c r="F802" t="s">
        <v>8215</v>
      </c>
      <c r="G802" t="s">
        <v>8221</v>
      </c>
      <c r="H802" t="s">
        <v>8242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8265</v>
      </c>
      <c r="O802">
        <f t="shared" si="60"/>
        <v>152</v>
      </c>
      <c r="P802">
        <f t="shared" si="61"/>
        <v>40.75</v>
      </c>
      <c r="Q802" s="10" t="s">
        <v>8313</v>
      </c>
      <c r="R802" t="s">
        <v>8314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801</v>
      </c>
      <c r="C803" s="3" t="s">
        <v>4909</v>
      </c>
      <c r="D803" s="6">
        <v>2000</v>
      </c>
      <c r="E803" s="8">
        <v>2230.4299999999998</v>
      </c>
      <c r="F803" t="s">
        <v>8215</v>
      </c>
      <c r="G803" t="s">
        <v>8220</v>
      </c>
      <c r="H803" t="s">
        <v>8241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8265</v>
      </c>
      <c r="O803">
        <f t="shared" si="60"/>
        <v>112</v>
      </c>
      <c r="P803">
        <f t="shared" si="61"/>
        <v>43.73</v>
      </c>
      <c r="Q803" s="10" t="s">
        <v>8313</v>
      </c>
      <c r="R803" t="s">
        <v>8314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802</v>
      </c>
      <c r="C804" s="3" t="s">
        <v>4910</v>
      </c>
      <c r="D804" s="6">
        <v>6000</v>
      </c>
      <c r="E804" s="8">
        <v>6080</v>
      </c>
      <c r="F804" t="s">
        <v>8215</v>
      </c>
      <c r="G804" t="s">
        <v>8220</v>
      </c>
      <c r="H804" t="s">
        <v>8241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8265</v>
      </c>
      <c r="O804">
        <f t="shared" si="60"/>
        <v>101</v>
      </c>
      <c r="P804">
        <f t="shared" si="61"/>
        <v>81.069999999999993</v>
      </c>
      <c r="Q804" s="10" t="s">
        <v>8313</v>
      </c>
      <c r="R804" t="s">
        <v>8314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803</v>
      </c>
      <c r="C805" s="3" t="s">
        <v>4911</v>
      </c>
      <c r="D805" s="6">
        <v>2300</v>
      </c>
      <c r="E805" s="8">
        <v>2835</v>
      </c>
      <c r="F805" t="s">
        <v>8215</v>
      </c>
      <c r="G805" t="s">
        <v>8220</v>
      </c>
      <c r="H805" t="s">
        <v>8241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8265</v>
      </c>
      <c r="O805">
        <f t="shared" si="60"/>
        <v>123</v>
      </c>
      <c r="P805">
        <f t="shared" si="61"/>
        <v>74.61</v>
      </c>
      <c r="Q805" s="10" t="s">
        <v>8313</v>
      </c>
      <c r="R805" t="s">
        <v>8314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804</v>
      </c>
      <c r="C806" s="3" t="s">
        <v>4912</v>
      </c>
      <c r="D806" s="6">
        <v>5500</v>
      </c>
      <c r="E806" s="8">
        <v>5500</v>
      </c>
      <c r="F806" t="s">
        <v>8215</v>
      </c>
      <c r="G806" t="s">
        <v>8220</v>
      </c>
      <c r="H806" t="s">
        <v>8241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8265</v>
      </c>
      <c r="O806">
        <f t="shared" si="60"/>
        <v>100</v>
      </c>
      <c r="P806">
        <f t="shared" si="61"/>
        <v>305.56</v>
      </c>
      <c r="Q806" s="10" t="s">
        <v>8313</v>
      </c>
      <c r="R806" t="s">
        <v>8314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805</v>
      </c>
      <c r="C807" s="3" t="s">
        <v>4913</v>
      </c>
      <c r="D807" s="6">
        <v>3000</v>
      </c>
      <c r="E807" s="8">
        <v>3150</v>
      </c>
      <c r="F807" t="s">
        <v>8215</v>
      </c>
      <c r="G807" t="s">
        <v>8220</v>
      </c>
      <c r="H807" t="s">
        <v>8241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8265</v>
      </c>
      <c r="O807">
        <f t="shared" si="60"/>
        <v>105</v>
      </c>
      <c r="P807">
        <f t="shared" si="61"/>
        <v>58.33</v>
      </c>
      <c r="Q807" s="10" t="s">
        <v>8313</v>
      </c>
      <c r="R807" t="s">
        <v>8314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806</v>
      </c>
      <c r="C808" s="3" t="s">
        <v>4914</v>
      </c>
      <c r="D808" s="6">
        <v>8000</v>
      </c>
      <c r="E808" s="8">
        <v>8355</v>
      </c>
      <c r="F808" t="s">
        <v>8215</v>
      </c>
      <c r="G808" t="s">
        <v>8220</v>
      </c>
      <c r="H808" t="s">
        <v>8241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8265</v>
      </c>
      <c r="O808">
        <f t="shared" si="60"/>
        <v>104</v>
      </c>
      <c r="P808">
        <f t="shared" si="61"/>
        <v>117.68</v>
      </c>
      <c r="Q808" s="10" t="s">
        <v>8313</v>
      </c>
      <c r="R808" t="s">
        <v>8314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807</v>
      </c>
      <c r="C809" s="3" t="s">
        <v>4915</v>
      </c>
      <c r="D809" s="6">
        <v>4000</v>
      </c>
      <c r="E809" s="8">
        <v>4205</v>
      </c>
      <c r="F809" t="s">
        <v>8215</v>
      </c>
      <c r="G809" t="s">
        <v>8220</v>
      </c>
      <c r="H809" t="s">
        <v>8241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8265</v>
      </c>
      <c r="O809">
        <f t="shared" si="60"/>
        <v>105</v>
      </c>
      <c r="P809">
        <f t="shared" si="61"/>
        <v>73.77</v>
      </c>
      <c r="Q809" s="10" t="s">
        <v>8313</v>
      </c>
      <c r="R809" t="s">
        <v>8314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808</v>
      </c>
      <c r="C810" s="3" t="s">
        <v>4916</v>
      </c>
      <c r="D810" s="6">
        <v>4500</v>
      </c>
      <c r="E810" s="8">
        <v>4500</v>
      </c>
      <c r="F810" t="s">
        <v>8215</v>
      </c>
      <c r="G810" t="s">
        <v>8225</v>
      </c>
      <c r="H810" t="s">
        <v>8246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8265</v>
      </c>
      <c r="O810">
        <f t="shared" si="60"/>
        <v>100</v>
      </c>
      <c r="P810">
        <f t="shared" si="61"/>
        <v>104.65</v>
      </c>
      <c r="Q810" s="10" t="s">
        <v>8313</v>
      </c>
      <c r="R810" t="s">
        <v>8314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809</v>
      </c>
      <c r="C811" s="3" t="s">
        <v>4917</v>
      </c>
      <c r="D811" s="6">
        <v>4000</v>
      </c>
      <c r="E811" s="8">
        <v>4151</v>
      </c>
      <c r="F811" t="s">
        <v>8215</v>
      </c>
      <c r="G811" t="s">
        <v>8220</v>
      </c>
      <c r="H811" t="s">
        <v>8241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8265</v>
      </c>
      <c r="O811">
        <f t="shared" si="60"/>
        <v>104</v>
      </c>
      <c r="P811">
        <f t="shared" si="61"/>
        <v>79.83</v>
      </c>
      <c r="Q811" s="10" t="s">
        <v>8313</v>
      </c>
      <c r="R811" t="s">
        <v>8314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810</v>
      </c>
      <c r="C812" s="3" t="s">
        <v>4918</v>
      </c>
      <c r="D812" s="6">
        <v>1500</v>
      </c>
      <c r="E812" s="8">
        <v>1575</v>
      </c>
      <c r="F812" t="s">
        <v>8215</v>
      </c>
      <c r="G812" t="s">
        <v>8220</v>
      </c>
      <c r="H812" t="s">
        <v>8241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8265</v>
      </c>
      <c r="O812">
        <f t="shared" si="60"/>
        <v>105</v>
      </c>
      <c r="P812">
        <f t="shared" si="61"/>
        <v>58.33</v>
      </c>
      <c r="Q812" s="10" t="s">
        <v>8313</v>
      </c>
      <c r="R812" t="s">
        <v>8314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811</v>
      </c>
      <c r="C813" s="3" t="s">
        <v>4919</v>
      </c>
      <c r="D813" s="6">
        <v>1000</v>
      </c>
      <c r="E813" s="8">
        <v>1040</v>
      </c>
      <c r="F813" t="s">
        <v>8215</v>
      </c>
      <c r="G813" t="s">
        <v>8220</v>
      </c>
      <c r="H813" t="s">
        <v>8241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8265</v>
      </c>
      <c r="O813">
        <f t="shared" si="60"/>
        <v>104</v>
      </c>
      <c r="P813">
        <f t="shared" si="61"/>
        <v>86.67</v>
      </c>
      <c r="Q813" s="10" t="s">
        <v>8313</v>
      </c>
      <c r="R813" t="s">
        <v>8314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812</v>
      </c>
      <c r="C814" s="3" t="s">
        <v>4920</v>
      </c>
      <c r="D814" s="6">
        <v>600</v>
      </c>
      <c r="E814" s="8">
        <v>911</v>
      </c>
      <c r="F814" t="s">
        <v>8215</v>
      </c>
      <c r="G814" t="s">
        <v>8220</v>
      </c>
      <c r="H814" t="s">
        <v>8241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8265</v>
      </c>
      <c r="O814">
        <f t="shared" si="60"/>
        <v>152</v>
      </c>
      <c r="P814">
        <f t="shared" si="61"/>
        <v>27.61</v>
      </c>
      <c r="Q814" s="10" t="s">
        <v>8313</v>
      </c>
      <c r="R814" t="s">
        <v>8314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813</v>
      </c>
      <c r="C815" s="3" t="s">
        <v>4921</v>
      </c>
      <c r="D815" s="6">
        <v>1500</v>
      </c>
      <c r="E815" s="8">
        <v>2399.94</v>
      </c>
      <c r="F815" t="s">
        <v>8215</v>
      </c>
      <c r="G815" t="s">
        <v>8220</v>
      </c>
      <c r="H815" t="s">
        <v>8241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8265</v>
      </c>
      <c r="O815">
        <f t="shared" si="60"/>
        <v>160</v>
      </c>
      <c r="P815">
        <f t="shared" si="61"/>
        <v>25</v>
      </c>
      <c r="Q815" s="10" t="s">
        <v>8313</v>
      </c>
      <c r="R815" t="s">
        <v>8314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814</v>
      </c>
      <c r="C816" s="3" t="s">
        <v>4922</v>
      </c>
      <c r="D816" s="6">
        <v>1000</v>
      </c>
      <c r="E816" s="8">
        <v>1273</v>
      </c>
      <c r="F816" t="s">
        <v>8215</v>
      </c>
      <c r="G816" t="s">
        <v>8220</v>
      </c>
      <c r="H816" t="s">
        <v>8241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8265</v>
      </c>
      <c r="O816">
        <f t="shared" si="60"/>
        <v>127</v>
      </c>
      <c r="P816">
        <f t="shared" si="61"/>
        <v>45.46</v>
      </c>
      <c r="Q816" s="10" t="s">
        <v>8313</v>
      </c>
      <c r="R816" t="s">
        <v>8314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815</v>
      </c>
      <c r="C817" s="3" t="s">
        <v>4923</v>
      </c>
      <c r="D817" s="6">
        <v>4000</v>
      </c>
      <c r="E817" s="8">
        <v>4280</v>
      </c>
      <c r="F817" t="s">
        <v>8215</v>
      </c>
      <c r="G817" t="s">
        <v>8220</v>
      </c>
      <c r="H817" t="s">
        <v>8241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8265</v>
      </c>
      <c r="O817">
        <f t="shared" si="60"/>
        <v>107</v>
      </c>
      <c r="P817">
        <f t="shared" si="61"/>
        <v>99.53</v>
      </c>
      <c r="Q817" s="10" t="s">
        <v>8313</v>
      </c>
      <c r="R817" t="s">
        <v>8314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816</v>
      </c>
      <c r="C818" s="3" t="s">
        <v>4924</v>
      </c>
      <c r="D818" s="6">
        <v>7000</v>
      </c>
      <c r="E818" s="8">
        <v>8058.55</v>
      </c>
      <c r="F818" t="s">
        <v>8215</v>
      </c>
      <c r="G818" t="s">
        <v>8220</v>
      </c>
      <c r="H818" t="s">
        <v>8241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8265</v>
      </c>
      <c r="O818">
        <f t="shared" si="60"/>
        <v>115</v>
      </c>
      <c r="P818">
        <f t="shared" si="61"/>
        <v>39.31</v>
      </c>
      <c r="Q818" s="10" t="s">
        <v>8313</v>
      </c>
      <c r="R818" t="s">
        <v>8314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817</v>
      </c>
      <c r="C819" s="3" t="s">
        <v>4925</v>
      </c>
      <c r="D819" s="6">
        <v>1500</v>
      </c>
      <c r="E819" s="8">
        <v>2056.66</v>
      </c>
      <c r="F819" t="s">
        <v>8215</v>
      </c>
      <c r="G819" t="s">
        <v>8220</v>
      </c>
      <c r="H819" t="s">
        <v>8241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8265</v>
      </c>
      <c r="O819">
        <f t="shared" si="60"/>
        <v>137</v>
      </c>
      <c r="P819">
        <f t="shared" si="61"/>
        <v>89.42</v>
      </c>
      <c r="Q819" s="10" t="s">
        <v>8313</v>
      </c>
      <c r="R819" t="s">
        <v>8314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818</v>
      </c>
      <c r="C820" s="3" t="s">
        <v>4926</v>
      </c>
      <c r="D820" s="6">
        <v>350</v>
      </c>
      <c r="E820" s="8">
        <v>545</v>
      </c>
      <c r="F820" t="s">
        <v>8215</v>
      </c>
      <c r="G820" t="s">
        <v>8220</v>
      </c>
      <c r="H820" t="s">
        <v>8241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8265</v>
      </c>
      <c r="O820">
        <f t="shared" si="60"/>
        <v>156</v>
      </c>
      <c r="P820">
        <f t="shared" si="61"/>
        <v>28.68</v>
      </c>
      <c r="Q820" s="10" t="s">
        <v>8313</v>
      </c>
      <c r="R820" t="s">
        <v>8314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819</v>
      </c>
      <c r="C821" s="3" t="s">
        <v>4927</v>
      </c>
      <c r="D821" s="6">
        <v>400</v>
      </c>
      <c r="E821" s="8">
        <v>435</v>
      </c>
      <c r="F821" t="s">
        <v>8215</v>
      </c>
      <c r="G821" t="s">
        <v>8220</v>
      </c>
      <c r="H821" t="s">
        <v>8241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8265</v>
      </c>
      <c r="O821">
        <f t="shared" si="60"/>
        <v>109</v>
      </c>
      <c r="P821">
        <f t="shared" si="61"/>
        <v>31.07</v>
      </c>
      <c r="Q821" s="10" t="s">
        <v>8313</v>
      </c>
      <c r="R821" t="s">
        <v>8314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820</v>
      </c>
      <c r="C822" s="3" t="s">
        <v>4928</v>
      </c>
      <c r="D822" s="6">
        <v>2000</v>
      </c>
      <c r="E822" s="8">
        <v>2681</v>
      </c>
      <c r="F822" t="s">
        <v>8215</v>
      </c>
      <c r="G822" t="s">
        <v>8220</v>
      </c>
      <c r="H822" t="s">
        <v>8241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8265</v>
      </c>
      <c r="O822">
        <f t="shared" si="60"/>
        <v>134</v>
      </c>
      <c r="P822">
        <f t="shared" si="61"/>
        <v>70.55</v>
      </c>
      <c r="Q822" s="10" t="s">
        <v>8313</v>
      </c>
      <c r="R822" t="s">
        <v>8314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821</v>
      </c>
      <c r="C823" s="3" t="s">
        <v>4929</v>
      </c>
      <c r="D823" s="6">
        <v>17482</v>
      </c>
      <c r="E823" s="8">
        <v>17482</v>
      </c>
      <c r="F823" t="s">
        <v>8215</v>
      </c>
      <c r="G823" t="s">
        <v>8220</v>
      </c>
      <c r="H823" t="s">
        <v>8241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8265</v>
      </c>
      <c r="O823">
        <f t="shared" si="60"/>
        <v>100</v>
      </c>
      <c r="P823">
        <f t="shared" si="61"/>
        <v>224.13</v>
      </c>
      <c r="Q823" s="10" t="s">
        <v>8313</v>
      </c>
      <c r="R823" t="s">
        <v>8314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822</v>
      </c>
      <c r="C824" s="3" t="s">
        <v>4930</v>
      </c>
      <c r="D824" s="6">
        <v>3000</v>
      </c>
      <c r="E824" s="8">
        <v>3575</v>
      </c>
      <c r="F824" t="s">
        <v>8215</v>
      </c>
      <c r="G824" t="s">
        <v>8220</v>
      </c>
      <c r="H824" t="s">
        <v>8241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8265</v>
      </c>
      <c r="O824">
        <f t="shared" si="60"/>
        <v>119</v>
      </c>
      <c r="P824">
        <f t="shared" si="61"/>
        <v>51.81</v>
      </c>
      <c r="Q824" s="10" t="s">
        <v>8313</v>
      </c>
      <c r="R824" t="s">
        <v>8314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823</v>
      </c>
      <c r="C825" s="3" t="s">
        <v>4931</v>
      </c>
      <c r="D825" s="6">
        <v>800</v>
      </c>
      <c r="E825" s="8">
        <v>1436</v>
      </c>
      <c r="F825" t="s">
        <v>8215</v>
      </c>
      <c r="G825" t="s">
        <v>8220</v>
      </c>
      <c r="H825" t="s">
        <v>8241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8265</v>
      </c>
      <c r="O825">
        <f t="shared" si="60"/>
        <v>180</v>
      </c>
      <c r="P825">
        <f t="shared" si="61"/>
        <v>43.52</v>
      </c>
      <c r="Q825" s="10" t="s">
        <v>8313</v>
      </c>
      <c r="R825" t="s">
        <v>8314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824</v>
      </c>
      <c r="C826" s="3" t="s">
        <v>4932</v>
      </c>
      <c r="D826" s="6">
        <v>1600</v>
      </c>
      <c r="E826" s="8">
        <v>2150.1</v>
      </c>
      <c r="F826" t="s">
        <v>8215</v>
      </c>
      <c r="G826" t="s">
        <v>8220</v>
      </c>
      <c r="H826" t="s">
        <v>8241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8265</v>
      </c>
      <c r="O826">
        <f t="shared" si="60"/>
        <v>134</v>
      </c>
      <c r="P826">
        <f t="shared" si="61"/>
        <v>39.82</v>
      </c>
      <c r="Q826" s="10" t="s">
        <v>8313</v>
      </c>
      <c r="R826" t="s">
        <v>8314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825</v>
      </c>
      <c r="C827" s="3" t="s">
        <v>4933</v>
      </c>
      <c r="D827" s="6">
        <v>12500</v>
      </c>
      <c r="E827" s="8">
        <v>12554</v>
      </c>
      <c r="F827" t="s">
        <v>8215</v>
      </c>
      <c r="G827" t="s">
        <v>8220</v>
      </c>
      <c r="H827" t="s">
        <v>8241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8265</v>
      </c>
      <c r="O827">
        <f t="shared" si="60"/>
        <v>100</v>
      </c>
      <c r="P827">
        <f t="shared" si="61"/>
        <v>126.81</v>
      </c>
      <c r="Q827" s="10" t="s">
        <v>8313</v>
      </c>
      <c r="R827" t="s">
        <v>8314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826</v>
      </c>
      <c r="C828" s="3" t="s">
        <v>4934</v>
      </c>
      <c r="D828" s="6">
        <v>5500</v>
      </c>
      <c r="E828" s="8">
        <v>5580</v>
      </c>
      <c r="F828" t="s">
        <v>8215</v>
      </c>
      <c r="G828" t="s">
        <v>8220</v>
      </c>
      <c r="H828" t="s">
        <v>8241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8265</v>
      </c>
      <c r="O828">
        <f t="shared" si="60"/>
        <v>101</v>
      </c>
      <c r="P828">
        <f t="shared" si="61"/>
        <v>113.88</v>
      </c>
      <c r="Q828" s="10" t="s">
        <v>8313</v>
      </c>
      <c r="R828" t="s">
        <v>8314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827</v>
      </c>
      <c r="C829" s="3" t="s">
        <v>4935</v>
      </c>
      <c r="D829" s="6">
        <v>300</v>
      </c>
      <c r="E829" s="8">
        <v>310</v>
      </c>
      <c r="F829" t="s">
        <v>8215</v>
      </c>
      <c r="G829" t="s">
        <v>8220</v>
      </c>
      <c r="H829" t="s">
        <v>8241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8265</v>
      </c>
      <c r="O829">
        <f t="shared" si="60"/>
        <v>103</v>
      </c>
      <c r="P829">
        <f t="shared" si="61"/>
        <v>28.18</v>
      </c>
      <c r="Q829" s="10" t="s">
        <v>8313</v>
      </c>
      <c r="R829" t="s">
        <v>8314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828</v>
      </c>
      <c r="C830" s="3" t="s">
        <v>4936</v>
      </c>
      <c r="D830" s="6">
        <v>1300</v>
      </c>
      <c r="E830" s="8">
        <v>1391</v>
      </c>
      <c r="F830" t="s">
        <v>8215</v>
      </c>
      <c r="G830" t="s">
        <v>8220</v>
      </c>
      <c r="H830" t="s">
        <v>8241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8265</v>
      </c>
      <c r="O830">
        <f t="shared" si="60"/>
        <v>107</v>
      </c>
      <c r="P830">
        <f t="shared" si="61"/>
        <v>36.61</v>
      </c>
      <c r="Q830" s="10" t="s">
        <v>8313</v>
      </c>
      <c r="R830" t="s">
        <v>8314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829</v>
      </c>
      <c r="C831" s="3" t="s">
        <v>4937</v>
      </c>
      <c r="D831" s="6">
        <v>500</v>
      </c>
      <c r="E831" s="8">
        <v>520</v>
      </c>
      <c r="F831" t="s">
        <v>8215</v>
      </c>
      <c r="G831" t="s">
        <v>8221</v>
      </c>
      <c r="H831" t="s">
        <v>8242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8265</v>
      </c>
      <c r="O831">
        <f t="shared" si="60"/>
        <v>104</v>
      </c>
      <c r="P831">
        <f t="shared" si="61"/>
        <v>32.5</v>
      </c>
      <c r="Q831" s="10" t="s">
        <v>8313</v>
      </c>
      <c r="R831" t="s">
        <v>8314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830</v>
      </c>
      <c r="C832" s="3" t="s">
        <v>4938</v>
      </c>
      <c r="D832" s="6">
        <v>1800</v>
      </c>
      <c r="E832" s="8">
        <v>1941</v>
      </c>
      <c r="F832" t="s">
        <v>8215</v>
      </c>
      <c r="G832" t="s">
        <v>8220</v>
      </c>
      <c r="H832" t="s">
        <v>8241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8265</v>
      </c>
      <c r="O832">
        <f t="shared" si="60"/>
        <v>108</v>
      </c>
      <c r="P832">
        <f t="shared" si="61"/>
        <v>60.66</v>
      </c>
      <c r="Q832" s="10" t="s">
        <v>8313</v>
      </c>
      <c r="R832" t="s">
        <v>8314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831</v>
      </c>
      <c r="C833" s="3" t="s">
        <v>4939</v>
      </c>
      <c r="D833" s="6">
        <v>1500</v>
      </c>
      <c r="E833" s="8">
        <v>3500</v>
      </c>
      <c r="F833" t="s">
        <v>8215</v>
      </c>
      <c r="G833" t="s">
        <v>8220</v>
      </c>
      <c r="H833" t="s">
        <v>8241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8265</v>
      </c>
      <c r="O833">
        <f t="shared" si="60"/>
        <v>233</v>
      </c>
      <c r="P833">
        <f t="shared" si="61"/>
        <v>175</v>
      </c>
      <c r="Q833" s="10" t="s">
        <v>8313</v>
      </c>
      <c r="R833" t="s">
        <v>8314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832</v>
      </c>
      <c r="C834" s="3" t="s">
        <v>4940</v>
      </c>
      <c r="D834" s="6">
        <v>15000</v>
      </c>
      <c r="E834" s="8">
        <v>15091.06</v>
      </c>
      <c r="F834" t="s">
        <v>8215</v>
      </c>
      <c r="G834" t="s">
        <v>8220</v>
      </c>
      <c r="H834" t="s">
        <v>8241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8265</v>
      </c>
      <c r="O834">
        <f t="shared" ref="O834:O897" si="65">ROUND(E834/D834*100,0)</f>
        <v>101</v>
      </c>
      <c r="P834">
        <f t="shared" si="61"/>
        <v>97.99</v>
      </c>
      <c r="Q834" s="10" t="s">
        <v>8313</v>
      </c>
      <c r="R834" t="s">
        <v>8314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833</v>
      </c>
      <c r="C835" s="3" t="s">
        <v>4941</v>
      </c>
      <c r="D835" s="6">
        <v>6000</v>
      </c>
      <c r="E835" s="8">
        <v>6100</v>
      </c>
      <c r="F835" t="s">
        <v>8215</v>
      </c>
      <c r="G835" t="s">
        <v>8220</v>
      </c>
      <c r="H835" t="s">
        <v>8241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8265</v>
      </c>
      <c r="O835">
        <f t="shared" si="65"/>
        <v>102</v>
      </c>
      <c r="P835">
        <f t="shared" ref="P835:P898" si="66">IFERROR(ROUND(E835/L835,2),0)</f>
        <v>148.78</v>
      </c>
      <c r="Q835" s="10" t="s">
        <v>8313</v>
      </c>
      <c r="R835" t="s">
        <v>8314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834</v>
      </c>
      <c r="C836" s="3" t="s">
        <v>4942</v>
      </c>
      <c r="D836" s="6">
        <v>5500</v>
      </c>
      <c r="E836" s="8">
        <v>7206</v>
      </c>
      <c r="F836" t="s">
        <v>8215</v>
      </c>
      <c r="G836" t="s">
        <v>8220</v>
      </c>
      <c r="H836" t="s">
        <v>8241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8265</v>
      </c>
      <c r="O836">
        <f t="shared" si="65"/>
        <v>131</v>
      </c>
      <c r="P836">
        <f t="shared" si="66"/>
        <v>96.08</v>
      </c>
      <c r="Q836" s="10" t="s">
        <v>8313</v>
      </c>
      <c r="R836" t="s">
        <v>8314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835</v>
      </c>
      <c r="C837" s="3" t="s">
        <v>4943</v>
      </c>
      <c r="D837" s="6">
        <v>2000</v>
      </c>
      <c r="E837" s="8">
        <v>2345</v>
      </c>
      <c r="F837" t="s">
        <v>8215</v>
      </c>
      <c r="G837" t="s">
        <v>8220</v>
      </c>
      <c r="H837" t="s">
        <v>8241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8265</v>
      </c>
      <c r="O837">
        <f t="shared" si="65"/>
        <v>117</v>
      </c>
      <c r="P837">
        <f t="shared" si="66"/>
        <v>58.63</v>
      </c>
      <c r="Q837" s="10" t="s">
        <v>8313</v>
      </c>
      <c r="R837" t="s">
        <v>8314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836</v>
      </c>
      <c r="C838" s="3" t="s">
        <v>4944</v>
      </c>
      <c r="D838" s="6">
        <v>5000</v>
      </c>
      <c r="E838" s="8">
        <v>5046.5200000000004</v>
      </c>
      <c r="F838" t="s">
        <v>8215</v>
      </c>
      <c r="G838" t="s">
        <v>8220</v>
      </c>
      <c r="H838" t="s">
        <v>8241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8265</v>
      </c>
      <c r="O838">
        <f t="shared" si="65"/>
        <v>101</v>
      </c>
      <c r="P838">
        <f t="shared" si="66"/>
        <v>109.71</v>
      </c>
      <c r="Q838" s="10" t="s">
        <v>8313</v>
      </c>
      <c r="R838" t="s">
        <v>8314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837</v>
      </c>
      <c r="C839" s="3" t="s">
        <v>4945</v>
      </c>
      <c r="D839" s="6">
        <v>2500</v>
      </c>
      <c r="E839" s="8">
        <v>3045</v>
      </c>
      <c r="F839" t="s">
        <v>8215</v>
      </c>
      <c r="G839" t="s">
        <v>8220</v>
      </c>
      <c r="H839" t="s">
        <v>8241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8265</v>
      </c>
      <c r="O839">
        <f t="shared" si="65"/>
        <v>122</v>
      </c>
      <c r="P839">
        <f t="shared" si="66"/>
        <v>49.11</v>
      </c>
      <c r="Q839" s="10" t="s">
        <v>8313</v>
      </c>
      <c r="R839" t="s">
        <v>8314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838</v>
      </c>
      <c r="C840" s="3" t="s">
        <v>4946</v>
      </c>
      <c r="D840" s="6">
        <v>2000</v>
      </c>
      <c r="E840" s="8">
        <v>2908</v>
      </c>
      <c r="F840" t="s">
        <v>8215</v>
      </c>
      <c r="G840" t="s">
        <v>8220</v>
      </c>
      <c r="H840" t="s">
        <v>8241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8265</v>
      </c>
      <c r="O840">
        <f t="shared" si="65"/>
        <v>145</v>
      </c>
      <c r="P840">
        <f t="shared" si="66"/>
        <v>47.67</v>
      </c>
      <c r="Q840" s="10" t="s">
        <v>8313</v>
      </c>
      <c r="R840" t="s">
        <v>8314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839</v>
      </c>
      <c r="C841" s="3" t="s">
        <v>4947</v>
      </c>
      <c r="D841" s="6">
        <v>5000</v>
      </c>
      <c r="E841" s="8">
        <v>5830.83</v>
      </c>
      <c r="F841" t="s">
        <v>8215</v>
      </c>
      <c r="G841" t="s">
        <v>8220</v>
      </c>
      <c r="H841" t="s">
        <v>8241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8265</v>
      </c>
      <c r="O841">
        <f t="shared" si="65"/>
        <v>117</v>
      </c>
      <c r="P841">
        <f t="shared" si="66"/>
        <v>60.74</v>
      </c>
      <c r="Q841" s="10" t="s">
        <v>8313</v>
      </c>
      <c r="R841" t="s">
        <v>8314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840</v>
      </c>
      <c r="C842" s="3" t="s">
        <v>4948</v>
      </c>
      <c r="D842" s="6">
        <v>10000</v>
      </c>
      <c r="E842" s="8">
        <v>12041.66</v>
      </c>
      <c r="F842" t="s">
        <v>8215</v>
      </c>
      <c r="G842" t="s">
        <v>8220</v>
      </c>
      <c r="H842" t="s">
        <v>8241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8266</v>
      </c>
      <c r="O842">
        <f t="shared" si="65"/>
        <v>120</v>
      </c>
      <c r="P842">
        <f t="shared" si="66"/>
        <v>63.38</v>
      </c>
      <c r="Q842" s="10" t="s">
        <v>8313</v>
      </c>
      <c r="R842" t="s">
        <v>8315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841</v>
      </c>
      <c r="C843" s="3" t="s">
        <v>4949</v>
      </c>
      <c r="D843" s="6">
        <v>5000</v>
      </c>
      <c r="E843" s="8">
        <v>5066</v>
      </c>
      <c r="F843" t="s">
        <v>8215</v>
      </c>
      <c r="G843" t="s">
        <v>8220</v>
      </c>
      <c r="H843" t="s">
        <v>8241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8266</v>
      </c>
      <c r="O843">
        <f t="shared" si="65"/>
        <v>101</v>
      </c>
      <c r="P843">
        <f t="shared" si="66"/>
        <v>53.89</v>
      </c>
      <c r="Q843" s="10" t="s">
        <v>8313</v>
      </c>
      <c r="R843" t="s">
        <v>8315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842</v>
      </c>
      <c r="C844" s="3" t="s">
        <v>4950</v>
      </c>
      <c r="D844" s="6">
        <v>2500</v>
      </c>
      <c r="E844" s="8">
        <v>2608</v>
      </c>
      <c r="F844" t="s">
        <v>8215</v>
      </c>
      <c r="G844" t="s">
        <v>8225</v>
      </c>
      <c r="H844" t="s">
        <v>8246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8266</v>
      </c>
      <c r="O844">
        <f t="shared" si="65"/>
        <v>104</v>
      </c>
      <c r="P844">
        <f t="shared" si="66"/>
        <v>66.87</v>
      </c>
      <c r="Q844" s="10" t="s">
        <v>8313</v>
      </c>
      <c r="R844" t="s">
        <v>8315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843</v>
      </c>
      <c r="C845" s="3" t="s">
        <v>4951</v>
      </c>
      <c r="D845" s="6">
        <v>3000</v>
      </c>
      <c r="E845" s="8">
        <v>8014</v>
      </c>
      <c r="F845" t="s">
        <v>8215</v>
      </c>
      <c r="G845" t="s">
        <v>8220</v>
      </c>
      <c r="H845" t="s">
        <v>8241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8266</v>
      </c>
      <c r="O845">
        <f t="shared" si="65"/>
        <v>267</v>
      </c>
      <c r="P845">
        <f t="shared" si="66"/>
        <v>63.1</v>
      </c>
      <c r="Q845" s="10" t="s">
        <v>8313</v>
      </c>
      <c r="R845" t="s">
        <v>8315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844</v>
      </c>
      <c r="C846" s="3" t="s">
        <v>4952</v>
      </c>
      <c r="D846" s="6">
        <v>3000</v>
      </c>
      <c r="E846" s="8">
        <v>5824</v>
      </c>
      <c r="F846" t="s">
        <v>8215</v>
      </c>
      <c r="G846" t="s">
        <v>8220</v>
      </c>
      <c r="H846" t="s">
        <v>8241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8266</v>
      </c>
      <c r="O846">
        <f t="shared" si="65"/>
        <v>194</v>
      </c>
      <c r="P846">
        <f t="shared" si="66"/>
        <v>36.630000000000003</v>
      </c>
      <c r="Q846" s="10" t="s">
        <v>8313</v>
      </c>
      <c r="R846" t="s">
        <v>8315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845</v>
      </c>
      <c r="C847" s="3" t="s">
        <v>4953</v>
      </c>
      <c r="D847" s="6">
        <v>5000</v>
      </c>
      <c r="E847" s="8">
        <v>6019.01</v>
      </c>
      <c r="F847" t="s">
        <v>8215</v>
      </c>
      <c r="G847" t="s">
        <v>8220</v>
      </c>
      <c r="H847" t="s">
        <v>8241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8266</v>
      </c>
      <c r="O847">
        <f t="shared" si="65"/>
        <v>120</v>
      </c>
      <c r="P847">
        <f t="shared" si="66"/>
        <v>34.01</v>
      </c>
      <c r="Q847" s="10" t="s">
        <v>8313</v>
      </c>
      <c r="R847" t="s">
        <v>8315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846</v>
      </c>
      <c r="C848" s="3" t="s">
        <v>4954</v>
      </c>
      <c r="D848" s="6">
        <v>1100</v>
      </c>
      <c r="E848" s="8">
        <v>1342.01</v>
      </c>
      <c r="F848" t="s">
        <v>8215</v>
      </c>
      <c r="G848" t="s">
        <v>8221</v>
      </c>
      <c r="H848" t="s">
        <v>8242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8266</v>
      </c>
      <c r="O848">
        <f t="shared" si="65"/>
        <v>122</v>
      </c>
      <c r="P848">
        <f t="shared" si="66"/>
        <v>28.55</v>
      </c>
      <c r="Q848" s="10" t="s">
        <v>8313</v>
      </c>
      <c r="R848" t="s">
        <v>8315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847</v>
      </c>
      <c r="C849" s="3" t="s">
        <v>4955</v>
      </c>
      <c r="D849" s="6">
        <v>10</v>
      </c>
      <c r="E849" s="8">
        <v>10</v>
      </c>
      <c r="F849" t="s">
        <v>8215</v>
      </c>
      <c r="G849" t="s">
        <v>8220</v>
      </c>
      <c r="H849" t="s">
        <v>8241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8266</v>
      </c>
      <c r="O849">
        <f t="shared" si="65"/>
        <v>100</v>
      </c>
      <c r="P849">
        <f t="shared" si="66"/>
        <v>10</v>
      </c>
      <c r="Q849" s="10" t="s">
        <v>8313</v>
      </c>
      <c r="R849" t="s">
        <v>8315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848</v>
      </c>
      <c r="C850" s="3" t="s">
        <v>4956</v>
      </c>
      <c r="D850" s="6">
        <v>300</v>
      </c>
      <c r="E850" s="8">
        <v>300</v>
      </c>
      <c r="F850" t="s">
        <v>8215</v>
      </c>
      <c r="G850" t="s">
        <v>8220</v>
      </c>
      <c r="H850" t="s">
        <v>8241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8266</v>
      </c>
      <c r="O850">
        <f t="shared" si="65"/>
        <v>100</v>
      </c>
      <c r="P850">
        <f t="shared" si="66"/>
        <v>18.75</v>
      </c>
      <c r="Q850" s="10" t="s">
        <v>8313</v>
      </c>
      <c r="R850" t="s">
        <v>8315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849</v>
      </c>
      <c r="C851" s="3" t="s">
        <v>4957</v>
      </c>
      <c r="D851" s="6">
        <v>4000</v>
      </c>
      <c r="E851" s="8">
        <v>4796</v>
      </c>
      <c r="F851" t="s">
        <v>8215</v>
      </c>
      <c r="G851" t="s">
        <v>8220</v>
      </c>
      <c r="H851" t="s">
        <v>8241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8266</v>
      </c>
      <c r="O851">
        <f t="shared" si="65"/>
        <v>120</v>
      </c>
      <c r="P851">
        <f t="shared" si="66"/>
        <v>41.7</v>
      </c>
      <c r="Q851" s="10" t="s">
        <v>8313</v>
      </c>
      <c r="R851" t="s">
        <v>8315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850</v>
      </c>
      <c r="C852" s="3" t="s">
        <v>4958</v>
      </c>
      <c r="D852" s="6">
        <v>4000</v>
      </c>
      <c r="E852" s="8">
        <v>6207</v>
      </c>
      <c r="F852" t="s">
        <v>8215</v>
      </c>
      <c r="G852" t="s">
        <v>8220</v>
      </c>
      <c r="H852" t="s">
        <v>8241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8266</v>
      </c>
      <c r="O852">
        <f t="shared" si="65"/>
        <v>155</v>
      </c>
      <c r="P852">
        <f t="shared" si="66"/>
        <v>46.67</v>
      </c>
      <c r="Q852" s="10" t="s">
        <v>8313</v>
      </c>
      <c r="R852" t="s">
        <v>8315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851</v>
      </c>
      <c r="C853" s="3" t="s">
        <v>4959</v>
      </c>
      <c r="D853" s="6">
        <v>2000</v>
      </c>
      <c r="E853" s="8">
        <v>2609</v>
      </c>
      <c r="F853" t="s">
        <v>8215</v>
      </c>
      <c r="G853" t="s">
        <v>8226</v>
      </c>
      <c r="H853" t="s">
        <v>8244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8266</v>
      </c>
      <c r="O853">
        <f t="shared" si="65"/>
        <v>130</v>
      </c>
      <c r="P853">
        <f t="shared" si="66"/>
        <v>37.270000000000003</v>
      </c>
      <c r="Q853" s="10" t="s">
        <v>8313</v>
      </c>
      <c r="R853" t="s">
        <v>8315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852</v>
      </c>
      <c r="C854" s="3" t="s">
        <v>4960</v>
      </c>
      <c r="D854" s="6">
        <v>3500</v>
      </c>
      <c r="E854" s="8">
        <v>3674</v>
      </c>
      <c r="F854" t="s">
        <v>8215</v>
      </c>
      <c r="G854" t="s">
        <v>8220</v>
      </c>
      <c r="H854" t="s">
        <v>8241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8266</v>
      </c>
      <c r="O854">
        <f t="shared" si="65"/>
        <v>105</v>
      </c>
      <c r="P854">
        <f t="shared" si="66"/>
        <v>59.26</v>
      </c>
      <c r="Q854" s="10" t="s">
        <v>8313</v>
      </c>
      <c r="R854" t="s">
        <v>8315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853</v>
      </c>
      <c r="C855" s="3" t="s">
        <v>4961</v>
      </c>
      <c r="D855" s="6">
        <v>300</v>
      </c>
      <c r="E855" s="8">
        <v>300</v>
      </c>
      <c r="F855" t="s">
        <v>8215</v>
      </c>
      <c r="G855" t="s">
        <v>8220</v>
      </c>
      <c r="H855" t="s">
        <v>8241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8266</v>
      </c>
      <c r="O855">
        <f t="shared" si="65"/>
        <v>100</v>
      </c>
      <c r="P855">
        <f t="shared" si="66"/>
        <v>30</v>
      </c>
      <c r="Q855" s="10" t="s">
        <v>8313</v>
      </c>
      <c r="R855" t="s">
        <v>8315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854</v>
      </c>
      <c r="C856" s="3" t="s">
        <v>4962</v>
      </c>
      <c r="D856" s="6">
        <v>27800</v>
      </c>
      <c r="E856" s="8">
        <v>32865.300000000003</v>
      </c>
      <c r="F856" t="s">
        <v>8215</v>
      </c>
      <c r="G856" t="s">
        <v>8220</v>
      </c>
      <c r="H856" t="s">
        <v>8241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8266</v>
      </c>
      <c r="O856">
        <f t="shared" si="65"/>
        <v>118</v>
      </c>
      <c r="P856">
        <f t="shared" si="66"/>
        <v>65.86</v>
      </c>
      <c r="Q856" s="10" t="s">
        <v>8313</v>
      </c>
      <c r="R856" t="s">
        <v>8315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855</v>
      </c>
      <c r="C857" s="3" t="s">
        <v>4963</v>
      </c>
      <c r="D857" s="6">
        <v>1450</v>
      </c>
      <c r="E857" s="8">
        <v>1500</v>
      </c>
      <c r="F857" t="s">
        <v>8215</v>
      </c>
      <c r="G857" t="s">
        <v>8220</v>
      </c>
      <c r="H857" t="s">
        <v>8241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8266</v>
      </c>
      <c r="O857">
        <f t="shared" si="65"/>
        <v>103</v>
      </c>
      <c r="P857">
        <f t="shared" si="66"/>
        <v>31.91</v>
      </c>
      <c r="Q857" s="10" t="s">
        <v>8313</v>
      </c>
      <c r="R857" t="s">
        <v>8315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856</v>
      </c>
      <c r="C858" s="3" t="s">
        <v>4964</v>
      </c>
      <c r="D858" s="6">
        <v>250</v>
      </c>
      <c r="E858" s="8">
        <v>545</v>
      </c>
      <c r="F858" t="s">
        <v>8215</v>
      </c>
      <c r="G858" t="s">
        <v>8232</v>
      </c>
      <c r="H858" t="s">
        <v>8244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8266</v>
      </c>
      <c r="O858">
        <f t="shared" si="65"/>
        <v>218</v>
      </c>
      <c r="P858">
        <f t="shared" si="66"/>
        <v>19.46</v>
      </c>
      <c r="Q858" s="10" t="s">
        <v>8313</v>
      </c>
      <c r="R858" t="s">
        <v>8315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857</v>
      </c>
      <c r="C859" s="3" t="s">
        <v>4965</v>
      </c>
      <c r="D859" s="6">
        <v>1200</v>
      </c>
      <c r="E859" s="8">
        <v>1200</v>
      </c>
      <c r="F859" t="s">
        <v>8215</v>
      </c>
      <c r="G859" t="s">
        <v>8223</v>
      </c>
      <c r="H859" t="s">
        <v>8244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8266</v>
      </c>
      <c r="O859">
        <f t="shared" si="65"/>
        <v>100</v>
      </c>
      <c r="P859">
        <f t="shared" si="66"/>
        <v>50</v>
      </c>
      <c r="Q859" s="10" t="s">
        <v>8313</v>
      </c>
      <c r="R859" t="s">
        <v>8315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858</v>
      </c>
      <c r="C860" s="3" t="s">
        <v>4966</v>
      </c>
      <c r="D860" s="6">
        <v>1200</v>
      </c>
      <c r="E860" s="8">
        <v>1728.07</v>
      </c>
      <c r="F860" t="s">
        <v>8215</v>
      </c>
      <c r="G860" t="s">
        <v>8221</v>
      </c>
      <c r="H860" t="s">
        <v>8242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8266</v>
      </c>
      <c r="O860">
        <f t="shared" si="65"/>
        <v>144</v>
      </c>
      <c r="P860">
        <f t="shared" si="66"/>
        <v>22.74</v>
      </c>
      <c r="Q860" s="10" t="s">
        <v>8313</v>
      </c>
      <c r="R860" t="s">
        <v>8315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859</v>
      </c>
      <c r="C861" s="3" t="s">
        <v>4967</v>
      </c>
      <c r="D861" s="6">
        <v>4000</v>
      </c>
      <c r="E861" s="8">
        <v>4187</v>
      </c>
      <c r="F861" t="s">
        <v>8215</v>
      </c>
      <c r="G861" t="s">
        <v>8220</v>
      </c>
      <c r="H861" t="s">
        <v>8241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8266</v>
      </c>
      <c r="O861">
        <f t="shared" si="65"/>
        <v>105</v>
      </c>
      <c r="P861">
        <f t="shared" si="66"/>
        <v>42.72</v>
      </c>
      <c r="Q861" s="10" t="s">
        <v>8313</v>
      </c>
      <c r="R861" t="s">
        <v>8315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860</v>
      </c>
      <c r="C862" s="3" t="s">
        <v>4968</v>
      </c>
      <c r="D862" s="6">
        <v>14000</v>
      </c>
      <c r="E862" s="8">
        <v>2540</v>
      </c>
      <c r="F862" t="s">
        <v>8217</v>
      </c>
      <c r="G862" t="s">
        <v>8220</v>
      </c>
      <c r="H862" t="s">
        <v>8241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8267</v>
      </c>
      <c r="O862">
        <f t="shared" si="65"/>
        <v>18</v>
      </c>
      <c r="P862">
        <f t="shared" si="66"/>
        <v>52.92</v>
      </c>
      <c r="Q862" s="10" t="s">
        <v>8313</v>
      </c>
      <c r="R862" t="s">
        <v>8316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861</v>
      </c>
      <c r="C863" s="3" t="s">
        <v>4969</v>
      </c>
      <c r="D863" s="6">
        <v>4500</v>
      </c>
      <c r="E863" s="8">
        <v>101</v>
      </c>
      <c r="F863" t="s">
        <v>8217</v>
      </c>
      <c r="G863" t="s">
        <v>8220</v>
      </c>
      <c r="H863" t="s">
        <v>8241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8267</v>
      </c>
      <c r="O863">
        <f t="shared" si="65"/>
        <v>2</v>
      </c>
      <c r="P863">
        <f t="shared" si="66"/>
        <v>50.5</v>
      </c>
      <c r="Q863" s="10" t="s">
        <v>8313</v>
      </c>
      <c r="R863" t="s">
        <v>8316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862</v>
      </c>
      <c r="C864" s="3" t="s">
        <v>4970</v>
      </c>
      <c r="D864" s="6">
        <v>50000</v>
      </c>
      <c r="E864" s="8">
        <v>170</v>
      </c>
      <c r="F864" t="s">
        <v>8217</v>
      </c>
      <c r="G864" t="s">
        <v>8221</v>
      </c>
      <c r="H864" t="s">
        <v>8242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8267</v>
      </c>
      <c r="O864">
        <f t="shared" si="65"/>
        <v>0</v>
      </c>
      <c r="P864">
        <f t="shared" si="66"/>
        <v>42.5</v>
      </c>
      <c r="Q864" s="10" t="s">
        <v>8313</v>
      </c>
      <c r="R864" t="s">
        <v>8316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863</v>
      </c>
      <c r="C865" s="3" t="s">
        <v>4971</v>
      </c>
      <c r="D865" s="6">
        <v>2000</v>
      </c>
      <c r="E865" s="8">
        <v>90</v>
      </c>
      <c r="F865" t="s">
        <v>8217</v>
      </c>
      <c r="G865" t="s">
        <v>8220</v>
      </c>
      <c r="H865" t="s">
        <v>8241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8267</v>
      </c>
      <c r="O865">
        <f t="shared" si="65"/>
        <v>5</v>
      </c>
      <c r="P865">
        <f t="shared" si="66"/>
        <v>18</v>
      </c>
      <c r="Q865" s="10" t="s">
        <v>8313</v>
      </c>
      <c r="R865" t="s">
        <v>8316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864</v>
      </c>
      <c r="C866" s="3" t="s">
        <v>4972</v>
      </c>
      <c r="D866" s="6">
        <v>6500</v>
      </c>
      <c r="E866" s="8">
        <v>2700</v>
      </c>
      <c r="F866" t="s">
        <v>8217</v>
      </c>
      <c r="G866" t="s">
        <v>8220</v>
      </c>
      <c r="H866" t="s">
        <v>8241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8267</v>
      </c>
      <c r="O866">
        <f t="shared" si="65"/>
        <v>42</v>
      </c>
      <c r="P866">
        <f t="shared" si="66"/>
        <v>34.18</v>
      </c>
      <c r="Q866" s="10" t="s">
        <v>8313</v>
      </c>
      <c r="R866" t="s">
        <v>8316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865</v>
      </c>
      <c r="C867" s="3" t="s">
        <v>4973</v>
      </c>
      <c r="D867" s="6">
        <v>2200</v>
      </c>
      <c r="E867" s="8">
        <v>45</v>
      </c>
      <c r="F867" t="s">
        <v>8217</v>
      </c>
      <c r="G867" t="s">
        <v>8220</v>
      </c>
      <c r="H867" t="s">
        <v>8241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8267</v>
      </c>
      <c r="O867">
        <f t="shared" si="65"/>
        <v>2</v>
      </c>
      <c r="P867">
        <f t="shared" si="66"/>
        <v>22.5</v>
      </c>
      <c r="Q867" s="10" t="s">
        <v>8313</v>
      </c>
      <c r="R867" t="s">
        <v>8316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866</v>
      </c>
      <c r="C868" s="3" t="s">
        <v>4974</v>
      </c>
      <c r="D868" s="6">
        <v>3500</v>
      </c>
      <c r="E868" s="8">
        <v>640</v>
      </c>
      <c r="F868" t="s">
        <v>8217</v>
      </c>
      <c r="G868" t="s">
        <v>8220</v>
      </c>
      <c r="H868" t="s">
        <v>8241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8267</v>
      </c>
      <c r="O868">
        <f t="shared" si="65"/>
        <v>18</v>
      </c>
      <c r="P868">
        <f t="shared" si="66"/>
        <v>58.18</v>
      </c>
      <c r="Q868" s="10" t="s">
        <v>8313</v>
      </c>
      <c r="R868" t="s">
        <v>8316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867</v>
      </c>
      <c r="C869" s="3" t="s">
        <v>4975</v>
      </c>
      <c r="D869" s="6">
        <v>5000</v>
      </c>
      <c r="E869" s="8">
        <v>1201</v>
      </c>
      <c r="F869" t="s">
        <v>8217</v>
      </c>
      <c r="G869" t="s">
        <v>8220</v>
      </c>
      <c r="H869" t="s">
        <v>8241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8267</v>
      </c>
      <c r="O869">
        <f t="shared" si="65"/>
        <v>24</v>
      </c>
      <c r="P869">
        <f t="shared" si="66"/>
        <v>109.18</v>
      </c>
      <c r="Q869" s="10" t="s">
        <v>8313</v>
      </c>
      <c r="R869" t="s">
        <v>8316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868</v>
      </c>
      <c r="C870" s="3" t="s">
        <v>4976</v>
      </c>
      <c r="D870" s="6">
        <v>45000</v>
      </c>
      <c r="E870" s="8">
        <v>50</v>
      </c>
      <c r="F870" t="s">
        <v>8217</v>
      </c>
      <c r="G870" t="s">
        <v>8220</v>
      </c>
      <c r="H870" t="s">
        <v>8241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8267</v>
      </c>
      <c r="O870">
        <f t="shared" si="65"/>
        <v>0</v>
      </c>
      <c r="P870">
        <f t="shared" si="66"/>
        <v>50</v>
      </c>
      <c r="Q870" s="10" t="s">
        <v>8313</v>
      </c>
      <c r="R870" t="s">
        <v>8316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869</v>
      </c>
      <c r="C871" s="3" t="s">
        <v>4977</v>
      </c>
      <c r="D871" s="6">
        <v>8800</v>
      </c>
      <c r="E871" s="8">
        <v>1040</v>
      </c>
      <c r="F871" t="s">
        <v>8217</v>
      </c>
      <c r="G871" t="s">
        <v>8220</v>
      </c>
      <c r="H871" t="s">
        <v>8241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8267</v>
      </c>
      <c r="O871">
        <f t="shared" si="65"/>
        <v>12</v>
      </c>
      <c r="P871">
        <f t="shared" si="66"/>
        <v>346.67</v>
      </c>
      <c r="Q871" s="10" t="s">
        <v>8313</v>
      </c>
      <c r="R871" t="s">
        <v>8316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870</v>
      </c>
      <c r="C872" s="3" t="s">
        <v>4978</v>
      </c>
      <c r="D872" s="6">
        <v>20000</v>
      </c>
      <c r="E872" s="8">
        <v>62</v>
      </c>
      <c r="F872" t="s">
        <v>8217</v>
      </c>
      <c r="G872" t="s">
        <v>8221</v>
      </c>
      <c r="H872" t="s">
        <v>8242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8267</v>
      </c>
      <c r="O872">
        <f t="shared" si="65"/>
        <v>0</v>
      </c>
      <c r="P872">
        <f t="shared" si="66"/>
        <v>12.4</v>
      </c>
      <c r="Q872" s="10" t="s">
        <v>8313</v>
      </c>
      <c r="R872" t="s">
        <v>8316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871</v>
      </c>
      <c r="C873" s="3" t="s">
        <v>4979</v>
      </c>
      <c r="D873" s="6">
        <v>6000</v>
      </c>
      <c r="E873" s="8">
        <v>325</v>
      </c>
      <c r="F873" t="s">
        <v>8217</v>
      </c>
      <c r="G873" t="s">
        <v>8220</v>
      </c>
      <c r="H873" t="s">
        <v>8241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8267</v>
      </c>
      <c r="O873">
        <f t="shared" si="65"/>
        <v>5</v>
      </c>
      <c r="P873">
        <f t="shared" si="66"/>
        <v>27.08</v>
      </c>
      <c r="Q873" s="10" t="s">
        <v>8313</v>
      </c>
      <c r="R873" t="s">
        <v>8316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872</v>
      </c>
      <c r="C874" s="3" t="s">
        <v>4980</v>
      </c>
      <c r="D874" s="6">
        <v>8000</v>
      </c>
      <c r="E874" s="8">
        <v>65</v>
      </c>
      <c r="F874" t="s">
        <v>8217</v>
      </c>
      <c r="G874" t="s">
        <v>8220</v>
      </c>
      <c r="H874" t="s">
        <v>8241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8267</v>
      </c>
      <c r="O874">
        <f t="shared" si="65"/>
        <v>1</v>
      </c>
      <c r="P874">
        <f t="shared" si="66"/>
        <v>32.5</v>
      </c>
      <c r="Q874" s="10" t="s">
        <v>8313</v>
      </c>
      <c r="R874" t="s">
        <v>8316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873</v>
      </c>
      <c r="C875" s="3" t="s">
        <v>4981</v>
      </c>
      <c r="D875" s="6">
        <v>3500</v>
      </c>
      <c r="E875" s="8">
        <v>45</v>
      </c>
      <c r="F875" t="s">
        <v>8217</v>
      </c>
      <c r="G875" t="s">
        <v>8220</v>
      </c>
      <c r="H875" t="s">
        <v>8241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8267</v>
      </c>
      <c r="O875">
        <f t="shared" si="65"/>
        <v>1</v>
      </c>
      <c r="P875">
        <f t="shared" si="66"/>
        <v>9</v>
      </c>
      <c r="Q875" s="10" t="s">
        <v>8313</v>
      </c>
      <c r="R875" t="s">
        <v>8316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874</v>
      </c>
      <c r="C876" s="3" t="s">
        <v>4982</v>
      </c>
      <c r="D876" s="6">
        <v>3000</v>
      </c>
      <c r="E876" s="8">
        <v>730</v>
      </c>
      <c r="F876" t="s">
        <v>8217</v>
      </c>
      <c r="G876" t="s">
        <v>8220</v>
      </c>
      <c r="H876" t="s">
        <v>8241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8267</v>
      </c>
      <c r="O876">
        <f t="shared" si="65"/>
        <v>24</v>
      </c>
      <c r="P876">
        <f t="shared" si="66"/>
        <v>34.76</v>
      </c>
      <c r="Q876" s="10" t="s">
        <v>8313</v>
      </c>
      <c r="R876" t="s">
        <v>8316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875</v>
      </c>
      <c r="C877" s="3" t="s">
        <v>4983</v>
      </c>
      <c r="D877" s="6">
        <v>5000</v>
      </c>
      <c r="E877" s="8">
        <v>0</v>
      </c>
      <c r="F877" t="s">
        <v>8217</v>
      </c>
      <c r="G877" t="s">
        <v>8220</v>
      </c>
      <c r="H877" t="s">
        <v>8241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8267</v>
      </c>
      <c r="O877">
        <f t="shared" si="65"/>
        <v>0</v>
      </c>
      <c r="P877">
        <f t="shared" si="66"/>
        <v>0</v>
      </c>
      <c r="Q877" s="10" t="s">
        <v>8313</v>
      </c>
      <c r="R877" t="s">
        <v>8316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876</v>
      </c>
      <c r="C878" s="3" t="s">
        <v>4984</v>
      </c>
      <c r="D878" s="6">
        <v>3152</v>
      </c>
      <c r="E878" s="8">
        <v>1286</v>
      </c>
      <c r="F878" t="s">
        <v>8217</v>
      </c>
      <c r="G878" t="s">
        <v>8221</v>
      </c>
      <c r="H878" t="s">
        <v>8242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8267</v>
      </c>
      <c r="O878">
        <f t="shared" si="65"/>
        <v>41</v>
      </c>
      <c r="P878">
        <f t="shared" si="66"/>
        <v>28.58</v>
      </c>
      <c r="Q878" s="10" t="s">
        <v>8313</v>
      </c>
      <c r="R878" t="s">
        <v>8316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877</v>
      </c>
      <c r="C879" s="3" t="s">
        <v>4985</v>
      </c>
      <c r="D879" s="6">
        <v>2000</v>
      </c>
      <c r="E879" s="8">
        <v>1351</v>
      </c>
      <c r="F879" t="s">
        <v>8217</v>
      </c>
      <c r="G879" t="s">
        <v>8220</v>
      </c>
      <c r="H879" t="s">
        <v>8241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8267</v>
      </c>
      <c r="O879">
        <f t="shared" si="65"/>
        <v>68</v>
      </c>
      <c r="P879">
        <f t="shared" si="66"/>
        <v>46.59</v>
      </c>
      <c r="Q879" s="10" t="s">
        <v>8313</v>
      </c>
      <c r="R879" t="s">
        <v>8316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878</v>
      </c>
      <c r="C880" s="3" t="s">
        <v>4986</v>
      </c>
      <c r="D880" s="6">
        <v>5000</v>
      </c>
      <c r="E880" s="8">
        <v>65</v>
      </c>
      <c r="F880" t="s">
        <v>8217</v>
      </c>
      <c r="G880" t="s">
        <v>8220</v>
      </c>
      <c r="H880" t="s">
        <v>8241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8267</v>
      </c>
      <c r="O880">
        <f t="shared" si="65"/>
        <v>1</v>
      </c>
      <c r="P880">
        <f t="shared" si="66"/>
        <v>32.5</v>
      </c>
      <c r="Q880" s="10" t="s">
        <v>8313</v>
      </c>
      <c r="R880" t="s">
        <v>8316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879</v>
      </c>
      <c r="C881" s="3" t="s">
        <v>4987</v>
      </c>
      <c r="D881" s="6">
        <v>2100</v>
      </c>
      <c r="E881" s="8">
        <v>644</v>
      </c>
      <c r="F881" t="s">
        <v>8217</v>
      </c>
      <c r="G881" t="s">
        <v>8220</v>
      </c>
      <c r="H881" t="s">
        <v>8241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8267</v>
      </c>
      <c r="O881">
        <f t="shared" si="65"/>
        <v>31</v>
      </c>
      <c r="P881">
        <f t="shared" si="66"/>
        <v>21.47</v>
      </c>
      <c r="Q881" s="10" t="s">
        <v>8313</v>
      </c>
      <c r="R881" t="s">
        <v>8316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880</v>
      </c>
      <c r="C882" s="3" t="s">
        <v>4988</v>
      </c>
      <c r="D882" s="6">
        <v>3780</v>
      </c>
      <c r="E882" s="8">
        <v>113</v>
      </c>
      <c r="F882" t="s">
        <v>8217</v>
      </c>
      <c r="G882" t="s">
        <v>8220</v>
      </c>
      <c r="H882" t="s">
        <v>8241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8268</v>
      </c>
      <c r="O882">
        <f t="shared" si="65"/>
        <v>3</v>
      </c>
      <c r="P882">
        <f t="shared" si="66"/>
        <v>14.13</v>
      </c>
      <c r="Q882" s="10" t="s">
        <v>8313</v>
      </c>
      <c r="R882" t="s">
        <v>8317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881</v>
      </c>
      <c r="C883" s="3" t="s">
        <v>4989</v>
      </c>
      <c r="D883" s="6">
        <v>3750</v>
      </c>
      <c r="E883" s="8">
        <v>30</v>
      </c>
      <c r="F883" t="s">
        <v>8217</v>
      </c>
      <c r="G883" t="s">
        <v>8220</v>
      </c>
      <c r="H883" t="s">
        <v>8241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8268</v>
      </c>
      <c r="O883">
        <f t="shared" si="65"/>
        <v>1</v>
      </c>
      <c r="P883">
        <f t="shared" si="66"/>
        <v>30</v>
      </c>
      <c r="Q883" s="10" t="s">
        <v>8313</v>
      </c>
      <c r="R883" t="s">
        <v>8317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882</v>
      </c>
      <c r="C884" s="3" t="s">
        <v>4990</v>
      </c>
      <c r="D884" s="6">
        <v>1500</v>
      </c>
      <c r="E884" s="8">
        <v>302</v>
      </c>
      <c r="F884" t="s">
        <v>8217</v>
      </c>
      <c r="G884" t="s">
        <v>8220</v>
      </c>
      <c r="H884" t="s">
        <v>8241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8268</v>
      </c>
      <c r="O884">
        <f t="shared" si="65"/>
        <v>20</v>
      </c>
      <c r="P884">
        <f t="shared" si="66"/>
        <v>21.57</v>
      </c>
      <c r="Q884" s="10" t="s">
        <v>8313</v>
      </c>
      <c r="R884" t="s">
        <v>8317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883</v>
      </c>
      <c r="C885" s="3" t="s">
        <v>4991</v>
      </c>
      <c r="D885" s="6">
        <v>5000</v>
      </c>
      <c r="E885" s="8">
        <v>2001</v>
      </c>
      <c r="F885" t="s">
        <v>8217</v>
      </c>
      <c r="G885" t="s">
        <v>8220</v>
      </c>
      <c r="H885" t="s">
        <v>8241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8268</v>
      </c>
      <c r="O885">
        <f t="shared" si="65"/>
        <v>40</v>
      </c>
      <c r="P885">
        <f t="shared" si="66"/>
        <v>83.38</v>
      </c>
      <c r="Q885" s="10" t="s">
        <v>8313</v>
      </c>
      <c r="R885" t="s">
        <v>8317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884</v>
      </c>
      <c r="C886" s="3" t="s">
        <v>4992</v>
      </c>
      <c r="D886" s="6">
        <v>2000</v>
      </c>
      <c r="E886" s="8">
        <v>20</v>
      </c>
      <c r="F886" t="s">
        <v>8217</v>
      </c>
      <c r="G886" t="s">
        <v>8220</v>
      </c>
      <c r="H886" t="s">
        <v>8241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8268</v>
      </c>
      <c r="O886">
        <f t="shared" si="65"/>
        <v>1</v>
      </c>
      <c r="P886">
        <f t="shared" si="66"/>
        <v>10</v>
      </c>
      <c r="Q886" s="10" t="s">
        <v>8313</v>
      </c>
      <c r="R886" t="s">
        <v>8317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885</v>
      </c>
      <c r="C887" s="3" t="s">
        <v>4993</v>
      </c>
      <c r="D887" s="6">
        <v>1000</v>
      </c>
      <c r="E887" s="8">
        <v>750</v>
      </c>
      <c r="F887" t="s">
        <v>8217</v>
      </c>
      <c r="G887" t="s">
        <v>8220</v>
      </c>
      <c r="H887" t="s">
        <v>8241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8268</v>
      </c>
      <c r="O887">
        <f t="shared" si="65"/>
        <v>75</v>
      </c>
      <c r="P887">
        <f t="shared" si="66"/>
        <v>35.71</v>
      </c>
      <c r="Q887" s="10" t="s">
        <v>8313</v>
      </c>
      <c r="R887" t="s">
        <v>8317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886</v>
      </c>
      <c r="C888" s="3" t="s">
        <v>4994</v>
      </c>
      <c r="D888" s="6">
        <v>500</v>
      </c>
      <c r="E888" s="8">
        <v>205</v>
      </c>
      <c r="F888" t="s">
        <v>8217</v>
      </c>
      <c r="G888" t="s">
        <v>8220</v>
      </c>
      <c r="H888" t="s">
        <v>8241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8268</v>
      </c>
      <c r="O888">
        <f t="shared" si="65"/>
        <v>41</v>
      </c>
      <c r="P888">
        <f t="shared" si="66"/>
        <v>29.29</v>
      </c>
      <c r="Q888" s="10" t="s">
        <v>8313</v>
      </c>
      <c r="R888" t="s">
        <v>8317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887</v>
      </c>
      <c r="C889" s="3" t="s">
        <v>4995</v>
      </c>
      <c r="D889" s="6">
        <v>1000</v>
      </c>
      <c r="E889" s="8">
        <v>0</v>
      </c>
      <c r="F889" t="s">
        <v>8217</v>
      </c>
      <c r="G889" t="s">
        <v>8220</v>
      </c>
      <c r="H889" t="s">
        <v>8241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8268</v>
      </c>
      <c r="O889">
        <f t="shared" si="65"/>
        <v>0</v>
      </c>
      <c r="P889">
        <f t="shared" si="66"/>
        <v>0</v>
      </c>
      <c r="Q889" s="10" t="s">
        <v>8313</v>
      </c>
      <c r="R889" t="s">
        <v>8317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888</v>
      </c>
      <c r="C890" s="3" t="s">
        <v>4996</v>
      </c>
      <c r="D890" s="6">
        <v>1000</v>
      </c>
      <c r="E890" s="8">
        <v>72</v>
      </c>
      <c r="F890" t="s">
        <v>8217</v>
      </c>
      <c r="G890" t="s">
        <v>8220</v>
      </c>
      <c r="H890" t="s">
        <v>8241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8268</v>
      </c>
      <c r="O890">
        <f t="shared" si="65"/>
        <v>7</v>
      </c>
      <c r="P890">
        <f t="shared" si="66"/>
        <v>18</v>
      </c>
      <c r="Q890" s="10" t="s">
        <v>8313</v>
      </c>
      <c r="R890" t="s">
        <v>8317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889</v>
      </c>
      <c r="C891" s="3" t="s">
        <v>4997</v>
      </c>
      <c r="D891" s="6">
        <v>25000</v>
      </c>
      <c r="E891" s="8">
        <v>2360.3200000000002</v>
      </c>
      <c r="F891" t="s">
        <v>8217</v>
      </c>
      <c r="G891" t="s">
        <v>8220</v>
      </c>
      <c r="H891" t="s">
        <v>8241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8268</v>
      </c>
      <c r="O891">
        <f t="shared" si="65"/>
        <v>9</v>
      </c>
      <c r="P891">
        <f t="shared" si="66"/>
        <v>73.760000000000005</v>
      </c>
      <c r="Q891" s="10" t="s">
        <v>8313</v>
      </c>
      <c r="R891" t="s">
        <v>8317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890</v>
      </c>
      <c r="C892" s="3" t="s">
        <v>4998</v>
      </c>
      <c r="D892" s="6">
        <v>3000</v>
      </c>
      <c r="E892" s="8">
        <v>125</v>
      </c>
      <c r="F892" t="s">
        <v>8217</v>
      </c>
      <c r="G892" t="s">
        <v>8220</v>
      </c>
      <c r="H892" t="s">
        <v>8241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8268</v>
      </c>
      <c r="O892">
        <f t="shared" si="65"/>
        <v>4</v>
      </c>
      <c r="P892">
        <f t="shared" si="66"/>
        <v>31.25</v>
      </c>
      <c r="Q892" s="10" t="s">
        <v>8313</v>
      </c>
      <c r="R892" t="s">
        <v>8317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891</v>
      </c>
      <c r="C893" s="3" t="s">
        <v>4999</v>
      </c>
      <c r="D893" s="6">
        <v>8000</v>
      </c>
      <c r="E893" s="8">
        <v>260</v>
      </c>
      <c r="F893" t="s">
        <v>8217</v>
      </c>
      <c r="G893" t="s">
        <v>8220</v>
      </c>
      <c r="H893" t="s">
        <v>8241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8268</v>
      </c>
      <c r="O893">
        <f t="shared" si="65"/>
        <v>3</v>
      </c>
      <c r="P893">
        <f t="shared" si="66"/>
        <v>28.89</v>
      </c>
      <c r="Q893" s="10" t="s">
        <v>8313</v>
      </c>
      <c r="R893" t="s">
        <v>8317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892</v>
      </c>
      <c r="C894" s="3" t="s">
        <v>5000</v>
      </c>
      <c r="D894" s="6">
        <v>6000</v>
      </c>
      <c r="E894" s="8">
        <v>2445</v>
      </c>
      <c r="F894" t="s">
        <v>8217</v>
      </c>
      <c r="G894" t="s">
        <v>8220</v>
      </c>
      <c r="H894" t="s">
        <v>8241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8268</v>
      </c>
      <c r="O894">
        <f t="shared" si="65"/>
        <v>41</v>
      </c>
      <c r="P894">
        <f t="shared" si="66"/>
        <v>143.82</v>
      </c>
      <c r="Q894" s="10" t="s">
        <v>8313</v>
      </c>
      <c r="R894" t="s">
        <v>8317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893</v>
      </c>
      <c r="C895" s="3" t="s">
        <v>5001</v>
      </c>
      <c r="D895" s="6">
        <v>2000</v>
      </c>
      <c r="E895" s="8">
        <v>200</v>
      </c>
      <c r="F895" t="s">
        <v>8217</v>
      </c>
      <c r="G895" t="s">
        <v>8220</v>
      </c>
      <c r="H895" t="s">
        <v>8241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8268</v>
      </c>
      <c r="O895">
        <f t="shared" si="65"/>
        <v>10</v>
      </c>
      <c r="P895">
        <f t="shared" si="66"/>
        <v>40</v>
      </c>
      <c r="Q895" s="10" t="s">
        <v>8313</v>
      </c>
      <c r="R895" t="s">
        <v>8317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894</v>
      </c>
      <c r="C896" s="3" t="s">
        <v>5002</v>
      </c>
      <c r="D896" s="6">
        <v>20000</v>
      </c>
      <c r="E896" s="8">
        <v>7834</v>
      </c>
      <c r="F896" t="s">
        <v>8217</v>
      </c>
      <c r="G896" t="s">
        <v>8220</v>
      </c>
      <c r="H896" t="s">
        <v>8241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8268</v>
      </c>
      <c r="O896">
        <f t="shared" si="65"/>
        <v>39</v>
      </c>
      <c r="P896">
        <f t="shared" si="66"/>
        <v>147.81</v>
      </c>
      <c r="Q896" s="10" t="s">
        <v>8313</v>
      </c>
      <c r="R896" t="s">
        <v>8317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895</v>
      </c>
      <c r="C897" s="3" t="s">
        <v>5003</v>
      </c>
      <c r="D897" s="6">
        <v>8000</v>
      </c>
      <c r="E897" s="8">
        <v>195</v>
      </c>
      <c r="F897" t="s">
        <v>8217</v>
      </c>
      <c r="G897" t="s">
        <v>8220</v>
      </c>
      <c r="H897" t="s">
        <v>8241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8268</v>
      </c>
      <c r="O897">
        <f t="shared" si="65"/>
        <v>2</v>
      </c>
      <c r="P897">
        <f t="shared" si="66"/>
        <v>27.86</v>
      </c>
      <c r="Q897" s="10" t="s">
        <v>8313</v>
      </c>
      <c r="R897" t="s">
        <v>8317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896</v>
      </c>
      <c r="C898" s="3" t="s">
        <v>5004</v>
      </c>
      <c r="D898" s="6">
        <v>8000</v>
      </c>
      <c r="E898" s="8">
        <v>3200</v>
      </c>
      <c r="F898" t="s">
        <v>8217</v>
      </c>
      <c r="G898" t="s">
        <v>8220</v>
      </c>
      <c r="H898" t="s">
        <v>8241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8268</v>
      </c>
      <c r="O898">
        <f t="shared" ref="O898:O961" si="70">ROUND(E898/D898*100,0)</f>
        <v>40</v>
      </c>
      <c r="P898">
        <f t="shared" si="66"/>
        <v>44.44</v>
      </c>
      <c r="Q898" s="10" t="s">
        <v>8313</v>
      </c>
      <c r="R898" t="s">
        <v>8317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897</v>
      </c>
      <c r="C899" s="3" t="s">
        <v>5005</v>
      </c>
      <c r="D899" s="6">
        <v>3000</v>
      </c>
      <c r="E899" s="8">
        <v>0</v>
      </c>
      <c r="F899" t="s">
        <v>8217</v>
      </c>
      <c r="G899" t="s">
        <v>8220</v>
      </c>
      <c r="H899" t="s">
        <v>8241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8268</v>
      </c>
      <c r="O899">
        <f t="shared" si="70"/>
        <v>0</v>
      </c>
      <c r="P899">
        <f t="shared" ref="P899:P962" si="71">IFERROR(ROUND(E899/L899,2),0)</f>
        <v>0</v>
      </c>
      <c r="Q899" s="10" t="s">
        <v>8313</v>
      </c>
      <c r="R899" t="s">
        <v>8317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898</v>
      </c>
      <c r="C900" s="3" t="s">
        <v>5006</v>
      </c>
      <c r="D900" s="6">
        <v>2500</v>
      </c>
      <c r="E900" s="8">
        <v>70</v>
      </c>
      <c r="F900" t="s">
        <v>8217</v>
      </c>
      <c r="G900" t="s">
        <v>8220</v>
      </c>
      <c r="H900" t="s">
        <v>8241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8268</v>
      </c>
      <c r="O900">
        <f t="shared" si="70"/>
        <v>3</v>
      </c>
      <c r="P900">
        <f t="shared" si="71"/>
        <v>35</v>
      </c>
      <c r="Q900" s="10" t="s">
        <v>8313</v>
      </c>
      <c r="R900" t="s">
        <v>8317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899</v>
      </c>
      <c r="C901" s="3" t="s">
        <v>5007</v>
      </c>
      <c r="D901" s="6">
        <v>750</v>
      </c>
      <c r="E901" s="8">
        <v>280</v>
      </c>
      <c r="F901" t="s">
        <v>8217</v>
      </c>
      <c r="G901" t="s">
        <v>8220</v>
      </c>
      <c r="H901" t="s">
        <v>8241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8268</v>
      </c>
      <c r="O901">
        <f t="shared" si="70"/>
        <v>37</v>
      </c>
      <c r="P901">
        <f t="shared" si="71"/>
        <v>35</v>
      </c>
      <c r="Q901" s="10" t="s">
        <v>8313</v>
      </c>
      <c r="R901" t="s">
        <v>8317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900</v>
      </c>
      <c r="C902" s="3" t="s">
        <v>5008</v>
      </c>
      <c r="D902" s="6">
        <v>5000</v>
      </c>
      <c r="E902" s="8">
        <v>21</v>
      </c>
      <c r="F902" t="s">
        <v>8217</v>
      </c>
      <c r="G902" t="s">
        <v>8220</v>
      </c>
      <c r="H902" t="s">
        <v>8241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8267</v>
      </c>
      <c r="O902">
        <f t="shared" si="70"/>
        <v>0</v>
      </c>
      <c r="P902">
        <f t="shared" si="71"/>
        <v>10.5</v>
      </c>
      <c r="Q902" s="10" t="s">
        <v>8313</v>
      </c>
      <c r="R902" t="s">
        <v>8316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901</v>
      </c>
      <c r="C903" s="3" t="s">
        <v>5009</v>
      </c>
      <c r="D903" s="6">
        <v>6500</v>
      </c>
      <c r="E903" s="8">
        <v>0</v>
      </c>
      <c r="F903" t="s">
        <v>8217</v>
      </c>
      <c r="G903" t="s">
        <v>8220</v>
      </c>
      <c r="H903" t="s">
        <v>8241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8267</v>
      </c>
      <c r="O903">
        <f t="shared" si="70"/>
        <v>0</v>
      </c>
      <c r="P903">
        <f t="shared" si="71"/>
        <v>0</v>
      </c>
      <c r="Q903" s="10" t="s">
        <v>8313</v>
      </c>
      <c r="R903" t="s">
        <v>8316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902</v>
      </c>
      <c r="C904" s="3" t="s">
        <v>5010</v>
      </c>
      <c r="D904" s="6">
        <v>30000</v>
      </c>
      <c r="E904" s="8">
        <v>90</v>
      </c>
      <c r="F904" t="s">
        <v>8217</v>
      </c>
      <c r="G904" t="s">
        <v>8220</v>
      </c>
      <c r="H904" t="s">
        <v>8241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8267</v>
      </c>
      <c r="O904">
        <f t="shared" si="70"/>
        <v>0</v>
      </c>
      <c r="P904">
        <f t="shared" si="71"/>
        <v>30</v>
      </c>
      <c r="Q904" s="10" t="s">
        <v>8313</v>
      </c>
      <c r="R904" t="s">
        <v>8316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903</v>
      </c>
      <c r="C905" s="3" t="s">
        <v>5011</v>
      </c>
      <c r="D905" s="6">
        <v>5000</v>
      </c>
      <c r="E905" s="8">
        <v>160</v>
      </c>
      <c r="F905" t="s">
        <v>8217</v>
      </c>
      <c r="G905" t="s">
        <v>8220</v>
      </c>
      <c r="H905" t="s">
        <v>8241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8267</v>
      </c>
      <c r="O905">
        <f t="shared" si="70"/>
        <v>3</v>
      </c>
      <c r="P905">
        <f t="shared" si="71"/>
        <v>40</v>
      </c>
      <c r="Q905" s="10" t="s">
        <v>8313</v>
      </c>
      <c r="R905" t="s">
        <v>8316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904</v>
      </c>
      <c r="C906" s="3" t="s">
        <v>5012</v>
      </c>
      <c r="D906" s="6">
        <v>50000</v>
      </c>
      <c r="E906" s="8">
        <v>151</v>
      </c>
      <c r="F906" t="s">
        <v>8217</v>
      </c>
      <c r="G906" t="s">
        <v>8220</v>
      </c>
      <c r="H906" t="s">
        <v>8241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8267</v>
      </c>
      <c r="O906">
        <f t="shared" si="70"/>
        <v>0</v>
      </c>
      <c r="P906">
        <f t="shared" si="71"/>
        <v>50.33</v>
      </c>
      <c r="Q906" s="10" t="s">
        <v>8313</v>
      </c>
      <c r="R906" t="s">
        <v>8316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905</v>
      </c>
      <c r="C907" s="3" t="s">
        <v>5013</v>
      </c>
      <c r="D907" s="6">
        <v>6500</v>
      </c>
      <c r="E907" s="8">
        <v>196</v>
      </c>
      <c r="F907" t="s">
        <v>8217</v>
      </c>
      <c r="G907" t="s">
        <v>8220</v>
      </c>
      <c r="H907" t="s">
        <v>8241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8267</v>
      </c>
      <c r="O907">
        <f t="shared" si="70"/>
        <v>3</v>
      </c>
      <c r="P907">
        <f t="shared" si="71"/>
        <v>32.67</v>
      </c>
      <c r="Q907" s="10" t="s">
        <v>8313</v>
      </c>
      <c r="R907" t="s">
        <v>8316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906</v>
      </c>
      <c r="C908" s="3" t="s">
        <v>5014</v>
      </c>
      <c r="D908" s="6">
        <v>15000</v>
      </c>
      <c r="E908" s="8">
        <v>0</v>
      </c>
      <c r="F908" t="s">
        <v>8217</v>
      </c>
      <c r="G908" t="s">
        <v>8220</v>
      </c>
      <c r="H908" t="s">
        <v>8241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8267</v>
      </c>
      <c r="O908">
        <f t="shared" si="70"/>
        <v>0</v>
      </c>
      <c r="P908">
        <f t="shared" si="71"/>
        <v>0</v>
      </c>
      <c r="Q908" s="10" t="s">
        <v>8313</v>
      </c>
      <c r="R908" t="s">
        <v>8316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907</v>
      </c>
      <c r="C909" s="3" t="s">
        <v>5015</v>
      </c>
      <c r="D909" s="6">
        <v>2900</v>
      </c>
      <c r="E909" s="8">
        <v>0</v>
      </c>
      <c r="F909" t="s">
        <v>8217</v>
      </c>
      <c r="G909" t="s">
        <v>8220</v>
      </c>
      <c r="H909" t="s">
        <v>8241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8267</v>
      </c>
      <c r="O909">
        <f t="shared" si="70"/>
        <v>0</v>
      </c>
      <c r="P909">
        <f t="shared" si="71"/>
        <v>0</v>
      </c>
      <c r="Q909" s="10" t="s">
        <v>8313</v>
      </c>
      <c r="R909" t="s">
        <v>8316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908</v>
      </c>
      <c r="C910" s="3" t="s">
        <v>5016</v>
      </c>
      <c r="D910" s="6">
        <v>2500</v>
      </c>
      <c r="E910" s="8">
        <v>0</v>
      </c>
      <c r="F910" t="s">
        <v>8217</v>
      </c>
      <c r="G910" t="s">
        <v>8220</v>
      </c>
      <c r="H910" t="s">
        <v>8241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8267</v>
      </c>
      <c r="O910">
        <f t="shared" si="70"/>
        <v>0</v>
      </c>
      <c r="P910">
        <f t="shared" si="71"/>
        <v>0</v>
      </c>
      <c r="Q910" s="10" t="s">
        <v>8313</v>
      </c>
      <c r="R910" t="s">
        <v>8316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909</v>
      </c>
      <c r="C911" s="3" t="s">
        <v>5017</v>
      </c>
      <c r="D911" s="6">
        <v>16000</v>
      </c>
      <c r="E911" s="8">
        <v>520</v>
      </c>
      <c r="F911" t="s">
        <v>8217</v>
      </c>
      <c r="G911" t="s">
        <v>8220</v>
      </c>
      <c r="H911" t="s">
        <v>8241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8267</v>
      </c>
      <c r="O911">
        <f t="shared" si="70"/>
        <v>3</v>
      </c>
      <c r="P911">
        <f t="shared" si="71"/>
        <v>65</v>
      </c>
      <c r="Q911" s="10" t="s">
        <v>8313</v>
      </c>
      <c r="R911" t="s">
        <v>8316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910</v>
      </c>
      <c r="C912" s="3" t="s">
        <v>5018</v>
      </c>
      <c r="D912" s="6">
        <v>550</v>
      </c>
      <c r="E912" s="8">
        <v>123</v>
      </c>
      <c r="F912" t="s">
        <v>8217</v>
      </c>
      <c r="G912" t="s">
        <v>8221</v>
      </c>
      <c r="H912" t="s">
        <v>8242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8267</v>
      </c>
      <c r="O912">
        <f t="shared" si="70"/>
        <v>22</v>
      </c>
      <c r="P912">
        <f t="shared" si="71"/>
        <v>24.6</v>
      </c>
      <c r="Q912" s="10" t="s">
        <v>8313</v>
      </c>
      <c r="R912" t="s">
        <v>8316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911</v>
      </c>
      <c r="C913" s="3" t="s">
        <v>5019</v>
      </c>
      <c r="D913" s="6">
        <v>100000</v>
      </c>
      <c r="E913" s="8">
        <v>0</v>
      </c>
      <c r="F913" t="s">
        <v>8217</v>
      </c>
      <c r="G913" t="s">
        <v>8220</v>
      </c>
      <c r="H913" t="s">
        <v>8241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8267</v>
      </c>
      <c r="O913">
        <f t="shared" si="70"/>
        <v>0</v>
      </c>
      <c r="P913">
        <f t="shared" si="71"/>
        <v>0</v>
      </c>
      <c r="Q913" s="10" t="s">
        <v>8313</v>
      </c>
      <c r="R913" t="s">
        <v>8316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912</v>
      </c>
      <c r="C914" s="3" t="s">
        <v>5020</v>
      </c>
      <c r="D914" s="6">
        <v>3500</v>
      </c>
      <c r="E914" s="8">
        <v>30</v>
      </c>
      <c r="F914" t="s">
        <v>8217</v>
      </c>
      <c r="G914" t="s">
        <v>8220</v>
      </c>
      <c r="H914" t="s">
        <v>8241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8267</v>
      </c>
      <c r="O914">
        <f t="shared" si="70"/>
        <v>1</v>
      </c>
      <c r="P914">
        <f t="shared" si="71"/>
        <v>15</v>
      </c>
      <c r="Q914" s="10" t="s">
        <v>8313</v>
      </c>
      <c r="R914" t="s">
        <v>8316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913</v>
      </c>
      <c r="C915" s="3" t="s">
        <v>5021</v>
      </c>
      <c r="D915" s="6">
        <v>30000</v>
      </c>
      <c r="E915" s="8">
        <v>1982</v>
      </c>
      <c r="F915" t="s">
        <v>8217</v>
      </c>
      <c r="G915" t="s">
        <v>8220</v>
      </c>
      <c r="H915" t="s">
        <v>8241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8267</v>
      </c>
      <c r="O915">
        <f t="shared" si="70"/>
        <v>7</v>
      </c>
      <c r="P915">
        <f t="shared" si="71"/>
        <v>82.58</v>
      </c>
      <c r="Q915" s="10" t="s">
        <v>8313</v>
      </c>
      <c r="R915" t="s">
        <v>8316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914</v>
      </c>
      <c r="C916" s="3" t="s">
        <v>5022</v>
      </c>
      <c r="D916" s="6">
        <v>1500</v>
      </c>
      <c r="E916" s="8">
        <v>0</v>
      </c>
      <c r="F916" t="s">
        <v>8217</v>
      </c>
      <c r="G916" t="s">
        <v>8220</v>
      </c>
      <c r="H916" t="s">
        <v>8241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8267</v>
      </c>
      <c r="O916">
        <f t="shared" si="70"/>
        <v>0</v>
      </c>
      <c r="P916">
        <f t="shared" si="71"/>
        <v>0</v>
      </c>
      <c r="Q916" s="10" t="s">
        <v>8313</v>
      </c>
      <c r="R916" t="s">
        <v>8316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915</v>
      </c>
      <c r="C917" s="3" t="s">
        <v>5023</v>
      </c>
      <c r="D917" s="6">
        <v>6500</v>
      </c>
      <c r="E917" s="8">
        <v>375</v>
      </c>
      <c r="F917" t="s">
        <v>8217</v>
      </c>
      <c r="G917" t="s">
        <v>8220</v>
      </c>
      <c r="H917" t="s">
        <v>8241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8267</v>
      </c>
      <c r="O917">
        <f t="shared" si="70"/>
        <v>6</v>
      </c>
      <c r="P917">
        <f t="shared" si="71"/>
        <v>41.67</v>
      </c>
      <c r="Q917" s="10" t="s">
        <v>8313</v>
      </c>
      <c r="R917" t="s">
        <v>8316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916</v>
      </c>
      <c r="C918" s="3" t="s">
        <v>5024</v>
      </c>
      <c r="D918" s="6">
        <v>3300</v>
      </c>
      <c r="E918" s="8">
        <v>0</v>
      </c>
      <c r="F918" t="s">
        <v>8217</v>
      </c>
      <c r="G918" t="s">
        <v>8220</v>
      </c>
      <c r="H918" t="s">
        <v>8241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8267</v>
      </c>
      <c r="O918">
        <f t="shared" si="70"/>
        <v>0</v>
      </c>
      <c r="P918">
        <f t="shared" si="71"/>
        <v>0</v>
      </c>
      <c r="Q918" s="10" t="s">
        <v>8313</v>
      </c>
      <c r="R918" t="s">
        <v>8316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917</v>
      </c>
      <c r="C919" s="3" t="s">
        <v>5025</v>
      </c>
      <c r="D919" s="6">
        <v>5000</v>
      </c>
      <c r="E919" s="8">
        <v>30</v>
      </c>
      <c r="F919" t="s">
        <v>8217</v>
      </c>
      <c r="G919" t="s">
        <v>8220</v>
      </c>
      <c r="H919" t="s">
        <v>8241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8267</v>
      </c>
      <c r="O919">
        <f t="shared" si="70"/>
        <v>1</v>
      </c>
      <c r="P919">
        <f t="shared" si="71"/>
        <v>30</v>
      </c>
      <c r="Q919" s="10" t="s">
        <v>8313</v>
      </c>
      <c r="R919" t="s">
        <v>8316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918</v>
      </c>
      <c r="C920" s="3" t="s">
        <v>5026</v>
      </c>
      <c r="D920" s="6">
        <v>3900</v>
      </c>
      <c r="E920" s="8">
        <v>196</v>
      </c>
      <c r="F920" t="s">
        <v>8217</v>
      </c>
      <c r="G920" t="s">
        <v>8221</v>
      </c>
      <c r="H920" t="s">
        <v>8242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8267</v>
      </c>
      <c r="O920">
        <f t="shared" si="70"/>
        <v>5</v>
      </c>
      <c r="P920">
        <f t="shared" si="71"/>
        <v>19.600000000000001</v>
      </c>
      <c r="Q920" s="10" t="s">
        <v>8313</v>
      </c>
      <c r="R920" t="s">
        <v>8316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919</v>
      </c>
      <c r="C921" s="3" t="s">
        <v>5027</v>
      </c>
      <c r="D921" s="6">
        <v>20000</v>
      </c>
      <c r="E921" s="8">
        <v>100</v>
      </c>
      <c r="F921" t="s">
        <v>8217</v>
      </c>
      <c r="G921" t="s">
        <v>8220</v>
      </c>
      <c r="H921" t="s">
        <v>8241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8267</v>
      </c>
      <c r="O921">
        <f t="shared" si="70"/>
        <v>1</v>
      </c>
      <c r="P921">
        <f t="shared" si="71"/>
        <v>100</v>
      </c>
      <c r="Q921" s="10" t="s">
        <v>8313</v>
      </c>
      <c r="R921" t="s">
        <v>8316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920</v>
      </c>
      <c r="C922" s="3" t="s">
        <v>5028</v>
      </c>
      <c r="D922" s="6">
        <v>5500</v>
      </c>
      <c r="E922" s="8">
        <v>0</v>
      </c>
      <c r="F922" t="s">
        <v>8217</v>
      </c>
      <c r="G922" t="s">
        <v>8220</v>
      </c>
      <c r="H922" t="s">
        <v>8241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8267</v>
      </c>
      <c r="O922">
        <f t="shared" si="70"/>
        <v>0</v>
      </c>
      <c r="P922">
        <f t="shared" si="71"/>
        <v>0</v>
      </c>
      <c r="Q922" s="10" t="s">
        <v>8313</v>
      </c>
      <c r="R922" t="s">
        <v>8316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921</v>
      </c>
      <c r="C923" s="3" t="s">
        <v>5029</v>
      </c>
      <c r="D923" s="6">
        <v>15000</v>
      </c>
      <c r="E923" s="8">
        <v>4635</v>
      </c>
      <c r="F923" t="s">
        <v>8217</v>
      </c>
      <c r="G923" t="s">
        <v>8220</v>
      </c>
      <c r="H923" t="s">
        <v>8241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8267</v>
      </c>
      <c r="O923">
        <f t="shared" si="70"/>
        <v>31</v>
      </c>
      <c r="P923">
        <f t="shared" si="71"/>
        <v>231.75</v>
      </c>
      <c r="Q923" s="10" t="s">
        <v>8313</v>
      </c>
      <c r="R923" t="s">
        <v>8316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922</v>
      </c>
      <c r="C924" s="3" t="s">
        <v>5030</v>
      </c>
      <c r="D924" s="6">
        <v>27000</v>
      </c>
      <c r="E924" s="8">
        <v>5680</v>
      </c>
      <c r="F924" t="s">
        <v>8217</v>
      </c>
      <c r="G924" t="s">
        <v>8220</v>
      </c>
      <c r="H924" t="s">
        <v>8241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8267</v>
      </c>
      <c r="O924">
        <f t="shared" si="70"/>
        <v>21</v>
      </c>
      <c r="P924">
        <f t="shared" si="71"/>
        <v>189.33</v>
      </c>
      <c r="Q924" s="10" t="s">
        <v>8313</v>
      </c>
      <c r="R924" t="s">
        <v>8316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923</v>
      </c>
      <c r="C925" s="3" t="s">
        <v>5031</v>
      </c>
      <c r="D925" s="6">
        <v>15000</v>
      </c>
      <c r="E925" s="8">
        <v>330</v>
      </c>
      <c r="F925" t="s">
        <v>8217</v>
      </c>
      <c r="G925" t="s">
        <v>8220</v>
      </c>
      <c r="H925" t="s">
        <v>8241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8267</v>
      </c>
      <c r="O925">
        <f t="shared" si="70"/>
        <v>2</v>
      </c>
      <c r="P925">
        <f t="shared" si="71"/>
        <v>55</v>
      </c>
      <c r="Q925" s="10" t="s">
        <v>8313</v>
      </c>
      <c r="R925" t="s">
        <v>8316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924</v>
      </c>
      <c r="C926" s="3" t="s">
        <v>5032</v>
      </c>
      <c r="D926" s="6">
        <v>3000</v>
      </c>
      <c r="E926" s="8">
        <v>327</v>
      </c>
      <c r="F926" t="s">
        <v>8217</v>
      </c>
      <c r="G926" t="s">
        <v>8220</v>
      </c>
      <c r="H926" t="s">
        <v>8241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8267</v>
      </c>
      <c r="O926">
        <f t="shared" si="70"/>
        <v>11</v>
      </c>
      <c r="P926">
        <f t="shared" si="71"/>
        <v>21.8</v>
      </c>
      <c r="Q926" s="10" t="s">
        <v>8313</v>
      </c>
      <c r="R926" t="s">
        <v>8316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925</v>
      </c>
      <c r="C927" s="3" t="s">
        <v>5033</v>
      </c>
      <c r="D927" s="6">
        <v>6000</v>
      </c>
      <c r="E927" s="8">
        <v>160</v>
      </c>
      <c r="F927" t="s">
        <v>8217</v>
      </c>
      <c r="G927" t="s">
        <v>8220</v>
      </c>
      <c r="H927" t="s">
        <v>8241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8267</v>
      </c>
      <c r="O927">
        <f t="shared" si="70"/>
        <v>3</v>
      </c>
      <c r="P927">
        <f t="shared" si="71"/>
        <v>32</v>
      </c>
      <c r="Q927" s="10" t="s">
        <v>8313</v>
      </c>
      <c r="R927" t="s">
        <v>8316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926</v>
      </c>
      <c r="C928" s="3" t="s">
        <v>5034</v>
      </c>
      <c r="D928" s="6">
        <v>7000</v>
      </c>
      <c r="E928" s="8">
        <v>0</v>
      </c>
      <c r="F928" t="s">
        <v>8217</v>
      </c>
      <c r="G928" t="s">
        <v>8220</v>
      </c>
      <c r="H928" t="s">
        <v>8241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8267</v>
      </c>
      <c r="O928">
        <f t="shared" si="70"/>
        <v>0</v>
      </c>
      <c r="P928">
        <f t="shared" si="71"/>
        <v>0</v>
      </c>
      <c r="Q928" s="10" t="s">
        <v>8313</v>
      </c>
      <c r="R928" t="s">
        <v>8316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927</v>
      </c>
      <c r="C929" s="3" t="s">
        <v>5035</v>
      </c>
      <c r="D929" s="6">
        <v>20000</v>
      </c>
      <c r="E929" s="8">
        <v>0</v>
      </c>
      <c r="F929" t="s">
        <v>8217</v>
      </c>
      <c r="G929" t="s">
        <v>8220</v>
      </c>
      <c r="H929" t="s">
        <v>8241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8267</v>
      </c>
      <c r="O929">
        <f t="shared" si="70"/>
        <v>0</v>
      </c>
      <c r="P929">
        <f t="shared" si="71"/>
        <v>0</v>
      </c>
      <c r="Q929" s="10" t="s">
        <v>8313</v>
      </c>
      <c r="R929" t="s">
        <v>8316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928</v>
      </c>
      <c r="C930" s="3" t="s">
        <v>5036</v>
      </c>
      <c r="D930" s="6">
        <v>14500</v>
      </c>
      <c r="E930" s="8">
        <v>1575</v>
      </c>
      <c r="F930" t="s">
        <v>8217</v>
      </c>
      <c r="G930" t="s">
        <v>8220</v>
      </c>
      <c r="H930" t="s">
        <v>8241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8267</v>
      </c>
      <c r="O930">
        <f t="shared" si="70"/>
        <v>11</v>
      </c>
      <c r="P930">
        <f t="shared" si="71"/>
        <v>56.25</v>
      </c>
      <c r="Q930" s="10" t="s">
        <v>8313</v>
      </c>
      <c r="R930" t="s">
        <v>8316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929</v>
      </c>
      <c r="C931" s="3" t="s">
        <v>5037</v>
      </c>
      <c r="D931" s="6">
        <v>500</v>
      </c>
      <c r="E931" s="8">
        <v>0</v>
      </c>
      <c r="F931" t="s">
        <v>8217</v>
      </c>
      <c r="G931" t="s">
        <v>8220</v>
      </c>
      <c r="H931" t="s">
        <v>8241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8267</v>
      </c>
      <c r="O931">
        <f t="shared" si="70"/>
        <v>0</v>
      </c>
      <c r="P931">
        <f t="shared" si="71"/>
        <v>0</v>
      </c>
      <c r="Q931" s="10" t="s">
        <v>8313</v>
      </c>
      <c r="R931" t="s">
        <v>8316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930</v>
      </c>
      <c r="C932" s="3" t="s">
        <v>5038</v>
      </c>
      <c r="D932" s="6">
        <v>900</v>
      </c>
      <c r="E932" s="8">
        <v>345</v>
      </c>
      <c r="F932" t="s">
        <v>8217</v>
      </c>
      <c r="G932" t="s">
        <v>8220</v>
      </c>
      <c r="H932" t="s">
        <v>8241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8267</v>
      </c>
      <c r="O932">
        <f t="shared" si="70"/>
        <v>38</v>
      </c>
      <c r="P932">
        <f t="shared" si="71"/>
        <v>69</v>
      </c>
      <c r="Q932" s="10" t="s">
        <v>8313</v>
      </c>
      <c r="R932" t="s">
        <v>8316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931</v>
      </c>
      <c r="C933" s="3" t="s">
        <v>5039</v>
      </c>
      <c r="D933" s="6">
        <v>2000</v>
      </c>
      <c r="E933" s="8">
        <v>131</v>
      </c>
      <c r="F933" t="s">
        <v>8217</v>
      </c>
      <c r="G933" t="s">
        <v>8221</v>
      </c>
      <c r="H933" t="s">
        <v>8242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8267</v>
      </c>
      <c r="O933">
        <f t="shared" si="70"/>
        <v>7</v>
      </c>
      <c r="P933">
        <f t="shared" si="71"/>
        <v>18.71</v>
      </c>
      <c r="Q933" s="10" t="s">
        <v>8313</v>
      </c>
      <c r="R933" t="s">
        <v>8316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932</v>
      </c>
      <c r="C934" s="3" t="s">
        <v>5040</v>
      </c>
      <c r="D934" s="6">
        <v>9500</v>
      </c>
      <c r="E934" s="8">
        <v>1381</v>
      </c>
      <c r="F934" t="s">
        <v>8217</v>
      </c>
      <c r="G934" t="s">
        <v>8220</v>
      </c>
      <c r="H934" t="s">
        <v>8241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8267</v>
      </c>
      <c r="O934">
        <f t="shared" si="70"/>
        <v>15</v>
      </c>
      <c r="P934">
        <f t="shared" si="71"/>
        <v>46.03</v>
      </c>
      <c r="Q934" s="10" t="s">
        <v>8313</v>
      </c>
      <c r="R934" t="s">
        <v>8316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933</v>
      </c>
      <c r="C935" s="3" t="s">
        <v>5041</v>
      </c>
      <c r="D935" s="6">
        <v>2000</v>
      </c>
      <c r="E935" s="8">
        <v>120</v>
      </c>
      <c r="F935" t="s">
        <v>8217</v>
      </c>
      <c r="G935" t="s">
        <v>8220</v>
      </c>
      <c r="H935" t="s">
        <v>8241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8267</v>
      </c>
      <c r="O935">
        <f t="shared" si="70"/>
        <v>6</v>
      </c>
      <c r="P935">
        <f t="shared" si="71"/>
        <v>60</v>
      </c>
      <c r="Q935" s="10" t="s">
        <v>8313</v>
      </c>
      <c r="R935" t="s">
        <v>8316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934</v>
      </c>
      <c r="C936" s="3" t="s">
        <v>5042</v>
      </c>
      <c r="D936" s="6">
        <v>5000</v>
      </c>
      <c r="E936" s="8">
        <v>1520</v>
      </c>
      <c r="F936" t="s">
        <v>8217</v>
      </c>
      <c r="G936" t="s">
        <v>8225</v>
      </c>
      <c r="H936" t="s">
        <v>8246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8267</v>
      </c>
      <c r="O936">
        <f t="shared" si="70"/>
        <v>30</v>
      </c>
      <c r="P936">
        <f t="shared" si="71"/>
        <v>50.67</v>
      </c>
      <c r="Q936" s="10" t="s">
        <v>8313</v>
      </c>
      <c r="R936" t="s">
        <v>8316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935</v>
      </c>
      <c r="C937" s="3" t="s">
        <v>5043</v>
      </c>
      <c r="D937" s="6">
        <v>3500</v>
      </c>
      <c r="E937" s="8">
        <v>50</v>
      </c>
      <c r="F937" t="s">
        <v>8217</v>
      </c>
      <c r="G937" t="s">
        <v>8220</v>
      </c>
      <c r="H937" t="s">
        <v>8241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8267</v>
      </c>
      <c r="O937">
        <f t="shared" si="70"/>
        <v>1</v>
      </c>
      <c r="P937">
        <f t="shared" si="71"/>
        <v>25</v>
      </c>
      <c r="Q937" s="10" t="s">
        <v>8313</v>
      </c>
      <c r="R937" t="s">
        <v>8316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936</v>
      </c>
      <c r="C938" s="3" t="s">
        <v>5044</v>
      </c>
      <c r="D938" s="6">
        <v>1400</v>
      </c>
      <c r="E938" s="8">
        <v>0</v>
      </c>
      <c r="F938" t="s">
        <v>8217</v>
      </c>
      <c r="G938" t="s">
        <v>8220</v>
      </c>
      <c r="H938" t="s">
        <v>8241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8267</v>
      </c>
      <c r="O938">
        <f t="shared" si="70"/>
        <v>0</v>
      </c>
      <c r="P938">
        <f t="shared" si="71"/>
        <v>0</v>
      </c>
      <c r="Q938" s="10" t="s">
        <v>8313</v>
      </c>
      <c r="R938" t="s">
        <v>8316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937</v>
      </c>
      <c r="C939" s="3" t="s">
        <v>5045</v>
      </c>
      <c r="D939" s="6">
        <v>3500</v>
      </c>
      <c r="E939" s="8">
        <v>40</v>
      </c>
      <c r="F939" t="s">
        <v>8217</v>
      </c>
      <c r="G939" t="s">
        <v>8220</v>
      </c>
      <c r="H939" t="s">
        <v>8241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8267</v>
      </c>
      <c r="O939">
        <f t="shared" si="70"/>
        <v>1</v>
      </c>
      <c r="P939">
        <f t="shared" si="71"/>
        <v>20</v>
      </c>
      <c r="Q939" s="10" t="s">
        <v>8313</v>
      </c>
      <c r="R939" t="s">
        <v>8316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938</v>
      </c>
      <c r="C940" s="3" t="s">
        <v>5046</v>
      </c>
      <c r="D940" s="6">
        <v>7000</v>
      </c>
      <c r="E940" s="8">
        <v>25</v>
      </c>
      <c r="F940" t="s">
        <v>8217</v>
      </c>
      <c r="G940" t="s">
        <v>8220</v>
      </c>
      <c r="H940" t="s">
        <v>8241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8267</v>
      </c>
      <c r="O940">
        <f t="shared" si="70"/>
        <v>0</v>
      </c>
      <c r="P940">
        <f t="shared" si="71"/>
        <v>25</v>
      </c>
      <c r="Q940" s="10" t="s">
        <v>8313</v>
      </c>
      <c r="R940" t="s">
        <v>8316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939</v>
      </c>
      <c r="C941" s="3" t="s">
        <v>5047</v>
      </c>
      <c r="D941" s="6">
        <v>2750</v>
      </c>
      <c r="E941" s="8">
        <v>40</v>
      </c>
      <c r="F941" t="s">
        <v>8217</v>
      </c>
      <c r="G941" t="s">
        <v>8220</v>
      </c>
      <c r="H941" t="s">
        <v>8241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8267</v>
      </c>
      <c r="O941">
        <f t="shared" si="70"/>
        <v>1</v>
      </c>
      <c r="P941">
        <f t="shared" si="71"/>
        <v>20</v>
      </c>
      <c r="Q941" s="10" t="s">
        <v>8313</v>
      </c>
      <c r="R941" t="s">
        <v>8316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940</v>
      </c>
      <c r="C942" s="3" t="s">
        <v>5048</v>
      </c>
      <c r="D942" s="6">
        <v>9000</v>
      </c>
      <c r="E942" s="8">
        <v>1544</v>
      </c>
      <c r="F942" t="s">
        <v>8217</v>
      </c>
      <c r="G942" t="s">
        <v>8220</v>
      </c>
      <c r="H942" t="s">
        <v>8241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8262</v>
      </c>
      <c r="O942">
        <f t="shared" si="70"/>
        <v>17</v>
      </c>
      <c r="P942">
        <f t="shared" si="71"/>
        <v>110.29</v>
      </c>
      <c r="Q942" s="10" t="s">
        <v>8307</v>
      </c>
      <c r="R942" t="s">
        <v>8309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941</v>
      </c>
      <c r="C943" s="3" t="s">
        <v>5049</v>
      </c>
      <c r="D943" s="6">
        <v>50000</v>
      </c>
      <c r="E943" s="8">
        <v>1161</v>
      </c>
      <c r="F943" t="s">
        <v>8217</v>
      </c>
      <c r="G943" t="s">
        <v>8220</v>
      </c>
      <c r="H943" t="s">
        <v>8241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8262</v>
      </c>
      <c r="O943">
        <f t="shared" si="70"/>
        <v>2</v>
      </c>
      <c r="P943">
        <f t="shared" si="71"/>
        <v>37.450000000000003</v>
      </c>
      <c r="Q943" s="10" t="s">
        <v>8307</v>
      </c>
      <c r="R943" t="s">
        <v>8309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942</v>
      </c>
      <c r="C944" s="3" t="s">
        <v>5050</v>
      </c>
      <c r="D944" s="6">
        <v>7500</v>
      </c>
      <c r="E944" s="8">
        <v>668</v>
      </c>
      <c r="F944" t="s">
        <v>8217</v>
      </c>
      <c r="G944" t="s">
        <v>8220</v>
      </c>
      <c r="H944" t="s">
        <v>8241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8262</v>
      </c>
      <c r="O944">
        <f t="shared" si="70"/>
        <v>9</v>
      </c>
      <c r="P944">
        <f t="shared" si="71"/>
        <v>41.75</v>
      </c>
      <c r="Q944" s="10" t="s">
        <v>8307</v>
      </c>
      <c r="R944" t="s">
        <v>8309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943</v>
      </c>
      <c r="C945" s="3" t="s">
        <v>5051</v>
      </c>
      <c r="D945" s="6">
        <v>3000</v>
      </c>
      <c r="E945" s="8">
        <v>289</v>
      </c>
      <c r="F945" t="s">
        <v>8217</v>
      </c>
      <c r="G945" t="s">
        <v>8220</v>
      </c>
      <c r="H945" t="s">
        <v>8241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8262</v>
      </c>
      <c r="O945">
        <f t="shared" si="70"/>
        <v>10</v>
      </c>
      <c r="P945">
        <f t="shared" si="71"/>
        <v>24.08</v>
      </c>
      <c r="Q945" s="10" t="s">
        <v>8307</v>
      </c>
      <c r="R945" t="s">
        <v>8309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944</v>
      </c>
      <c r="C946" s="3" t="s">
        <v>5052</v>
      </c>
      <c r="D946" s="6">
        <v>50000</v>
      </c>
      <c r="E946" s="8">
        <v>6663</v>
      </c>
      <c r="F946" t="s">
        <v>8217</v>
      </c>
      <c r="G946" t="s">
        <v>8220</v>
      </c>
      <c r="H946" t="s">
        <v>8241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8262</v>
      </c>
      <c r="O946">
        <f t="shared" si="70"/>
        <v>13</v>
      </c>
      <c r="P946">
        <f t="shared" si="71"/>
        <v>69.41</v>
      </c>
      <c r="Q946" s="10" t="s">
        <v>8307</v>
      </c>
      <c r="R946" t="s">
        <v>8309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945</v>
      </c>
      <c r="C947" s="3" t="s">
        <v>5053</v>
      </c>
      <c r="D947" s="6">
        <v>100000</v>
      </c>
      <c r="E947" s="8">
        <v>2484</v>
      </c>
      <c r="F947" t="s">
        <v>8217</v>
      </c>
      <c r="G947" t="s">
        <v>8226</v>
      </c>
      <c r="H947" t="s">
        <v>8244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8262</v>
      </c>
      <c r="O947">
        <f t="shared" si="70"/>
        <v>2</v>
      </c>
      <c r="P947">
        <f t="shared" si="71"/>
        <v>155.25</v>
      </c>
      <c r="Q947" s="10" t="s">
        <v>8307</v>
      </c>
      <c r="R947" t="s">
        <v>8309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946</v>
      </c>
      <c r="C948" s="3" t="s">
        <v>5054</v>
      </c>
      <c r="D948" s="6">
        <v>15000</v>
      </c>
      <c r="E948" s="8">
        <v>286</v>
      </c>
      <c r="F948" t="s">
        <v>8217</v>
      </c>
      <c r="G948" t="s">
        <v>8220</v>
      </c>
      <c r="H948" t="s">
        <v>8241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8262</v>
      </c>
      <c r="O948">
        <f t="shared" si="70"/>
        <v>2</v>
      </c>
      <c r="P948">
        <f t="shared" si="71"/>
        <v>57.2</v>
      </c>
      <c r="Q948" s="10" t="s">
        <v>8307</v>
      </c>
      <c r="R948" t="s">
        <v>8309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947</v>
      </c>
      <c r="C949" s="3" t="s">
        <v>5055</v>
      </c>
      <c r="D949" s="6">
        <v>850</v>
      </c>
      <c r="E949" s="8">
        <v>0</v>
      </c>
      <c r="F949" t="s">
        <v>8217</v>
      </c>
      <c r="G949" t="s">
        <v>8220</v>
      </c>
      <c r="H949" t="s">
        <v>8241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8262</v>
      </c>
      <c r="O949">
        <f t="shared" si="70"/>
        <v>0</v>
      </c>
      <c r="P949">
        <f t="shared" si="71"/>
        <v>0</v>
      </c>
      <c r="Q949" s="10" t="s">
        <v>8307</v>
      </c>
      <c r="R949" t="s">
        <v>8309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948</v>
      </c>
      <c r="C950" s="3" t="s">
        <v>5056</v>
      </c>
      <c r="D950" s="6">
        <v>4000</v>
      </c>
      <c r="E950" s="8">
        <v>480</v>
      </c>
      <c r="F950" t="s">
        <v>8217</v>
      </c>
      <c r="G950" t="s">
        <v>8229</v>
      </c>
      <c r="H950" t="s">
        <v>8244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8262</v>
      </c>
      <c r="O950">
        <f t="shared" si="70"/>
        <v>12</v>
      </c>
      <c r="P950">
        <f t="shared" si="71"/>
        <v>60</v>
      </c>
      <c r="Q950" s="10" t="s">
        <v>8307</v>
      </c>
      <c r="R950" t="s">
        <v>8309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949</v>
      </c>
      <c r="C951" s="3" t="s">
        <v>5057</v>
      </c>
      <c r="D951" s="6">
        <v>20000</v>
      </c>
      <c r="E951" s="8">
        <v>273</v>
      </c>
      <c r="F951" t="s">
        <v>8217</v>
      </c>
      <c r="G951" t="s">
        <v>8232</v>
      </c>
      <c r="H951" t="s">
        <v>8244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8262</v>
      </c>
      <c r="O951">
        <f t="shared" si="70"/>
        <v>1</v>
      </c>
      <c r="P951">
        <f t="shared" si="71"/>
        <v>39</v>
      </c>
      <c r="Q951" s="10" t="s">
        <v>8307</v>
      </c>
      <c r="R951" t="s">
        <v>8309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950</v>
      </c>
      <c r="C952" s="3" t="s">
        <v>5058</v>
      </c>
      <c r="D952" s="6">
        <v>5000</v>
      </c>
      <c r="E952" s="8">
        <v>1402</v>
      </c>
      <c r="F952" t="s">
        <v>8217</v>
      </c>
      <c r="G952" t="s">
        <v>8225</v>
      </c>
      <c r="H952" t="s">
        <v>8246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8262</v>
      </c>
      <c r="O952">
        <f t="shared" si="70"/>
        <v>28</v>
      </c>
      <c r="P952">
        <f t="shared" si="71"/>
        <v>58.42</v>
      </c>
      <c r="Q952" s="10" t="s">
        <v>8307</v>
      </c>
      <c r="R952" t="s">
        <v>8309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951</v>
      </c>
      <c r="C953" s="3" t="s">
        <v>5059</v>
      </c>
      <c r="D953" s="6">
        <v>50000</v>
      </c>
      <c r="E953" s="8">
        <v>19195</v>
      </c>
      <c r="F953" t="s">
        <v>8217</v>
      </c>
      <c r="G953" t="s">
        <v>8220</v>
      </c>
      <c r="H953" t="s">
        <v>8241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8262</v>
      </c>
      <c r="O953">
        <f t="shared" si="70"/>
        <v>38</v>
      </c>
      <c r="P953">
        <f t="shared" si="71"/>
        <v>158.63999999999999</v>
      </c>
      <c r="Q953" s="10" t="s">
        <v>8307</v>
      </c>
      <c r="R953" t="s">
        <v>8309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952</v>
      </c>
      <c r="C954" s="3" t="s">
        <v>5060</v>
      </c>
      <c r="D954" s="6">
        <v>49000</v>
      </c>
      <c r="E954" s="8">
        <v>19572</v>
      </c>
      <c r="F954" t="s">
        <v>8217</v>
      </c>
      <c r="G954" t="s">
        <v>8220</v>
      </c>
      <c r="H954" t="s">
        <v>8241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8262</v>
      </c>
      <c r="O954">
        <f t="shared" si="70"/>
        <v>40</v>
      </c>
      <c r="P954">
        <f t="shared" si="71"/>
        <v>99.86</v>
      </c>
      <c r="Q954" s="10" t="s">
        <v>8307</v>
      </c>
      <c r="R954" t="s">
        <v>8309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953</v>
      </c>
      <c r="C955" s="3" t="s">
        <v>5061</v>
      </c>
      <c r="D955" s="6">
        <v>15000</v>
      </c>
      <c r="E955" s="8">
        <v>126</v>
      </c>
      <c r="F955" t="s">
        <v>8217</v>
      </c>
      <c r="G955" t="s">
        <v>8220</v>
      </c>
      <c r="H955" t="s">
        <v>8241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8262</v>
      </c>
      <c r="O955">
        <f t="shared" si="70"/>
        <v>1</v>
      </c>
      <c r="P955">
        <f t="shared" si="71"/>
        <v>25.2</v>
      </c>
      <c r="Q955" s="10" t="s">
        <v>8307</v>
      </c>
      <c r="R955" t="s">
        <v>8309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954</v>
      </c>
      <c r="C956" s="3" t="s">
        <v>5062</v>
      </c>
      <c r="D956" s="6">
        <v>15000</v>
      </c>
      <c r="E956" s="8">
        <v>6511</v>
      </c>
      <c r="F956" t="s">
        <v>8217</v>
      </c>
      <c r="G956" t="s">
        <v>8220</v>
      </c>
      <c r="H956" t="s">
        <v>8241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8262</v>
      </c>
      <c r="O956">
        <f t="shared" si="70"/>
        <v>43</v>
      </c>
      <c r="P956">
        <f t="shared" si="71"/>
        <v>89.19</v>
      </c>
      <c r="Q956" s="10" t="s">
        <v>8307</v>
      </c>
      <c r="R956" t="s">
        <v>8309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955</v>
      </c>
      <c r="C957" s="3" t="s">
        <v>5063</v>
      </c>
      <c r="D957" s="6">
        <v>300000</v>
      </c>
      <c r="E957" s="8">
        <v>16984</v>
      </c>
      <c r="F957" t="s">
        <v>8217</v>
      </c>
      <c r="G957" t="s">
        <v>8220</v>
      </c>
      <c r="H957" t="s">
        <v>8241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8262</v>
      </c>
      <c r="O957">
        <f t="shared" si="70"/>
        <v>6</v>
      </c>
      <c r="P957">
        <f t="shared" si="71"/>
        <v>182.62</v>
      </c>
      <c r="Q957" s="10" t="s">
        <v>8307</v>
      </c>
      <c r="R957" t="s">
        <v>8309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956</v>
      </c>
      <c r="C958" s="3" t="s">
        <v>5064</v>
      </c>
      <c r="D958" s="6">
        <v>50000</v>
      </c>
      <c r="E958" s="8">
        <v>861</v>
      </c>
      <c r="F958" t="s">
        <v>8217</v>
      </c>
      <c r="G958" t="s">
        <v>8220</v>
      </c>
      <c r="H958" t="s">
        <v>8241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8262</v>
      </c>
      <c r="O958">
        <f t="shared" si="70"/>
        <v>2</v>
      </c>
      <c r="P958">
        <f t="shared" si="71"/>
        <v>50.65</v>
      </c>
      <c r="Q958" s="10" t="s">
        <v>8307</v>
      </c>
      <c r="R958" t="s">
        <v>8309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957</v>
      </c>
      <c r="C959" s="3" t="s">
        <v>5065</v>
      </c>
      <c r="D959" s="6">
        <v>12000</v>
      </c>
      <c r="E959" s="8">
        <v>233</v>
      </c>
      <c r="F959" t="s">
        <v>8217</v>
      </c>
      <c r="G959" t="s">
        <v>8220</v>
      </c>
      <c r="H959" t="s">
        <v>8241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8262</v>
      </c>
      <c r="O959">
        <f t="shared" si="70"/>
        <v>2</v>
      </c>
      <c r="P959">
        <f t="shared" si="71"/>
        <v>33.29</v>
      </c>
      <c r="Q959" s="10" t="s">
        <v>8307</v>
      </c>
      <c r="R959" t="s">
        <v>8309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958</v>
      </c>
      <c r="C960" s="3" t="s">
        <v>5066</v>
      </c>
      <c r="D960" s="6">
        <v>7777</v>
      </c>
      <c r="E960" s="8">
        <v>881</v>
      </c>
      <c r="F960" t="s">
        <v>8217</v>
      </c>
      <c r="G960" t="s">
        <v>8220</v>
      </c>
      <c r="H960" t="s">
        <v>8241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8262</v>
      </c>
      <c r="O960">
        <f t="shared" si="70"/>
        <v>11</v>
      </c>
      <c r="P960">
        <f t="shared" si="71"/>
        <v>51.82</v>
      </c>
      <c r="Q960" s="10" t="s">
        <v>8307</v>
      </c>
      <c r="R960" t="s">
        <v>8309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959</v>
      </c>
      <c r="C961" s="3" t="s">
        <v>5067</v>
      </c>
      <c r="D961" s="6">
        <v>50000</v>
      </c>
      <c r="E961" s="8">
        <v>19430</v>
      </c>
      <c r="F961" t="s">
        <v>8217</v>
      </c>
      <c r="G961" t="s">
        <v>8220</v>
      </c>
      <c r="H961" t="s">
        <v>8241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8262</v>
      </c>
      <c r="O961">
        <f t="shared" si="70"/>
        <v>39</v>
      </c>
      <c r="P961">
        <f t="shared" si="71"/>
        <v>113.63</v>
      </c>
      <c r="Q961" s="10" t="s">
        <v>8307</v>
      </c>
      <c r="R961" t="s">
        <v>8309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960</v>
      </c>
      <c r="C962" s="3" t="s">
        <v>5068</v>
      </c>
      <c r="D962" s="6">
        <v>55650</v>
      </c>
      <c r="E962" s="8">
        <v>25655</v>
      </c>
      <c r="F962" t="s">
        <v>8217</v>
      </c>
      <c r="G962" t="s">
        <v>8220</v>
      </c>
      <c r="H962" t="s">
        <v>8241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8262</v>
      </c>
      <c r="O962">
        <f t="shared" ref="O962:O1025" si="75">ROUND(E962/D962*100,0)</f>
        <v>46</v>
      </c>
      <c r="P962">
        <f t="shared" si="71"/>
        <v>136.46</v>
      </c>
      <c r="Q962" s="10" t="s">
        <v>8307</v>
      </c>
      <c r="R962" t="s">
        <v>8309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961</v>
      </c>
      <c r="C963" s="3" t="s">
        <v>5069</v>
      </c>
      <c r="D963" s="6">
        <v>95000</v>
      </c>
      <c r="E963" s="8">
        <v>40079</v>
      </c>
      <c r="F963" t="s">
        <v>8217</v>
      </c>
      <c r="G963" t="s">
        <v>8220</v>
      </c>
      <c r="H963" t="s">
        <v>8241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8262</v>
      </c>
      <c r="O963">
        <f t="shared" si="75"/>
        <v>42</v>
      </c>
      <c r="P963">
        <f t="shared" ref="P963:P1026" si="76">IFERROR(ROUND(E963/L963,2),0)</f>
        <v>364.35</v>
      </c>
      <c r="Q963" s="10" t="s">
        <v>8307</v>
      </c>
      <c r="R963" t="s">
        <v>8309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962</v>
      </c>
      <c r="C964" s="3" t="s">
        <v>5070</v>
      </c>
      <c r="D964" s="6">
        <v>2500</v>
      </c>
      <c r="E964" s="8">
        <v>712</v>
      </c>
      <c r="F964" t="s">
        <v>8217</v>
      </c>
      <c r="G964" t="s">
        <v>8220</v>
      </c>
      <c r="H964" t="s">
        <v>8241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8262</v>
      </c>
      <c r="O964">
        <f t="shared" si="75"/>
        <v>28</v>
      </c>
      <c r="P964">
        <f t="shared" si="76"/>
        <v>19.239999999999998</v>
      </c>
      <c r="Q964" s="10" t="s">
        <v>8307</v>
      </c>
      <c r="R964" t="s">
        <v>8309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963</v>
      </c>
      <c r="C965" s="3" t="s">
        <v>5071</v>
      </c>
      <c r="D965" s="6">
        <v>35000</v>
      </c>
      <c r="E965" s="8">
        <v>377</v>
      </c>
      <c r="F965" t="s">
        <v>8217</v>
      </c>
      <c r="G965" t="s">
        <v>8220</v>
      </c>
      <c r="H965" t="s">
        <v>8241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8262</v>
      </c>
      <c r="O965">
        <f t="shared" si="75"/>
        <v>1</v>
      </c>
      <c r="P965">
        <f t="shared" si="76"/>
        <v>41.89</v>
      </c>
      <c r="Q965" s="10" t="s">
        <v>8307</v>
      </c>
      <c r="R965" t="s">
        <v>8309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964</v>
      </c>
      <c r="C966" s="3" t="s">
        <v>5072</v>
      </c>
      <c r="D966" s="6">
        <v>110000</v>
      </c>
      <c r="E966" s="8">
        <v>879</v>
      </c>
      <c r="F966" t="s">
        <v>8217</v>
      </c>
      <c r="G966" t="s">
        <v>8225</v>
      </c>
      <c r="H966" t="s">
        <v>8246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8262</v>
      </c>
      <c r="O966">
        <f t="shared" si="75"/>
        <v>1</v>
      </c>
      <c r="P966">
        <f t="shared" si="76"/>
        <v>30.31</v>
      </c>
      <c r="Q966" s="10" t="s">
        <v>8307</v>
      </c>
      <c r="R966" t="s">
        <v>8309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965</v>
      </c>
      <c r="C967" s="3" t="s">
        <v>5073</v>
      </c>
      <c r="D967" s="6">
        <v>25000</v>
      </c>
      <c r="E967" s="8">
        <v>298</v>
      </c>
      <c r="F967" t="s">
        <v>8217</v>
      </c>
      <c r="G967" t="s">
        <v>8220</v>
      </c>
      <c r="H967" t="s">
        <v>8241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8262</v>
      </c>
      <c r="O967">
        <f t="shared" si="75"/>
        <v>1</v>
      </c>
      <c r="P967">
        <f t="shared" si="76"/>
        <v>49.67</v>
      </c>
      <c r="Q967" s="10" t="s">
        <v>8307</v>
      </c>
      <c r="R967" t="s">
        <v>8309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966</v>
      </c>
      <c r="C968" s="3" t="s">
        <v>5074</v>
      </c>
      <c r="D968" s="6">
        <v>12000</v>
      </c>
      <c r="E968" s="8">
        <v>1776</v>
      </c>
      <c r="F968" t="s">
        <v>8217</v>
      </c>
      <c r="G968" t="s">
        <v>8220</v>
      </c>
      <c r="H968" t="s">
        <v>8241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8262</v>
      </c>
      <c r="O968">
        <f t="shared" si="75"/>
        <v>15</v>
      </c>
      <c r="P968">
        <f t="shared" si="76"/>
        <v>59.2</v>
      </c>
      <c r="Q968" s="10" t="s">
        <v>8307</v>
      </c>
      <c r="R968" t="s">
        <v>8309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967</v>
      </c>
      <c r="C969" s="3" t="s">
        <v>5075</v>
      </c>
      <c r="D969" s="6">
        <v>20000</v>
      </c>
      <c r="E969" s="8">
        <v>3562</v>
      </c>
      <c r="F969" t="s">
        <v>8217</v>
      </c>
      <c r="G969" t="s">
        <v>8220</v>
      </c>
      <c r="H969" t="s">
        <v>8241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8262</v>
      </c>
      <c r="O969">
        <f t="shared" si="75"/>
        <v>18</v>
      </c>
      <c r="P969">
        <f t="shared" si="76"/>
        <v>43.98</v>
      </c>
      <c r="Q969" s="10" t="s">
        <v>8307</v>
      </c>
      <c r="R969" t="s">
        <v>8309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968</v>
      </c>
      <c r="C970" s="3" t="s">
        <v>5076</v>
      </c>
      <c r="D970" s="6">
        <v>8000</v>
      </c>
      <c r="E970" s="8">
        <v>106</v>
      </c>
      <c r="F970" t="s">
        <v>8217</v>
      </c>
      <c r="G970" t="s">
        <v>8220</v>
      </c>
      <c r="H970" t="s">
        <v>8241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8262</v>
      </c>
      <c r="O970">
        <f t="shared" si="75"/>
        <v>1</v>
      </c>
      <c r="P970">
        <f t="shared" si="76"/>
        <v>26.5</v>
      </c>
      <c r="Q970" s="10" t="s">
        <v>8307</v>
      </c>
      <c r="R970" t="s">
        <v>8309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969</v>
      </c>
      <c r="C971" s="3" t="s">
        <v>5077</v>
      </c>
      <c r="D971" s="6">
        <v>30000</v>
      </c>
      <c r="E971" s="8">
        <v>14000</v>
      </c>
      <c r="F971" t="s">
        <v>8217</v>
      </c>
      <c r="G971" t="s">
        <v>8234</v>
      </c>
      <c r="H971" t="s">
        <v>8251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8262</v>
      </c>
      <c r="O971">
        <f t="shared" si="75"/>
        <v>47</v>
      </c>
      <c r="P971">
        <f t="shared" si="76"/>
        <v>1272.73</v>
      </c>
      <c r="Q971" s="10" t="s">
        <v>8307</v>
      </c>
      <c r="R971" t="s">
        <v>8309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970</v>
      </c>
      <c r="C972" s="3" t="s">
        <v>5078</v>
      </c>
      <c r="D972" s="6">
        <v>5000</v>
      </c>
      <c r="E972" s="8">
        <v>2296</v>
      </c>
      <c r="F972" t="s">
        <v>8217</v>
      </c>
      <c r="G972" t="s">
        <v>8225</v>
      </c>
      <c r="H972" t="s">
        <v>8246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8262</v>
      </c>
      <c r="O972">
        <f t="shared" si="75"/>
        <v>46</v>
      </c>
      <c r="P972">
        <f t="shared" si="76"/>
        <v>164</v>
      </c>
      <c r="Q972" s="10" t="s">
        <v>8307</v>
      </c>
      <c r="R972" t="s">
        <v>8309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971</v>
      </c>
      <c r="C973" s="3" t="s">
        <v>5079</v>
      </c>
      <c r="D973" s="6">
        <v>100000</v>
      </c>
      <c r="E973" s="8">
        <v>226</v>
      </c>
      <c r="F973" t="s">
        <v>8217</v>
      </c>
      <c r="G973" t="s">
        <v>8220</v>
      </c>
      <c r="H973" t="s">
        <v>8241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8262</v>
      </c>
      <c r="O973">
        <f t="shared" si="75"/>
        <v>0</v>
      </c>
      <c r="P973">
        <f t="shared" si="76"/>
        <v>45.2</v>
      </c>
      <c r="Q973" s="10" t="s">
        <v>8307</v>
      </c>
      <c r="R973" t="s">
        <v>8309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972</v>
      </c>
      <c r="C974" s="3" t="s">
        <v>5080</v>
      </c>
      <c r="D974" s="6">
        <v>20000</v>
      </c>
      <c r="E974" s="8">
        <v>6925</v>
      </c>
      <c r="F974" t="s">
        <v>8217</v>
      </c>
      <c r="G974" t="s">
        <v>8220</v>
      </c>
      <c r="H974" t="s">
        <v>8241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8262</v>
      </c>
      <c r="O974">
        <f t="shared" si="75"/>
        <v>35</v>
      </c>
      <c r="P974">
        <f t="shared" si="76"/>
        <v>153.88999999999999</v>
      </c>
      <c r="Q974" s="10" t="s">
        <v>8307</v>
      </c>
      <c r="R974" t="s">
        <v>8309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973</v>
      </c>
      <c r="C975" s="3" t="s">
        <v>5081</v>
      </c>
      <c r="D975" s="6">
        <v>20000</v>
      </c>
      <c r="E975" s="8">
        <v>411</v>
      </c>
      <c r="F975" t="s">
        <v>8217</v>
      </c>
      <c r="G975" t="s">
        <v>8220</v>
      </c>
      <c r="H975" t="s">
        <v>8241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8262</v>
      </c>
      <c r="O975">
        <f t="shared" si="75"/>
        <v>2</v>
      </c>
      <c r="P975">
        <f t="shared" si="76"/>
        <v>51.38</v>
      </c>
      <c r="Q975" s="10" t="s">
        <v>8307</v>
      </c>
      <c r="R975" t="s">
        <v>8309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974</v>
      </c>
      <c r="C976" s="3" t="s">
        <v>5082</v>
      </c>
      <c r="D976" s="6">
        <v>50000</v>
      </c>
      <c r="E976" s="8">
        <v>280</v>
      </c>
      <c r="F976" t="s">
        <v>8217</v>
      </c>
      <c r="G976" t="s">
        <v>8220</v>
      </c>
      <c r="H976" t="s">
        <v>8241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8262</v>
      </c>
      <c r="O976">
        <f t="shared" si="75"/>
        <v>1</v>
      </c>
      <c r="P976">
        <f t="shared" si="76"/>
        <v>93.33</v>
      </c>
      <c r="Q976" s="10" t="s">
        <v>8307</v>
      </c>
      <c r="R976" t="s">
        <v>8309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975</v>
      </c>
      <c r="C977" s="3" t="s">
        <v>5083</v>
      </c>
      <c r="D977" s="6">
        <v>100000</v>
      </c>
      <c r="E977" s="8">
        <v>2607</v>
      </c>
      <c r="F977" t="s">
        <v>8217</v>
      </c>
      <c r="G977" t="s">
        <v>8220</v>
      </c>
      <c r="H977" t="s">
        <v>8241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8262</v>
      </c>
      <c r="O977">
        <f t="shared" si="75"/>
        <v>3</v>
      </c>
      <c r="P977">
        <f t="shared" si="76"/>
        <v>108.63</v>
      </c>
      <c r="Q977" s="10" t="s">
        <v>8307</v>
      </c>
      <c r="R977" t="s">
        <v>8309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976</v>
      </c>
      <c r="C978" s="3" t="s">
        <v>5084</v>
      </c>
      <c r="D978" s="6">
        <v>150000</v>
      </c>
      <c r="E978" s="8">
        <v>2889</v>
      </c>
      <c r="F978" t="s">
        <v>8217</v>
      </c>
      <c r="G978" t="s">
        <v>8222</v>
      </c>
      <c r="H978" t="s">
        <v>8243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8262</v>
      </c>
      <c r="O978">
        <f t="shared" si="75"/>
        <v>2</v>
      </c>
      <c r="P978">
        <f t="shared" si="76"/>
        <v>160.5</v>
      </c>
      <c r="Q978" s="10" t="s">
        <v>8307</v>
      </c>
      <c r="R978" t="s">
        <v>8309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977</v>
      </c>
      <c r="C979" s="3" t="s">
        <v>5085</v>
      </c>
      <c r="D979" s="6">
        <v>2700</v>
      </c>
      <c r="E979" s="8">
        <v>909</v>
      </c>
      <c r="F979" t="s">
        <v>8217</v>
      </c>
      <c r="G979" t="s">
        <v>8235</v>
      </c>
      <c r="H979" t="s">
        <v>8244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8262</v>
      </c>
      <c r="O979">
        <f t="shared" si="75"/>
        <v>34</v>
      </c>
      <c r="P979">
        <f t="shared" si="76"/>
        <v>75.75</v>
      </c>
      <c r="Q979" s="10" t="s">
        <v>8307</v>
      </c>
      <c r="R979" t="s">
        <v>8309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978</v>
      </c>
      <c r="C980" s="3" t="s">
        <v>5086</v>
      </c>
      <c r="D980" s="6">
        <v>172889</v>
      </c>
      <c r="E980" s="8">
        <v>97273</v>
      </c>
      <c r="F980" t="s">
        <v>8217</v>
      </c>
      <c r="G980" t="s">
        <v>8231</v>
      </c>
      <c r="H980" t="s">
        <v>8250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8262</v>
      </c>
      <c r="O980">
        <f t="shared" si="75"/>
        <v>56</v>
      </c>
      <c r="P980">
        <f t="shared" si="76"/>
        <v>790.84</v>
      </c>
      <c r="Q980" s="10" t="s">
        <v>8307</v>
      </c>
      <c r="R980" t="s">
        <v>8309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979</v>
      </c>
      <c r="C981" s="3" t="s">
        <v>5087</v>
      </c>
      <c r="D981" s="6">
        <v>35000</v>
      </c>
      <c r="E981" s="8">
        <v>28986.16</v>
      </c>
      <c r="F981" t="s">
        <v>8217</v>
      </c>
      <c r="G981" t="s">
        <v>8220</v>
      </c>
      <c r="H981" t="s">
        <v>8241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8262</v>
      </c>
      <c r="O981">
        <f t="shared" si="75"/>
        <v>83</v>
      </c>
      <c r="P981">
        <f t="shared" si="76"/>
        <v>301.94</v>
      </c>
      <c r="Q981" s="10" t="s">
        <v>8307</v>
      </c>
      <c r="R981" t="s">
        <v>8309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980</v>
      </c>
      <c r="C982" s="3" t="s">
        <v>5088</v>
      </c>
      <c r="D982" s="6">
        <v>10000</v>
      </c>
      <c r="E982" s="8">
        <v>1486</v>
      </c>
      <c r="F982" t="s">
        <v>8217</v>
      </c>
      <c r="G982" t="s">
        <v>8220</v>
      </c>
      <c r="H982" t="s">
        <v>8241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8262</v>
      </c>
      <c r="O982">
        <f t="shared" si="75"/>
        <v>15</v>
      </c>
      <c r="P982">
        <f t="shared" si="76"/>
        <v>47.94</v>
      </c>
      <c r="Q982" s="10" t="s">
        <v>8307</v>
      </c>
      <c r="R982" t="s">
        <v>8309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981</v>
      </c>
      <c r="C983" s="3" t="s">
        <v>5089</v>
      </c>
      <c r="D983" s="6">
        <v>88888</v>
      </c>
      <c r="E983" s="8">
        <v>11</v>
      </c>
      <c r="F983" t="s">
        <v>8217</v>
      </c>
      <c r="G983" t="s">
        <v>8220</v>
      </c>
      <c r="H983" t="s">
        <v>8241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8262</v>
      </c>
      <c r="O983">
        <f t="shared" si="75"/>
        <v>0</v>
      </c>
      <c r="P983">
        <f t="shared" si="76"/>
        <v>2.75</v>
      </c>
      <c r="Q983" s="10" t="s">
        <v>8307</v>
      </c>
      <c r="R983" t="s">
        <v>8309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982</v>
      </c>
      <c r="C984" s="3" t="s">
        <v>5090</v>
      </c>
      <c r="D984" s="6">
        <v>17500</v>
      </c>
      <c r="E984" s="8">
        <v>3</v>
      </c>
      <c r="F984" t="s">
        <v>8217</v>
      </c>
      <c r="G984" t="s">
        <v>8220</v>
      </c>
      <c r="H984" t="s">
        <v>8241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8262</v>
      </c>
      <c r="O984">
        <f t="shared" si="75"/>
        <v>0</v>
      </c>
      <c r="P984">
        <f t="shared" si="76"/>
        <v>1</v>
      </c>
      <c r="Q984" s="10" t="s">
        <v>8307</v>
      </c>
      <c r="R984" t="s">
        <v>8309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983</v>
      </c>
      <c r="C985" s="3" t="s">
        <v>5091</v>
      </c>
      <c r="D985" s="6">
        <v>104219</v>
      </c>
      <c r="E985" s="8">
        <v>30751</v>
      </c>
      <c r="F985" t="s">
        <v>8217</v>
      </c>
      <c r="G985" t="s">
        <v>8223</v>
      </c>
      <c r="H985" t="s">
        <v>8244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8262</v>
      </c>
      <c r="O985">
        <f t="shared" si="75"/>
        <v>30</v>
      </c>
      <c r="P985">
        <f t="shared" si="76"/>
        <v>171.79</v>
      </c>
      <c r="Q985" s="10" t="s">
        <v>8307</v>
      </c>
      <c r="R985" t="s">
        <v>8309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984</v>
      </c>
      <c r="C986" s="3" t="s">
        <v>5092</v>
      </c>
      <c r="D986" s="6">
        <v>10000</v>
      </c>
      <c r="E986" s="8">
        <v>106</v>
      </c>
      <c r="F986" t="s">
        <v>8217</v>
      </c>
      <c r="G986" t="s">
        <v>8220</v>
      </c>
      <c r="H986" t="s">
        <v>8241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8262</v>
      </c>
      <c r="O986">
        <f t="shared" si="75"/>
        <v>1</v>
      </c>
      <c r="P986">
        <f t="shared" si="76"/>
        <v>35.33</v>
      </c>
      <c r="Q986" s="10" t="s">
        <v>8307</v>
      </c>
      <c r="R986" t="s">
        <v>8309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985</v>
      </c>
      <c r="C987" s="3" t="s">
        <v>5093</v>
      </c>
      <c r="D987" s="6">
        <v>30000</v>
      </c>
      <c r="E987" s="8">
        <v>1888</v>
      </c>
      <c r="F987" t="s">
        <v>8217</v>
      </c>
      <c r="G987" t="s">
        <v>8232</v>
      </c>
      <c r="H987" t="s">
        <v>8244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8262</v>
      </c>
      <c r="O987">
        <f t="shared" si="75"/>
        <v>6</v>
      </c>
      <c r="P987">
        <f t="shared" si="76"/>
        <v>82.09</v>
      </c>
      <c r="Q987" s="10" t="s">
        <v>8307</v>
      </c>
      <c r="R987" t="s">
        <v>8309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986</v>
      </c>
      <c r="C988" s="3" t="s">
        <v>5094</v>
      </c>
      <c r="D988" s="6">
        <v>20000</v>
      </c>
      <c r="E988" s="8">
        <v>2550</v>
      </c>
      <c r="F988" t="s">
        <v>8217</v>
      </c>
      <c r="G988" t="s">
        <v>8221</v>
      </c>
      <c r="H988" t="s">
        <v>8242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8262</v>
      </c>
      <c r="O988">
        <f t="shared" si="75"/>
        <v>13</v>
      </c>
      <c r="P988">
        <f t="shared" si="76"/>
        <v>110.87</v>
      </c>
      <c r="Q988" s="10" t="s">
        <v>8307</v>
      </c>
      <c r="R988" t="s">
        <v>8309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987</v>
      </c>
      <c r="C989" s="3" t="s">
        <v>5095</v>
      </c>
      <c r="D989" s="6">
        <v>50000</v>
      </c>
      <c r="E989" s="8">
        <v>6610</v>
      </c>
      <c r="F989" t="s">
        <v>8217</v>
      </c>
      <c r="G989" t="s">
        <v>8229</v>
      </c>
      <c r="H989" t="s">
        <v>8244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8262</v>
      </c>
      <c r="O989">
        <f t="shared" si="75"/>
        <v>13</v>
      </c>
      <c r="P989">
        <f t="shared" si="76"/>
        <v>161.22</v>
      </c>
      <c r="Q989" s="10" t="s">
        <v>8307</v>
      </c>
      <c r="R989" t="s">
        <v>8309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988</v>
      </c>
      <c r="C990" s="3" t="s">
        <v>5096</v>
      </c>
      <c r="D990" s="6">
        <v>5000</v>
      </c>
      <c r="E990" s="8">
        <v>0</v>
      </c>
      <c r="F990" t="s">
        <v>8217</v>
      </c>
      <c r="G990" t="s">
        <v>8233</v>
      </c>
      <c r="H990" t="s">
        <v>8244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8262</v>
      </c>
      <c r="O990">
        <f t="shared" si="75"/>
        <v>0</v>
      </c>
      <c r="P990">
        <f t="shared" si="76"/>
        <v>0</v>
      </c>
      <c r="Q990" s="10" t="s">
        <v>8307</v>
      </c>
      <c r="R990" t="s">
        <v>8309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989</v>
      </c>
      <c r="C991" s="3" t="s">
        <v>5097</v>
      </c>
      <c r="D991" s="6">
        <v>10000</v>
      </c>
      <c r="E991" s="8">
        <v>1677</v>
      </c>
      <c r="F991" t="s">
        <v>8217</v>
      </c>
      <c r="G991" t="s">
        <v>8220</v>
      </c>
      <c r="H991" t="s">
        <v>8241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8262</v>
      </c>
      <c r="O991">
        <f t="shared" si="75"/>
        <v>17</v>
      </c>
      <c r="P991">
        <f t="shared" si="76"/>
        <v>52.41</v>
      </c>
      <c r="Q991" s="10" t="s">
        <v>8307</v>
      </c>
      <c r="R991" t="s">
        <v>8309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990</v>
      </c>
      <c r="C992" s="3" t="s">
        <v>5098</v>
      </c>
      <c r="D992" s="6">
        <v>25000</v>
      </c>
      <c r="E992" s="8">
        <v>26</v>
      </c>
      <c r="F992" t="s">
        <v>8217</v>
      </c>
      <c r="G992" t="s">
        <v>8220</v>
      </c>
      <c r="H992" t="s">
        <v>8241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8262</v>
      </c>
      <c r="O992">
        <f t="shared" si="75"/>
        <v>0</v>
      </c>
      <c r="P992">
        <f t="shared" si="76"/>
        <v>13</v>
      </c>
      <c r="Q992" s="10" t="s">
        <v>8307</v>
      </c>
      <c r="R992" t="s">
        <v>8309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991</v>
      </c>
      <c r="C993" s="3" t="s">
        <v>5099</v>
      </c>
      <c r="D993" s="6">
        <v>5000</v>
      </c>
      <c r="E993" s="8">
        <v>212</v>
      </c>
      <c r="F993" t="s">
        <v>8217</v>
      </c>
      <c r="G993" t="s">
        <v>8221</v>
      </c>
      <c r="H993" t="s">
        <v>8242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8262</v>
      </c>
      <c r="O993">
        <f t="shared" si="75"/>
        <v>4</v>
      </c>
      <c r="P993">
        <f t="shared" si="76"/>
        <v>30.29</v>
      </c>
      <c r="Q993" s="10" t="s">
        <v>8307</v>
      </c>
      <c r="R993" t="s">
        <v>8309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992</v>
      </c>
      <c r="C994" s="3" t="s">
        <v>5100</v>
      </c>
      <c r="D994" s="6">
        <v>100000</v>
      </c>
      <c r="E994" s="8">
        <v>467</v>
      </c>
      <c r="F994" t="s">
        <v>8217</v>
      </c>
      <c r="G994" t="s">
        <v>8220</v>
      </c>
      <c r="H994" t="s">
        <v>8241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8262</v>
      </c>
      <c r="O994">
        <f t="shared" si="75"/>
        <v>0</v>
      </c>
      <c r="P994">
        <f t="shared" si="76"/>
        <v>116.75</v>
      </c>
      <c r="Q994" s="10" t="s">
        <v>8307</v>
      </c>
      <c r="R994" t="s">
        <v>8309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993</v>
      </c>
      <c r="C995" s="3" t="s">
        <v>5101</v>
      </c>
      <c r="D995" s="6">
        <v>70000</v>
      </c>
      <c r="E995" s="8">
        <v>17561</v>
      </c>
      <c r="F995" t="s">
        <v>8217</v>
      </c>
      <c r="G995" t="s">
        <v>8220</v>
      </c>
      <c r="H995" t="s">
        <v>8241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8262</v>
      </c>
      <c r="O995">
        <f t="shared" si="75"/>
        <v>25</v>
      </c>
      <c r="P995">
        <f t="shared" si="76"/>
        <v>89.6</v>
      </c>
      <c r="Q995" s="10" t="s">
        <v>8307</v>
      </c>
      <c r="R995" t="s">
        <v>8309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994</v>
      </c>
      <c r="C996" s="3" t="s">
        <v>5102</v>
      </c>
      <c r="D996" s="6">
        <v>200000</v>
      </c>
      <c r="E996" s="8">
        <v>4669</v>
      </c>
      <c r="F996" t="s">
        <v>8217</v>
      </c>
      <c r="G996" t="s">
        <v>8220</v>
      </c>
      <c r="H996" t="s">
        <v>8241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8262</v>
      </c>
      <c r="O996">
        <f t="shared" si="75"/>
        <v>2</v>
      </c>
      <c r="P996">
        <f t="shared" si="76"/>
        <v>424.45</v>
      </c>
      <c r="Q996" s="10" t="s">
        <v>8307</v>
      </c>
      <c r="R996" t="s">
        <v>8309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995</v>
      </c>
      <c r="C997" s="3" t="s">
        <v>5103</v>
      </c>
      <c r="D997" s="6">
        <v>10000</v>
      </c>
      <c r="E997" s="8">
        <v>726</v>
      </c>
      <c r="F997" t="s">
        <v>8217</v>
      </c>
      <c r="G997" t="s">
        <v>8220</v>
      </c>
      <c r="H997" t="s">
        <v>8241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8262</v>
      </c>
      <c r="O997">
        <f t="shared" si="75"/>
        <v>7</v>
      </c>
      <c r="P997">
        <f t="shared" si="76"/>
        <v>80.67</v>
      </c>
      <c r="Q997" s="10" t="s">
        <v>8307</v>
      </c>
      <c r="R997" t="s">
        <v>8309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996</v>
      </c>
      <c r="C998" s="3" t="s">
        <v>5104</v>
      </c>
      <c r="D998" s="6">
        <v>4000</v>
      </c>
      <c r="E998" s="8">
        <v>65</v>
      </c>
      <c r="F998" t="s">
        <v>8217</v>
      </c>
      <c r="G998" t="s">
        <v>8220</v>
      </c>
      <c r="H998" t="s">
        <v>8241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8262</v>
      </c>
      <c r="O998">
        <f t="shared" si="75"/>
        <v>2</v>
      </c>
      <c r="P998">
        <f t="shared" si="76"/>
        <v>13</v>
      </c>
      <c r="Q998" s="10" t="s">
        <v>8307</v>
      </c>
      <c r="R998" t="s">
        <v>8309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997</v>
      </c>
      <c r="C999" s="3" t="s">
        <v>5105</v>
      </c>
      <c r="D999" s="6">
        <v>5000</v>
      </c>
      <c r="E999" s="8">
        <v>65</v>
      </c>
      <c r="F999" t="s">
        <v>8217</v>
      </c>
      <c r="G999" t="s">
        <v>8220</v>
      </c>
      <c r="H999" t="s">
        <v>8241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8262</v>
      </c>
      <c r="O999">
        <f t="shared" si="75"/>
        <v>1</v>
      </c>
      <c r="P999">
        <f t="shared" si="76"/>
        <v>8.1300000000000008</v>
      </c>
      <c r="Q999" s="10" t="s">
        <v>8307</v>
      </c>
      <c r="R999" t="s">
        <v>8309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998</v>
      </c>
      <c r="C1000" s="3" t="s">
        <v>5106</v>
      </c>
      <c r="D1000" s="6">
        <v>60000</v>
      </c>
      <c r="E1000" s="8">
        <v>35135</v>
      </c>
      <c r="F1000" t="s">
        <v>8217</v>
      </c>
      <c r="G1000" t="s">
        <v>8225</v>
      </c>
      <c r="H1000" t="s">
        <v>8246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8262</v>
      </c>
      <c r="O1000">
        <f t="shared" si="75"/>
        <v>59</v>
      </c>
      <c r="P1000">
        <f t="shared" si="76"/>
        <v>153.43</v>
      </c>
      <c r="Q1000" s="10" t="s">
        <v>8307</v>
      </c>
      <c r="R1000" t="s">
        <v>8309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999</v>
      </c>
      <c r="C1001" s="3" t="s">
        <v>5107</v>
      </c>
      <c r="D1001" s="6">
        <v>150000</v>
      </c>
      <c r="E1001" s="8">
        <v>11683</v>
      </c>
      <c r="F1001" t="s">
        <v>8217</v>
      </c>
      <c r="G1001" t="s">
        <v>8225</v>
      </c>
      <c r="H1001" t="s">
        <v>8246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8262</v>
      </c>
      <c r="O1001">
        <f t="shared" si="75"/>
        <v>8</v>
      </c>
      <c r="P1001">
        <f t="shared" si="76"/>
        <v>292.08</v>
      </c>
      <c r="Q1001" s="10" t="s">
        <v>8307</v>
      </c>
      <c r="R1001" t="s">
        <v>8309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1000</v>
      </c>
      <c r="C1002" s="3" t="s">
        <v>5108</v>
      </c>
      <c r="D1002" s="6">
        <v>894700</v>
      </c>
      <c r="E1002" s="8">
        <v>19824</v>
      </c>
      <c r="F1002" t="s">
        <v>8216</v>
      </c>
      <c r="G1002" t="s">
        <v>8220</v>
      </c>
      <c r="H1002" t="s">
        <v>8241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8262</v>
      </c>
      <c r="O1002">
        <f t="shared" si="75"/>
        <v>2</v>
      </c>
      <c r="P1002">
        <f t="shared" si="76"/>
        <v>3304</v>
      </c>
      <c r="Q1002" s="10" t="s">
        <v>8307</v>
      </c>
      <c r="R1002" t="s">
        <v>8309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1001</v>
      </c>
      <c r="C1003" s="3" t="s">
        <v>5109</v>
      </c>
      <c r="D1003" s="6">
        <v>5000</v>
      </c>
      <c r="E1003" s="8">
        <v>5200</v>
      </c>
      <c r="F1003" t="s">
        <v>8216</v>
      </c>
      <c r="G1003" t="s">
        <v>8221</v>
      </c>
      <c r="H1003" t="s">
        <v>8242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8262</v>
      </c>
      <c r="O1003">
        <f t="shared" si="75"/>
        <v>104</v>
      </c>
      <c r="P1003">
        <f t="shared" si="76"/>
        <v>1300</v>
      </c>
      <c r="Q1003" s="10" t="s">
        <v>8307</v>
      </c>
      <c r="R1003" t="s">
        <v>8309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1002</v>
      </c>
      <c r="C1004" s="3" t="s">
        <v>5110</v>
      </c>
      <c r="D1004" s="6">
        <v>9999</v>
      </c>
      <c r="E1004" s="8">
        <v>2960</v>
      </c>
      <c r="F1004" t="s">
        <v>8216</v>
      </c>
      <c r="G1004" t="s">
        <v>8220</v>
      </c>
      <c r="H1004" t="s">
        <v>8241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8262</v>
      </c>
      <c r="O1004">
        <f t="shared" si="75"/>
        <v>30</v>
      </c>
      <c r="P1004">
        <f t="shared" si="76"/>
        <v>134.55000000000001</v>
      </c>
      <c r="Q1004" s="10" t="s">
        <v>8307</v>
      </c>
      <c r="R1004" t="s">
        <v>8309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1003</v>
      </c>
      <c r="C1005" s="3" t="s">
        <v>5111</v>
      </c>
      <c r="D1005" s="6">
        <v>20000</v>
      </c>
      <c r="E1005" s="8">
        <v>3211</v>
      </c>
      <c r="F1005" t="s">
        <v>8216</v>
      </c>
      <c r="G1005" t="s">
        <v>8226</v>
      </c>
      <c r="H1005" t="s">
        <v>8244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8262</v>
      </c>
      <c r="O1005">
        <f t="shared" si="75"/>
        <v>16</v>
      </c>
      <c r="P1005">
        <f t="shared" si="76"/>
        <v>214.07</v>
      </c>
      <c r="Q1005" s="10" t="s">
        <v>8307</v>
      </c>
      <c r="R1005" t="s">
        <v>8309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1004</v>
      </c>
      <c r="C1006" s="3" t="s">
        <v>5112</v>
      </c>
      <c r="D1006" s="6">
        <v>25000</v>
      </c>
      <c r="E1006" s="8">
        <v>20552</v>
      </c>
      <c r="F1006" t="s">
        <v>8216</v>
      </c>
      <c r="G1006" t="s">
        <v>8220</v>
      </c>
      <c r="H1006" t="s">
        <v>8241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8262</v>
      </c>
      <c r="O1006">
        <f t="shared" si="75"/>
        <v>82</v>
      </c>
      <c r="P1006">
        <f t="shared" si="76"/>
        <v>216.34</v>
      </c>
      <c r="Q1006" s="10" t="s">
        <v>8307</v>
      </c>
      <c r="R1006" t="s">
        <v>8309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1005</v>
      </c>
      <c r="C1007" s="3" t="s">
        <v>5113</v>
      </c>
      <c r="D1007" s="6">
        <v>200000</v>
      </c>
      <c r="E1007" s="8">
        <v>150102</v>
      </c>
      <c r="F1007" t="s">
        <v>8216</v>
      </c>
      <c r="G1007" t="s">
        <v>8220</v>
      </c>
      <c r="H1007" t="s">
        <v>8241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8262</v>
      </c>
      <c r="O1007">
        <f t="shared" si="75"/>
        <v>75</v>
      </c>
      <c r="P1007">
        <f t="shared" si="76"/>
        <v>932.31</v>
      </c>
      <c r="Q1007" s="10" t="s">
        <v>8307</v>
      </c>
      <c r="R1007" t="s">
        <v>8309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1006</v>
      </c>
      <c r="C1008" s="3" t="s">
        <v>5114</v>
      </c>
      <c r="D1008" s="6">
        <v>4000</v>
      </c>
      <c r="E1008" s="8">
        <v>234</v>
      </c>
      <c r="F1008" t="s">
        <v>8216</v>
      </c>
      <c r="G1008" t="s">
        <v>8220</v>
      </c>
      <c r="H1008" t="s">
        <v>8241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8262</v>
      </c>
      <c r="O1008">
        <f t="shared" si="75"/>
        <v>6</v>
      </c>
      <c r="P1008">
        <f t="shared" si="76"/>
        <v>29.25</v>
      </c>
      <c r="Q1008" s="10" t="s">
        <v>8307</v>
      </c>
      <c r="R1008" t="s">
        <v>8309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1007</v>
      </c>
      <c r="C1009" s="3" t="s">
        <v>5115</v>
      </c>
      <c r="D1009" s="6">
        <v>30000</v>
      </c>
      <c r="E1009" s="8">
        <v>13296</v>
      </c>
      <c r="F1009" t="s">
        <v>8216</v>
      </c>
      <c r="G1009" t="s">
        <v>8220</v>
      </c>
      <c r="H1009" t="s">
        <v>8241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8262</v>
      </c>
      <c r="O1009">
        <f t="shared" si="75"/>
        <v>44</v>
      </c>
      <c r="P1009">
        <f t="shared" si="76"/>
        <v>174.95</v>
      </c>
      <c r="Q1009" s="10" t="s">
        <v>8307</v>
      </c>
      <c r="R1009" t="s">
        <v>8309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1008</v>
      </c>
      <c r="C1010" s="3" t="s">
        <v>5116</v>
      </c>
      <c r="D1010" s="6">
        <v>93500</v>
      </c>
      <c r="E1010" s="8">
        <v>250</v>
      </c>
      <c r="F1010" t="s">
        <v>8216</v>
      </c>
      <c r="G1010" t="s">
        <v>8234</v>
      </c>
      <c r="H1010" t="s">
        <v>8251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8262</v>
      </c>
      <c r="O1010">
        <f t="shared" si="75"/>
        <v>0</v>
      </c>
      <c r="P1010">
        <f t="shared" si="76"/>
        <v>250</v>
      </c>
      <c r="Q1010" s="10" t="s">
        <v>8307</v>
      </c>
      <c r="R1010" t="s">
        <v>8309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1009</v>
      </c>
      <c r="C1011" s="3" t="s">
        <v>5117</v>
      </c>
      <c r="D1011" s="6">
        <v>50000</v>
      </c>
      <c r="E1011" s="8">
        <v>6565</v>
      </c>
      <c r="F1011" t="s">
        <v>8216</v>
      </c>
      <c r="G1011" t="s">
        <v>8220</v>
      </c>
      <c r="H1011" t="s">
        <v>8241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8262</v>
      </c>
      <c r="O1011">
        <f t="shared" si="75"/>
        <v>13</v>
      </c>
      <c r="P1011">
        <f t="shared" si="76"/>
        <v>65</v>
      </c>
      <c r="Q1011" s="10" t="s">
        <v>8307</v>
      </c>
      <c r="R1011" t="s">
        <v>8309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1010</v>
      </c>
      <c r="C1012" s="3" t="s">
        <v>5118</v>
      </c>
      <c r="D1012" s="6">
        <v>115250</v>
      </c>
      <c r="E1012" s="8">
        <v>220</v>
      </c>
      <c r="F1012" t="s">
        <v>8216</v>
      </c>
      <c r="G1012" t="s">
        <v>8220</v>
      </c>
      <c r="H1012" t="s">
        <v>8241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8262</v>
      </c>
      <c r="O1012">
        <f t="shared" si="75"/>
        <v>0</v>
      </c>
      <c r="P1012">
        <f t="shared" si="76"/>
        <v>55</v>
      </c>
      <c r="Q1012" s="10" t="s">
        <v>8307</v>
      </c>
      <c r="R1012" t="s">
        <v>8309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1011</v>
      </c>
      <c r="C1013" s="3" t="s">
        <v>5119</v>
      </c>
      <c r="D1013" s="6">
        <v>20000</v>
      </c>
      <c r="E1013" s="8">
        <v>75</v>
      </c>
      <c r="F1013" t="s">
        <v>8216</v>
      </c>
      <c r="G1013" t="s">
        <v>8220</v>
      </c>
      <c r="H1013" t="s">
        <v>8241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8262</v>
      </c>
      <c r="O1013">
        <f t="shared" si="75"/>
        <v>0</v>
      </c>
      <c r="P1013">
        <f t="shared" si="76"/>
        <v>75</v>
      </c>
      <c r="Q1013" s="10" t="s">
        <v>8307</v>
      </c>
      <c r="R1013" t="s">
        <v>8309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1012</v>
      </c>
      <c r="C1014" s="3" t="s">
        <v>5120</v>
      </c>
      <c r="D1014" s="6">
        <v>5000</v>
      </c>
      <c r="E1014" s="8">
        <v>1076751.05</v>
      </c>
      <c r="F1014" t="s">
        <v>8216</v>
      </c>
      <c r="G1014" t="s">
        <v>8220</v>
      </c>
      <c r="H1014" t="s">
        <v>8241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8262</v>
      </c>
      <c r="O1014">
        <f t="shared" si="75"/>
        <v>21535</v>
      </c>
      <c r="P1014">
        <f t="shared" si="76"/>
        <v>1389.36</v>
      </c>
      <c r="Q1014" s="10" t="s">
        <v>8307</v>
      </c>
      <c r="R1014" t="s">
        <v>8309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1013</v>
      </c>
      <c r="C1015" s="3" t="s">
        <v>5121</v>
      </c>
      <c r="D1015" s="6">
        <v>25000</v>
      </c>
      <c r="E1015" s="8">
        <v>8632</v>
      </c>
      <c r="F1015" t="s">
        <v>8216</v>
      </c>
      <c r="G1015" t="s">
        <v>8220</v>
      </c>
      <c r="H1015" t="s">
        <v>8241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8262</v>
      </c>
      <c r="O1015">
        <f t="shared" si="75"/>
        <v>35</v>
      </c>
      <c r="P1015">
        <f t="shared" si="76"/>
        <v>95.91</v>
      </c>
      <c r="Q1015" s="10" t="s">
        <v>8307</v>
      </c>
      <c r="R1015" t="s">
        <v>8309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1014</v>
      </c>
      <c r="C1016" s="3" t="s">
        <v>5122</v>
      </c>
      <c r="D1016" s="6">
        <v>10000</v>
      </c>
      <c r="E1016" s="8">
        <v>3060</v>
      </c>
      <c r="F1016" t="s">
        <v>8216</v>
      </c>
      <c r="G1016" t="s">
        <v>8220</v>
      </c>
      <c r="H1016" t="s">
        <v>8241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8262</v>
      </c>
      <c r="O1016">
        <f t="shared" si="75"/>
        <v>31</v>
      </c>
      <c r="P1016">
        <f t="shared" si="76"/>
        <v>191.25</v>
      </c>
      <c r="Q1016" s="10" t="s">
        <v>8307</v>
      </c>
      <c r="R1016" t="s">
        <v>8309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1015</v>
      </c>
      <c r="C1017" s="3" t="s">
        <v>5123</v>
      </c>
      <c r="D1017" s="6">
        <v>9000</v>
      </c>
      <c r="E1017" s="8">
        <v>240</v>
      </c>
      <c r="F1017" t="s">
        <v>8216</v>
      </c>
      <c r="G1017" t="s">
        <v>8236</v>
      </c>
      <c r="H1017" t="s">
        <v>8252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8262</v>
      </c>
      <c r="O1017">
        <f t="shared" si="75"/>
        <v>3</v>
      </c>
      <c r="P1017">
        <f t="shared" si="76"/>
        <v>40</v>
      </c>
      <c r="Q1017" s="10" t="s">
        <v>8307</v>
      </c>
      <c r="R1017" t="s">
        <v>8309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1016</v>
      </c>
      <c r="C1018" s="3" t="s">
        <v>5124</v>
      </c>
      <c r="D1018" s="6">
        <v>100000</v>
      </c>
      <c r="E1018" s="8">
        <v>2842</v>
      </c>
      <c r="F1018" t="s">
        <v>8216</v>
      </c>
      <c r="G1018" t="s">
        <v>8220</v>
      </c>
      <c r="H1018" t="s">
        <v>8241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8262</v>
      </c>
      <c r="O1018">
        <f t="shared" si="75"/>
        <v>3</v>
      </c>
      <c r="P1018">
        <f t="shared" si="76"/>
        <v>74.790000000000006</v>
      </c>
      <c r="Q1018" s="10" t="s">
        <v>8307</v>
      </c>
      <c r="R1018" t="s">
        <v>8309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1017</v>
      </c>
      <c r="C1019" s="3" t="s">
        <v>5125</v>
      </c>
      <c r="D1019" s="6">
        <v>250000</v>
      </c>
      <c r="E1019" s="8">
        <v>57197</v>
      </c>
      <c r="F1019" t="s">
        <v>8216</v>
      </c>
      <c r="G1019" t="s">
        <v>8220</v>
      </c>
      <c r="H1019" t="s">
        <v>8241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8262</v>
      </c>
      <c r="O1019">
        <f t="shared" si="75"/>
        <v>23</v>
      </c>
      <c r="P1019">
        <f t="shared" si="76"/>
        <v>161.12</v>
      </c>
      <c r="Q1019" s="10" t="s">
        <v>8307</v>
      </c>
      <c r="R1019" t="s">
        <v>8309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1018</v>
      </c>
      <c r="C1020" s="3" t="s">
        <v>5126</v>
      </c>
      <c r="D1020" s="6">
        <v>20000</v>
      </c>
      <c r="E1020" s="8">
        <v>621</v>
      </c>
      <c r="F1020" t="s">
        <v>8216</v>
      </c>
      <c r="G1020" t="s">
        <v>8220</v>
      </c>
      <c r="H1020" t="s">
        <v>8241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8262</v>
      </c>
      <c r="O1020">
        <f t="shared" si="75"/>
        <v>3</v>
      </c>
      <c r="P1020">
        <f t="shared" si="76"/>
        <v>88.71</v>
      </c>
      <c r="Q1020" s="10" t="s">
        <v>8307</v>
      </c>
      <c r="R1020" t="s">
        <v>8309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1019</v>
      </c>
      <c r="C1021" s="3" t="s">
        <v>5127</v>
      </c>
      <c r="D1021" s="6">
        <v>45000</v>
      </c>
      <c r="E1021" s="8">
        <v>21300</v>
      </c>
      <c r="F1021" t="s">
        <v>8216</v>
      </c>
      <c r="G1021" t="s">
        <v>8220</v>
      </c>
      <c r="H1021" t="s">
        <v>8241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8262</v>
      </c>
      <c r="O1021">
        <f t="shared" si="75"/>
        <v>47</v>
      </c>
      <c r="P1021">
        <f t="shared" si="76"/>
        <v>53.25</v>
      </c>
      <c r="Q1021" s="10" t="s">
        <v>8307</v>
      </c>
      <c r="R1021" t="s">
        <v>8309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1020</v>
      </c>
      <c r="C1022" s="3" t="s">
        <v>5128</v>
      </c>
      <c r="D1022" s="6">
        <v>1550</v>
      </c>
      <c r="E1022" s="8">
        <v>3186</v>
      </c>
      <c r="F1022" t="s">
        <v>8215</v>
      </c>
      <c r="G1022" t="s">
        <v>8225</v>
      </c>
      <c r="H1022" t="s">
        <v>8246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8269</v>
      </c>
      <c r="O1022">
        <f t="shared" si="75"/>
        <v>206</v>
      </c>
      <c r="P1022">
        <f t="shared" si="76"/>
        <v>106.2</v>
      </c>
      <c r="Q1022" s="10" t="s">
        <v>8313</v>
      </c>
      <c r="R1022" t="s">
        <v>8318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1021</v>
      </c>
      <c r="C1023" s="3" t="s">
        <v>5129</v>
      </c>
      <c r="D1023" s="6">
        <v>3000</v>
      </c>
      <c r="E1023" s="8">
        <v>10554.11</v>
      </c>
      <c r="F1023" t="s">
        <v>8215</v>
      </c>
      <c r="G1023" t="s">
        <v>8220</v>
      </c>
      <c r="H1023" t="s">
        <v>8241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8269</v>
      </c>
      <c r="O1023">
        <f t="shared" si="75"/>
        <v>352</v>
      </c>
      <c r="P1023">
        <f t="shared" si="76"/>
        <v>22.08</v>
      </c>
      <c r="Q1023" s="10" t="s">
        <v>8313</v>
      </c>
      <c r="R1023" t="s">
        <v>8318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1022</v>
      </c>
      <c r="C1024" s="3" t="s">
        <v>5130</v>
      </c>
      <c r="D1024" s="6">
        <v>2000</v>
      </c>
      <c r="E1024" s="8">
        <v>2298</v>
      </c>
      <c r="F1024" t="s">
        <v>8215</v>
      </c>
      <c r="G1024" t="s">
        <v>8220</v>
      </c>
      <c r="H1024" t="s">
        <v>8241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8269</v>
      </c>
      <c r="O1024">
        <f t="shared" si="75"/>
        <v>115</v>
      </c>
      <c r="P1024">
        <f t="shared" si="76"/>
        <v>31.05</v>
      </c>
      <c r="Q1024" s="10" t="s">
        <v>8313</v>
      </c>
      <c r="R1024" t="s">
        <v>8318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1023</v>
      </c>
      <c r="C1025" s="3" t="s">
        <v>5131</v>
      </c>
      <c r="D1025" s="6">
        <v>2000</v>
      </c>
      <c r="E1025" s="8">
        <v>4743</v>
      </c>
      <c r="F1025" t="s">
        <v>8215</v>
      </c>
      <c r="G1025" t="s">
        <v>8221</v>
      </c>
      <c r="H1025" t="s">
        <v>8242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8269</v>
      </c>
      <c r="O1025">
        <f t="shared" si="75"/>
        <v>237</v>
      </c>
      <c r="P1025">
        <f t="shared" si="76"/>
        <v>36.21</v>
      </c>
      <c r="Q1025" s="10" t="s">
        <v>8313</v>
      </c>
      <c r="R1025" t="s">
        <v>8318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1024</v>
      </c>
      <c r="C1026" s="3" t="s">
        <v>5132</v>
      </c>
      <c r="D1026" s="6">
        <v>20000</v>
      </c>
      <c r="E1026" s="8">
        <v>23727.55</v>
      </c>
      <c r="F1026" t="s">
        <v>8215</v>
      </c>
      <c r="G1026" t="s">
        <v>8231</v>
      </c>
      <c r="H1026" t="s">
        <v>8250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8269</v>
      </c>
      <c r="O1026">
        <f t="shared" ref="O1026:O1089" si="80">ROUND(E1026/D1026*100,0)</f>
        <v>119</v>
      </c>
      <c r="P1026">
        <f t="shared" si="76"/>
        <v>388.98</v>
      </c>
      <c r="Q1026" s="10" t="s">
        <v>8313</v>
      </c>
      <c r="R1026" t="s">
        <v>8318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1025</v>
      </c>
      <c r="C1027" s="3" t="s">
        <v>5133</v>
      </c>
      <c r="D1027" s="6">
        <v>70000</v>
      </c>
      <c r="E1027" s="8">
        <v>76949.820000000007</v>
      </c>
      <c r="F1027" t="s">
        <v>8215</v>
      </c>
      <c r="G1027" t="s">
        <v>8220</v>
      </c>
      <c r="H1027" t="s">
        <v>8241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8269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8313</v>
      </c>
      <c r="R1027" t="s">
        <v>8318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1026</v>
      </c>
      <c r="C1028" s="3" t="s">
        <v>5134</v>
      </c>
      <c r="D1028" s="6">
        <v>7000</v>
      </c>
      <c r="E1028" s="8">
        <v>7000.58</v>
      </c>
      <c r="F1028" t="s">
        <v>8215</v>
      </c>
      <c r="G1028" t="s">
        <v>8221</v>
      </c>
      <c r="H1028" t="s">
        <v>8242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8269</v>
      </c>
      <c r="O1028">
        <f t="shared" si="80"/>
        <v>100</v>
      </c>
      <c r="P1028">
        <f t="shared" si="81"/>
        <v>57.38</v>
      </c>
      <c r="Q1028" s="10" t="s">
        <v>8313</v>
      </c>
      <c r="R1028" t="s">
        <v>8318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1027</v>
      </c>
      <c r="C1029" s="3" t="s">
        <v>5135</v>
      </c>
      <c r="D1029" s="6">
        <v>7501</v>
      </c>
      <c r="E1029" s="8">
        <v>7733</v>
      </c>
      <c r="F1029" t="s">
        <v>8215</v>
      </c>
      <c r="G1029" t="s">
        <v>8220</v>
      </c>
      <c r="H1029" t="s">
        <v>8241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8269</v>
      </c>
      <c r="O1029">
        <f t="shared" si="80"/>
        <v>103</v>
      </c>
      <c r="P1029">
        <f t="shared" si="81"/>
        <v>69.67</v>
      </c>
      <c r="Q1029" s="10" t="s">
        <v>8313</v>
      </c>
      <c r="R1029" t="s">
        <v>8318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1028</v>
      </c>
      <c r="C1030" s="3" t="s">
        <v>5136</v>
      </c>
      <c r="D1030" s="6">
        <v>10000</v>
      </c>
      <c r="E1030" s="8">
        <v>11727</v>
      </c>
      <c r="F1030" t="s">
        <v>8215</v>
      </c>
      <c r="G1030" t="s">
        <v>8221</v>
      </c>
      <c r="H1030" t="s">
        <v>8242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8269</v>
      </c>
      <c r="O1030">
        <f t="shared" si="80"/>
        <v>117</v>
      </c>
      <c r="P1030">
        <f t="shared" si="81"/>
        <v>45.99</v>
      </c>
      <c r="Q1030" s="10" t="s">
        <v>8313</v>
      </c>
      <c r="R1030" t="s">
        <v>8318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1029</v>
      </c>
      <c r="C1031" s="3" t="s">
        <v>5137</v>
      </c>
      <c r="D1031" s="6">
        <v>10000</v>
      </c>
      <c r="E1031" s="8">
        <v>11176</v>
      </c>
      <c r="F1031" t="s">
        <v>8215</v>
      </c>
      <c r="G1031" t="s">
        <v>8231</v>
      </c>
      <c r="H1031" t="s">
        <v>8250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8269</v>
      </c>
      <c r="O1031">
        <f t="shared" si="80"/>
        <v>112</v>
      </c>
      <c r="P1031">
        <f t="shared" si="81"/>
        <v>79.260000000000005</v>
      </c>
      <c r="Q1031" s="10" t="s">
        <v>8313</v>
      </c>
      <c r="R1031" t="s">
        <v>8318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1030</v>
      </c>
      <c r="C1032" s="3" t="s">
        <v>5138</v>
      </c>
      <c r="D1032" s="6">
        <v>2000</v>
      </c>
      <c r="E1032" s="8">
        <v>6842</v>
      </c>
      <c r="F1032" t="s">
        <v>8215</v>
      </c>
      <c r="G1032" t="s">
        <v>8220</v>
      </c>
      <c r="H1032" t="s">
        <v>8241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8269</v>
      </c>
      <c r="O1032">
        <f t="shared" si="80"/>
        <v>342</v>
      </c>
      <c r="P1032">
        <f t="shared" si="81"/>
        <v>43.03</v>
      </c>
      <c r="Q1032" s="10" t="s">
        <v>8313</v>
      </c>
      <c r="R1032" t="s">
        <v>8318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1031</v>
      </c>
      <c r="C1033" s="3" t="s">
        <v>5139</v>
      </c>
      <c r="D1033" s="6">
        <v>10000</v>
      </c>
      <c r="E1033" s="8">
        <v>10740</v>
      </c>
      <c r="F1033" t="s">
        <v>8215</v>
      </c>
      <c r="G1033" t="s">
        <v>8220</v>
      </c>
      <c r="H1033" t="s">
        <v>8241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8269</v>
      </c>
      <c r="O1033">
        <f t="shared" si="80"/>
        <v>107</v>
      </c>
      <c r="P1033">
        <f t="shared" si="81"/>
        <v>108.48</v>
      </c>
      <c r="Q1033" s="10" t="s">
        <v>8313</v>
      </c>
      <c r="R1033" t="s">
        <v>8318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1032</v>
      </c>
      <c r="C1034" s="3" t="s">
        <v>5140</v>
      </c>
      <c r="D1034" s="6">
        <v>5400</v>
      </c>
      <c r="E1034" s="8">
        <v>5858.84</v>
      </c>
      <c r="F1034" t="s">
        <v>8215</v>
      </c>
      <c r="G1034" t="s">
        <v>8220</v>
      </c>
      <c r="H1034" t="s">
        <v>8241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8269</v>
      </c>
      <c r="O1034">
        <f t="shared" si="80"/>
        <v>108</v>
      </c>
      <c r="P1034">
        <f t="shared" si="81"/>
        <v>61.03</v>
      </c>
      <c r="Q1034" s="10" t="s">
        <v>8313</v>
      </c>
      <c r="R1034" t="s">
        <v>8318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1033</v>
      </c>
      <c r="C1035" s="3" t="s">
        <v>5141</v>
      </c>
      <c r="D1035" s="6">
        <v>1328</v>
      </c>
      <c r="E1035" s="8">
        <v>1366</v>
      </c>
      <c r="F1035" t="s">
        <v>8215</v>
      </c>
      <c r="G1035" t="s">
        <v>8221</v>
      </c>
      <c r="H1035" t="s">
        <v>8242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8269</v>
      </c>
      <c r="O1035">
        <f t="shared" si="80"/>
        <v>103</v>
      </c>
      <c r="P1035">
        <f t="shared" si="81"/>
        <v>50.59</v>
      </c>
      <c r="Q1035" s="10" t="s">
        <v>8313</v>
      </c>
      <c r="R1035" t="s">
        <v>8318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1034</v>
      </c>
      <c r="C1036" s="3" t="s">
        <v>5142</v>
      </c>
      <c r="D1036" s="6">
        <v>5000</v>
      </c>
      <c r="E1036" s="8">
        <v>6500.09</v>
      </c>
      <c r="F1036" t="s">
        <v>8215</v>
      </c>
      <c r="G1036" t="s">
        <v>8220</v>
      </c>
      <c r="H1036" t="s">
        <v>8241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8269</v>
      </c>
      <c r="O1036">
        <f t="shared" si="80"/>
        <v>130</v>
      </c>
      <c r="P1036">
        <f t="shared" si="81"/>
        <v>39.159999999999997</v>
      </c>
      <c r="Q1036" s="10" t="s">
        <v>8313</v>
      </c>
      <c r="R1036" t="s">
        <v>8318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1035</v>
      </c>
      <c r="C1037" s="3" t="s">
        <v>5143</v>
      </c>
      <c r="D1037" s="6">
        <v>4600</v>
      </c>
      <c r="E1037" s="8">
        <v>4952</v>
      </c>
      <c r="F1037" t="s">
        <v>8215</v>
      </c>
      <c r="G1037" t="s">
        <v>8220</v>
      </c>
      <c r="H1037" t="s">
        <v>8241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8269</v>
      </c>
      <c r="O1037">
        <f t="shared" si="80"/>
        <v>108</v>
      </c>
      <c r="P1037">
        <f t="shared" si="81"/>
        <v>65.16</v>
      </c>
      <c r="Q1037" s="10" t="s">
        <v>8313</v>
      </c>
      <c r="R1037" t="s">
        <v>8318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1036</v>
      </c>
      <c r="C1038" s="3" t="s">
        <v>5144</v>
      </c>
      <c r="D1038" s="6">
        <v>4500</v>
      </c>
      <c r="E1038" s="8">
        <v>5056.22</v>
      </c>
      <c r="F1038" t="s">
        <v>8215</v>
      </c>
      <c r="G1038" t="s">
        <v>8220</v>
      </c>
      <c r="H1038" t="s">
        <v>8241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8269</v>
      </c>
      <c r="O1038">
        <f t="shared" si="80"/>
        <v>112</v>
      </c>
      <c r="P1038">
        <f t="shared" si="81"/>
        <v>23.96</v>
      </c>
      <c r="Q1038" s="10" t="s">
        <v>8313</v>
      </c>
      <c r="R1038" t="s">
        <v>8318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1037</v>
      </c>
      <c r="C1039" s="3" t="s">
        <v>5145</v>
      </c>
      <c r="D1039" s="6">
        <v>1000</v>
      </c>
      <c r="E1039" s="8">
        <v>1021</v>
      </c>
      <c r="F1039" t="s">
        <v>8215</v>
      </c>
      <c r="G1039" t="s">
        <v>8220</v>
      </c>
      <c r="H1039" t="s">
        <v>8241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8269</v>
      </c>
      <c r="O1039">
        <f t="shared" si="80"/>
        <v>102</v>
      </c>
      <c r="P1039">
        <f t="shared" si="81"/>
        <v>48.62</v>
      </c>
      <c r="Q1039" s="10" t="s">
        <v>8313</v>
      </c>
      <c r="R1039" t="s">
        <v>8318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1038</v>
      </c>
      <c r="C1040" s="3" t="s">
        <v>5146</v>
      </c>
      <c r="D1040" s="6">
        <v>1500</v>
      </c>
      <c r="E1040" s="8">
        <v>2180</v>
      </c>
      <c r="F1040" t="s">
        <v>8215</v>
      </c>
      <c r="G1040" t="s">
        <v>8220</v>
      </c>
      <c r="H1040" t="s">
        <v>8241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8269</v>
      </c>
      <c r="O1040">
        <f t="shared" si="80"/>
        <v>145</v>
      </c>
      <c r="P1040">
        <f t="shared" si="81"/>
        <v>35.74</v>
      </c>
      <c r="Q1040" s="10" t="s">
        <v>8313</v>
      </c>
      <c r="R1040" t="s">
        <v>8318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1039</v>
      </c>
      <c r="C1041" s="3" t="s">
        <v>5147</v>
      </c>
      <c r="D1041" s="6">
        <v>500</v>
      </c>
      <c r="E1041" s="8">
        <v>641</v>
      </c>
      <c r="F1041" t="s">
        <v>8215</v>
      </c>
      <c r="G1041" t="s">
        <v>8220</v>
      </c>
      <c r="H1041" t="s">
        <v>8241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8269</v>
      </c>
      <c r="O1041">
        <f t="shared" si="80"/>
        <v>128</v>
      </c>
      <c r="P1041">
        <f t="shared" si="81"/>
        <v>21.37</v>
      </c>
      <c r="Q1041" s="10" t="s">
        <v>8313</v>
      </c>
      <c r="R1041" t="s">
        <v>8318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1040</v>
      </c>
      <c r="C1042" s="3" t="s">
        <v>5148</v>
      </c>
      <c r="D1042" s="6">
        <v>85000</v>
      </c>
      <c r="E1042" s="8">
        <v>250</v>
      </c>
      <c r="F1042" t="s">
        <v>8216</v>
      </c>
      <c r="G1042" t="s">
        <v>8220</v>
      </c>
      <c r="H1042" t="s">
        <v>8241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8270</v>
      </c>
      <c r="O1042">
        <f t="shared" si="80"/>
        <v>0</v>
      </c>
      <c r="P1042">
        <f t="shared" si="81"/>
        <v>250</v>
      </c>
      <c r="Q1042" s="10" t="s">
        <v>8319</v>
      </c>
      <c r="R1042" t="s">
        <v>8320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1041</v>
      </c>
      <c r="C1043" s="3" t="s">
        <v>5149</v>
      </c>
      <c r="D1043" s="6">
        <v>50</v>
      </c>
      <c r="E1043" s="8">
        <v>0</v>
      </c>
      <c r="F1043" t="s">
        <v>8216</v>
      </c>
      <c r="G1043" t="s">
        <v>8220</v>
      </c>
      <c r="H1043" t="s">
        <v>8241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8270</v>
      </c>
      <c r="O1043">
        <f t="shared" si="80"/>
        <v>0</v>
      </c>
      <c r="P1043">
        <f t="shared" si="81"/>
        <v>0</v>
      </c>
      <c r="Q1043" s="10" t="s">
        <v>8319</v>
      </c>
      <c r="R1043" t="s">
        <v>8320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1042</v>
      </c>
      <c r="C1044" s="3" t="s">
        <v>5150</v>
      </c>
      <c r="D1044" s="6">
        <v>650</v>
      </c>
      <c r="E1044" s="8">
        <v>10</v>
      </c>
      <c r="F1044" t="s">
        <v>8216</v>
      </c>
      <c r="G1044" t="s">
        <v>8220</v>
      </c>
      <c r="H1044" t="s">
        <v>8241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8270</v>
      </c>
      <c r="O1044">
        <f t="shared" si="80"/>
        <v>2</v>
      </c>
      <c r="P1044">
        <f t="shared" si="81"/>
        <v>10</v>
      </c>
      <c r="Q1044" s="10" t="s">
        <v>8319</v>
      </c>
      <c r="R1044" t="s">
        <v>8320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1043</v>
      </c>
      <c r="C1045" s="3" t="s">
        <v>5151</v>
      </c>
      <c r="D1045" s="6">
        <v>100000</v>
      </c>
      <c r="E1045" s="8">
        <v>8537</v>
      </c>
      <c r="F1045" t="s">
        <v>8216</v>
      </c>
      <c r="G1045" t="s">
        <v>8220</v>
      </c>
      <c r="H1045" t="s">
        <v>8241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8270</v>
      </c>
      <c r="O1045">
        <f t="shared" si="80"/>
        <v>9</v>
      </c>
      <c r="P1045">
        <f t="shared" si="81"/>
        <v>29.24</v>
      </c>
      <c r="Q1045" s="10" t="s">
        <v>8319</v>
      </c>
      <c r="R1045" t="s">
        <v>8320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1044</v>
      </c>
      <c r="C1046" s="3" t="s">
        <v>5152</v>
      </c>
      <c r="D1046" s="6">
        <v>7000</v>
      </c>
      <c r="E1046" s="8">
        <v>6</v>
      </c>
      <c r="F1046" t="s">
        <v>8216</v>
      </c>
      <c r="G1046" t="s">
        <v>8220</v>
      </c>
      <c r="H1046" t="s">
        <v>8241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8270</v>
      </c>
      <c r="O1046">
        <f t="shared" si="80"/>
        <v>0</v>
      </c>
      <c r="P1046">
        <f t="shared" si="81"/>
        <v>3</v>
      </c>
      <c r="Q1046" s="10" t="s">
        <v>8319</v>
      </c>
      <c r="R1046" t="s">
        <v>8320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1045</v>
      </c>
      <c r="C1047" s="3" t="s">
        <v>5153</v>
      </c>
      <c r="D1047" s="6">
        <v>10000</v>
      </c>
      <c r="E1047" s="8">
        <v>266</v>
      </c>
      <c r="F1047" t="s">
        <v>8216</v>
      </c>
      <c r="G1047" t="s">
        <v>8220</v>
      </c>
      <c r="H1047" t="s">
        <v>8241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8270</v>
      </c>
      <c r="O1047">
        <f t="shared" si="80"/>
        <v>3</v>
      </c>
      <c r="P1047">
        <f t="shared" si="81"/>
        <v>33.25</v>
      </c>
      <c r="Q1047" s="10" t="s">
        <v>8319</v>
      </c>
      <c r="R1047" t="s">
        <v>8320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1046</v>
      </c>
      <c r="C1048" s="3" t="s">
        <v>5154</v>
      </c>
      <c r="D1048" s="6">
        <v>3000</v>
      </c>
      <c r="E1048" s="8">
        <v>0</v>
      </c>
      <c r="F1048" t="s">
        <v>8216</v>
      </c>
      <c r="G1048" t="s">
        <v>8232</v>
      </c>
      <c r="H1048" t="s">
        <v>8244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8270</v>
      </c>
      <c r="O1048">
        <f t="shared" si="80"/>
        <v>0</v>
      </c>
      <c r="P1048">
        <f t="shared" si="81"/>
        <v>0</v>
      </c>
      <c r="Q1048" s="10" t="s">
        <v>8319</v>
      </c>
      <c r="R1048" t="s">
        <v>8320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1047</v>
      </c>
      <c r="C1049" s="3" t="s">
        <v>5155</v>
      </c>
      <c r="D1049" s="6">
        <v>2000</v>
      </c>
      <c r="E1049" s="8">
        <v>1</v>
      </c>
      <c r="F1049" t="s">
        <v>8216</v>
      </c>
      <c r="G1049" t="s">
        <v>8220</v>
      </c>
      <c r="H1049" t="s">
        <v>8241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8270</v>
      </c>
      <c r="O1049">
        <f t="shared" si="80"/>
        <v>0</v>
      </c>
      <c r="P1049">
        <f t="shared" si="81"/>
        <v>1</v>
      </c>
      <c r="Q1049" s="10" t="s">
        <v>8319</v>
      </c>
      <c r="R1049" t="s">
        <v>8320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1048</v>
      </c>
      <c r="C1050" s="3" t="s">
        <v>5156</v>
      </c>
      <c r="D1050" s="6">
        <v>15000</v>
      </c>
      <c r="E1050" s="8">
        <v>212</v>
      </c>
      <c r="F1050" t="s">
        <v>8216</v>
      </c>
      <c r="G1050" t="s">
        <v>8220</v>
      </c>
      <c r="H1050" t="s">
        <v>8241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8270</v>
      </c>
      <c r="O1050">
        <f t="shared" si="80"/>
        <v>1</v>
      </c>
      <c r="P1050">
        <f t="shared" si="81"/>
        <v>53</v>
      </c>
      <c r="Q1050" s="10" t="s">
        <v>8319</v>
      </c>
      <c r="R1050" t="s">
        <v>8320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1049</v>
      </c>
      <c r="C1051" s="3" t="s">
        <v>5157</v>
      </c>
      <c r="D1051" s="6">
        <v>12000</v>
      </c>
      <c r="E1051" s="8">
        <v>0</v>
      </c>
      <c r="F1051" t="s">
        <v>8216</v>
      </c>
      <c r="G1051" t="s">
        <v>8220</v>
      </c>
      <c r="H1051" t="s">
        <v>8241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8270</v>
      </c>
      <c r="O1051">
        <f t="shared" si="80"/>
        <v>0</v>
      </c>
      <c r="P1051">
        <f t="shared" si="81"/>
        <v>0</v>
      </c>
      <c r="Q1051" s="10" t="s">
        <v>8319</v>
      </c>
      <c r="R1051" t="s">
        <v>8320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1050</v>
      </c>
      <c r="C1052" s="3" t="s">
        <v>5158</v>
      </c>
      <c r="D1052" s="6">
        <v>2500</v>
      </c>
      <c r="E1052" s="8">
        <v>0</v>
      </c>
      <c r="F1052" t="s">
        <v>8216</v>
      </c>
      <c r="G1052" t="s">
        <v>8220</v>
      </c>
      <c r="H1052" t="s">
        <v>8241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8270</v>
      </c>
      <c r="O1052">
        <f t="shared" si="80"/>
        <v>0</v>
      </c>
      <c r="P1052">
        <f t="shared" si="81"/>
        <v>0</v>
      </c>
      <c r="Q1052" s="10" t="s">
        <v>8319</v>
      </c>
      <c r="R1052" t="s">
        <v>8320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1051</v>
      </c>
      <c r="C1053" s="3" t="s">
        <v>5159</v>
      </c>
      <c r="D1053" s="6">
        <v>500</v>
      </c>
      <c r="E1053" s="8">
        <v>0</v>
      </c>
      <c r="F1053" t="s">
        <v>8216</v>
      </c>
      <c r="G1053" t="s">
        <v>8220</v>
      </c>
      <c r="H1053" t="s">
        <v>8241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8270</v>
      </c>
      <c r="O1053">
        <f t="shared" si="80"/>
        <v>0</v>
      </c>
      <c r="P1053">
        <f t="shared" si="81"/>
        <v>0</v>
      </c>
      <c r="Q1053" s="10" t="s">
        <v>8319</v>
      </c>
      <c r="R1053" t="s">
        <v>8320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1052</v>
      </c>
      <c r="C1054" s="3" t="s">
        <v>5160</v>
      </c>
      <c r="D1054" s="6">
        <v>4336</v>
      </c>
      <c r="E1054" s="8">
        <v>0</v>
      </c>
      <c r="F1054" t="s">
        <v>8216</v>
      </c>
      <c r="G1054" t="s">
        <v>8220</v>
      </c>
      <c r="H1054" t="s">
        <v>8241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8270</v>
      </c>
      <c r="O1054">
        <f t="shared" si="80"/>
        <v>0</v>
      </c>
      <c r="P1054">
        <f t="shared" si="81"/>
        <v>0</v>
      </c>
      <c r="Q1054" s="10" t="s">
        <v>8319</v>
      </c>
      <c r="R1054" t="s">
        <v>8320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1053</v>
      </c>
      <c r="C1055" s="3" t="s">
        <v>5161</v>
      </c>
      <c r="D1055" s="6">
        <v>1500</v>
      </c>
      <c r="E1055" s="8">
        <v>15</v>
      </c>
      <c r="F1055" t="s">
        <v>8216</v>
      </c>
      <c r="G1055" t="s">
        <v>8220</v>
      </c>
      <c r="H1055" t="s">
        <v>8241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8270</v>
      </c>
      <c r="O1055">
        <f t="shared" si="80"/>
        <v>1</v>
      </c>
      <c r="P1055">
        <f t="shared" si="81"/>
        <v>15</v>
      </c>
      <c r="Q1055" s="10" t="s">
        <v>8319</v>
      </c>
      <c r="R1055" t="s">
        <v>8320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1054</v>
      </c>
      <c r="C1056" s="3" t="s">
        <v>5162</v>
      </c>
      <c r="D1056" s="6">
        <v>2500</v>
      </c>
      <c r="E1056" s="8">
        <v>0</v>
      </c>
      <c r="F1056" t="s">
        <v>8216</v>
      </c>
      <c r="G1056" t="s">
        <v>8220</v>
      </c>
      <c r="H1056" t="s">
        <v>8241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8270</v>
      </c>
      <c r="O1056">
        <f t="shared" si="80"/>
        <v>0</v>
      </c>
      <c r="P1056">
        <f t="shared" si="81"/>
        <v>0</v>
      </c>
      <c r="Q1056" s="10" t="s">
        <v>8319</v>
      </c>
      <c r="R1056" t="s">
        <v>8320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1055</v>
      </c>
      <c r="C1057" s="3" t="s">
        <v>5163</v>
      </c>
      <c r="D1057" s="6">
        <v>3500</v>
      </c>
      <c r="E1057" s="8">
        <v>0</v>
      </c>
      <c r="F1057" t="s">
        <v>8216</v>
      </c>
      <c r="G1057" t="s">
        <v>8220</v>
      </c>
      <c r="H1057" t="s">
        <v>8241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8270</v>
      </c>
      <c r="O1057">
        <f t="shared" si="80"/>
        <v>0</v>
      </c>
      <c r="P1057">
        <f t="shared" si="81"/>
        <v>0</v>
      </c>
      <c r="Q1057" s="10" t="s">
        <v>8319</v>
      </c>
      <c r="R1057" t="s">
        <v>8320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1056</v>
      </c>
      <c r="C1058" s="3" t="s">
        <v>5164</v>
      </c>
      <c r="D1058" s="6">
        <v>10000</v>
      </c>
      <c r="E1058" s="8">
        <v>0</v>
      </c>
      <c r="F1058" t="s">
        <v>8216</v>
      </c>
      <c r="G1058" t="s">
        <v>8220</v>
      </c>
      <c r="H1058" t="s">
        <v>8241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8270</v>
      </c>
      <c r="O1058">
        <f t="shared" si="80"/>
        <v>0</v>
      </c>
      <c r="P1058">
        <f t="shared" si="81"/>
        <v>0</v>
      </c>
      <c r="Q1058" s="10" t="s">
        <v>8319</v>
      </c>
      <c r="R1058" t="s">
        <v>8320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1057</v>
      </c>
      <c r="C1059" s="3" t="s">
        <v>5165</v>
      </c>
      <c r="D1059" s="6">
        <v>10000</v>
      </c>
      <c r="E1059" s="8">
        <v>0</v>
      </c>
      <c r="F1059" t="s">
        <v>8216</v>
      </c>
      <c r="G1059" t="s">
        <v>8220</v>
      </c>
      <c r="H1059" t="s">
        <v>8241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8270</v>
      </c>
      <c r="O1059">
        <f t="shared" si="80"/>
        <v>0</v>
      </c>
      <c r="P1059">
        <f t="shared" si="81"/>
        <v>0</v>
      </c>
      <c r="Q1059" s="10" t="s">
        <v>8319</v>
      </c>
      <c r="R1059" t="s">
        <v>8320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1058</v>
      </c>
      <c r="C1060" s="3" t="s">
        <v>5166</v>
      </c>
      <c r="D1060" s="6">
        <v>40000</v>
      </c>
      <c r="E1060" s="8">
        <v>0</v>
      </c>
      <c r="F1060" t="s">
        <v>8216</v>
      </c>
      <c r="G1060" t="s">
        <v>8220</v>
      </c>
      <c r="H1060" t="s">
        <v>8241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8270</v>
      </c>
      <c r="O1060">
        <f t="shared" si="80"/>
        <v>0</v>
      </c>
      <c r="P1060">
        <f t="shared" si="81"/>
        <v>0</v>
      </c>
      <c r="Q1060" s="10" t="s">
        <v>8319</v>
      </c>
      <c r="R1060" t="s">
        <v>8320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1059</v>
      </c>
      <c r="C1061" s="3" t="s">
        <v>5167</v>
      </c>
      <c r="D1061" s="6">
        <v>1100</v>
      </c>
      <c r="E1061" s="8">
        <v>0</v>
      </c>
      <c r="F1061" t="s">
        <v>8216</v>
      </c>
      <c r="G1061" t="s">
        <v>8220</v>
      </c>
      <c r="H1061" t="s">
        <v>8241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8270</v>
      </c>
      <c r="O1061">
        <f t="shared" si="80"/>
        <v>0</v>
      </c>
      <c r="P1061">
        <f t="shared" si="81"/>
        <v>0</v>
      </c>
      <c r="Q1061" s="10" t="s">
        <v>8319</v>
      </c>
      <c r="R1061" t="s">
        <v>8320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1060</v>
      </c>
      <c r="C1062" s="3" t="s">
        <v>5168</v>
      </c>
      <c r="D1062" s="6">
        <v>5000</v>
      </c>
      <c r="E1062" s="8">
        <v>50</v>
      </c>
      <c r="F1062" t="s">
        <v>8216</v>
      </c>
      <c r="G1062" t="s">
        <v>8220</v>
      </c>
      <c r="H1062" t="s">
        <v>8241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8270</v>
      </c>
      <c r="O1062">
        <f t="shared" si="80"/>
        <v>1</v>
      </c>
      <c r="P1062">
        <f t="shared" si="81"/>
        <v>50</v>
      </c>
      <c r="Q1062" s="10" t="s">
        <v>8319</v>
      </c>
      <c r="R1062" t="s">
        <v>8320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1061</v>
      </c>
      <c r="C1063" s="3" t="s">
        <v>5169</v>
      </c>
      <c r="D1063" s="6">
        <v>4000</v>
      </c>
      <c r="E1063" s="8">
        <v>0</v>
      </c>
      <c r="F1063" t="s">
        <v>8216</v>
      </c>
      <c r="G1063" t="s">
        <v>8220</v>
      </c>
      <c r="H1063" t="s">
        <v>8241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8270</v>
      </c>
      <c r="O1063">
        <f t="shared" si="80"/>
        <v>0</v>
      </c>
      <c r="P1063">
        <f t="shared" si="81"/>
        <v>0</v>
      </c>
      <c r="Q1063" s="10" t="s">
        <v>8319</v>
      </c>
      <c r="R1063" t="s">
        <v>8320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1062</v>
      </c>
      <c r="C1064" s="3" t="s">
        <v>5170</v>
      </c>
      <c r="D1064" s="6">
        <v>199</v>
      </c>
      <c r="E1064" s="8">
        <v>190</v>
      </c>
      <c r="F1064" t="s">
        <v>8216</v>
      </c>
      <c r="G1064" t="s">
        <v>8220</v>
      </c>
      <c r="H1064" t="s">
        <v>8241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8270</v>
      </c>
      <c r="O1064">
        <f t="shared" si="80"/>
        <v>95</v>
      </c>
      <c r="P1064">
        <f t="shared" si="81"/>
        <v>47.5</v>
      </c>
      <c r="Q1064" s="10" t="s">
        <v>8319</v>
      </c>
      <c r="R1064" t="s">
        <v>8320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1063</v>
      </c>
      <c r="C1065" s="3" t="s">
        <v>5171</v>
      </c>
      <c r="D1065" s="6">
        <v>1000</v>
      </c>
      <c r="E1065" s="8">
        <v>0</v>
      </c>
      <c r="F1065" t="s">
        <v>8216</v>
      </c>
      <c r="G1065" t="s">
        <v>8220</v>
      </c>
      <c r="H1065" t="s">
        <v>8241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8270</v>
      </c>
      <c r="O1065">
        <f t="shared" si="80"/>
        <v>0</v>
      </c>
      <c r="P1065">
        <f t="shared" si="81"/>
        <v>0</v>
      </c>
      <c r="Q1065" s="10" t="s">
        <v>8319</v>
      </c>
      <c r="R1065" t="s">
        <v>8320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1064</v>
      </c>
      <c r="C1066" s="3" t="s">
        <v>5172</v>
      </c>
      <c r="D1066" s="6">
        <v>90000</v>
      </c>
      <c r="E1066" s="8">
        <v>8077</v>
      </c>
      <c r="F1066" t="s">
        <v>8217</v>
      </c>
      <c r="G1066" t="s">
        <v>8220</v>
      </c>
      <c r="H1066" t="s">
        <v>8241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8271</v>
      </c>
      <c r="O1066">
        <f t="shared" si="80"/>
        <v>9</v>
      </c>
      <c r="P1066">
        <f t="shared" si="81"/>
        <v>65.67</v>
      </c>
      <c r="Q1066" s="10" t="s">
        <v>8321</v>
      </c>
      <c r="R1066" t="s">
        <v>8322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1065</v>
      </c>
      <c r="C1067" s="3" t="s">
        <v>5173</v>
      </c>
      <c r="D1067" s="6">
        <v>3000</v>
      </c>
      <c r="E1067" s="8">
        <v>81</v>
      </c>
      <c r="F1067" t="s">
        <v>8217</v>
      </c>
      <c r="G1067" t="s">
        <v>8222</v>
      </c>
      <c r="H1067" t="s">
        <v>8243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8271</v>
      </c>
      <c r="O1067">
        <f t="shared" si="80"/>
        <v>3</v>
      </c>
      <c r="P1067">
        <f t="shared" si="81"/>
        <v>16.2</v>
      </c>
      <c r="Q1067" s="10" t="s">
        <v>8321</v>
      </c>
      <c r="R1067" t="s">
        <v>8322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1066</v>
      </c>
      <c r="C1068" s="3" t="s">
        <v>5174</v>
      </c>
      <c r="D1068" s="6">
        <v>150000</v>
      </c>
      <c r="E1068" s="8">
        <v>5051</v>
      </c>
      <c r="F1068" t="s">
        <v>8217</v>
      </c>
      <c r="G1068" t="s">
        <v>8220</v>
      </c>
      <c r="H1068" t="s">
        <v>8241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8271</v>
      </c>
      <c r="O1068">
        <f t="shared" si="80"/>
        <v>3</v>
      </c>
      <c r="P1068">
        <f t="shared" si="81"/>
        <v>34.130000000000003</v>
      </c>
      <c r="Q1068" s="10" t="s">
        <v>8321</v>
      </c>
      <c r="R1068" t="s">
        <v>8322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1067</v>
      </c>
      <c r="C1069" s="3" t="s">
        <v>5175</v>
      </c>
      <c r="D1069" s="6">
        <v>500</v>
      </c>
      <c r="E1069" s="8">
        <v>130</v>
      </c>
      <c r="F1069" t="s">
        <v>8217</v>
      </c>
      <c r="G1069" t="s">
        <v>8220</v>
      </c>
      <c r="H1069" t="s">
        <v>8241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8271</v>
      </c>
      <c r="O1069">
        <f t="shared" si="80"/>
        <v>26</v>
      </c>
      <c r="P1069">
        <f t="shared" si="81"/>
        <v>13</v>
      </c>
      <c r="Q1069" s="10" t="s">
        <v>8321</v>
      </c>
      <c r="R1069" t="s">
        <v>8322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1068</v>
      </c>
      <c r="C1070" s="3" t="s">
        <v>5176</v>
      </c>
      <c r="D1070" s="6">
        <v>30000</v>
      </c>
      <c r="E1070" s="8">
        <v>45</v>
      </c>
      <c r="F1070" t="s">
        <v>8217</v>
      </c>
      <c r="G1070" t="s">
        <v>8220</v>
      </c>
      <c r="H1070" t="s">
        <v>8241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8271</v>
      </c>
      <c r="O1070">
        <f t="shared" si="80"/>
        <v>0</v>
      </c>
      <c r="P1070">
        <f t="shared" si="81"/>
        <v>11.25</v>
      </c>
      <c r="Q1070" s="10" t="s">
        <v>8321</v>
      </c>
      <c r="R1070" t="s">
        <v>8322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1069</v>
      </c>
      <c r="C1071" s="3" t="s">
        <v>5177</v>
      </c>
      <c r="D1071" s="6">
        <v>2200</v>
      </c>
      <c r="E1071" s="8">
        <v>850</v>
      </c>
      <c r="F1071" t="s">
        <v>8217</v>
      </c>
      <c r="G1071" t="s">
        <v>8220</v>
      </c>
      <c r="H1071" t="s">
        <v>8241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8271</v>
      </c>
      <c r="O1071">
        <f t="shared" si="80"/>
        <v>39</v>
      </c>
      <c r="P1071">
        <f t="shared" si="81"/>
        <v>40.479999999999997</v>
      </c>
      <c r="Q1071" s="10" t="s">
        <v>8321</v>
      </c>
      <c r="R1071" t="s">
        <v>8322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1070</v>
      </c>
      <c r="C1072" s="3" t="s">
        <v>5178</v>
      </c>
      <c r="D1072" s="6">
        <v>10000</v>
      </c>
      <c r="E1072" s="8">
        <v>70</v>
      </c>
      <c r="F1072" t="s">
        <v>8217</v>
      </c>
      <c r="G1072" t="s">
        <v>8220</v>
      </c>
      <c r="H1072" t="s">
        <v>8241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8271</v>
      </c>
      <c r="O1072">
        <f t="shared" si="80"/>
        <v>1</v>
      </c>
      <c r="P1072">
        <f t="shared" si="81"/>
        <v>35</v>
      </c>
      <c r="Q1072" s="10" t="s">
        <v>8321</v>
      </c>
      <c r="R1072" t="s">
        <v>8322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1071</v>
      </c>
      <c r="C1073" s="3" t="s">
        <v>5179</v>
      </c>
      <c r="D1073" s="6">
        <v>100</v>
      </c>
      <c r="E1073" s="8">
        <v>0</v>
      </c>
      <c r="F1073" t="s">
        <v>8217</v>
      </c>
      <c r="G1073" t="s">
        <v>8230</v>
      </c>
      <c r="H1073" t="s">
        <v>8249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8271</v>
      </c>
      <c r="O1073">
        <f t="shared" si="80"/>
        <v>0</v>
      </c>
      <c r="P1073">
        <f t="shared" si="81"/>
        <v>0</v>
      </c>
      <c r="Q1073" s="10" t="s">
        <v>8321</v>
      </c>
      <c r="R1073" t="s">
        <v>8322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1072</v>
      </c>
      <c r="C1074" s="3" t="s">
        <v>5180</v>
      </c>
      <c r="D1074" s="6">
        <v>75000</v>
      </c>
      <c r="E1074" s="8">
        <v>51</v>
      </c>
      <c r="F1074" t="s">
        <v>8217</v>
      </c>
      <c r="G1074" t="s">
        <v>8220</v>
      </c>
      <c r="H1074" t="s">
        <v>8241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8271</v>
      </c>
      <c r="O1074">
        <f t="shared" si="80"/>
        <v>0</v>
      </c>
      <c r="P1074">
        <f t="shared" si="81"/>
        <v>12.75</v>
      </c>
      <c r="Q1074" s="10" t="s">
        <v>8321</v>
      </c>
      <c r="R1074" t="s">
        <v>8322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1073</v>
      </c>
      <c r="C1075" s="3" t="s">
        <v>5181</v>
      </c>
      <c r="D1075" s="6">
        <v>750</v>
      </c>
      <c r="E1075" s="8">
        <v>10</v>
      </c>
      <c r="F1075" t="s">
        <v>8217</v>
      </c>
      <c r="G1075" t="s">
        <v>8220</v>
      </c>
      <c r="H1075" t="s">
        <v>8241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8271</v>
      </c>
      <c r="O1075">
        <f t="shared" si="80"/>
        <v>1</v>
      </c>
      <c r="P1075">
        <f t="shared" si="81"/>
        <v>10</v>
      </c>
      <c r="Q1075" s="10" t="s">
        <v>8321</v>
      </c>
      <c r="R1075" t="s">
        <v>8322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1074</v>
      </c>
      <c r="C1076" s="3" t="s">
        <v>5182</v>
      </c>
      <c r="D1076" s="6">
        <v>54000</v>
      </c>
      <c r="E1076" s="8">
        <v>3407</v>
      </c>
      <c r="F1076" t="s">
        <v>8217</v>
      </c>
      <c r="G1076" t="s">
        <v>8220</v>
      </c>
      <c r="H1076" t="s">
        <v>8241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8271</v>
      </c>
      <c r="O1076">
        <f t="shared" si="80"/>
        <v>6</v>
      </c>
      <c r="P1076">
        <f t="shared" si="81"/>
        <v>113.57</v>
      </c>
      <c r="Q1076" s="10" t="s">
        <v>8321</v>
      </c>
      <c r="R1076" t="s">
        <v>8322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1075</v>
      </c>
      <c r="C1077" s="3" t="s">
        <v>5183</v>
      </c>
      <c r="D1077" s="6">
        <v>1000</v>
      </c>
      <c r="E1077" s="8">
        <v>45</v>
      </c>
      <c r="F1077" t="s">
        <v>8217</v>
      </c>
      <c r="G1077" t="s">
        <v>8220</v>
      </c>
      <c r="H1077" t="s">
        <v>8241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8271</v>
      </c>
      <c r="O1077">
        <f t="shared" si="80"/>
        <v>5</v>
      </c>
      <c r="P1077">
        <f t="shared" si="81"/>
        <v>15</v>
      </c>
      <c r="Q1077" s="10" t="s">
        <v>8321</v>
      </c>
      <c r="R1077" t="s">
        <v>8322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1076</v>
      </c>
      <c r="C1078" s="3" t="s">
        <v>5184</v>
      </c>
      <c r="D1078" s="6">
        <v>75000</v>
      </c>
      <c r="E1078" s="8">
        <v>47074</v>
      </c>
      <c r="F1078" t="s">
        <v>8217</v>
      </c>
      <c r="G1078" t="s">
        <v>8220</v>
      </c>
      <c r="H1078" t="s">
        <v>8241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8271</v>
      </c>
      <c r="O1078">
        <f t="shared" si="80"/>
        <v>63</v>
      </c>
      <c r="P1078">
        <f t="shared" si="81"/>
        <v>48.28</v>
      </c>
      <c r="Q1078" s="10" t="s">
        <v>8321</v>
      </c>
      <c r="R1078" t="s">
        <v>8322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1077</v>
      </c>
      <c r="C1079" s="3" t="s">
        <v>5185</v>
      </c>
      <c r="D1079" s="6">
        <v>25000</v>
      </c>
      <c r="E1079" s="8">
        <v>7344</v>
      </c>
      <c r="F1079" t="s">
        <v>8217</v>
      </c>
      <c r="G1079" t="s">
        <v>8220</v>
      </c>
      <c r="H1079" t="s">
        <v>8241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8271</v>
      </c>
      <c r="O1079">
        <f t="shared" si="80"/>
        <v>29</v>
      </c>
      <c r="P1079">
        <f t="shared" si="81"/>
        <v>43.98</v>
      </c>
      <c r="Q1079" s="10" t="s">
        <v>8321</v>
      </c>
      <c r="R1079" t="s">
        <v>8322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1078</v>
      </c>
      <c r="C1080" s="3" t="s">
        <v>5186</v>
      </c>
      <c r="D1080" s="6">
        <v>600</v>
      </c>
      <c r="E1080" s="8">
        <v>45</v>
      </c>
      <c r="F1080" t="s">
        <v>8217</v>
      </c>
      <c r="G1080" t="s">
        <v>8220</v>
      </c>
      <c r="H1080" t="s">
        <v>8241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8271</v>
      </c>
      <c r="O1080">
        <f t="shared" si="80"/>
        <v>8</v>
      </c>
      <c r="P1080">
        <f t="shared" si="81"/>
        <v>9</v>
      </c>
      <c r="Q1080" s="10" t="s">
        <v>8321</v>
      </c>
      <c r="R1080" t="s">
        <v>8322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1079</v>
      </c>
      <c r="C1081" s="3" t="s">
        <v>5187</v>
      </c>
      <c r="D1081" s="6">
        <v>26000</v>
      </c>
      <c r="E1081" s="8">
        <v>678</v>
      </c>
      <c r="F1081" t="s">
        <v>8217</v>
      </c>
      <c r="G1081" t="s">
        <v>8232</v>
      </c>
      <c r="H1081" t="s">
        <v>8244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8271</v>
      </c>
      <c r="O1081">
        <f t="shared" si="80"/>
        <v>3</v>
      </c>
      <c r="P1081">
        <f t="shared" si="81"/>
        <v>37.67</v>
      </c>
      <c r="Q1081" s="10" t="s">
        <v>8321</v>
      </c>
      <c r="R1081" t="s">
        <v>8322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1080</v>
      </c>
      <c r="C1082" s="3" t="s">
        <v>5188</v>
      </c>
      <c r="D1082" s="6">
        <v>20000</v>
      </c>
      <c r="E1082" s="8">
        <v>1821</v>
      </c>
      <c r="F1082" t="s">
        <v>8217</v>
      </c>
      <c r="G1082" t="s">
        <v>8220</v>
      </c>
      <c r="H1082" t="s">
        <v>8241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8271</v>
      </c>
      <c r="O1082">
        <f t="shared" si="80"/>
        <v>9</v>
      </c>
      <c r="P1082">
        <f t="shared" si="81"/>
        <v>18.579999999999998</v>
      </c>
      <c r="Q1082" s="10" t="s">
        <v>8321</v>
      </c>
      <c r="R1082" t="s">
        <v>8322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1081</v>
      </c>
      <c r="C1083" s="3" t="s">
        <v>5189</v>
      </c>
      <c r="D1083" s="6">
        <v>68000</v>
      </c>
      <c r="E1083" s="8">
        <v>12</v>
      </c>
      <c r="F1083" t="s">
        <v>8217</v>
      </c>
      <c r="G1083" t="s">
        <v>8220</v>
      </c>
      <c r="H1083" t="s">
        <v>8241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8271</v>
      </c>
      <c r="O1083">
        <f t="shared" si="80"/>
        <v>0</v>
      </c>
      <c r="P1083">
        <f t="shared" si="81"/>
        <v>3</v>
      </c>
      <c r="Q1083" s="10" t="s">
        <v>8321</v>
      </c>
      <c r="R1083" t="s">
        <v>8322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1082</v>
      </c>
      <c r="C1084" s="3" t="s">
        <v>5190</v>
      </c>
      <c r="D1084" s="6">
        <v>10000</v>
      </c>
      <c r="E1084" s="8">
        <v>56</v>
      </c>
      <c r="F1084" t="s">
        <v>8217</v>
      </c>
      <c r="G1084" t="s">
        <v>8220</v>
      </c>
      <c r="H1084" t="s">
        <v>8241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8271</v>
      </c>
      <c r="O1084">
        <f t="shared" si="80"/>
        <v>1</v>
      </c>
      <c r="P1084">
        <f t="shared" si="81"/>
        <v>18.670000000000002</v>
      </c>
      <c r="Q1084" s="10" t="s">
        <v>8321</v>
      </c>
      <c r="R1084" t="s">
        <v>8322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1083</v>
      </c>
      <c r="C1085" s="3" t="s">
        <v>5191</v>
      </c>
      <c r="D1085" s="6">
        <v>50000</v>
      </c>
      <c r="E1085" s="8">
        <v>410</v>
      </c>
      <c r="F1085" t="s">
        <v>8217</v>
      </c>
      <c r="G1085" t="s">
        <v>8225</v>
      </c>
      <c r="H1085" t="s">
        <v>8246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8271</v>
      </c>
      <c r="O1085">
        <f t="shared" si="80"/>
        <v>1</v>
      </c>
      <c r="P1085">
        <f t="shared" si="81"/>
        <v>410</v>
      </c>
      <c r="Q1085" s="10" t="s">
        <v>8321</v>
      </c>
      <c r="R1085" t="s">
        <v>8322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1084</v>
      </c>
      <c r="C1086" s="3" t="s">
        <v>5192</v>
      </c>
      <c r="D1086" s="6">
        <v>550</v>
      </c>
      <c r="E1086" s="8">
        <v>0</v>
      </c>
      <c r="F1086" t="s">
        <v>8217</v>
      </c>
      <c r="G1086" t="s">
        <v>8220</v>
      </c>
      <c r="H1086" t="s">
        <v>8241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8271</v>
      </c>
      <c r="O1086">
        <f t="shared" si="80"/>
        <v>0</v>
      </c>
      <c r="P1086">
        <f t="shared" si="81"/>
        <v>0</v>
      </c>
      <c r="Q1086" s="10" t="s">
        <v>8321</v>
      </c>
      <c r="R1086" t="s">
        <v>8322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1085</v>
      </c>
      <c r="C1087" s="3" t="s">
        <v>5193</v>
      </c>
      <c r="D1087" s="6">
        <v>30000</v>
      </c>
      <c r="E1087" s="8">
        <v>1026</v>
      </c>
      <c r="F1087" t="s">
        <v>8217</v>
      </c>
      <c r="G1087" t="s">
        <v>8225</v>
      </c>
      <c r="H1087" t="s">
        <v>8246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8271</v>
      </c>
      <c r="O1087">
        <f t="shared" si="80"/>
        <v>3</v>
      </c>
      <c r="P1087">
        <f t="shared" si="81"/>
        <v>114</v>
      </c>
      <c r="Q1087" s="10" t="s">
        <v>8321</v>
      </c>
      <c r="R1087" t="s">
        <v>8322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1086</v>
      </c>
      <c r="C1088" s="3" t="s">
        <v>5194</v>
      </c>
      <c r="D1088" s="6">
        <v>18000</v>
      </c>
      <c r="E1088" s="8">
        <v>15</v>
      </c>
      <c r="F1088" t="s">
        <v>8217</v>
      </c>
      <c r="G1088" t="s">
        <v>8220</v>
      </c>
      <c r="H1088" t="s">
        <v>8241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8271</v>
      </c>
      <c r="O1088">
        <f t="shared" si="80"/>
        <v>0</v>
      </c>
      <c r="P1088">
        <f t="shared" si="81"/>
        <v>7.5</v>
      </c>
      <c r="Q1088" s="10" t="s">
        <v>8321</v>
      </c>
      <c r="R1088" t="s">
        <v>8322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1087</v>
      </c>
      <c r="C1089" s="3" t="s">
        <v>5195</v>
      </c>
      <c r="D1089" s="6">
        <v>1100</v>
      </c>
      <c r="E1089" s="8">
        <v>0</v>
      </c>
      <c r="F1089" t="s">
        <v>8217</v>
      </c>
      <c r="G1089" t="s">
        <v>8220</v>
      </c>
      <c r="H1089" t="s">
        <v>8241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8271</v>
      </c>
      <c r="O1089">
        <f t="shared" si="80"/>
        <v>0</v>
      </c>
      <c r="P1089">
        <f t="shared" si="81"/>
        <v>0</v>
      </c>
      <c r="Q1089" s="10" t="s">
        <v>8321</v>
      </c>
      <c r="R1089" t="s">
        <v>8322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1088</v>
      </c>
      <c r="C1090" s="3" t="s">
        <v>5196</v>
      </c>
      <c r="D1090" s="6">
        <v>45000</v>
      </c>
      <c r="E1090" s="8">
        <v>6382.34</v>
      </c>
      <c r="F1090" t="s">
        <v>8217</v>
      </c>
      <c r="G1090" t="s">
        <v>8220</v>
      </c>
      <c r="H1090" t="s">
        <v>8241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8271</v>
      </c>
      <c r="O1090">
        <f t="shared" ref="O1090:O1153" si="85">ROUND(E1090/D1090*100,0)</f>
        <v>14</v>
      </c>
      <c r="P1090">
        <f t="shared" si="81"/>
        <v>43.42</v>
      </c>
      <c r="Q1090" s="10" t="s">
        <v>8321</v>
      </c>
      <c r="R1090" t="s">
        <v>8322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1089</v>
      </c>
      <c r="C1091" s="3" t="s">
        <v>5197</v>
      </c>
      <c r="D1091" s="6">
        <v>15000</v>
      </c>
      <c r="E1091" s="8">
        <v>1174</v>
      </c>
      <c r="F1091" t="s">
        <v>8217</v>
      </c>
      <c r="G1091" t="s">
        <v>8226</v>
      </c>
      <c r="H1091" t="s">
        <v>8244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8271</v>
      </c>
      <c r="O1091">
        <f t="shared" si="85"/>
        <v>8</v>
      </c>
      <c r="P1091">
        <f t="shared" ref="P1091:P1154" si="86">IFERROR(ROUND(E1091/L1091,2),0)</f>
        <v>23.96</v>
      </c>
      <c r="Q1091" s="10" t="s">
        <v>8321</v>
      </c>
      <c r="R1091" t="s">
        <v>8322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1090</v>
      </c>
      <c r="C1092" s="3" t="s">
        <v>5198</v>
      </c>
      <c r="D1092" s="6">
        <v>12999</v>
      </c>
      <c r="E1092" s="8">
        <v>5</v>
      </c>
      <c r="F1092" t="s">
        <v>8217</v>
      </c>
      <c r="G1092" t="s">
        <v>8222</v>
      </c>
      <c r="H1092" t="s">
        <v>8243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8271</v>
      </c>
      <c r="O1092">
        <f t="shared" si="85"/>
        <v>0</v>
      </c>
      <c r="P1092">
        <f t="shared" si="86"/>
        <v>5</v>
      </c>
      <c r="Q1092" s="10" t="s">
        <v>8321</v>
      </c>
      <c r="R1092" t="s">
        <v>8322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1091</v>
      </c>
      <c r="C1093" s="3" t="s">
        <v>5199</v>
      </c>
      <c r="D1093" s="6">
        <v>200</v>
      </c>
      <c r="E1093" s="8">
        <v>25</v>
      </c>
      <c r="F1093" t="s">
        <v>8217</v>
      </c>
      <c r="G1093" t="s">
        <v>8221</v>
      </c>
      <c r="H1093" t="s">
        <v>8242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8271</v>
      </c>
      <c r="O1093">
        <f t="shared" si="85"/>
        <v>13</v>
      </c>
      <c r="P1093">
        <f t="shared" si="86"/>
        <v>12.5</v>
      </c>
      <c r="Q1093" s="10" t="s">
        <v>8321</v>
      </c>
      <c r="R1093" t="s">
        <v>8322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1092</v>
      </c>
      <c r="C1094" s="3" t="s">
        <v>5200</v>
      </c>
      <c r="D1094" s="6">
        <v>2000</v>
      </c>
      <c r="E1094" s="8">
        <v>21</v>
      </c>
      <c r="F1094" t="s">
        <v>8217</v>
      </c>
      <c r="G1094" t="s">
        <v>8220</v>
      </c>
      <c r="H1094" t="s">
        <v>8241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8271</v>
      </c>
      <c r="O1094">
        <f t="shared" si="85"/>
        <v>1</v>
      </c>
      <c r="P1094">
        <f t="shared" si="86"/>
        <v>3</v>
      </c>
      <c r="Q1094" s="10" t="s">
        <v>8321</v>
      </c>
      <c r="R1094" t="s">
        <v>8322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1093</v>
      </c>
      <c r="C1095" s="3" t="s">
        <v>5201</v>
      </c>
      <c r="D1095" s="6">
        <v>300</v>
      </c>
      <c r="E1095" s="8">
        <v>42.25</v>
      </c>
      <c r="F1095" t="s">
        <v>8217</v>
      </c>
      <c r="G1095" t="s">
        <v>8225</v>
      </c>
      <c r="H1095" t="s">
        <v>8246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8271</v>
      </c>
      <c r="O1095">
        <f t="shared" si="85"/>
        <v>14</v>
      </c>
      <c r="P1095">
        <f t="shared" si="86"/>
        <v>10.56</v>
      </c>
      <c r="Q1095" s="10" t="s">
        <v>8321</v>
      </c>
      <c r="R1095" t="s">
        <v>8322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1094</v>
      </c>
      <c r="C1096" s="3" t="s">
        <v>5202</v>
      </c>
      <c r="D1096" s="6">
        <v>18000</v>
      </c>
      <c r="E1096" s="8">
        <v>3294.01</v>
      </c>
      <c r="F1096" t="s">
        <v>8217</v>
      </c>
      <c r="G1096" t="s">
        <v>8220</v>
      </c>
      <c r="H1096" t="s">
        <v>8241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8271</v>
      </c>
      <c r="O1096">
        <f t="shared" si="85"/>
        <v>18</v>
      </c>
      <c r="P1096">
        <f t="shared" si="86"/>
        <v>122</v>
      </c>
      <c r="Q1096" s="10" t="s">
        <v>8321</v>
      </c>
      <c r="R1096" t="s">
        <v>8322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1095</v>
      </c>
      <c r="C1097" s="3" t="s">
        <v>5203</v>
      </c>
      <c r="D1097" s="6">
        <v>500000</v>
      </c>
      <c r="E1097" s="8">
        <v>25174</v>
      </c>
      <c r="F1097" t="s">
        <v>8217</v>
      </c>
      <c r="G1097" t="s">
        <v>8220</v>
      </c>
      <c r="H1097" t="s">
        <v>8241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8271</v>
      </c>
      <c r="O1097">
        <f t="shared" si="85"/>
        <v>5</v>
      </c>
      <c r="P1097">
        <f t="shared" si="86"/>
        <v>267.81</v>
      </c>
      <c r="Q1097" s="10" t="s">
        <v>8321</v>
      </c>
      <c r="R1097" t="s">
        <v>8322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1096</v>
      </c>
      <c r="C1098" s="3" t="s">
        <v>5204</v>
      </c>
      <c r="D1098" s="6">
        <v>12000</v>
      </c>
      <c r="E1098" s="8">
        <v>2152</v>
      </c>
      <c r="F1098" t="s">
        <v>8217</v>
      </c>
      <c r="G1098" t="s">
        <v>8220</v>
      </c>
      <c r="H1098" t="s">
        <v>8241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8271</v>
      </c>
      <c r="O1098">
        <f t="shared" si="85"/>
        <v>18</v>
      </c>
      <c r="P1098">
        <f t="shared" si="86"/>
        <v>74.209999999999994</v>
      </c>
      <c r="Q1098" s="10" t="s">
        <v>8321</v>
      </c>
      <c r="R1098" t="s">
        <v>8322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1097</v>
      </c>
      <c r="C1099" s="3" t="s">
        <v>5205</v>
      </c>
      <c r="D1099" s="6">
        <v>100000</v>
      </c>
      <c r="E1099" s="8">
        <v>47</v>
      </c>
      <c r="F1099" t="s">
        <v>8217</v>
      </c>
      <c r="G1099" t="s">
        <v>8220</v>
      </c>
      <c r="H1099" t="s">
        <v>8241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8271</v>
      </c>
      <c r="O1099">
        <f t="shared" si="85"/>
        <v>0</v>
      </c>
      <c r="P1099">
        <f t="shared" si="86"/>
        <v>6.71</v>
      </c>
      <c r="Q1099" s="10" t="s">
        <v>8321</v>
      </c>
      <c r="R1099" t="s">
        <v>8322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1098</v>
      </c>
      <c r="C1100" s="3" t="s">
        <v>5206</v>
      </c>
      <c r="D1100" s="6">
        <v>25000</v>
      </c>
      <c r="E1100" s="8">
        <v>1803</v>
      </c>
      <c r="F1100" t="s">
        <v>8217</v>
      </c>
      <c r="G1100" t="s">
        <v>8220</v>
      </c>
      <c r="H1100" t="s">
        <v>8241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8271</v>
      </c>
      <c r="O1100">
        <f t="shared" si="85"/>
        <v>7</v>
      </c>
      <c r="P1100">
        <f t="shared" si="86"/>
        <v>81.95</v>
      </c>
      <c r="Q1100" s="10" t="s">
        <v>8321</v>
      </c>
      <c r="R1100" t="s">
        <v>8322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1099</v>
      </c>
      <c r="C1101" s="3" t="s">
        <v>5207</v>
      </c>
      <c r="D1101" s="6">
        <v>5000</v>
      </c>
      <c r="E1101" s="8">
        <v>25</v>
      </c>
      <c r="F1101" t="s">
        <v>8217</v>
      </c>
      <c r="G1101" t="s">
        <v>8221</v>
      </c>
      <c r="H1101" t="s">
        <v>8242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8271</v>
      </c>
      <c r="O1101">
        <f t="shared" si="85"/>
        <v>1</v>
      </c>
      <c r="P1101">
        <f t="shared" si="86"/>
        <v>25</v>
      </c>
      <c r="Q1101" s="10" t="s">
        <v>8321</v>
      </c>
      <c r="R1101" t="s">
        <v>8322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1100</v>
      </c>
      <c r="C1102" s="3" t="s">
        <v>5208</v>
      </c>
      <c r="D1102" s="6">
        <v>4000</v>
      </c>
      <c r="E1102" s="8">
        <v>100</v>
      </c>
      <c r="F1102" t="s">
        <v>8217</v>
      </c>
      <c r="G1102" t="s">
        <v>8232</v>
      </c>
      <c r="H1102" t="s">
        <v>8244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8271</v>
      </c>
      <c r="O1102">
        <f t="shared" si="85"/>
        <v>3</v>
      </c>
      <c r="P1102">
        <f t="shared" si="86"/>
        <v>10</v>
      </c>
      <c r="Q1102" s="10" t="s">
        <v>8321</v>
      </c>
      <c r="R1102" t="s">
        <v>8322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1101</v>
      </c>
      <c r="C1103" s="3" t="s">
        <v>5209</v>
      </c>
      <c r="D1103" s="6">
        <v>100000</v>
      </c>
      <c r="E1103" s="8">
        <v>41</v>
      </c>
      <c r="F1103" t="s">
        <v>8217</v>
      </c>
      <c r="G1103" t="s">
        <v>8220</v>
      </c>
      <c r="H1103" t="s">
        <v>8241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8271</v>
      </c>
      <c r="O1103">
        <f t="shared" si="85"/>
        <v>0</v>
      </c>
      <c r="P1103">
        <f t="shared" si="86"/>
        <v>6.83</v>
      </c>
      <c r="Q1103" s="10" t="s">
        <v>8321</v>
      </c>
      <c r="R1103" t="s">
        <v>8322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1102</v>
      </c>
      <c r="C1104" s="3" t="s">
        <v>5210</v>
      </c>
      <c r="D1104" s="6">
        <v>8000</v>
      </c>
      <c r="E1104" s="8">
        <v>425</v>
      </c>
      <c r="F1104" t="s">
        <v>8217</v>
      </c>
      <c r="G1104" t="s">
        <v>8220</v>
      </c>
      <c r="H1104" t="s">
        <v>8241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8271</v>
      </c>
      <c r="O1104">
        <f t="shared" si="85"/>
        <v>5</v>
      </c>
      <c r="P1104">
        <f t="shared" si="86"/>
        <v>17.71</v>
      </c>
      <c r="Q1104" s="10" t="s">
        <v>8321</v>
      </c>
      <c r="R1104" t="s">
        <v>8322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1103</v>
      </c>
      <c r="C1105" s="3" t="s">
        <v>5211</v>
      </c>
      <c r="D1105" s="6">
        <v>15000</v>
      </c>
      <c r="E1105" s="8">
        <v>243</v>
      </c>
      <c r="F1105" t="s">
        <v>8217</v>
      </c>
      <c r="G1105" t="s">
        <v>8220</v>
      </c>
      <c r="H1105" t="s">
        <v>8241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8271</v>
      </c>
      <c r="O1105">
        <f t="shared" si="85"/>
        <v>2</v>
      </c>
      <c r="P1105">
        <f t="shared" si="86"/>
        <v>16.2</v>
      </c>
      <c r="Q1105" s="10" t="s">
        <v>8321</v>
      </c>
      <c r="R1105" t="s">
        <v>8322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1104</v>
      </c>
      <c r="C1106" s="3" t="s">
        <v>5212</v>
      </c>
      <c r="D1106" s="6">
        <v>60000</v>
      </c>
      <c r="E1106" s="8">
        <v>2971</v>
      </c>
      <c r="F1106" t="s">
        <v>8217</v>
      </c>
      <c r="G1106" t="s">
        <v>8221</v>
      </c>
      <c r="H1106" t="s">
        <v>8242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8271</v>
      </c>
      <c r="O1106">
        <f t="shared" si="85"/>
        <v>5</v>
      </c>
      <c r="P1106">
        <f t="shared" si="86"/>
        <v>80.3</v>
      </c>
      <c r="Q1106" s="10" t="s">
        <v>8321</v>
      </c>
      <c r="R1106" t="s">
        <v>8322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1105</v>
      </c>
      <c r="C1107" s="3" t="s">
        <v>5213</v>
      </c>
      <c r="D1107" s="6">
        <v>900000</v>
      </c>
      <c r="E1107" s="8">
        <v>1431</v>
      </c>
      <c r="F1107" t="s">
        <v>8217</v>
      </c>
      <c r="G1107" t="s">
        <v>8220</v>
      </c>
      <c r="H1107" t="s">
        <v>8241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8271</v>
      </c>
      <c r="O1107">
        <f t="shared" si="85"/>
        <v>0</v>
      </c>
      <c r="P1107">
        <f t="shared" si="86"/>
        <v>71.55</v>
      </c>
      <c r="Q1107" s="10" t="s">
        <v>8321</v>
      </c>
      <c r="R1107" t="s">
        <v>8322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1106</v>
      </c>
      <c r="C1108" s="3" t="s">
        <v>5214</v>
      </c>
      <c r="D1108" s="6">
        <v>400</v>
      </c>
      <c r="E1108" s="8">
        <v>165</v>
      </c>
      <c r="F1108" t="s">
        <v>8217</v>
      </c>
      <c r="G1108" t="s">
        <v>8220</v>
      </c>
      <c r="H1108" t="s">
        <v>8241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8271</v>
      </c>
      <c r="O1108">
        <f t="shared" si="85"/>
        <v>41</v>
      </c>
      <c r="P1108">
        <f t="shared" si="86"/>
        <v>23.57</v>
      </c>
      <c r="Q1108" s="10" t="s">
        <v>8321</v>
      </c>
      <c r="R1108" t="s">
        <v>8322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1107</v>
      </c>
      <c r="C1109" s="3" t="s">
        <v>5215</v>
      </c>
      <c r="D1109" s="6">
        <v>10000</v>
      </c>
      <c r="E1109" s="8">
        <v>0</v>
      </c>
      <c r="F1109" t="s">
        <v>8217</v>
      </c>
      <c r="G1109" t="s">
        <v>8220</v>
      </c>
      <c r="H1109" t="s">
        <v>8241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8271</v>
      </c>
      <c r="O1109">
        <f t="shared" si="85"/>
        <v>0</v>
      </c>
      <c r="P1109">
        <f t="shared" si="86"/>
        <v>0</v>
      </c>
      <c r="Q1109" s="10" t="s">
        <v>8321</v>
      </c>
      <c r="R1109" t="s">
        <v>8322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1108</v>
      </c>
      <c r="C1110" s="3" t="s">
        <v>5216</v>
      </c>
      <c r="D1110" s="6">
        <v>25000</v>
      </c>
      <c r="E1110" s="8">
        <v>732.5</v>
      </c>
      <c r="F1110" t="s">
        <v>8217</v>
      </c>
      <c r="G1110" t="s">
        <v>8220</v>
      </c>
      <c r="H1110" t="s">
        <v>8241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8271</v>
      </c>
      <c r="O1110">
        <f t="shared" si="85"/>
        <v>3</v>
      </c>
      <c r="P1110">
        <f t="shared" si="86"/>
        <v>34.880000000000003</v>
      </c>
      <c r="Q1110" s="10" t="s">
        <v>8321</v>
      </c>
      <c r="R1110" t="s">
        <v>8322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1109</v>
      </c>
      <c r="C1111" s="3" t="s">
        <v>5217</v>
      </c>
      <c r="D1111" s="6">
        <v>10000</v>
      </c>
      <c r="E1111" s="8">
        <v>45</v>
      </c>
      <c r="F1111" t="s">
        <v>8217</v>
      </c>
      <c r="G1111" t="s">
        <v>8220</v>
      </c>
      <c r="H1111" t="s">
        <v>8241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8271</v>
      </c>
      <c r="O1111">
        <f t="shared" si="85"/>
        <v>0</v>
      </c>
      <c r="P1111">
        <f t="shared" si="86"/>
        <v>15</v>
      </c>
      <c r="Q1111" s="10" t="s">
        <v>8321</v>
      </c>
      <c r="R1111" t="s">
        <v>8322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1110</v>
      </c>
      <c r="C1112" s="3" t="s">
        <v>5218</v>
      </c>
      <c r="D1112" s="6">
        <v>50000</v>
      </c>
      <c r="E1112" s="8">
        <v>255</v>
      </c>
      <c r="F1112" t="s">
        <v>8217</v>
      </c>
      <c r="G1112" t="s">
        <v>8220</v>
      </c>
      <c r="H1112" t="s">
        <v>8241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8271</v>
      </c>
      <c r="O1112">
        <f t="shared" si="85"/>
        <v>1</v>
      </c>
      <c r="P1112">
        <f t="shared" si="86"/>
        <v>23.18</v>
      </c>
      <c r="Q1112" s="10" t="s">
        <v>8321</v>
      </c>
      <c r="R1112" t="s">
        <v>8322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1111</v>
      </c>
      <c r="C1113" s="3" t="s">
        <v>5219</v>
      </c>
      <c r="D1113" s="6">
        <v>2500</v>
      </c>
      <c r="E1113" s="8">
        <v>1</v>
      </c>
      <c r="F1113" t="s">
        <v>8217</v>
      </c>
      <c r="G1113" t="s">
        <v>8220</v>
      </c>
      <c r="H1113" t="s">
        <v>8241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8271</v>
      </c>
      <c r="O1113">
        <f t="shared" si="85"/>
        <v>0</v>
      </c>
      <c r="P1113">
        <f t="shared" si="86"/>
        <v>1</v>
      </c>
      <c r="Q1113" s="10" t="s">
        <v>8321</v>
      </c>
      <c r="R1113" t="s">
        <v>8322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1112</v>
      </c>
      <c r="C1114" s="3" t="s">
        <v>5220</v>
      </c>
      <c r="D1114" s="6">
        <v>88000</v>
      </c>
      <c r="E1114" s="8">
        <v>31272.92</v>
      </c>
      <c r="F1114" t="s">
        <v>8217</v>
      </c>
      <c r="G1114" t="s">
        <v>8220</v>
      </c>
      <c r="H1114" t="s">
        <v>8241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8271</v>
      </c>
      <c r="O1114">
        <f t="shared" si="85"/>
        <v>36</v>
      </c>
      <c r="P1114">
        <f t="shared" si="86"/>
        <v>100.23</v>
      </c>
      <c r="Q1114" s="10" t="s">
        <v>8321</v>
      </c>
      <c r="R1114" t="s">
        <v>8322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1113</v>
      </c>
      <c r="C1115" s="3" t="s">
        <v>5221</v>
      </c>
      <c r="D1115" s="6">
        <v>1000</v>
      </c>
      <c r="E1115" s="8">
        <v>5</v>
      </c>
      <c r="F1115" t="s">
        <v>8217</v>
      </c>
      <c r="G1115" t="s">
        <v>8221</v>
      </c>
      <c r="H1115" t="s">
        <v>8242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8271</v>
      </c>
      <c r="O1115">
        <f t="shared" si="85"/>
        <v>1</v>
      </c>
      <c r="P1115">
        <f t="shared" si="86"/>
        <v>5</v>
      </c>
      <c r="Q1115" s="10" t="s">
        <v>8321</v>
      </c>
      <c r="R1115" t="s">
        <v>8322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1114</v>
      </c>
      <c r="C1116" s="3" t="s">
        <v>5222</v>
      </c>
      <c r="D1116" s="6">
        <v>6000</v>
      </c>
      <c r="E1116" s="8">
        <v>10</v>
      </c>
      <c r="F1116" t="s">
        <v>8217</v>
      </c>
      <c r="G1116" t="s">
        <v>8221</v>
      </c>
      <c r="H1116" t="s">
        <v>8242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8271</v>
      </c>
      <c r="O1116">
        <f t="shared" si="85"/>
        <v>0</v>
      </c>
      <c r="P1116">
        <f t="shared" si="86"/>
        <v>3.33</v>
      </c>
      <c r="Q1116" s="10" t="s">
        <v>8321</v>
      </c>
      <c r="R1116" t="s">
        <v>8322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1115</v>
      </c>
      <c r="C1117" s="3" t="s">
        <v>5223</v>
      </c>
      <c r="D1117" s="6">
        <v>40000</v>
      </c>
      <c r="E1117" s="8">
        <v>53</v>
      </c>
      <c r="F1117" t="s">
        <v>8217</v>
      </c>
      <c r="G1117" t="s">
        <v>8220</v>
      </c>
      <c r="H1117" t="s">
        <v>8241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8271</v>
      </c>
      <c r="O1117">
        <f t="shared" si="85"/>
        <v>0</v>
      </c>
      <c r="P1117">
        <f t="shared" si="86"/>
        <v>13.25</v>
      </c>
      <c r="Q1117" s="10" t="s">
        <v>8321</v>
      </c>
      <c r="R1117" t="s">
        <v>8322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1116</v>
      </c>
      <c r="C1118" s="3" t="s">
        <v>5224</v>
      </c>
      <c r="D1118" s="6">
        <v>500000</v>
      </c>
      <c r="E1118" s="8">
        <v>178.52</v>
      </c>
      <c r="F1118" t="s">
        <v>8217</v>
      </c>
      <c r="G1118" t="s">
        <v>8220</v>
      </c>
      <c r="H1118" t="s">
        <v>8241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8271</v>
      </c>
      <c r="O1118">
        <f t="shared" si="85"/>
        <v>0</v>
      </c>
      <c r="P1118">
        <f t="shared" si="86"/>
        <v>17.850000000000001</v>
      </c>
      <c r="Q1118" s="10" t="s">
        <v>8321</v>
      </c>
      <c r="R1118" t="s">
        <v>8322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1117</v>
      </c>
      <c r="C1119" s="3" t="s">
        <v>5225</v>
      </c>
      <c r="D1119" s="6">
        <v>1000</v>
      </c>
      <c r="E1119" s="8">
        <v>83</v>
      </c>
      <c r="F1119" t="s">
        <v>8217</v>
      </c>
      <c r="G1119" t="s">
        <v>8232</v>
      </c>
      <c r="H1119" t="s">
        <v>8244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8271</v>
      </c>
      <c r="O1119">
        <f t="shared" si="85"/>
        <v>8</v>
      </c>
      <c r="P1119">
        <f t="shared" si="86"/>
        <v>10.38</v>
      </c>
      <c r="Q1119" s="10" t="s">
        <v>8321</v>
      </c>
      <c r="R1119" t="s">
        <v>8322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1118</v>
      </c>
      <c r="C1120" s="3" t="s">
        <v>5226</v>
      </c>
      <c r="D1120" s="6">
        <v>4500</v>
      </c>
      <c r="E1120" s="8">
        <v>109</v>
      </c>
      <c r="F1120" t="s">
        <v>8217</v>
      </c>
      <c r="G1120" t="s">
        <v>8222</v>
      </c>
      <c r="H1120" t="s">
        <v>8243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8271</v>
      </c>
      <c r="O1120">
        <f t="shared" si="85"/>
        <v>2</v>
      </c>
      <c r="P1120">
        <f t="shared" si="86"/>
        <v>36.33</v>
      </c>
      <c r="Q1120" s="10" t="s">
        <v>8321</v>
      </c>
      <c r="R1120" t="s">
        <v>8322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1119</v>
      </c>
      <c r="C1121" s="3" t="s">
        <v>5227</v>
      </c>
      <c r="D1121" s="6">
        <v>2100</v>
      </c>
      <c r="E1121" s="8">
        <v>5</v>
      </c>
      <c r="F1121" t="s">
        <v>8217</v>
      </c>
      <c r="G1121" t="s">
        <v>8220</v>
      </c>
      <c r="H1121" t="s">
        <v>8241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8271</v>
      </c>
      <c r="O1121">
        <f t="shared" si="85"/>
        <v>0</v>
      </c>
      <c r="P1121">
        <f t="shared" si="86"/>
        <v>5</v>
      </c>
      <c r="Q1121" s="10" t="s">
        <v>8321</v>
      </c>
      <c r="R1121" t="s">
        <v>8322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1120</v>
      </c>
      <c r="C1122" s="3" t="s">
        <v>5228</v>
      </c>
      <c r="D1122" s="6">
        <v>25000</v>
      </c>
      <c r="E1122" s="8">
        <v>0</v>
      </c>
      <c r="F1122" t="s">
        <v>8217</v>
      </c>
      <c r="G1122" t="s">
        <v>8220</v>
      </c>
      <c r="H1122" t="s">
        <v>8241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8271</v>
      </c>
      <c r="O1122">
        <f t="shared" si="85"/>
        <v>0</v>
      </c>
      <c r="P1122">
        <f t="shared" si="86"/>
        <v>0</v>
      </c>
      <c r="Q1122" s="10" t="s">
        <v>8321</v>
      </c>
      <c r="R1122" t="s">
        <v>8322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1121</v>
      </c>
      <c r="C1123" s="3" t="s">
        <v>5229</v>
      </c>
      <c r="D1123" s="6">
        <v>250000</v>
      </c>
      <c r="E1123" s="8">
        <v>29</v>
      </c>
      <c r="F1123" t="s">
        <v>8217</v>
      </c>
      <c r="G1123" t="s">
        <v>8220</v>
      </c>
      <c r="H1123" t="s">
        <v>8241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8271</v>
      </c>
      <c r="O1123">
        <f t="shared" si="85"/>
        <v>0</v>
      </c>
      <c r="P1123">
        <f t="shared" si="86"/>
        <v>5.8</v>
      </c>
      <c r="Q1123" s="10" t="s">
        <v>8321</v>
      </c>
      <c r="R1123" t="s">
        <v>8322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1122</v>
      </c>
      <c r="C1124" s="3" t="s">
        <v>5230</v>
      </c>
      <c r="D1124" s="6">
        <v>3200</v>
      </c>
      <c r="E1124" s="8">
        <v>0</v>
      </c>
      <c r="F1124" t="s">
        <v>8217</v>
      </c>
      <c r="G1124" t="s">
        <v>8221</v>
      </c>
      <c r="H1124" t="s">
        <v>8242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8271</v>
      </c>
      <c r="O1124">
        <f t="shared" si="85"/>
        <v>0</v>
      </c>
      <c r="P1124">
        <f t="shared" si="86"/>
        <v>0</v>
      </c>
      <c r="Q1124" s="10" t="s">
        <v>8321</v>
      </c>
      <c r="R1124" t="s">
        <v>8322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1123</v>
      </c>
      <c r="C1125" s="3" t="s">
        <v>5231</v>
      </c>
      <c r="D1125" s="6">
        <v>5000</v>
      </c>
      <c r="E1125" s="8">
        <v>11</v>
      </c>
      <c r="F1125" t="s">
        <v>8217</v>
      </c>
      <c r="G1125" t="s">
        <v>8220</v>
      </c>
      <c r="H1125" t="s">
        <v>8241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8271</v>
      </c>
      <c r="O1125">
        <f t="shared" si="85"/>
        <v>0</v>
      </c>
      <c r="P1125">
        <f t="shared" si="86"/>
        <v>3.67</v>
      </c>
      <c r="Q1125" s="10" t="s">
        <v>8321</v>
      </c>
      <c r="R1125" t="s">
        <v>8322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1124</v>
      </c>
      <c r="C1126" s="3" t="s">
        <v>5232</v>
      </c>
      <c r="D1126" s="6">
        <v>90000</v>
      </c>
      <c r="E1126" s="8">
        <v>425</v>
      </c>
      <c r="F1126" t="s">
        <v>8217</v>
      </c>
      <c r="G1126" t="s">
        <v>8220</v>
      </c>
      <c r="H1126" t="s">
        <v>8241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8272</v>
      </c>
      <c r="O1126">
        <f t="shared" si="85"/>
        <v>0</v>
      </c>
      <c r="P1126">
        <f t="shared" si="86"/>
        <v>60.71</v>
      </c>
      <c r="Q1126" s="10" t="s">
        <v>8321</v>
      </c>
      <c r="R1126" t="s">
        <v>8323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1125</v>
      </c>
      <c r="C1127" s="3" t="s">
        <v>5233</v>
      </c>
      <c r="D1127" s="6">
        <v>3000</v>
      </c>
      <c r="E1127" s="8">
        <v>0</v>
      </c>
      <c r="F1127" t="s">
        <v>8217</v>
      </c>
      <c r="G1127" t="s">
        <v>8221</v>
      </c>
      <c r="H1127" t="s">
        <v>8242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8272</v>
      </c>
      <c r="O1127">
        <f t="shared" si="85"/>
        <v>0</v>
      </c>
      <c r="P1127">
        <f t="shared" si="86"/>
        <v>0</v>
      </c>
      <c r="Q1127" s="10" t="s">
        <v>8321</v>
      </c>
      <c r="R1127" t="s">
        <v>8323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1126</v>
      </c>
      <c r="C1128" s="3" t="s">
        <v>5234</v>
      </c>
      <c r="D1128" s="6">
        <v>2000</v>
      </c>
      <c r="E1128" s="8">
        <v>10</v>
      </c>
      <c r="F1128" t="s">
        <v>8217</v>
      </c>
      <c r="G1128" t="s">
        <v>8220</v>
      </c>
      <c r="H1128" t="s">
        <v>8241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8272</v>
      </c>
      <c r="O1128">
        <f t="shared" si="85"/>
        <v>1</v>
      </c>
      <c r="P1128">
        <f t="shared" si="86"/>
        <v>5</v>
      </c>
      <c r="Q1128" s="10" t="s">
        <v>8321</v>
      </c>
      <c r="R1128" t="s">
        <v>8323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1127</v>
      </c>
      <c r="C1129" s="3" t="s">
        <v>5235</v>
      </c>
      <c r="D1129" s="6">
        <v>35000</v>
      </c>
      <c r="E1129" s="8">
        <v>585</v>
      </c>
      <c r="F1129" t="s">
        <v>8217</v>
      </c>
      <c r="G1129" t="s">
        <v>8220</v>
      </c>
      <c r="H1129" t="s">
        <v>8241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8272</v>
      </c>
      <c r="O1129">
        <f t="shared" si="85"/>
        <v>2</v>
      </c>
      <c r="P1129">
        <f t="shared" si="86"/>
        <v>25.43</v>
      </c>
      <c r="Q1129" s="10" t="s">
        <v>8321</v>
      </c>
      <c r="R1129" t="s">
        <v>8323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1128</v>
      </c>
      <c r="C1130" s="3" t="s">
        <v>5236</v>
      </c>
      <c r="D1130" s="6">
        <v>1000</v>
      </c>
      <c r="E1130" s="8">
        <v>1</v>
      </c>
      <c r="F1130" t="s">
        <v>8217</v>
      </c>
      <c r="G1130" t="s">
        <v>8221</v>
      </c>
      <c r="H1130" t="s">
        <v>8242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8272</v>
      </c>
      <c r="O1130">
        <f t="shared" si="85"/>
        <v>0</v>
      </c>
      <c r="P1130">
        <f t="shared" si="86"/>
        <v>1</v>
      </c>
      <c r="Q1130" s="10" t="s">
        <v>8321</v>
      </c>
      <c r="R1130" t="s">
        <v>8323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1129</v>
      </c>
      <c r="C1131" s="3" t="s">
        <v>5237</v>
      </c>
      <c r="D1131" s="6">
        <v>20000</v>
      </c>
      <c r="E1131" s="8">
        <v>21</v>
      </c>
      <c r="F1131" t="s">
        <v>8217</v>
      </c>
      <c r="G1131" t="s">
        <v>8220</v>
      </c>
      <c r="H1131" t="s">
        <v>8241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8272</v>
      </c>
      <c r="O1131">
        <f t="shared" si="85"/>
        <v>0</v>
      </c>
      <c r="P1131">
        <f t="shared" si="86"/>
        <v>10.5</v>
      </c>
      <c r="Q1131" s="10" t="s">
        <v>8321</v>
      </c>
      <c r="R1131" t="s">
        <v>8323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1130</v>
      </c>
      <c r="C1132" s="3" t="s">
        <v>5238</v>
      </c>
      <c r="D1132" s="6">
        <v>5000</v>
      </c>
      <c r="E1132" s="8">
        <v>11</v>
      </c>
      <c r="F1132" t="s">
        <v>8217</v>
      </c>
      <c r="G1132" t="s">
        <v>8220</v>
      </c>
      <c r="H1132" t="s">
        <v>8241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8272</v>
      </c>
      <c r="O1132">
        <f t="shared" si="85"/>
        <v>0</v>
      </c>
      <c r="P1132">
        <f t="shared" si="86"/>
        <v>3.67</v>
      </c>
      <c r="Q1132" s="10" t="s">
        <v>8321</v>
      </c>
      <c r="R1132" t="s">
        <v>8323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1131</v>
      </c>
      <c r="C1133" s="3" t="s">
        <v>5239</v>
      </c>
      <c r="D1133" s="6">
        <v>40000</v>
      </c>
      <c r="E1133" s="8">
        <v>0</v>
      </c>
      <c r="F1133" t="s">
        <v>8217</v>
      </c>
      <c r="G1133" t="s">
        <v>8222</v>
      </c>
      <c r="H1133" t="s">
        <v>8243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8272</v>
      </c>
      <c r="O1133">
        <f t="shared" si="85"/>
        <v>0</v>
      </c>
      <c r="P1133">
        <f t="shared" si="86"/>
        <v>0</v>
      </c>
      <c r="Q1133" s="10" t="s">
        <v>8321</v>
      </c>
      <c r="R1133" t="s">
        <v>8323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1132</v>
      </c>
      <c r="C1134" s="3" t="s">
        <v>5240</v>
      </c>
      <c r="D1134" s="6">
        <v>10000</v>
      </c>
      <c r="E1134" s="8">
        <v>1438</v>
      </c>
      <c r="F1134" t="s">
        <v>8217</v>
      </c>
      <c r="G1134" t="s">
        <v>8225</v>
      </c>
      <c r="H1134" t="s">
        <v>8246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8272</v>
      </c>
      <c r="O1134">
        <f t="shared" si="85"/>
        <v>14</v>
      </c>
      <c r="P1134">
        <f t="shared" si="86"/>
        <v>110.62</v>
      </c>
      <c r="Q1134" s="10" t="s">
        <v>8321</v>
      </c>
      <c r="R1134" t="s">
        <v>8323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1133</v>
      </c>
      <c r="C1135" s="3" t="s">
        <v>5241</v>
      </c>
      <c r="D1135" s="6">
        <v>3000</v>
      </c>
      <c r="E1135" s="8">
        <v>20</v>
      </c>
      <c r="F1135" t="s">
        <v>8217</v>
      </c>
      <c r="G1135" t="s">
        <v>8221</v>
      </c>
      <c r="H1135" t="s">
        <v>8242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8272</v>
      </c>
      <c r="O1135">
        <f t="shared" si="85"/>
        <v>1</v>
      </c>
      <c r="P1135">
        <f t="shared" si="86"/>
        <v>20</v>
      </c>
      <c r="Q1135" s="10" t="s">
        <v>8321</v>
      </c>
      <c r="R1135" t="s">
        <v>8323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1134</v>
      </c>
      <c r="C1136" s="3" t="s">
        <v>5242</v>
      </c>
      <c r="D1136" s="6">
        <v>25000</v>
      </c>
      <c r="E1136" s="8">
        <v>1</v>
      </c>
      <c r="F1136" t="s">
        <v>8217</v>
      </c>
      <c r="G1136" t="s">
        <v>8222</v>
      </c>
      <c r="H1136" t="s">
        <v>8243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8272</v>
      </c>
      <c r="O1136">
        <f t="shared" si="85"/>
        <v>0</v>
      </c>
      <c r="P1136">
        <f t="shared" si="86"/>
        <v>1</v>
      </c>
      <c r="Q1136" s="10" t="s">
        <v>8321</v>
      </c>
      <c r="R1136" t="s">
        <v>8323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1135</v>
      </c>
      <c r="C1137" s="3" t="s">
        <v>5243</v>
      </c>
      <c r="D1137" s="6">
        <v>1000</v>
      </c>
      <c r="E1137" s="8">
        <v>50</v>
      </c>
      <c r="F1137" t="s">
        <v>8217</v>
      </c>
      <c r="G1137" t="s">
        <v>8232</v>
      </c>
      <c r="H1137" t="s">
        <v>8244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8272</v>
      </c>
      <c r="O1137">
        <f t="shared" si="85"/>
        <v>5</v>
      </c>
      <c r="P1137">
        <f t="shared" si="86"/>
        <v>50</v>
      </c>
      <c r="Q1137" s="10" t="s">
        <v>8321</v>
      </c>
      <c r="R1137" t="s">
        <v>8323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1136</v>
      </c>
      <c r="C1138" s="3" t="s">
        <v>5244</v>
      </c>
      <c r="D1138" s="6">
        <v>4190</v>
      </c>
      <c r="E1138" s="8">
        <v>270</v>
      </c>
      <c r="F1138" t="s">
        <v>8217</v>
      </c>
      <c r="G1138" t="s">
        <v>8226</v>
      </c>
      <c r="H1138" t="s">
        <v>8244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8272</v>
      </c>
      <c r="O1138">
        <f t="shared" si="85"/>
        <v>6</v>
      </c>
      <c r="P1138">
        <f t="shared" si="86"/>
        <v>45</v>
      </c>
      <c r="Q1138" s="10" t="s">
        <v>8321</v>
      </c>
      <c r="R1138" t="s">
        <v>8323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1137</v>
      </c>
      <c r="C1139" s="3" t="s">
        <v>5245</v>
      </c>
      <c r="D1139" s="6">
        <v>25000</v>
      </c>
      <c r="E1139" s="8">
        <v>9875</v>
      </c>
      <c r="F1139" t="s">
        <v>8217</v>
      </c>
      <c r="G1139" t="s">
        <v>8220</v>
      </c>
      <c r="H1139" t="s">
        <v>8241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8272</v>
      </c>
      <c r="O1139">
        <f t="shared" si="85"/>
        <v>40</v>
      </c>
      <c r="P1139">
        <f t="shared" si="86"/>
        <v>253.21</v>
      </c>
      <c r="Q1139" s="10" t="s">
        <v>8321</v>
      </c>
      <c r="R1139" t="s">
        <v>8323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1138</v>
      </c>
      <c r="C1140" s="3" t="s">
        <v>5246</v>
      </c>
      <c r="D1140" s="6">
        <v>35000</v>
      </c>
      <c r="E1140" s="8">
        <v>125</v>
      </c>
      <c r="F1140" t="s">
        <v>8217</v>
      </c>
      <c r="G1140" t="s">
        <v>8220</v>
      </c>
      <c r="H1140" t="s">
        <v>8241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8272</v>
      </c>
      <c r="O1140">
        <f t="shared" si="85"/>
        <v>0</v>
      </c>
      <c r="P1140">
        <f t="shared" si="86"/>
        <v>31.25</v>
      </c>
      <c r="Q1140" s="10" t="s">
        <v>8321</v>
      </c>
      <c r="R1140" t="s">
        <v>8323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1139</v>
      </c>
      <c r="C1141" s="3" t="s">
        <v>5247</v>
      </c>
      <c r="D1141" s="6">
        <v>8000</v>
      </c>
      <c r="E1141" s="8">
        <v>5</v>
      </c>
      <c r="F1141" t="s">
        <v>8217</v>
      </c>
      <c r="G1141" t="s">
        <v>8220</v>
      </c>
      <c r="H1141" t="s">
        <v>8241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8272</v>
      </c>
      <c r="O1141">
        <f t="shared" si="85"/>
        <v>0</v>
      </c>
      <c r="P1141">
        <f t="shared" si="86"/>
        <v>5</v>
      </c>
      <c r="Q1141" s="10" t="s">
        <v>8321</v>
      </c>
      <c r="R1141" t="s">
        <v>8323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1140</v>
      </c>
      <c r="C1142" s="3" t="s">
        <v>5248</v>
      </c>
      <c r="D1142" s="6">
        <v>5000</v>
      </c>
      <c r="E1142" s="8">
        <v>0</v>
      </c>
      <c r="F1142" t="s">
        <v>8217</v>
      </c>
      <c r="G1142" t="s">
        <v>8221</v>
      </c>
      <c r="H1142" t="s">
        <v>8242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8272</v>
      </c>
      <c r="O1142">
        <f t="shared" si="85"/>
        <v>0</v>
      </c>
      <c r="P1142">
        <f t="shared" si="86"/>
        <v>0</v>
      </c>
      <c r="Q1142" s="10" t="s">
        <v>8321</v>
      </c>
      <c r="R1142" t="s">
        <v>8323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1141</v>
      </c>
      <c r="C1143" s="3" t="s">
        <v>5249</v>
      </c>
      <c r="D1143" s="6">
        <v>500</v>
      </c>
      <c r="E1143" s="8">
        <v>0</v>
      </c>
      <c r="F1143" t="s">
        <v>8217</v>
      </c>
      <c r="G1143" t="s">
        <v>8232</v>
      </c>
      <c r="H1143" t="s">
        <v>8244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8272</v>
      </c>
      <c r="O1143">
        <f t="shared" si="85"/>
        <v>0</v>
      </c>
      <c r="P1143">
        <f t="shared" si="86"/>
        <v>0</v>
      </c>
      <c r="Q1143" s="10" t="s">
        <v>8321</v>
      </c>
      <c r="R1143" t="s">
        <v>8323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1142</v>
      </c>
      <c r="C1144" s="3" t="s">
        <v>5250</v>
      </c>
      <c r="D1144" s="6">
        <v>4000</v>
      </c>
      <c r="E1144" s="8">
        <v>0</v>
      </c>
      <c r="F1144" t="s">
        <v>8217</v>
      </c>
      <c r="G1144" t="s">
        <v>8220</v>
      </c>
      <c r="H1144" t="s">
        <v>8241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8272</v>
      </c>
      <c r="O1144">
        <f t="shared" si="85"/>
        <v>0</v>
      </c>
      <c r="P1144">
        <f t="shared" si="86"/>
        <v>0</v>
      </c>
      <c r="Q1144" s="10" t="s">
        <v>8321</v>
      </c>
      <c r="R1144" t="s">
        <v>8323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1143</v>
      </c>
      <c r="C1145" s="3" t="s">
        <v>5251</v>
      </c>
      <c r="D1145" s="6">
        <v>45000</v>
      </c>
      <c r="E1145" s="8">
        <v>186</v>
      </c>
      <c r="F1145" t="s">
        <v>8217</v>
      </c>
      <c r="G1145" t="s">
        <v>8220</v>
      </c>
      <c r="H1145" t="s">
        <v>8241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8272</v>
      </c>
      <c r="O1145">
        <f t="shared" si="85"/>
        <v>0</v>
      </c>
      <c r="P1145">
        <f t="shared" si="86"/>
        <v>23.25</v>
      </c>
      <c r="Q1145" s="10" t="s">
        <v>8321</v>
      </c>
      <c r="R1145" t="s">
        <v>8323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1144</v>
      </c>
      <c r="C1146" s="3" t="s">
        <v>5252</v>
      </c>
      <c r="D1146" s="6">
        <v>9300</v>
      </c>
      <c r="E1146" s="8">
        <v>0</v>
      </c>
      <c r="F1146" t="s">
        <v>8217</v>
      </c>
      <c r="G1146" t="s">
        <v>8220</v>
      </c>
      <c r="H1146" t="s">
        <v>8241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8273</v>
      </c>
      <c r="O1146">
        <f t="shared" si="85"/>
        <v>0</v>
      </c>
      <c r="P1146">
        <f t="shared" si="86"/>
        <v>0</v>
      </c>
      <c r="Q1146" s="10" t="s">
        <v>8324</v>
      </c>
      <c r="R1146" t="s">
        <v>8325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1145</v>
      </c>
      <c r="C1147" s="3" t="s">
        <v>5253</v>
      </c>
      <c r="D1147" s="6">
        <v>80000</v>
      </c>
      <c r="E1147" s="8">
        <v>100</v>
      </c>
      <c r="F1147" t="s">
        <v>8217</v>
      </c>
      <c r="G1147" t="s">
        <v>8220</v>
      </c>
      <c r="H1147" t="s">
        <v>8241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8273</v>
      </c>
      <c r="O1147">
        <f t="shared" si="85"/>
        <v>0</v>
      </c>
      <c r="P1147">
        <f t="shared" si="86"/>
        <v>100</v>
      </c>
      <c r="Q1147" s="10" t="s">
        <v>8324</v>
      </c>
      <c r="R1147" t="s">
        <v>8325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1146</v>
      </c>
      <c r="C1148" s="3" t="s">
        <v>5254</v>
      </c>
      <c r="D1148" s="6">
        <v>6000</v>
      </c>
      <c r="E1148" s="8">
        <v>530</v>
      </c>
      <c r="F1148" t="s">
        <v>8217</v>
      </c>
      <c r="G1148" t="s">
        <v>8220</v>
      </c>
      <c r="H1148" t="s">
        <v>8241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8273</v>
      </c>
      <c r="O1148">
        <f t="shared" si="85"/>
        <v>9</v>
      </c>
      <c r="P1148">
        <f t="shared" si="86"/>
        <v>44.17</v>
      </c>
      <c r="Q1148" s="10" t="s">
        <v>8324</v>
      </c>
      <c r="R1148" t="s">
        <v>8325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1147</v>
      </c>
      <c r="C1149" s="3" t="s">
        <v>5255</v>
      </c>
      <c r="D1149" s="6">
        <v>25000</v>
      </c>
      <c r="E1149" s="8">
        <v>0</v>
      </c>
      <c r="F1149" t="s">
        <v>8217</v>
      </c>
      <c r="G1149" t="s">
        <v>8225</v>
      </c>
      <c r="H1149" t="s">
        <v>8246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8273</v>
      </c>
      <c r="O1149">
        <f t="shared" si="85"/>
        <v>0</v>
      </c>
      <c r="P1149">
        <f t="shared" si="86"/>
        <v>0</v>
      </c>
      <c r="Q1149" s="10" t="s">
        <v>8324</v>
      </c>
      <c r="R1149" t="s">
        <v>8325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1148</v>
      </c>
      <c r="C1150" s="3" t="s">
        <v>5256</v>
      </c>
      <c r="D1150" s="6">
        <v>15000</v>
      </c>
      <c r="E1150" s="8">
        <v>73</v>
      </c>
      <c r="F1150" t="s">
        <v>8217</v>
      </c>
      <c r="G1150" t="s">
        <v>8220</v>
      </c>
      <c r="H1150" t="s">
        <v>8241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8273</v>
      </c>
      <c r="O1150">
        <f t="shared" si="85"/>
        <v>0</v>
      </c>
      <c r="P1150">
        <f t="shared" si="86"/>
        <v>24.33</v>
      </c>
      <c r="Q1150" s="10" t="s">
        <v>8324</v>
      </c>
      <c r="R1150" t="s">
        <v>8325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1149</v>
      </c>
      <c r="C1151" s="3" t="s">
        <v>5257</v>
      </c>
      <c r="D1151" s="6">
        <v>50000</v>
      </c>
      <c r="E1151" s="8">
        <v>75</v>
      </c>
      <c r="F1151" t="s">
        <v>8217</v>
      </c>
      <c r="G1151" t="s">
        <v>8220</v>
      </c>
      <c r="H1151" t="s">
        <v>8241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8273</v>
      </c>
      <c r="O1151">
        <f t="shared" si="85"/>
        <v>0</v>
      </c>
      <c r="P1151">
        <f t="shared" si="86"/>
        <v>37.5</v>
      </c>
      <c r="Q1151" s="10" t="s">
        <v>8324</v>
      </c>
      <c r="R1151" t="s">
        <v>8325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1150</v>
      </c>
      <c r="C1152" s="3" t="s">
        <v>5258</v>
      </c>
      <c r="D1152" s="6">
        <v>2500</v>
      </c>
      <c r="E1152" s="8">
        <v>252</v>
      </c>
      <c r="F1152" t="s">
        <v>8217</v>
      </c>
      <c r="G1152" t="s">
        <v>8220</v>
      </c>
      <c r="H1152" t="s">
        <v>8241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8273</v>
      </c>
      <c r="O1152">
        <f t="shared" si="85"/>
        <v>10</v>
      </c>
      <c r="P1152">
        <f t="shared" si="86"/>
        <v>42</v>
      </c>
      <c r="Q1152" s="10" t="s">
        <v>8324</v>
      </c>
      <c r="R1152" t="s">
        <v>8325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1151</v>
      </c>
      <c r="C1153" s="3" t="s">
        <v>5259</v>
      </c>
      <c r="D1153" s="6">
        <v>25000</v>
      </c>
      <c r="E1153" s="8">
        <v>0</v>
      </c>
      <c r="F1153" t="s">
        <v>8217</v>
      </c>
      <c r="G1153" t="s">
        <v>8220</v>
      </c>
      <c r="H1153" t="s">
        <v>8241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8273</v>
      </c>
      <c r="O1153">
        <f t="shared" si="85"/>
        <v>0</v>
      </c>
      <c r="P1153">
        <f t="shared" si="86"/>
        <v>0</v>
      </c>
      <c r="Q1153" s="10" t="s">
        <v>8324</v>
      </c>
      <c r="R1153" t="s">
        <v>8325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1152</v>
      </c>
      <c r="C1154" s="3" t="s">
        <v>5260</v>
      </c>
      <c r="D1154" s="6">
        <v>16000</v>
      </c>
      <c r="E1154" s="8">
        <v>911</v>
      </c>
      <c r="F1154" t="s">
        <v>8217</v>
      </c>
      <c r="G1154" t="s">
        <v>8220</v>
      </c>
      <c r="H1154" t="s">
        <v>8241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8273</v>
      </c>
      <c r="O1154">
        <f t="shared" ref="O1154:O1217" si="90">ROUND(E1154/D1154*100,0)</f>
        <v>6</v>
      </c>
      <c r="P1154">
        <f t="shared" si="86"/>
        <v>60.73</v>
      </c>
      <c r="Q1154" s="10" t="s">
        <v>8324</v>
      </c>
      <c r="R1154" t="s">
        <v>8325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1153</v>
      </c>
      <c r="C1155" s="3" t="s">
        <v>5261</v>
      </c>
      <c r="D1155" s="6">
        <v>8000</v>
      </c>
      <c r="E1155" s="8">
        <v>50</v>
      </c>
      <c r="F1155" t="s">
        <v>8217</v>
      </c>
      <c r="G1155" t="s">
        <v>8220</v>
      </c>
      <c r="H1155" t="s">
        <v>8241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8273</v>
      </c>
      <c r="O1155">
        <f t="shared" si="90"/>
        <v>1</v>
      </c>
      <c r="P1155">
        <f t="shared" ref="P1155:P1218" si="91">IFERROR(ROUND(E1155/L1155,2),0)</f>
        <v>50</v>
      </c>
      <c r="Q1155" s="10" t="s">
        <v>8324</v>
      </c>
      <c r="R1155" t="s">
        <v>8325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1154</v>
      </c>
      <c r="C1156" s="3" t="s">
        <v>5262</v>
      </c>
      <c r="D1156" s="6">
        <v>5000</v>
      </c>
      <c r="E1156" s="8">
        <v>325</v>
      </c>
      <c r="F1156" t="s">
        <v>8217</v>
      </c>
      <c r="G1156" t="s">
        <v>8220</v>
      </c>
      <c r="H1156" t="s">
        <v>8241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8273</v>
      </c>
      <c r="O1156">
        <f t="shared" si="90"/>
        <v>7</v>
      </c>
      <c r="P1156">
        <f t="shared" si="91"/>
        <v>108.33</v>
      </c>
      <c r="Q1156" s="10" t="s">
        <v>8324</v>
      </c>
      <c r="R1156" t="s">
        <v>8325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1155</v>
      </c>
      <c r="C1157" s="3" t="s">
        <v>5263</v>
      </c>
      <c r="D1157" s="6">
        <v>25000</v>
      </c>
      <c r="E1157" s="8">
        <v>188</v>
      </c>
      <c r="F1157" t="s">
        <v>8217</v>
      </c>
      <c r="G1157" t="s">
        <v>8220</v>
      </c>
      <c r="H1157" t="s">
        <v>8241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8273</v>
      </c>
      <c r="O1157">
        <f t="shared" si="90"/>
        <v>1</v>
      </c>
      <c r="P1157">
        <f t="shared" si="91"/>
        <v>23.5</v>
      </c>
      <c r="Q1157" s="10" t="s">
        <v>8324</v>
      </c>
      <c r="R1157" t="s">
        <v>8325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1156</v>
      </c>
      <c r="C1158" s="3" t="s">
        <v>5264</v>
      </c>
      <c r="D1158" s="6">
        <v>6500</v>
      </c>
      <c r="E1158" s="8">
        <v>0</v>
      </c>
      <c r="F1158" t="s">
        <v>8217</v>
      </c>
      <c r="G1158" t="s">
        <v>8220</v>
      </c>
      <c r="H1158" t="s">
        <v>8241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8273</v>
      </c>
      <c r="O1158">
        <f t="shared" si="90"/>
        <v>0</v>
      </c>
      <c r="P1158">
        <f t="shared" si="91"/>
        <v>0</v>
      </c>
      <c r="Q1158" s="10" t="s">
        <v>8324</v>
      </c>
      <c r="R1158" t="s">
        <v>8325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1157</v>
      </c>
      <c r="C1159" s="3" t="s">
        <v>5265</v>
      </c>
      <c r="D1159" s="6">
        <v>10000</v>
      </c>
      <c r="E1159" s="8">
        <v>151</v>
      </c>
      <c r="F1159" t="s">
        <v>8217</v>
      </c>
      <c r="G1159" t="s">
        <v>8220</v>
      </c>
      <c r="H1159" t="s">
        <v>8241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8273</v>
      </c>
      <c r="O1159">
        <f t="shared" si="90"/>
        <v>2</v>
      </c>
      <c r="P1159">
        <f t="shared" si="91"/>
        <v>50.33</v>
      </c>
      <c r="Q1159" s="10" t="s">
        <v>8324</v>
      </c>
      <c r="R1159" t="s">
        <v>8325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1158</v>
      </c>
      <c r="C1160" s="3" t="s">
        <v>5266</v>
      </c>
      <c r="D1160" s="6">
        <v>7500</v>
      </c>
      <c r="E1160" s="8">
        <v>35</v>
      </c>
      <c r="F1160" t="s">
        <v>8217</v>
      </c>
      <c r="G1160" t="s">
        <v>8220</v>
      </c>
      <c r="H1160" t="s">
        <v>8241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8273</v>
      </c>
      <c r="O1160">
        <f t="shared" si="90"/>
        <v>0</v>
      </c>
      <c r="P1160">
        <f t="shared" si="91"/>
        <v>11.67</v>
      </c>
      <c r="Q1160" s="10" t="s">
        <v>8324</v>
      </c>
      <c r="R1160" t="s">
        <v>8325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1159</v>
      </c>
      <c r="C1161" s="3" t="s">
        <v>5267</v>
      </c>
      <c r="D1161" s="6">
        <v>6750</v>
      </c>
      <c r="E1161" s="8">
        <v>0</v>
      </c>
      <c r="F1161" t="s">
        <v>8217</v>
      </c>
      <c r="G1161" t="s">
        <v>8220</v>
      </c>
      <c r="H1161" t="s">
        <v>8241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8273</v>
      </c>
      <c r="O1161">
        <f t="shared" si="90"/>
        <v>0</v>
      </c>
      <c r="P1161">
        <f t="shared" si="91"/>
        <v>0</v>
      </c>
      <c r="Q1161" s="10" t="s">
        <v>8324</v>
      </c>
      <c r="R1161" t="s">
        <v>8325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1160</v>
      </c>
      <c r="C1162" s="3" t="s">
        <v>5268</v>
      </c>
      <c r="D1162" s="6">
        <v>30000</v>
      </c>
      <c r="E1162" s="8">
        <v>1155</v>
      </c>
      <c r="F1162" t="s">
        <v>8217</v>
      </c>
      <c r="G1162" t="s">
        <v>8220</v>
      </c>
      <c r="H1162" t="s">
        <v>8241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8273</v>
      </c>
      <c r="O1162">
        <f t="shared" si="90"/>
        <v>4</v>
      </c>
      <c r="P1162">
        <f t="shared" si="91"/>
        <v>60.79</v>
      </c>
      <c r="Q1162" s="10" t="s">
        <v>8324</v>
      </c>
      <c r="R1162" t="s">
        <v>8325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1161</v>
      </c>
      <c r="C1163" s="3" t="s">
        <v>5269</v>
      </c>
      <c r="D1163" s="6">
        <v>18000</v>
      </c>
      <c r="E1163" s="8">
        <v>0</v>
      </c>
      <c r="F1163" t="s">
        <v>8217</v>
      </c>
      <c r="G1163" t="s">
        <v>8220</v>
      </c>
      <c r="H1163" t="s">
        <v>8241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8273</v>
      </c>
      <c r="O1163">
        <f t="shared" si="90"/>
        <v>0</v>
      </c>
      <c r="P1163">
        <f t="shared" si="91"/>
        <v>0</v>
      </c>
      <c r="Q1163" s="10" t="s">
        <v>8324</v>
      </c>
      <c r="R1163" t="s">
        <v>8325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1162</v>
      </c>
      <c r="C1164" s="3" t="s">
        <v>5270</v>
      </c>
      <c r="D1164" s="6">
        <v>60000</v>
      </c>
      <c r="E1164" s="8">
        <v>35</v>
      </c>
      <c r="F1164" t="s">
        <v>8217</v>
      </c>
      <c r="G1164" t="s">
        <v>8220</v>
      </c>
      <c r="H1164" t="s">
        <v>8241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8273</v>
      </c>
      <c r="O1164">
        <f t="shared" si="90"/>
        <v>0</v>
      </c>
      <c r="P1164">
        <f t="shared" si="91"/>
        <v>17.5</v>
      </c>
      <c r="Q1164" s="10" t="s">
        <v>8324</v>
      </c>
      <c r="R1164" t="s">
        <v>8325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1163</v>
      </c>
      <c r="C1165" s="3" t="s">
        <v>5271</v>
      </c>
      <c r="D1165" s="6">
        <v>5200</v>
      </c>
      <c r="E1165" s="8">
        <v>0</v>
      </c>
      <c r="F1165" t="s">
        <v>8217</v>
      </c>
      <c r="G1165" t="s">
        <v>8220</v>
      </c>
      <c r="H1165" t="s">
        <v>8241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8273</v>
      </c>
      <c r="O1165">
        <f t="shared" si="90"/>
        <v>0</v>
      </c>
      <c r="P1165">
        <f t="shared" si="91"/>
        <v>0</v>
      </c>
      <c r="Q1165" s="10" t="s">
        <v>8324</v>
      </c>
      <c r="R1165" t="s">
        <v>8325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1164</v>
      </c>
      <c r="C1166" s="3" t="s">
        <v>5272</v>
      </c>
      <c r="D1166" s="6">
        <v>10000</v>
      </c>
      <c r="E1166" s="8">
        <v>0</v>
      </c>
      <c r="F1166" t="s">
        <v>8217</v>
      </c>
      <c r="G1166" t="s">
        <v>8220</v>
      </c>
      <c r="H1166" t="s">
        <v>8241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8273</v>
      </c>
      <c r="O1166">
        <f t="shared" si="90"/>
        <v>0</v>
      </c>
      <c r="P1166">
        <f t="shared" si="91"/>
        <v>0</v>
      </c>
      <c r="Q1166" s="10" t="s">
        <v>8324</v>
      </c>
      <c r="R1166" t="s">
        <v>8325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1165</v>
      </c>
      <c r="C1167" s="3" t="s">
        <v>5273</v>
      </c>
      <c r="D1167" s="6">
        <v>10000</v>
      </c>
      <c r="E1167" s="8">
        <v>2070.5</v>
      </c>
      <c r="F1167" t="s">
        <v>8217</v>
      </c>
      <c r="G1167" t="s">
        <v>8220</v>
      </c>
      <c r="H1167" t="s">
        <v>8241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8273</v>
      </c>
      <c r="O1167">
        <f t="shared" si="90"/>
        <v>21</v>
      </c>
      <c r="P1167">
        <f t="shared" si="91"/>
        <v>82.82</v>
      </c>
      <c r="Q1167" s="10" t="s">
        <v>8324</v>
      </c>
      <c r="R1167" t="s">
        <v>8325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1166</v>
      </c>
      <c r="C1168" s="3" t="s">
        <v>5274</v>
      </c>
      <c r="D1168" s="6">
        <v>15000</v>
      </c>
      <c r="E1168" s="8">
        <v>2871</v>
      </c>
      <c r="F1168" t="s">
        <v>8217</v>
      </c>
      <c r="G1168" t="s">
        <v>8220</v>
      </c>
      <c r="H1168" t="s">
        <v>8241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8273</v>
      </c>
      <c r="O1168">
        <f t="shared" si="90"/>
        <v>19</v>
      </c>
      <c r="P1168">
        <f t="shared" si="91"/>
        <v>358.88</v>
      </c>
      <c r="Q1168" s="10" t="s">
        <v>8324</v>
      </c>
      <c r="R1168" t="s">
        <v>8325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1167</v>
      </c>
      <c r="C1169" s="3" t="s">
        <v>5275</v>
      </c>
      <c r="D1169" s="6">
        <v>60000</v>
      </c>
      <c r="E1169" s="8">
        <v>979</v>
      </c>
      <c r="F1169" t="s">
        <v>8217</v>
      </c>
      <c r="G1169" t="s">
        <v>8220</v>
      </c>
      <c r="H1169" t="s">
        <v>8241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8273</v>
      </c>
      <c r="O1169">
        <f t="shared" si="90"/>
        <v>2</v>
      </c>
      <c r="P1169">
        <f t="shared" si="91"/>
        <v>61.19</v>
      </c>
      <c r="Q1169" s="10" t="s">
        <v>8324</v>
      </c>
      <c r="R1169" t="s">
        <v>8325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1168</v>
      </c>
      <c r="C1170" s="3" t="s">
        <v>5276</v>
      </c>
      <c r="D1170" s="6">
        <v>18000</v>
      </c>
      <c r="E1170" s="8">
        <v>1020</v>
      </c>
      <c r="F1170" t="s">
        <v>8217</v>
      </c>
      <c r="G1170" t="s">
        <v>8220</v>
      </c>
      <c r="H1170" t="s">
        <v>8241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8273</v>
      </c>
      <c r="O1170">
        <f t="shared" si="90"/>
        <v>6</v>
      </c>
      <c r="P1170">
        <f t="shared" si="91"/>
        <v>340</v>
      </c>
      <c r="Q1170" s="10" t="s">
        <v>8324</v>
      </c>
      <c r="R1170" t="s">
        <v>8325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1169</v>
      </c>
      <c r="C1171" s="3" t="s">
        <v>5277</v>
      </c>
      <c r="D1171" s="6">
        <v>10000</v>
      </c>
      <c r="E1171" s="8">
        <v>17</v>
      </c>
      <c r="F1171" t="s">
        <v>8217</v>
      </c>
      <c r="G1171" t="s">
        <v>8220</v>
      </c>
      <c r="H1171" t="s">
        <v>8241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8273</v>
      </c>
      <c r="O1171">
        <f t="shared" si="90"/>
        <v>0</v>
      </c>
      <c r="P1171">
        <f t="shared" si="91"/>
        <v>5.67</v>
      </c>
      <c r="Q1171" s="10" t="s">
        <v>8324</v>
      </c>
      <c r="R1171" t="s">
        <v>8325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1170</v>
      </c>
      <c r="C1172" s="3" t="s">
        <v>5278</v>
      </c>
      <c r="D1172" s="6">
        <v>25000</v>
      </c>
      <c r="E1172" s="8">
        <v>100</v>
      </c>
      <c r="F1172" t="s">
        <v>8217</v>
      </c>
      <c r="G1172" t="s">
        <v>8221</v>
      </c>
      <c r="H1172" t="s">
        <v>8242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8273</v>
      </c>
      <c r="O1172">
        <f t="shared" si="90"/>
        <v>0</v>
      </c>
      <c r="P1172">
        <f t="shared" si="91"/>
        <v>50</v>
      </c>
      <c r="Q1172" s="10" t="s">
        <v>8324</v>
      </c>
      <c r="R1172" t="s">
        <v>8325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1171</v>
      </c>
      <c r="C1173" s="3" t="s">
        <v>5279</v>
      </c>
      <c r="D1173" s="6">
        <v>25000</v>
      </c>
      <c r="E1173" s="8">
        <v>25</v>
      </c>
      <c r="F1173" t="s">
        <v>8217</v>
      </c>
      <c r="G1173" t="s">
        <v>8220</v>
      </c>
      <c r="H1173" t="s">
        <v>8241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8273</v>
      </c>
      <c r="O1173">
        <f t="shared" si="90"/>
        <v>0</v>
      </c>
      <c r="P1173">
        <f t="shared" si="91"/>
        <v>25</v>
      </c>
      <c r="Q1173" s="10" t="s">
        <v>8324</v>
      </c>
      <c r="R1173" t="s">
        <v>8325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1172</v>
      </c>
      <c r="C1174" s="3" t="s">
        <v>5280</v>
      </c>
      <c r="D1174" s="6">
        <v>9000</v>
      </c>
      <c r="E1174" s="8">
        <v>0</v>
      </c>
      <c r="F1174" t="s">
        <v>8217</v>
      </c>
      <c r="G1174" t="s">
        <v>8220</v>
      </c>
      <c r="H1174" t="s">
        <v>8241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8273</v>
      </c>
      <c r="O1174">
        <f t="shared" si="90"/>
        <v>0</v>
      </c>
      <c r="P1174">
        <f t="shared" si="91"/>
        <v>0</v>
      </c>
      <c r="Q1174" s="10" t="s">
        <v>8324</v>
      </c>
      <c r="R1174" t="s">
        <v>8325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1173</v>
      </c>
      <c r="C1175" s="3" t="s">
        <v>5281</v>
      </c>
      <c r="D1175" s="6">
        <v>125000</v>
      </c>
      <c r="E1175" s="8">
        <v>30</v>
      </c>
      <c r="F1175" t="s">
        <v>8217</v>
      </c>
      <c r="G1175" t="s">
        <v>8220</v>
      </c>
      <c r="H1175" t="s">
        <v>8241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8273</v>
      </c>
      <c r="O1175">
        <f t="shared" si="90"/>
        <v>0</v>
      </c>
      <c r="P1175">
        <f t="shared" si="91"/>
        <v>30</v>
      </c>
      <c r="Q1175" s="10" t="s">
        <v>8324</v>
      </c>
      <c r="R1175" t="s">
        <v>8325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1174</v>
      </c>
      <c r="C1176" s="3" t="s">
        <v>5282</v>
      </c>
      <c r="D1176" s="6">
        <v>15000</v>
      </c>
      <c r="E1176" s="8">
        <v>886</v>
      </c>
      <c r="F1176" t="s">
        <v>8217</v>
      </c>
      <c r="G1176" t="s">
        <v>8220</v>
      </c>
      <c r="H1176" t="s">
        <v>8241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8273</v>
      </c>
      <c r="O1176">
        <f t="shared" si="90"/>
        <v>6</v>
      </c>
      <c r="P1176">
        <f t="shared" si="91"/>
        <v>46.63</v>
      </c>
      <c r="Q1176" s="10" t="s">
        <v>8324</v>
      </c>
      <c r="R1176" t="s">
        <v>8325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1175</v>
      </c>
      <c r="C1177" s="3" t="s">
        <v>5283</v>
      </c>
      <c r="D1177" s="6">
        <v>20000</v>
      </c>
      <c r="E1177" s="8">
        <v>585</v>
      </c>
      <c r="F1177" t="s">
        <v>8217</v>
      </c>
      <c r="G1177" t="s">
        <v>8220</v>
      </c>
      <c r="H1177" t="s">
        <v>8241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8273</v>
      </c>
      <c r="O1177">
        <f t="shared" si="90"/>
        <v>3</v>
      </c>
      <c r="P1177">
        <f t="shared" si="91"/>
        <v>65</v>
      </c>
      <c r="Q1177" s="10" t="s">
        <v>8324</v>
      </c>
      <c r="R1177" t="s">
        <v>8325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1176</v>
      </c>
      <c r="C1178" s="3" t="s">
        <v>5284</v>
      </c>
      <c r="D1178" s="6">
        <v>175000</v>
      </c>
      <c r="E1178" s="8">
        <v>10</v>
      </c>
      <c r="F1178" t="s">
        <v>8217</v>
      </c>
      <c r="G1178" t="s">
        <v>8222</v>
      </c>
      <c r="H1178" t="s">
        <v>8243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8273</v>
      </c>
      <c r="O1178">
        <f t="shared" si="90"/>
        <v>0</v>
      </c>
      <c r="P1178">
        <f t="shared" si="91"/>
        <v>10</v>
      </c>
      <c r="Q1178" s="10" t="s">
        <v>8324</v>
      </c>
      <c r="R1178" t="s">
        <v>8325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1177</v>
      </c>
      <c r="C1179" s="3" t="s">
        <v>5285</v>
      </c>
      <c r="D1179" s="6">
        <v>6000</v>
      </c>
      <c r="E1179" s="8">
        <v>0</v>
      </c>
      <c r="F1179" t="s">
        <v>8217</v>
      </c>
      <c r="G1179" t="s">
        <v>8221</v>
      </c>
      <c r="H1179" t="s">
        <v>8242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8273</v>
      </c>
      <c r="O1179">
        <f t="shared" si="90"/>
        <v>0</v>
      </c>
      <c r="P1179">
        <f t="shared" si="91"/>
        <v>0</v>
      </c>
      <c r="Q1179" s="10" t="s">
        <v>8324</v>
      </c>
      <c r="R1179" t="s">
        <v>8325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1178</v>
      </c>
      <c r="C1180" s="3" t="s">
        <v>5286</v>
      </c>
      <c r="D1180" s="6">
        <v>75000</v>
      </c>
      <c r="E1180" s="8">
        <v>5</v>
      </c>
      <c r="F1180" t="s">
        <v>8217</v>
      </c>
      <c r="G1180" t="s">
        <v>8220</v>
      </c>
      <c r="H1180" t="s">
        <v>8241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8273</v>
      </c>
      <c r="O1180">
        <f t="shared" si="90"/>
        <v>0</v>
      </c>
      <c r="P1180">
        <f t="shared" si="91"/>
        <v>5</v>
      </c>
      <c r="Q1180" s="10" t="s">
        <v>8324</v>
      </c>
      <c r="R1180" t="s">
        <v>8325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1179</v>
      </c>
      <c r="C1181" s="3" t="s">
        <v>5287</v>
      </c>
      <c r="D1181" s="6">
        <v>60000</v>
      </c>
      <c r="E1181" s="8">
        <v>3200</v>
      </c>
      <c r="F1181" t="s">
        <v>8217</v>
      </c>
      <c r="G1181" t="s">
        <v>8225</v>
      </c>
      <c r="H1181" t="s">
        <v>8246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8273</v>
      </c>
      <c r="O1181">
        <f t="shared" si="90"/>
        <v>5</v>
      </c>
      <c r="P1181">
        <f t="shared" si="91"/>
        <v>640</v>
      </c>
      <c r="Q1181" s="10" t="s">
        <v>8324</v>
      </c>
      <c r="R1181" t="s">
        <v>8325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1180</v>
      </c>
      <c r="C1182" s="3" t="s">
        <v>5288</v>
      </c>
      <c r="D1182" s="6">
        <v>50000</v>
      </c>
      <c r="E1182" s="8">
        <v>5875</v>
      </c>
      <c r="F1182" t="s">
        <v>8217</v>
      </c>
      <c r="G1182" t="s">
        <v>8220</v>
      </c>
      <c r="H1182" t="s">
        <v>8241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8273</v>
      </c>
      <c r="O1182">
        <f t="shared" si="90"/>
        <v>12</v>
      </c>
      <c r="P1182">
        <f t="shared" si="91"/>
        <v>69.12</v>
      </c>
      <c r="Q1182" s="10" t="s">
        <v>8324</v>
      </c>
      <c r="R1182" t="s">
        <v>8325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1181</v>
      </c>
      <c r="C1183" s="3" t="s">
        <v>5289</v>
      </c>
      <c r="D1183" s="6">
        <v>50000</v>
      </c>
      <c r="E1183" s="8">
        <v>4</v>
      </c>
      <c r="F1183" t="s">
        <v>8217</v>
      </c>
      <c r="G1183" t="s">
        <v>8220</v>
      </c>
      <c r="H1183" t="s">
        <v>8241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8273</v>
      </c>
      <c r="O1183">
        <f t="shared" si="90"/>
        <v>0</v>
      </c>
      <c r="P1183">
        <f t="shared" si="91"/>
        <v>1.33</v>
      </c>
      <c r="Q1183" s="10" t="s">
        <v>8324</v>
      </c>
      <c r="R1183" t="s">
        <v>8325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1182</v>
      </c>
      <c r="C1184" s="3" t="s">
        <v>5290</v>
      </c>
      <c r="D1184" s="6">
        <v>1000</v>
      </c>
      <c r="E1184" s="8">
        <v>42</v>
      </c>
      <c r="F1184" t="s">
        <v>8217</v>
      </c>
      <c r="G1184" t="s">
        <v>8220</v>
      </c>
      <c r="H1184" t="s">
        <v>8241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8273</v>
      </c>
      <c r="O1184">
        <f t="shared" si="90"/>
        <v>4</v>
      </c>
      <c r="P1184">
        <f t="shared" si="91"/>
        <v>10.5</v>
      </c>
      <c r="Q1184" s="10" t="s">
        <v>8324</v>
      </c>
      <c r="R1184" t="s">
        <v>8325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1183</v>
      </c>
      <c r="C1185" s="3" t="s">
        <v>5291</v>
      </c>
      <c r="D1185" s="6">
        <v>2500</v>
      </c>
      <c r="E1185" s="8">
        <v>100</v>
      </c>
      <c r="F1185" t="s">
        <v>8217</v>
      </c>
      <c r="G1185" t="s">
        <v>8220</v>
      </c>
      <c r="H1185" t="s">
        <v>8241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8273</v>
      </c>
      <c r="O1185">
        <f t="shared" si="90"/>
        <v>4</v>
      </c>
      <c r="P1185">
        <f t="shared" si="91"/>
        <v>33.33</v>
      </c>
      <c r="Q1185" s="10" t="s">
        <v>8324</v>
      </c>
      <c r="R1185" t="s">
        <v>8325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1184</v>
      </c>
      <c r="C1186" s="3" t="s">
        <v>5292</v>
      </c>
      <c r="D1186" s="6">
        <v>22000</v>
      </c>
      <c r="E1186" s="8">
        <v>23086</v>
      </c>
      <c r="F1186" t="s">
        <v>8215</v>
      </c>
      <c r="G1186" t="s">
        <v>8221</v>
      </c>
      <c r="H1186" t="s">
        <v>8242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8274</v>
      </c>
      <c r="O1186">
        <f t="shared" si="90"/>
        <v>105</v>
      </c>
      <c r="P1186">
        <f t="shared" si="91"/>
        <v>61.56</v>
      </c>
      <c r="Q1186" s="10" t="s">
        <v>8326</v>
      </c>
      <c r="R1186" t="s">
        <v>8327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1185</v>
      </c>
      <c r="C1187" s="3" t="s">
        <v>5293</v>
      </c>
      <c r="D1187" s="6">
        <v>12500</v>
      </c>
      <c r="E1187" s="8">
        <v>13180</v>
      </c>
      <c r="F1187" t="s">
        <v>8215</v>
      </c>
      <c r="G1187" t="s">
        <v>8220</v>
      </c>
      <c r="H1187" t="s">
        <v>8241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8274</v>
      </c>
      <c r="O1187">
        <f t="shared" si="90"/>
        <v>105</v>
      </c>
      <c r="P1187">
        <f t="shared" si="91"/>
        <v>118.74</v>
      </c>
      <c r="Q1187" s="10" t="s">
        <v>8326</v>
      </c>
      <c r="R1187" t="s">
        <v>8327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1186</v>
      </c>
      <c r="C1188" s="3" t="s">
        <v>5294</v>
      </c>
      <c r="D1188" s="6">
        <v>7500</v>
      </c>
      <c r="E1188" s="8">
        <v>8005</v>
      </c>
      <c r="F1188" t="s">
        <v>8215</v>
      </c>
      <c r="G1188" t="s">
        <v>8221</v>
      </c>
      <c r="H1188" t="s">
        <v>8242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8274</v>
      </c>
      <c r="O1188">
        <f t="shared" si="90"/>
        <v>107</v>
      </c>
      <c r="P1188">
        <f t="shared" si="91"/>
        <v>65.08</v>
      </c>
      <c r="Q1188" s="10" t="s">
        <v>8326</v>
      </c>
      <c r="R1188" t="s">
        <v>8327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1187</v>
      </c>
      <c r="C1189" s="3" t="s">
        <v>5295</v>
      </c>
      <c r="D1189" s="6">
        <v>8750</v>
      </c>
      <c r="E1189" s="8">
        <v>9111</v>
      </c>
      <c r="F1189" t="s">
        <v>8215</v>
      </c>
      <c r="G1189" t="s">
        <v>8220</v>
      </c>
      <c r="H1189" t="s">
        <v>8241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8274</v>
      </c>
      <c r="O1189">
        <f t="shared" si="90"/>
        <v>104</v>
      </c>
      <c r="P1189">
        <f t="shared" si="91"/>
        <v>130.16</v>
      </c>
      <c r="Q1189" s="10" t="s">
        <v>8326</v>
      </c>
      <c r="R1189" t="s">
        <v>8327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1188</v>
      </c>
      <c r="C1190" s="3" t="s">
        <v>5296</v>
      </c>
      <c r="D1190" s="6">
        <v>2000</v>
      </c>
      <c r="E1190" s="8">
        <v>3211</v>
      </c>
      <c r="F1190" t="s">
        <v>8215</v>
      </c>
      <c r="G1190" t="s">
        <v>8225</v>
      </c>
      <c r="H1190" t="s">
        <v>8246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8274</v>
      </c>
      <c r="O1190">
        <f t="shared" si="90"/>
        <v>161</v>
      </c>
      <c r="P1190">
        <f t="shared" si="91"/>
        <v>37.78</v>
      </c>
      <c r="Q1190" s="10" t="s">
        <v>8326</v>
      </c>
      <c r="R1190" t="s">
        <v>8327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1189</v>
      </c>
      <c r="C1191" s="3" t="s">
        <v>5297</v>
      </c>
      <c r="D1191" s="6">
        <v>9000</v>
      </c>
      <c r="E1191" s="8">
        <v>9700</v>
      </c>
      <c r="F1191" t="s">
        <v>8215</v>
      </c>
      <c r="G1191" t="s">
        <v>8220</v>
      </c>
      <c r="H1191" t="s">
        <v>8241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8274</v>
      </c>
      <c r="O1191">
        <f t="shared" si="90"/>
        <v>108</v>
      </c>
      <c r="P1191">
        <f t="shared" si="91"/>
        <v>112.79</v>
      </c>
      <c r="Q1191" s="10" t="s">
        <v>8326</v>
      </c>
      <c r="R1191" t="s">
        <v>8327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1190</v>
      </c>
      <c r="C1192" s="3" t="s">
        <v>5298</v>
      </c>
      <c r="D1192" s="6">
        <v>500</v>
      </c>
      <c r="E1192" s="8">
        <v>675</v>
      </c>
      <c r="F1192" t="s">
        <v>8215</v>
      </c>
      <c r="G1192" t="s">
        <v>8220</v>
      </c>
      <c r="H1192" t="s">
        <v>8241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8274</v>
      </c>
      <c r="O1192">
        <f t="shared" si="90"/>
        <v>135</v>
      </c>
      <c r="P1192">
        <f t="shared" si="91"/>
        <v>51.92</v>
      </c>
      <c r="Q1192" s="10" t="s">
        <v>8326</v>
      </c>
      <c r="R1192" t="s">
        <v>8327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1191</v>
      </c>
      <c r="C1193" s="3" t="s">
        <v>5299</v>
      </c>
      <c r="D1193" s="6">
        <v>2700</v>
      </c>
      <c r="E1193" s="8">
        <v>2945</v>
      </c>
      <c r="F1193" t="s">
        <v>8215</v>
      </c>
      <c r="G1193" t="s">
        <v>8220</v>
      </c>
      <c r="H1193" t="s">
        <v>8241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8274</v>
      </c>
      <c r="O1193">
        <f t="shared" si="90"/>
        <v>109</v>
      </c>
      <c r="P1193">
        <f t="shared" si="91"/>
        <v>89.24</v>
      </c>
      <c r="Q1193" s="10" t="s">
        <v>8326</v>
      </c>
      <c r="R1193" t="s">
        <v>8327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1192</v>
      </c>
      <c r="C1194" s="3" t="s">
        <v>5300</v>
      </c>
      <c r="D1194" s="6">
        <v>100</v>
      </c>
      <c r="E1194" s="8">
        <v>290</v>
      </c>
      <c r="F1194" t="s">
        <v>8215</v>
      </c>
      <c r="G1194" t="s">
        <v>8221</v>
      </c>
      <c r="H1194" t="s">
        <v>8242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8274</v>
      </c>
      <c r="O1194">
        <f t="shared" si="90"/>
        <v>290</v>
      </c>
      <c r="P1194">
        <f t="shared" si="91"/>
        <v>19.329999999999998</v>
      </c>
      <c r="Q1194" s="10" t="s">
        <v>8326</v>
      </c>
      <c r="R1194" t="s">
        <v>8327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1193</v>
      </c>
      <c r="C1195" s="3" t="s">
        <v>5301</v>
      </c>
      <c r="D1195" s="6">
        <v>21000</v>
      </c>
      <c r="E1195" s="8">
        <v>21831</v>
      </c>
      <c r="F1195" t="s">
        <v>8215</v>
      </c>
      <c r="G1195" t="s">
        <v>8220</v>
      </c>
      <c r="H1195" t="s">
        <v>8241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8274</v>
      </c>
      <c r="O1195">
        <f t="shared" si="90"/>
        <v>104</v>
      </c>
      <c r="P1195">
        <f t="shared" si="91"/>
        <v>79.97</v>
      </c>
      <c r="Q1195" s="10" t="s">
        <v>8326</v>
      </c>
      <c r="R1195" t="s">
        <v>8327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1194</v>
      </c>
      <c r="C1196" s="3" t="s">
        <v>5302</v>
      </c>
      <c r="D1196" s="6">
        <v>12500</v>
      </c>
      <c r="E1196" s="8">
        <v>40280</v>
      </c>
      <c r="F1196" t="s">
        <v>8215</v>
      </c>
      <c r="G1196" t="s">
        <v>8237</v>
      </c>
      <c r="H1196" t="s">
        <v>8244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8274</v>
      </c>
      <c r="O1196">
        <f t="shared" si="90"/>
        <v>322</v>
      </c>
      <c r="P1196">
        <f t="shared" si="91"/>
        <v>56.41</v>
      </c>
      <c r="Q1196" s="10" t="s">
        <v>8326</v>
      </c>
      <c r="R1196" t="s">
        <v>8327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1195</v>
      </c>
      <c r="C1197" s="3" t="s">
        <v>5303</v>
      </c>
      <c r="D1197" s="6">
        <v>10000</v>
      </c>
      <c r="E1197" s="8">
        <v>13500</v>
      </c>
      <c r="F1197" t="s">
        <v>8215</v>
      </c>
      <c r="G1197" t="s">
        <v>8233</v>
      </c>
      <c r="H1197" t="s">
        <v>8244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8274</v>
      </c>
      <c r="O1197">
        <f t="shared" si="90"/>
        <v>135</v>
      </c>
      <c r="P1197">
        <f t="shared" si="91"/>
        <v>79.41</v>
      </c>
      <c r="Q1197" s="10" t="s">
        <v>8326</v>
      </c>
      <c r="R1197" t="s">
        <v>8327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1196</v>
      </c>
      <c r="C1198" s="3" t="s">
        <v>5304</v>
      </c>
      <c r="D1198" s="6">
        <v>14500</v>
      </c>
      <c r="E1198" s="8">
        <v>39137</v>
      </c>
      <c r="F1198" t="s">
        <v>8215</v>
      </c>
      <c r="G1198" t="s">
        <v>8221</v>
      </c>
      <c r="H1198" t="s">
        <v>8242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8274</v>
      </c>
      <c r="O1198">
        <f t="shared" si="90"/>
        <v>270</v>
      </c>
      <c r="P1198">
        <f t="shared" si="91"/>
        <v>76.44</v>
      </c>
      <c r="Q1198" s="10" t="s">
        <v>8326</v>
      </c>
      <c r="R1198" t="s">
        <v>8327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1197</v>
      </c>
      <c r="C1199" s="3" t="s">
        <v>5305</v>
      </c>
      <c r="D1199" s="6">
        <v>15000</v>
      </c>
      <c r="E1199" s="8">
        <v>37994</v>
      </c>
      <c r="F1199" t="s">
        <v>8215</v>
      </c>
      <c r="G1199" t="s">
        <v>8220</v>
      </c>
      <c r="H1199" t="s">
        <v>8241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8274</v>
      </c>
      <c r="O1199">
        <f t="shared" si="90"/>
        <v>253</v>
      </c>
      <c r="P1199">
        <f t="shared" si="91"/>
        <v>121</v>
      </c>
      <c r="Q1199" s="10" t="s">
        <v>8326</v>
      </c>
      <c r="R1199" t="s">
        <v>8327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1198</v>
      </c>
      <c r="C1200" s="3" t="s">
        <v>5306</v>
      </c>
      <c r="D1200" s="6">
        <v>3500</v>
      </c>
      <c r="E1200" s="8">
        <v>9121</v>
      </c>
      <c r="F1200" t="s">
        <v>8215</v>
      </c>
      <c r="G1200" t="s">
        <v>8220</v>
      </c>
      <c r="H1200" t="s">
        <v>8241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8274</v>
      </c>
      <c r="O1200">
        <f t="shared" si="90"/>
        <v>261</v>
      </c>
      <c r="P1200">
        <f t="shared" si="91"/>
        <v>54.62</v>
      </c>
      <c r="Q1200" s="10" t="s">
        <v>8326</v>
      </c>
      <c r="R1200" t="s">
        <v>8327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1199</v>
      </c>
      <c r="C1201" s="3" t="s">
        <v>5307</v>
      </c>
      <c r="D1201" s="6">
        <v>2658</v>
      </c>
      <c r="E1201" s="8">
        <v>2693</v>
      </c>
      <c r="F1201" t="s">
        <v>8215</v>
      </c>
      <c r="G1201" t="s">
        <v>8221</v>
      </c>
      <c r="H1201" t="s">
        <v>8242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8274</v>
      </c>
      <c r="O1201">
        <f t="shared" si="90"/>
        <v>101</v>
      </c>
      <c r="P1201">
        <f t="shared" si="91"/>
        <v>299.22000000000003</v>
      </c>
      <c r="Q1201" s="10" t="s">
        <v>8326</v>
      </c>
      <c r="R1201" t="s">
        <v>8327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1200</v>
      </c>
      <c r="C1202" s="3" t="s">
        <v>5308</v>
      </c>
      <c r="D1202" s="6">
        <v>4800</v>
      </c>
      <c r="E1202" s="8">
        <v>6029</v>
      </c>
      <c r="F1202" t="s">
        <v>8215</v>
      </c>
      <c r="G1202" t="s">
        <v>8220</v>
      </c>
      <c r="H1202" t="s">
        <v>8241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8274</v>
      </c>
      <c r="O1202">
        <f t="shared" si="90"/>
        <v>126</v>
      </c>
      <c r="P1202">
        <f t="shared" si="91"/>
        <v>58.53</v>
      </c>
      <c r="Q1202" s="10" t="s">
        <v>8326</v>
      </c>
      <c r="R1202" t="s">
        <v>8327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1201</v>
      </c>
      <c r="C1203" s="3" t="s">
        <v>5309</v>
      </c>
      <c r="D1203" s="6">
        <v>6000</v>
      </c>
      <c r="E1203" s="8">
        <v>6146.27</v>
      </c>
      <c r="F1203" t="s">
        <v>8215</v>
      </c>
      <c r="G1203" t="s">
        <v>8221</v>
      </c>
      <c r="H1203" t="s">
        <v>8242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8274</v>
      </c>
      <c r="O1203">
        <f t="shared" si="90"/>
        <v>102</v>
      </c>
      <c r="P1203">
        <f t="shared" si="91"/>
        <v>55.37</v>
      </c>
      <c r="Q1203" s="10" t="s">
        <v>8326</v>
      </c>
      <c r="R1203" t="s">
        <v>8327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1202</v>
      </c>
      <c r="C1204" s="3" t="s">
        <v>5310</v>
      </c>
      <c r="D1204" s="6">
        <v>25000</v>
      </c>
      <c r="E1204" s="8">
        <v>49811</v>
      </c>
      <c r="F1204" t="s">
        <v>8215</v>
      </c>
      <c r="G1204" t="s">
        <v>8222</v>
      </c>
      <c r="H1204" t="s">
        <v>8243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8274</v>
      </c>
      <c r="O1204">
        <f t="shared" si="90"/>
        <v>199</v>
      </c>
      <c r="P1204">
        <f t="shared" si="91"/>
        <v>183.8</v>
      </c>
      <c r="Q1204" s="10" t="s">
        <v>8326</v>
      </c>
      <c r="R1204" t="s">
        <v>8327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1203</v>
      </c>
      <c r="C1205" s="3" t="s">
        <v>5311</v>
      </c>
      <c r="D1205" s="6">
        <v>16300</v>
      </c>
      <c r="E1205" s="8">
        <v>16700</v>
      </c>
      <c r="F1205" t="s">
        <v>8215</v>
      </c>
      <c r="G1205" t="s">
        <v>8220</v>
      </c>
      <c r="H1205" t="s">
        <v>8241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8274</v>
      </c>
      <c r="O1205">
        <f t="shared" si="90"/>
        <v>102</v>
      </c>
      <c r="P1205">
        <f t="shared" si="91"/>
        <v>165.35</v>
      </c>
      <c r="Q1205" s="10" t="s">
        <v>8326</v>
      </c>
      <c r="R1205" t="s">
        <v>8327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1204</v>
      </c>
      <c r="C1206" s="3" t="s">
        <v>5312</v>
      </c>
      <c r="D1206" s="6">
        <v>13000</v>
      </c>
      <c r="E1206" s="8">
        <v>13383</v>
      </c>
      <c r="F1206" t="s">
        <v>8215</v>
      </c>
      <c r="G1206" t="s">
        <v>8220</v>
      </c>
      <c r="H1206" t="s">
        <v>8241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8274</v>
      </c>
      <c r="O1206">
        <f t="shared" si="90"/>
        <v>103</v>
      </c>
      <c r="P1206">
        <f t="shared" si="91"/>
        <v>234.79</v>
      </c>
      <c r="Q1206" s="10" t="s">
        <v>8326</v>
      </c>
      <c r="R1206" t="s">
        <v>8327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1205</v>
      </c>
      <c r="C1207" s="3" t="s">
        <v>5313</v>
      </c>
      <c r="D1207" s="6">
        <v>13000</v>
      </c>
      <c r="E1207" s="8">
        <v>13112</v>
      </c>
      <c r="F1207" t="s">
        <v>8215</v>
      </c>
      <c r="G1207" t="s">
        <v>8232</v>
      </c>
      <c r="H1207" t="s">
        <v>8244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8274</v>
      </c>
      <c r="O1207">
        <f t="shared" si="90"/>
        <v>101</v>
      </c>
      <c r="P1207">
        <f t="shared" si="91"/>
        <v>211.48</v>
      </c>
      <c r="Q1207" s="10" t="s">
        <v>8326</v>
      </c>
      <c r="R1207" t="s">
        <v>8327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1206</v>
      </c>
      <c r="C1208" s="3" t="s">
        <v>5314</v>
      </c>
      <c r="D1208" s="6">
        <v>900</v>
      </c>
      <c r="E1208" s="8">
        <v>1035</v>
      </c>
      <c r="F1208" t="s">
        <v>8215</v>
      </c>
      <c r="G1208" t="s">
        <v>8235</v>
      </c>
      <c r="H1208" t="s">
        <v>8244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8274</v>
      </c>
      <c r="O1208">
        <f t="shared" si="90"/>
        <v>115</v>
      </c>
      <c r="P1208">
        <f t="shared" si="91"/>
        <v>32.340000000000003</v>
      </c>
      <c r="Q1208" s="10" t="s">
        <v>8326</v>
      </c>
      <c r="R1208" t="s">
        <v>8327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1207</v>
      </c>
      <c r="C1209" s="3" t="s">
        <v>5315</v>
      </c>
      <c r="D1209" s="6">
        <v>16700</v>
      </c>
      <c r="E1209" s="8">
        <v>17396</v>
      </c>
      <c r="F1209" t="s">
        <v>8215</v>
      </c>
      <c r="G1209" t="s">
        <v>8233</v>
      </c>
      <c r="H1209" t="s">
        <v>8244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8274</v>
      </c>
      <c r="O1209">
        <f t="shared" si="90"/>
        <v>104</v>
      </c>
      <c r="P1209">
        <f t="shared" si="91"/>
        <v>123.38</v>
      </c>
      <c r="Q1209" s="10" t="s">
        <v>8326</v>
      </c>
      <c r="R1209" t="s">
        <v>8327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1208</v>
      </c>
      <c r="C1210" s="3" t="s">
        <v>5316</v>
      </c>
      <c r="D1210" s="6">
        <v>10000</v>
      </c>
      <c r="E1210" s="8">
        <v>15530</v>
      </c>
      <c r="F1210" t="s">
        <v>8215</v>
      </c>
      <c r="G1210" t="s">
        <v>8220</v>
      </c>
      <c r="H1210" t="s">
        <v>8241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8274</v>
      </c>
      <c r="O1210">
        <f t="shared" si="90"/>
        <v>155</v>
      </c>
      <c r="P1210">
        <f t="shared" si="91"/>
        <v>207.07</v>
      </c>
      <c r="Q1210" s="10" t="s">
        <v>8326</v>
      </c>
      <c r="R1210" t="s">
        <v>8327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1209</v>
      </c>
      <c r="C1211" s="3" t="s">
        <v>5317</v>
      </c>
      <c r="D1211" s="6">
        <v>6000</v>
      </c>
      <c r="E1211" s="8">
        <v>6360</v>
      </c>
      <c r="F1211" t="s">
        <v>8215</v>
      </c>
      <c r="G1211" t="s">
        <v>8220</v>
      </c>
      <c r="H1211" t="s">
        <v>8241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8274</v>
      </c>
      <c r="O1211">
        <f t="shared" si="90"/>
        <v>106</v>
      </c>
      <c r="P1211">
        <f t="shared" si="91"/>
        <v>138.26</v>
      </c>
      <c r="Q1211" s="10" t="s">
        <v>8326</v>
      </c>
      <c r="R1211" t="s">
        <v>8327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1210</v>
      </c>
      <c r="C1212" s="3" t="s">
        <v>5318</v>
      </c>
      <c r="D1212" s="6">
        <v>20000</v>
      </c>
      <c r="E1212" s="8">
        <v>50863</v>
      </c>
      <c r="F1212" t="s">
        <v>8215</v>
      </c>
      <c r="G1212" t="s">
        <v>8231</v>
      </c>
      <c r="H1212" t="s">
        <v>8250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8274</v>
      </c>
      <c r="O1212">
        <f t="shared" si="90"/>
        <v>254</v>
      </c>
      <c r="P1212">
        <f t="shared" si="91"/>
        <v>493.82</v>
      </c>
      <c r="Q1212" s="10" t="s">
        <v>8326</v>
      </c>
      <c r="R1212" t="s">
        <v>8327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1211</v>
      </c>
      <c r="C1213" s="3" t="s">
        <v>5319</v>
      </c>
      <c r="D1213" s="6">
        <v>1000</v>
      </c>
      <c r="E1213" s="8">
        <v>1011</v>
      </c>
      <c r="F1213" t="s">
        <v>8215</v>
      </c>
      <c r="G1213" t="s">
        <v>8225</v>
      </c>
      <c r="H1213" t="s">
        <v>8246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8274</v>
      </c>
      <c r="O1213">
        <f t="shared" si="90"/>
        <v>101</v>
      </c>
      <c r="P1213">
        <f t="shared" si="91"/>
        <v>168.5</v>
      </c>
      <c r="Q1213" s="10" t="s">
        <v>8326</v>
      </c>
      <c r="R1213" t="s">
        <v>8327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1212</v>
      </c>
      <c r="C1214" s="3" t="s">
        <v>5320</v>
      </c>
      <c r="D1214" s="6">
        <v>2500</v>
      </c>
      <c r="E1214" s="8">
        <v>3226</v>
      </c>
      <c r="F1214" t="s">
        <v>8215</v>
      </c>
      <c r="G1214" t="s">
        <v>8220</v>
      </c>
      <c r="H1214" t="s">
        <v>8241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8274</v>
      </c>
      <c r="O1214">
        <f t="shared" si="90"/>
        <v>129</v>
      </c>
      <c r="P1214">
        <f t="shared" si="91"/>
        <v>38.869999999999997</v>
      </c>
      <c r="Q1214" s="10" t="s">
        <v>8326</v>
      </c>
      <c r="R1214" t="s">
        <v>8327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1213</v>
      </c>
      <c r="C1215" s="3" t="s">
        <v>5321</v>
      </c>
      <c r="D1215" s="6">
        <v>6500</v>
      </c>
      <c r="E1215" s="8">
        <v>6645</v>
      </c>
      <c r="F1215" t="s">
        <v>8215</v>
      </c>
      <c r="G1215" t="s">
        <v>8221</v>
      </c>
      <c r="H1215" t="s">
        <v>8242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8274</v>
      </c>
      <c r="O1215">
        <f t="shared" si="90"/>
        <v>102</v>
      </c>
      <c r="P1215">
        <f t="shared" si="91"/>
        <v>61.53</v>
      </c>
      <c r="Q1215" s="10" t="s">
        <v>8326</v>
      </c>
      <c r="R1215" t="s">
        <v>8327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1214</v>
      </c>
      <c r="C1216" s="3" t="s">
        <v>5322</v>
      </c>
      <c r="D1216" s="6">
        <v>2000</v>
      </c>
      <c r="E1216" s="8">
        <v>2636</v>
      </c>
      <c r="F1216" t="s">
        <v>8215</v>
      </c>
      <c r="G1216" t="s">
        <v>8220</v>
      </c>
      <c r="H1216" t="s">
        <v>8241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8274</v>
      </c>
      <c r="O1216">
        <f t="shared" si="90"/>
        <v>132</v>
      </c>
      <c r="P1216">
        <f t="shared" si="91"/>
        <v>105.44</v>
      </c>
      <c r="Q1216" s="10" t="s">
        <v>8326</v>
      </c>
      <c r="R1216" t="s">
        <v>8327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1215</v>
      </c>
      <c r="C1217" s="3" t="s">
        <v>5323</v>
      </c>
      <c r="D1217" s="6">
        <v>5000</v>
      </c>
      <c r="E1217" s="8">
        <v>39304.01</v>
      </c>
      <c r="F1217" t="s">
        <v>8215</v>
      </c>
      <c r="G1217" t="s">
        <v>8220</v>
      </c>
      <c r="H1217" t="s">
        <v>8241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8274</v>
      </c>
      <c r="O1217">
        <f t="shared" si="90"/>
        <v>786</v>
      </c>
      <c r="P1217">
        <f t="shared" si="91"/>
        <v>71.59</v>
      </c>
      <c r="Q1217" s="10" t="s">
        <v>8326</v>
      </c>
      <c r="R1217" t="s">
        <v>8327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1216</v>
      </c>
      <c r="C1218" s="3" t="s">
        <v>5324</v>
      </c>
      <c r="D1218" s="6">
        <v>14000</v>
      </c>
      <c r="E1218" s="8">
        <v>20398</v>
      </c>
      <c r="F1218" t="s">
        <v>8215</v>
      </c>
      <c r="G1218" t="s">
        <v>8220</v>
      </c>
      <c r="H1218" t="s">
        <v>8241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8274</v>
      </c>
      <c r="O1218">
        <f t="shared" ref="O1218:O1281" si="95">ROUND(E1218/D1218*100,0)</f>
        <v>146</v>
      </c>
      <c r="P1218">
        <f t="shared" si="91"/>
        <v>91.88</v>
      </c>
      <c r="Q1218" s="10" t="s">
        <v>8326</v>
      </c>
      <c r="R1218" t="s">
        <v>8327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1217</v>
      </c>
      <c r="C1219" s="3" t="s">
        <v>5325</v>
      </c>
      <c r="D1219" s="6">
        <v>26500</v>
      </c>
      <c r="E1219" s="8">
        <v>27189</v>
      </c>
      <c r="F1219" t="s">
        <v>8215</v>
      </c>
      <c r="G1219" t="s">
        <v>8220</v>
      </c>
      <c r="H1219" t="s">
        <v>8241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8274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8326</v>
      </c>
      <c r="R1219" t="s">
        <v>8327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1218</v>
      </c>
      <c r="C1220" s="3" t="s">
        <v>5326</v>
      </c>
      <c r="D1220" s="6">
        <v>9000</v>
      </c>
      <c r="E1220" s="8">
        <v>15505</v>
      </c>
      <c r="F1220" t="s">
        <v>8215</v>
      </c>
      <c r="G1220" t="s">
        <v>8220</v>
      </c>
      <c r="H1220" t="s">
        <v>8241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8274</v>
      </c>
      <c r="O1220">
        <f t="shared" si="95"/>
        <v>172</v>
      </c>
      <c r="P1220">
        <f t="shared" si="96"/>
        <v>174.21</v>
      </c>
      <c r="Q1220" s="10" t="s">
        <v>8326</v>
      </c>
      <c r="R1220" t="s">
        <v>8327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1219</v>
      </c>
      <c r="C1221" s="3" t="s">
        <v>5327</v>
      </c>
      <c r="D1221" s="6">
        <v>16350</v>
      </c>
      <c r="E1221" s="8">
        <v>26024</v>
      </c>
      <c r="F1221" t="s">
        <v>8215</v>
      </c>
      <c r="G1221" t="s">
        <v>8220</v>
      </c>
      <c r="H1221" t="s">
        <v>8241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8274</v>
      </c>
      <c r="O1221">
        <f t="shared" si="95"/>
        <v>159</v>
      </c>
      <c r="P1221">
        <f t="shared" si="96"/>
        <v>102.86</v>
      </c>
      <c r="Q1221" s="10" t="s">
        <v>8326</v>
      </c>
      <c r="R1221" t="s">
        <v>8327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1220</v>
      </c>
      <c r="C1222" s="3" t="s">
        <v>5328</v>
      </c>
      <c r="D1222" s="6">
        <v>15000</v>
      </c>
      <c r="E1222" s="8">
        <v>15565</v>
      </c>
      <c r="F1222" t="s">
        <v>8215</v>
      </c>
      <c r="G1222" t="s">
        <v>8232</v>
      </c>
      <c r="H1222" t="s">
        <v>8244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8274</v>
      </c>
      <c r="O1222">
        <f t="shared" si="95"/>
        <v>104</v>
      </c>
      <c r="P1222">
        <f t="shared" si="96"/>
        <v>111.18</v>
      </c>
      <c r="Q1222" s="10" t="s">
        <v>8326</v>
      </c>
      <c r="R1222" t="s">
        <v>8327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1221</v>
      </c>
      <c r="C1223" s="3" t="s">
        <v>5329</v>
      </c>
      <c r="D1223" s="6">
        <v>2200</v>
      </c>
      <c r="E1223" s="8">
        <v>2451.0100000000002</v>
      </c>
      <c r="F1223" t="s">
        <v>8215</v>
      </c>
      <c r="G1223" t="s">
        <v>8221</v>
      </c>
      <c r="H1223" t="s">
        <v>8242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8274</v>
      </c>
      <c r="O1223">
        <f t="shared" si="95"/>
        <v>111</v>
      </c>
      <c r="P1223">
        <f t="shared" si="96"/>
        <v>23.8</v>
      </c>
      <c r="Q1223" s="10" t="s">
        <v>8326</v>
      </c>
      <c r="R1223" t="s">
        <v>8327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1222</v>
      </c>
      <c r="C1224" s="3" t="s">
        <v>5330</v>
      </c>
      <c r="D1224" s="6">
        <v>4000</v>
      </c>
      <c r="E1224" s="8">
        <v>11215</v>
      </c>
      <c r="F1224" t="s">
        <v>8215</v>
      </c>
      <c r="G1224" t="s">
        <v>8225</v>
      </c>
      <c r="H1224" t="s">
        <v>8246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8274</v>
      </c>
      <c r="O1224">
        <f t="shared" si="95"/>
        <v>280</v>
      </c>
      <c r="P1224">
        <f t="shared" si="96"/>
        <v>81.27</v>
      </c>
      <c r="Q1224" s="10" t="s">
        <v>8326</v>
      </c>
      <c r="R1224" t="s">
        <v>8327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1223</v>
      </c>
      <c r="C1225" s="3" t="s">
        <v>5331</v>
      </c>
      <c r="D1225" s="6">
        <v>19800</v>
      </c>
      <c r="E1225" s="8">
        <v>22197</v>
      </c>
      <c r="F1225" t="s">
        <v>8215</v>
      </c>
      <c r="G1225" t="s">
        <v>8220</v>
      </c>
      <c r="H1225" t="s">
        <v>8241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8274</v>
      </c>
      <c r="O1225">
        <f t="shared" si="95"/>
        <v>112</v>
      </c>
      <c r="P1225">
        <f t="shared" si="96"/>
        <v>116.21</v>
      </c>
      <c r="Q1225" s="10" t="s">
        <v>8326</v>
      </c>
      <c r="R1225" t="s">
        <v>8327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1224</v>
      </c>
      <c r="C1226" s="3" t="s">
        <v>5332</v>
      </c>
      <c r="D1226" s="6">
        <v>15000</v>
      </c>
      <c r="E1226" s="8">
        <v>1060</v>
      </c>
      <c r="F1226" t="s">
        <v>8216</v>
      </c>
      <c r="G1226" t="s">
        <v>8220</v>
      </c>
      <c r="H1226" t="s">
        <v>8241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8275</v>
      </c>
      <c r="O1226">
        <f t="shared" si="95"/>
        <v>7</v>
      </c>
      <c r="P1226">
        <f t="shared" si="96"/>
        <v>58.89</v>
      </c>
      <c r="Q1226" s="10" t="s">
        <v>8313</v>
      </c>
      <c r="R1226" t="s">
        <v>8328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1225</v>
      </c>
      <c r="C1227" s="3" t="s">
        <v>5333</v>
      </c>
      <c r="D1227" s="6">
        <v>3000</v>
      </c>
      <c r="E1227" s="8">
        <v>132</v>
      </c>
      <c r="F1227" t="s">
        <v>8216</v>
      </c>
      <c r="G1227" t="s">
        <v>8220</v>
      </c>
      <c r="H1227" t="s">
        <v>8241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8275</v>
      </c>
      <c r="O1227">
        <f t="shared" si="95"/>
        <v>4</v>
      </c>
      <c r="P1227">
        <f t="shared" si="96"/>
        <v>44</v>
      </c>
      <c r="Q1227" s="10" t="s">
        <v>8313</v>
      </c>
      <c r="R1227" t="s">
        <v>8328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1226</v>
      </c>
      <c r="C1228" s="3" t="s">
        <v>5334</v>
      </c>
      <c r="D1228" s="6">
        <v>50000</v>
      </c>
      <c r="E1228" s="8">
        <v>1937</v>
      </c>
      <c r="F1228" t="s">
        <v>8216</v>
      </c>
      <c r="G1228" t="s">
        <v>8220</v>
      </c>
      <c r="H1228" t="s">
        <v>8241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8275</v>
      </c>
      <c r="O1228">
        <f t="shared" si="95"/>
        <v>4</v>
      </c>
      <c r="P1228">
        <f t="shared" si="96"/>
        <v>48.43</v>
      </c>
      <c r="Q1228" s="10" t="s">
        <v>8313</v>
      </c>
      <c r="R1228" t="s">
        <v>8328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1227</v>
      </c>
      <c r="C1229" s="3" t="s">
        <v>5335</v>
      </c>
      <c r="D1229" s="6">
        <v>2000</v>
      </c>
      <c r="E1229" s="8">
        <v>0</v>
      </c>
      <c r="F1229" t="s">
        <v>8216</v>
      </c>
      <c r="G1229" t="s">
        <v>8220</v>
      </c>
      <c r="H1229" t="s">
        <v>8241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8275</v>
      </c>
      <c r="O1229">
        <f t="shared" si="95"/>
        <v>0</v>
      </c>
      <c r="P1229">
        <f t="shared" si="96"/>
        <v>0</v>
      </c>
      <c r="Q1229" s="10" t="s">
        <v>8313</v>
      </c>
      <c r="R1229" t="s">
        <v>8328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1228</v>
      </c>
      <c r="C1230" s="3" t="s">
        <v>5336</v>
      </c>
      <c r="D1230" s="6">
        <v>5000</v>
      </c>
      <c r="E1230" s="8">
        <v>1465</v>
      </c>
      <c r="F1230" t="s">
        <v>8216</v>
      </c>
      <c r="G1230" t="s">
        <v>8220</v>
      </c>
      <c r="H1230" t="s">
        <v>8241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8275</v>
      </c>
      <c r="O1230">
        <f t="shared" si="95"/>
        <v>29</v>
      </c>
      <c r="P1230">
        <f t="shared" si="96"/>
        <v>61.04</v>
      </c>
      <c r="Q1230" s="10" t="s">
        <v>8313</v>
      </c>
      <c r="R1230" t="s">
        <v>8328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1229</v>
      </c>
      <c r="C1231" s="3" t="s">
        <v>5337</v>
      </c>
      <c r="D1231" s="6">
        <v>2750</v>
      </c>
      <c r="E1231" s="8">
        <v>25</v>
      </c>
      <c r="F1231" t="s">
        <v>8216</v>
      </c>
      <c r="G1231" t="s">
        <v>8220</v>
      </c>
      <c r="H1231" t="s">
        <v>8241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8275</v>
      </c>
      <c r="O1231">
        <f t="shared" si="95"/>
        <v>1</v>
      </c>
      <c r="P1231">
        <f t="shared" si="96"/>
        <v>25</v>
      </c>
      <c r="Q1231" s="10" t="s">
        <v>8313</v>
      </c>
      <c r="R1231" t="s">
        <v>8328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1230</v>
      </c>
      <c r="C1232" s="3" t="s">
        <v>5338</v>
      </c>
      <c r="D1232" s="6">
        <v>500000</v>
      </c>
      <c r="E1232" s="8">
        <v>0</v>
      </c>
      <c r="F1232" t="s">
        <v>8216</v>
      </c>
      <c r="G1232" t="s">
        <v>8220</v>
      </c>
      <c r="H1232" t="s">
        <v>8241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8275</v>
      </c>
      <c r="O1232">
        <f t="shared" si="95"/>
        <v>0</v>
      </c>
      <c r="P1232">
        <f t="shared" si="96"/>
        <v>0</v>
      </c>
      <c r="Q1232" s="10" t="s">
        <v>8313</v>
      </c>
      <c r="R1232" t="s">
        <v>8328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1231</v>
      </c>
      <c r="C1233" s="3" t="s">
        <v>5339</v>
      </c>
      <c r="D1233" s="6">
        <v>5000</v>
      </c>
      <c r="E1233" s="8">
        <v>0</v>
      </c>
      <c r="F1233" t="s">
        <v>8216</v>
      </c>
      <c r="G1233" t="s">
        <v>8220</v>
      </c>
      <c r="H1233" t="s">
        <v>8241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8275</v>
      </c>
      <c r="O1233">
        <f t="shared" si="95"/>
        <v>0</v>
      </c>
      <c r="P1233">
        <f t="shared" si="96"/>
        <v>0</v>
      </c>
      <c r="Q1233" s="10" t="s">
        <v>8313</v>
      </c>
      <c r="R1233" t="s">
        <v>8328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1232</v>
      </c>
      <c r="C1234" s="3" t="s">
        <v>5340</v>
      </c>
      <c r="D1234" s="6">
        <v>5000</v>
      </c>
      <c r="E1234" s="8">
        <v>40</v>
      </c>
      <c r="F1234" t="s">
        <v>8216</v>
      </c>
      <c r="G1234" t="s">
        <v>8220</v>
      </c>
      <c r="H1234" t="s">
        <v>8241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8275</v>
      </c>
      <c r="O1234">
        <f t="shared" si="95"/>
        <v>1</v>
      </c>
      <c r="P1234">
        <f t="shared" si="96"/>
        <v>40</v>
      </c>
      <c r="Q1234" s="10" t="s">
        <v>8313</v>
      </c>
      <c r="R1234" t="s">
        <v>8328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1233</v>
      </c>
      <c r="C1235" s="3" t="s">
        <v>5341</v>
      </c>
      <c r="D1235" s="6">
        <v>1000</v>
      </c>
      <c r="E1235" s="8">
        <v>116</v>
      </c>
      <c r="F1235" t="s">
        <v>8216</v>
      </c>
      <c r="G1235" t="s">
        <v>8220</v>
      </c>
      <c r="H1235" t="s">
        <v>8241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8275</v>
      </c>
      <c r="O1235">
        <f t="shared" si="95"/>
        <v>12</v>
      </c>
      <c r="P1235">
        <f t="shared" si="96"/>
        <v>19.329999999999998</v>
      </c>
      <c r="Q1235" s="10" t="s">
        <v>8313</v>
      </c>
      <c r="R1235" t="s">
        <v>8328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1234</v>
      </c>
      <c r="C1236" s="3" t="s">
        <v>5342</v>
      </c>
      <c r="D1236" s="6">
        <v>50000</v>
      </c>
      <c r="E1236" s="8">
        <v>0</v>
      </c>
      <c r="F1236" t="s">
        <v>8216</v>
      </c>
      <c r="G1236" t="s">
        <v>8221</v>
      </c>
      <c r="H1236" t="s">
        <v>8242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8275</v>
      </c>
      <c r="O1236">
        <f t="shared" si="95"/>
        <v>0</v>
      </c>
      <c r="P1236">
        <f t="shared" si="96"/>
        <v>0</v>
      </c>
      <c r="Q1236" s="10" t="s">
        <v>8313</v>
      </c>
      <c r="R1236" t="s">
        <v>8328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1235</v>
      </c>
      <c r="C1237" s="3" t="s">
        <v>5343</v>
      </c>
      <c r="D1237" s="6">
        <v>7534</v>
      </c>
      <c r="E1237" s="8">
        <v>210</v>
      </c>
      <c r="F1237" t="s">
        <v>8216</v>
      </c>
      <c r="G1237" t="s">
        <v>8220</v>
      </c>
      <c r="H1237" t="s">
        <v>8241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8275</v>
      </c>
      <c r="O1237">
        <f t="shared" si="95"/>
        <v>3</v>
      </c>
      <c r="P1237">
        <f t="shared" si="96"/>
        <v>35</v>
      </c>
      <c r="Q1237" s="10" t="s">
        <v>8313</v>
      </c>
      <c r="R1237" t="s">
        <v>8328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1236</v>
      </c>
      <c r="C1238" s="3" t="s">
        <v>5344</v>
      </c>
      <c r="D1238" s="6">
        <v>2500</v>
      </c>
      <c r="E1238" s="8">
        <v>0</v>
      </c>
      <c r="F1238" t="s">
        <v>8216</v>
      </c>
      <c r="G1238" t="s">
        <v>8220</v>
      </c>
      <c r="H1238" t="s">
        <v>8241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8275</v>
      </c>
      <c r="O1238">
        <f t="shared" si="95"/>
        <v>0</v>
      </c>
      <c r="P1238">
        <f t="shared" si="96"/>
        <v>0</v>
      </c>
      <c r="Q1238" s="10" t="s">
        <v>8313</v>
      </c>
      <c r="R1238" t="s">
        <v>8328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1237</v>
      </c>
      <c r="C1239" s="3" t="s">
        <v>5345</v>
      </c>
      <c r="D1239" s="6">
        <v>25000</v>
      </c>
      <c r="E1239" s="8">
        <v>0</v>
      </c>
      <c r="F1239" t="s">
        <v>8216</v>
      </c>
      <c r="G1239" t="s">
        <v>8220</v>
      </c>
      <c r="H1239" t="s">
        <v>8241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8275</v>
      </c>
      <c r="O1239">
        <f t="shared" si="95"/>
        <v>0</v>
      </c>
      <c r="P1239">
        <f t="shared" si="96"/>
        <v>0</v>
      </c>
      <c r="Q1239" s="10" t="s">
        <v>8313</v>
      </c>
      <c r="R1239" t="s">
        <v>8328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1238</v>
      </c>
      <c r="C1240" s="3" t="s">
        <v>5346</v>
      </c>
      <c r="D1240" s="6">
        <v>1000</v>
      </c>
      <c r="E1240" s="8">
        <v>178</v>
      </c>
      <c r="F1240" t="s">
        <v>8216</v>
      </c>
      <c r="G1240" t="s">
        <v>8220</v>
      </c>
      <c r="H1240" t="s">
        <v>8241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8275</v>
      </c>
      <c r="O1240">
        <f t="shared" si="95"/>
        <v>18</v>
      </c>
      <c r="P1240">
        <f t="shared" si="96"/>
        <v>59.33</v>
      </c>
      <c r="Q1240" s="10" t="s">
        <v>8313</v>
      </c>
      <c r="R1240" t="s">
        <v>8328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1239</v>
      </c>
      <c r="C1241" s="3" t="s">
        <v>5347</v>
      </c>
      <c r="D1241" s="6">
        <v>2500</v>
      </c>
      <c r="E1241" s="8">
        <v>0</v>
      </c>
      <c r="F1241" t="s">
        <v>8216</v>
      </c>
      <c r="G1241" t="s">
        <v>8220</v>
      </c>
      <c r="H1241" t="s">
        <v>8241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8275</v>
      </c>
      <c r="O1241">
        <f t="shared" si="95"/>
        <v>0</v>
      </c>
      <c r="P1241">
        <f t="shared" si="96"/>
        <v>0</v>
      </c>
      <c r="Q1241" s="10" t="s">
        <v>8313</v>
      </c>
      <c r="R1241" t="s">
        <v>8328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1240</v>
      </c>
      <c r="C1242" s="3" t="s">
        <v>5348</v>
      </c>
      <c r="D1242" s="6">
        <v>8000</v>
      </c>
      <c r="E1242" s="8">
        <v>241</v>
      </c>
      <c r="F1242" t="s">
        <v>8216</v>
      </c>
      <c r="G1242" t="s">
        <v>8220</v>
      </c>
      <c r="H1242" t="s">
        <v>8241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8275</v>
      </c>
      <c r="O1242">
        <f t="shared" si="95"/>
        <v>3</v>
      </c>
      <c r="P1242">
        <f t="shared" si="96"/>
        <v>30.13</v>
      </c>
      <c r="Q1242" s="10" t="s">
        <v>8313</v>
      </c>
      <c r="R1242" t="s">
        <v>8328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1241</v>
      </c>
      <c r="C1243" s="3" t="s">
        <v>5349</v>
      </c>
      <c r="D1243" s="6">
        <v>5000</v>
      </c>
      <c r="E1243" s="8">
        <v>2537</v>
      </c>
      <c r="F1243" t="s">
        <v>8216</v>
      </c>
      <c r="G1243" t="s">
        <v>8220</v>
      </c>
      <c r="H1243" t="s">
        <v>8241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8275</v>
      </c>
      <c r="O1243">
        <f t="shared" si="95"/>
        <v>51</v>
      </c>
      <c r="P1243">
        <f t="shared" si="96"/>
        <v>74.62</v>
      </c>
      <c r="Q1243" s="10" t="s">
        <v>8313</v>
      </c>
      <c r="R1243" t="s">
        <v>8328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1242</v>
      </c>
      <c r="C1244" s="3" t="s">
        <v>5350</v>
      </c>
      <c r="D1244" s="6">
        <v>911</v>
      </c>
      <c r="E1244" s="8">
        <v>5</v>
      </c>
      <c r="F1244" t="s">
        <v>8216</v>
      </c>
      <c r="G1244" t="s">
        <v>8220</v>
      </c>
      <c r="H1244" t="s">
        <v>8241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8275</v>
      </c>
      <c r="O1244">
        <f t="shared" si="95"/>
        <v>1</v>
      </c>
      <c r="P1244">
        <f t="shared" si="96"/>
        <v>5</v>
      </c>
      <c r="Q1244" s="10" t="s">
        <v>8313</v>
      </c>
      <c r="R1244" t="s">
        <v>8328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1243</v>
      </c>
      <c r="C1245" s="3" t="s">
        <v>5351</v>
      </c>
      <c r="D1245" s="6">
        <v>12000</v>
      </c>
      <c r="E1245" s="8">
        <v>1691</v>
      </c>
      <c r="F1245" t="s">
        <v>8216</v>
      </c>
      <c r="G1245" t="s">
        <v>8220</v>
      </c>
      <c r="H1245" t="s">
        <v>8241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8275</v>
      </c>
      <c r="O1245">
        <f t="shared" si="95"/>
        <v>14</v>
      </c>
      <c r="P1245">
        <f t="shared" si="96"/>
        <v>44.5</v>
      </c>
      <c r="Q1245" s="10" t="s">
        <v>8313</v>
      </c>
      <c r="R1245" t="s">
        <v>8328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1244</v>
      </c>
      <c r="C1246" s="3" t="s">
        <v>5352</v>
      </c>
      <c r="D1246" s="6">
        <v>2000</v>
      </c>
      <c r="E1246" s="8">
        <v>2076</v>
      </c>
      <c r="F1246" t="s">
        <v>8215</v>
      </c>
      <c r="G1246" t="s">
        <v>8220</v>
      </c>
      <c r="H1246" t="s">
        <v>8241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8265</v>
      </c>
      <c r="O1246">
        <f t="shared" si="95"/>
        <v>104</v>
      </c>
      <c r="P1246">
        <f t="shared" si="96"/>
        <v>46.13</v>
      </c>
      <c r="Q1246" s="10" t="s">
        <v>8313</v>
      </c>
      <c r="R1246" t="s">
        <v>8314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1245</v>
      </c>
      <c r="C1247" s="3" t="s">
        <v>5353</v>
      </c>
      <c r="D1247" s="6">
        <v>2000</v>
      </c>
      <c r="E1247" s="8">
        <v>2405</v>
      </c>
      <c r="F1247" t="s">
        <v>8215</v>
      </c>
      <c r="G1247" t="s">
        <v>8220</v>
      </c>
      <c r="H1247" t="s">
        <v>8241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8265</v>
      </c>
      <c r="O1247">
        <f t="shared" si="95"/>
        <v>120</v>
      </c>
      <c r="P1247">
        <f t="shared" si="96"/>
        <v>141.47</v>
      </c>
      <c r="Q1247" s="10" t="s">
        <v>8313</v>
      </c>
      <c r="R1247" t="s">
        <v>8314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1246</v>
      </c>
      <c r="C1248" s="3" t="s">
        <v>5354</v>
      </c>
      <c r="D1248" s="6">
        <v>2000</v>
      </c>
      <c r="E1248" s="8">
        <v>2340</v>
      </c>
      <c r="F1248" t="s">
        <v>8215</v>
      </c>
      <c r="G1248" t="s">
        <v>8220</v>
      </c>
      <c r="H1248" t="s">
        <v>8241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8265</v>
      </c>
      <c r="O1248">
        <f t="shared" si="95"/>
        <v>117</v>
      </c>
      <c r="P1248">
        <f t="shared" si="96"/>
        <v>75.48</v>
      </c>
      <c r="Q1248" s="10" t="s">
        <v>8313</v>
      </c>
      <c r="R1248" t="s">
        <v>8314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1247</v>
      </c>
      <c r="C1249" s="3" t="s">
        <v>5355</v>
      </c>
      <c r="D1249" s="6">
        <v>3500</v>
      </c>
      <c r="E1249" s="8">
        <v>4275</v>
      </c>
      <c r="F1249" t="s">
        <v>8215</v>
      </c>
      <c r="G1249" t="s">
        <v>8220</v>
      </c>
      <c r="H1249" t="s">
        <v>8241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8265</v>
      </c>
      <c r="O1249">
        <f t="shared" si="95"/>
        <v>122</v>
      </c>
      <c r="P1249">
        <f t="shared" si="96"/>
        <v>85.5</v>
      </c>
      <c r="Q1249" s="10" t="s">
        <v>8313</v>
      </c>
      <c r="R1249" t="s">
        <v>8314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1248</v>
      </c>
      <c r="C1250" s="3" t="s">
        <v>5356</v>
      </c>
      <c r="D1250" s="6">
        <v>2500</v>
      </c>
      <c r="E1250" s="8">
        <v>3791</v>
      </c>
      <c r="F1250" t="s">
        <v>8215</v>
      </c>
      <c r="G1250" t="s">
        <v>8220</v>
      </c>
      <c r="H1250" t="s">
        <v>8241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8265</v>
      </c>
      <c r="O1250">
        <f t="shared" si="95"/>
        <v>152</v>
      </c>
      <c r="P1250">
        <f t="shared" si="96"/>
        <v>64.25</v>
      </c>
      <c r="Q1250" s="10" t="s">
        <v>8313</v>
      </c>
      <c r="R1250" t="s">
        <v>8314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1249</v>
      </c>
      <c r="C1251" s="3" t="s">
        <v>5357</v>
      </c>
      <c r="D1251" s="6">
        <v>5000</v>
      </c>
      <c r="E1251" s="8">
        <v>5222</v>
      </c>
      <c r="F1251" t="s">
        <v>8215</v>
      </c>
      <c r="G1251" t="s">
        <v>8220</v>
      </c>
      <c r="H1251" t="s">
        <v>8241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8265</v>
      </c>
      <c r="O1251">
        <f t="shared" si="95"/>
        <v>104</v>
      </c>
      <c r="P1251">
        <f t="shared" si="96"/>
        <v>64.47</v>
      </c>
      <c r="Q1251" s="10" t="s">
        <v>8313</v>
      </c>
      <c r="R1251" t="s">
        <v>8314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1250</v>
      </c>
      <c r="C1252" s="3" t="s">
        <v>5358</v>
      </c>
      <c r="D1252" s="6">
        <v>30000</v>
      </c>
      <c r="E1252" s="8">
        <v>60046</v>
      </c>
      <c r="F1252" t="s">
        <v>8215</v>
      </c>
      <c r="G1252" t="s">
        <v>8220</v>
      </c>
      <c r="H1252" t="s">
        <v>8241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8265</v>
      </c>
      <c r="O1252">
        <f t="shared" si="95"/>
        <v>200</v>
      </c>
      <c r="P1252">
        <f t="shared" si="96"/>
        <v>118.2</v>
      </c>
      <c r="Q1252" s="10" t="s">
        <v>8313</v>
      </c>
      <c r="R1252" t="s">
        <v>8314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1251</v>
      </c>
      <c r="C1253" s="3" t="s">
        <v>5359</v>
      </c>
      <c r="D1253" s="6">
        <v>6000</v>
      </c>
      <c r="E1253" s="8">
        <v>6108</v>
      </c>
      <c r="F1253" t="s">
        <v>8215</v>
      </c>
      <c r="G1253" t="s">
        <v>8220</v>
      </c>
      <c r="H1253" t="s">
        <v>8241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8265</v>
      </c>
      <c r="O1253">
        <f t="shared" si="95"/>
        <v>102</v>
      </c>
      <c r="P1253">
        <f t="shared" si="96"/>
        <v>82.54</v>
      </c>
      <c r="Q1253" s="10" t="s">
        <v>8313</v>
      </c>
      <c r="R1253" t="s">
        <v>8314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1252</v>
      </c>
      <c r="C1254" s="3" t="s">
        <v>5360</v>
      </c>
      <c r="D1254" s="6">
        <v>3500</v>
      </c>
      <c r="E1254" s="8">
        <v>4818</v>
      </c>
      <c r="F1254" t="s">
        <v>8215</v>
      </c>
      <c r="G1254" t="s">
        <v>8220</v>
      </c>
      <c r="H1254" t="s">
        <v>8241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8265</v>
      </c>
      <c r="O1254">
        <f t="shared" si="95"/>
        <v>138</v>
      </c>
      <c r="P1254">
        <f t="shared" si="96"/>
        <v>34.17</v>
      </c>
      <c r="Q1254" s="10" t="s">
        <v>8313</v>
      </c>
      <c r="R1254" t="s">
        <v>8314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1253</v>
      </c>
      <c r="C1255" s="3" t="s">
        <v>5361</v>
      </c>
      <c r="D1255" s="6">
        <v>10</v>
      </c>
      <c r="E1255" s="8">
        <v>30383.32</v>
      </c>
      <c r="F1255" t="s">
        <v>8215</v>
      </c>
      <c r="G1255" t="s">
        <v>8220</v>
      </c>
      <c r="H1255" t="s">
        <v>8241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8265</v>
      </c>
      <c r="O1255">
        <f t="shared" si="95"/>
        <v>303833</v>
      </c>
      <c r="P1255">
        <f t="shared" si="96"/>
        <v>42.73</v>
      </c>
      <c r="Q1255" s="10" t="s">
        <v>8313</v>
      </c>
      <c r="R1255" t="s">
        <v>8314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1254</v>
      </c>
      <c r="C1256" s="3" t="s">
        <v>5362</v>
      </c>
      <c r="D1256" s="6">
        <v>6700</v>
      </c>
      <c r="E1256" s="8">
        <v>13323</v>
      </c>
      <c r="F1256" t="s">
        <v>8215</v>
      </c>
      <c r="G1256" t="s">
        <v>8220</v>
      </c>
      <c r="H1256" t="s">
        <v>8241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8265</v>
      </c>
      <c r="O1256">
        <f t="shared" si="95"/>
        <v>199</v>
      </c>
      <c r="P1256">
        <f t="shared" si="96"/>
        <v>94.49</v>
      </c>
      <c r="Q1256" s="10" t="s">
        <v>8313</v>
      </c>
      <c r="R1256" t="s">
        <v>8314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1255</v>
      </c>
      <c r="C1257" s="3" t="s">
        <v>5363</v>
      </c>
      <c r="D1257" s="6">
        <v>3000</v>
      </c>
      <c r="E1257" s="8">
        <v>6071</v>
      </c>
      <c r="F1257" t="s">
        <v>8215</v>
      </c>
      <c r="G1257" t="s">
        <v>8220</v>
      </c>
      <c r="H1257" t="s">
        <v>8241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8265</v>
      </c>
      <c r="O1257">
        <f t="shared" si="95"/>
        <v>202</v>
      </c>
      <c r="P1257">
        <f t="shared" si="96"/>
        <v>55.7</v>
      </c>
      <c r="Q1257" s="10" t="s">
        <v>8313</v>
      </c>
      <c r="R1257" t="s">
        <v>8314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1256</v>
      </c>
      <c r="C1258" s="3" t="s">
        <v>5364</v>
      </c>
      <c r="D1258" s="6">
        <v>30000</v>
      </c>
      <c r="E1258" s="8">
        <v>35389.129999999997</v>
      </c>
      <c r="F1258" t="s">
        <v>8215</v>
      </c>
      <c r="G1258" t="s">
        <v>8220</v>
      </c>
      <c r="H1258" t="s">
        <v>8241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8265</v>
      </c>
      <c r="O1258">
        <f t="shared" si="95"/>
        <v>118</v>
      </c>
      <c r="P1258">
        <f t="shared" si="96"/>
        <v>98.03</v>
      </c>
      <c r="Q1258" s="10" t="s">
        <v>8313</v>
      </c>
      <c r="R1258" t="s">
        <v>8314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1257</v>
      </c>
      <c r="C1259" s="3" t="s">
        <v>5365</v>
      </c>
      <c r="D1259" s="6">
        <v>5500</v>
      </c>
      <c r="E1259" s="8">
        <v>16210</v>
      </c>
      <c r="F1259" t="s">
        <v>8215</v>
      </c>
      <c r="G1259" t="s">
        <v>8220</v>
      </c>
      <c r="H1259" t="s">
        <v>8241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8265</v>
      </c>
      <c r="O1259">
        <f t="shared" si="95"/>
        <v>295</v>
      </c>
      <c r="P1259">
        <f t="shared" si="96"/>
        <v>92.1</v>
      </c>
      <c r="Q1259" s="10" t="s">
        <v>8313</v>
      </c>
      <c r="R1259" t="s">
        <v>8314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1258</v>
      </c>
      <c r="C1260" s="3" t="s">
        <v>5366</v>
      </c>
      <c r="D1260" s="6">
        <v>12000</v>
      </c>
      <c r="E1260" s="8">
        <v>25577.56</v>
      </c>
      <c r="F1260" t="s">
        <v>8215</v>
      </c>
      <c r="G1260" t="s">
        <v>8220</v>
      </c>
      <c r="H1260" t="s">
        <v>8241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8265</v>
      </c>
      <c r="O1260">
        <f t="shared" si="95"/>
        <v>213</v>
      </c>
      <c r="P1260">
        <f t="shared" si="96"/>
        <v>38.18</v>
      </c>
      <c r="Q1260" s="10" t="s">
        <v>8313</v>
      </c>
      <c r="R1260" t="s">
        <v>8314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1259</v>
      </c>
      <c r="C1261" s="3" t="s">
        <v>5367</v>
      </c>
      <c r="D1261" s="6">
        <v>2500</v>
      </c>
      <c r="E1261" s="8">
        <v>2606</v>
      </c>
      <c r="F1261" t="s">
        <v>8215</v>
      </c>
      <c r="G1261" t="s">
        <v>8220</v>
      </c>
      <c r="H1261" t="s">
        <v>8241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8265</v>
      </c>
      <c r="O1261">
        <f t="shared" si="95"/>
        <v>104</v>
      </c>
      <c r="P1261">
        <f t="shared" si="96"/>
        <v>27.15</v>
      </c>
      <c r="Q1261" s="10" t="s">
        <v>8313</v>
      </c>
      <c r="R1261" t="s">
        <v>8314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1260</v>
      </c>
      <c r="C1262" s="3" t="s">
        <v>5368</v>
      </c>
      <c r="D1262" s="6">
        <v>3300</v>
      </c>
      <c r="E1262" s="8">
        <v>3751</v>
      </c>
      <c r="F1262" t="s">
        <v>8215</v>
      </c>
      <c r="G1262" t="s">
        <v>8220</v>
      </c>
      <c r="H1262" t="s">
        <v>8241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8265</v>
      </c>
      <c r="O1262">
        <f t="shared" si="95"/>
        <v>114</v>
      </c>
      <c r="P1262">
        <f t="shared" si="96"/>
        <v>50.69</v>
      </c>
      <c r="Q1262" s="10" t="s">
        <v>8313</v>
      </c>
      <c r="R1262" t="s">
        <v>8314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1261</v>
      </c>
      <c r="C1263" s="3" t="s">
        <v>5369</v>
      </c>
      <c r="D1263" s="6">
        <v>2000</v>
      </c>
      <c r="E1263" s="8">
        <v>2025</v>
      </c>
      <c r="F1263" t="s">
        <v>8215</v>
      </c>
      <c r="G1263" t="s">
        <v>8220</v>
      </c>
      <c r="H1263" t="s">
        <v>8241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8265</v>
      </c>
      <c r="O1263">
        <f t="shared" si="95"/>
        <v>101</v>
      </c>
      <c r="P1263">
        <f t="shared" si="96"/>
        <v>38.94</v>
      </c>
      <c r="Q1263" s="10" t="s">
        <v>8313</v>
      </c>
      <c r="R1263" t="s">
        <v>8314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1262</v>
      </c>
      <c r="C1264" s="3" t="s">
        <v>5370</v>
      </c>
      <c r="D1264" s="6">
        <v>6500</v>
      </c>
      <c r="E1264" s="8">
        <v>8152</v>
      </c>
      <c r="F1264" t="s">
        <v>8215</v>
      </c>
      <c r="G1264" t="s">
        <v>8225</v>
      </c>
      <c r="H1264" t="s">
        <v>8246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8265</v>
      </c>
      <c r="O1264">
        <f t="shared" si="95"/>
        <v>125</v>
      </c>
      <c r="P1264">
        <f t="shared" si="96"/>
        <v>77.64</v>
      </c>
      <c r="Q1264" s="10" t="s">
        <v>8313</v>
      </c>
      <c r="R1264" t="s">
        <v>8314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1263</v>
      </c>
      <c r="C1265" s="3" t="s">
        <v>5371</v>
      </c>
      <c r="D1265" s="6">
        <v>1500</v>
      </c>
      <c r="E1265" s="8">
        <v>1785</v>
      </c>
      <c r="F1265" t="s">
        <v>8215</v>
      </c>
      <c r="G1265" t="s">
        <v>8220</v>
      </c>
      <c r="H1265" t="s">
        <v>8241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8265</v>
      </c>
      <c r="O1265">
        <f t="shared" si="95"/>
        <v>119</v>
      </c>
      <c r="P1265">
        <f t="shared" si="96"/>
        <v>43.54</v>
      </c>
      <c r="Q1265" s="10" t="s">
        <v>8313</v>
      </c>
      <c r="R1265" t="s">
        <v>8314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1264</v>
      </c>
      <c r="C1266" s="3" t="s">
        <v>5372</v>
      </c>
      <c r="D1266" s="6">
        <v>650</v>
      </c>
      <c r="E1266" s="8">
        <v>1082</v>
      </c>
      <c r="F1266" t="s">
        <v>8215</v>
      </c>
      <c r="G1266" t="s">
        <v>8220</v>
      </c>
      <c r="H1266" t="s">
        <v>8241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8265</v>
      </c>
      <c r="O1266">
        <f t="shared" si="95"/>
        <v>166</v>
      </c>
      <c r="P1266">
        <f t="shared" si="96"/>
        <v>31.82</v>
      </c>
      <c r="Q1266" s="10" t="s">
        <v>8313</v>
      </c>
      <c r="R1266" t="s">
        <v>8314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1265</v>
      </c>
      <c r="C1267" s="3" t="s">
        <v>5373</v>
      </c>
      <c r="D1267" s="6">
        <v>3500</v>
      </c>
      <c r="E1267" s="8">
        <v>4170.17</v>
      </c>
      <c r="F1267" t="s">
        <v>8215</v>
      </c>
      <c r="G1267" t="s">
        <v>8220</v>
      </c>
      <c r="H1267" t="s">
        <v>8241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8265</v>
      </c>
      <c r="O1267">
        <f t="shared" si="95"/>
        <v>119</v>
      </c>
      <c r="P1267">
        <f t="shared" si="96"/>
        <v>63.18</v>
      </c>
      <c r="Q1267" s="10" t="s">
        <v>8313</v>
      </c>
      <c r="R1267" t="s">
        <v>8314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1266</v>
      </c>
      <c r="C1268" s="3" t="s">
        <v>5374</v>
      </c>
      <c r="D1268" s="6">
        <v>9500</v>
      </c>
      <c r="E1268" s="8">
        <v>9545</v>
      </c>
      <c r="F1268" t="s">
        <v>8215</v>
      </c>
      <c r="G1268" t="s">
        <v>8220</v>
      </c>
      <c r="H1268" t="s">
        <v>8241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8265</v>
      </c>
      <c r="O1268">
        <f t="shared" si="95"/>
        <v>100</v>
      </c>
      <c r="P1268">
        <f t="shared" si="96"/>
        <v>190.9</v>
      </c>
      <c r="Q1268" s="10" t="s">
        <v>8313</v>
      </c>
      <c r="R1268" t="s">
        <v>8314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1267</v>
      </c>
      <c r="C1269" s="3" t="s">
        <v>5375</v>
      </c>
      <c r="D1269" s="6">
        <v>22000</v>
      </c>
      <c r="E1269" s="8">
        <v>22396</v>
      </c>
      <c r="F1269" t="s">
        <v>8215</v>
      </c>
      <c r="G1269" t="s">
        <v>8220</v>
      </c>
      <c r="H1269" t="s">
        <v>8241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8265</v>
      </c>
      <c r="O1269">
        <f t="shared" si="95"/>
        <v>102</v>
      </c>
      <c r="P1269">
        <f t="shared" si="96"/>
        <v>140.86000000000001</v>
      </c>
      <c r="Q1269" s="10" t="s">
        <v>8313</v>
      </c>
      <c r="R1269" t="s">
        <v>8314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1268</v>
      </c>
      <c r="C1270" s="3" t="s">
        <v>5376</v>
      </c>
      <c r="D1270" s="6">
        <v>12000</v>
      </c>
      <c r="E1270" s="8">
        <v>14000</v>
      </c>
      <c r="F1270" t="s">
        <v>8215</v>
      </c>
      <c r="G1270" t="s">
        <v>8220</v>
      </c>
      <c r="H1270" t="s">
        <v>8241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8265</v>
      </c>
      <c r="O1270">
        <f t="shared" si="95"/>
        <v>117</v>
      </c>
      <c r="P1270">
        <f t="shared" si="96"/>
        <v>76.92</v>
      </c>
      <c r="Q1270" s="10" t="s">
        <v>8313</v>
      </c>
      <c r="R1270" t="s">
        <v>8314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1269</v>
      </c>
      <c r="C1271" s="3" t="s">
        <v>5377</v>
      </c>
      <c r="D1271" s="6">
        <v>18800</v>
      </c>
      <c r="E1271" s="8">
        <v>20426</v>
      </c>
      <c r="F1271" t="s">
        <v>8215</v>
      </c>
      <c r="G1271" t="s">
        <v>8220</v>
      </c>
      <c r="H1271" t="s">
        <v>8241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8265</v>
      </c>
      <c r="O1271">
        <f t="shared" si="95"/>
        <v>109</v>
      </c>
      <c r="P1271">
        <f t="shared" si="96"/>
        <v>99.16</v>
      </c>
      <c r="Q1271" s="10" t="s">
        <v>8313</v>
      </c>
      <c r="R1271" t="s">
        <v>8314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1270</v>
      </c>
      <c r="C1272" s="3" t="s">
        <v>5378</v>
      </c>
      <c r="D1272" s="6">
        <v>10000</v>
      </c>
      <c r="E1272" s="8">
        <v>11472</v>
      </c>
      <c r="F1272" t="s">
        <v>8215</v>
      </c>
      <c r="G1272" t="s">
        <v>8220</v>
      </c>
      <c r="H1272" t="s">
        <v>8241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8265</v>
      </c>
      <c r="O1272">
        <f t="shared" si="95"/>
        <v>115</v>
      </c>
      <c r="P1272">
        <f t="shared" si="96"/>
        <v>67.88</v>
      </c>
      <c r="Q1272" s="10" t="s">
        <v>8313</v>
      </c>
      <c r="R1272" t="s">
        <v>8314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1271</v>
      </c>
      <c r="C1273" s="3" t="s">
        <v>5379</v>
      </c>
      <c r="D1273" s="6">
        <v>7500</v>
      </c>
      <c r="E1273" s="8">
        <v>7635</v>
      </c>
      <c r="F1273" t="s">
        <v>8215</v>
      </c>
      <c r="G1273" t="s">
        <v>8220</v>
      </c>
      <c r="H1273" t="s">
        <v>8241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8265</v>
      </c>
      <c r="O1273">
        <f t="shared" si="95"/>
        <v>102</v>
      </c>
      <c r="P1273">
        <f t="shared" si="96"/>
        <v>246.29</v>
      </c>
      <c r="Q1273" s="10" t="s">
        <v>8313</v>
      </c>
      <c r="R1273" t="s">
        <v>8314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1272</v>
      </c>
      <c r="C1274" s="3" t="s">
        <v>5380</v>
      </c>
      <c r="D1274" s="6">
        <v>5000</v>
      </c>
      <c r="E1274" s="8">
        <v>5300</v>
      </c>
      <c r="F1274" t="s">
        <v>8215</v>
      </c>
      <c r="G1274" t="s">
        <v>8220</v>
      </c>
      <c r="H1274" t="s">
        <v>8241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8265</v>
      </c>
      <c r="O1274">
        <f t="shared" si="95"/>
        <v>106</v>
      </c>
      <c r="P1274">
        <f t="shared" si="96"/>
        <v>189.29</v>
      </c>
      <c r="Q1274" s="10" t="s">
        <v>8313</v>
      </c>
      <c r="R1274" t="s">
        <v>8314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1273</v>
      </c>
      <c r="C1275" s="3" t="s">
        <v>5381</v>
      </c>
      <c r="D1275" s="6">
        <v>4000</v>
      </c>
      <c r="E1275" s="8">
        <v>4140</v>
      </c>
      <c r="F1275" t="s">
        <v>8215</v>
      </c>
      <c r="G1275" t="s">
        <v>8225</v>
      </c>
      <c r="H1275" t="s">
        <v>8246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8265</v>
      </c>
      <c r="O1275">
        <f t="shared" si="95"/>
        <v>104</v>
      </c>
      <c r="P1275">
        <f t="shared" si="96"/>
        <v>76.67</v>
      </c>
      <c r="Q1275" s="10" t="s">
        <v>8313</v>
      </c>
      <c r="R1275" t="s">
        <v>8314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1274</v>
      </c>
      <c r="C1276" s="3" t="s">
        <v>5382</v>
      </c>
      <c r="D1276" s="6">
        <v>25000</v>
      </c>
      <c r="E1276" s="8">
        <v>38743.839999999997</v>
      </c>
      <c r="F1276" t="s">
        <v>8215</v>
      </c>
      <c r="G1276" t="s">
        <v>8220</v>
      </c>
      <c r="H1276" t="s">
        <v>8241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8265</v>
      </c>
      <c r="O1276">
        <f t="shared" si="95"/>
        <v>155</v>
      </c>
      <c r="P1276">
        <f t="shared" si="96"/>
        <v>82.96</v>
      </c>
      <c r="Q1276" s="10" t="s">
        <v>8313</v>
      </c>
      <c r="R1276" t="s">
        <v>8314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1275</v>
      </c>
      <c r="C1277" s="3" t="s">
        <v>5383</v>
      </c>
      <c r="D1277" s="6">
        <v>15000</v>
      </c>
      <c r="E1277" s="8">
        <v>24321.1</v>
      </c>
      <c r="F1277" t="s">
        <v>8215</v>
      </c>
      <c r="G1277" t="s">
        <v>8220</v>
      </c>
      <c r="H1277" t="s">
        <v>8241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8265</v>
      </c>
      <c r="O1277">
        <f t="shared" si="95"/>
        <v>162</v>
      </c>
      <c r="P1277">
        <f t="shared" si="96"/>
        <v>62.52</v>
      </c>
      <c r="Q1277" s="10" t="s">
        <v>8313</v>
      </c>
      <c r="R1277" t="s">
        <v>8314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1276</v>
      </c>
      <c r="C1278" s="3" t="s">
        <v>5384</v>
      </c>
      <c r="D1278" s="6">
        <v>3000</v>
      </c>
      <c r="E1278" s="8">
        <v>3132.63</v>
      </c>
      <c r="F1278" t="s">
        <v>8215</v>
      </c>
      <c r="G1278" t="s">
        <v>8220</v>
      </c>
      <c r="H1278" t="s">
        <v>8241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8265</v>
      </c>
      <c r="O1278">
        <f t="shared" si="95"/>
        <v>104</v>
      </c>
      <c r="P1278">
        <f t="shared" si="96"/>
        <v>46.07</v>
      </c>
      <c r="Q1278" s="10" t="s">
        <v>8313</v>
      </c>
      <c r="R1278" t="s">
        <v>8314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1277</v>
      </c>
      <c r="C1279" s="3" t="s">
        <v>5385</v>
      </c>
      <c r="D1279" s="6">
        <v>15000</v>
      </c>
      <c r="E1279" s="8">
        <v>15918.65</v>
      </c>
      <c r="F1279" t="s">
        <v>8215</v>
      </c>
      <c r="G1279" t="s">
        <v>8220</v>
      </c>
      <c r="H1279" t="s">
        <v>8241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8265</v>
      </c>
      <c r="O1279">
        <f t="shared" si="95"/>
        <v>106</v>
      </c>
      <c r="P1279">
        <f t="shared" si="96"/>
        <v>38.54</v>
      </c>
      <c r="Q1279" s="10" t="s">
        <v>8313</v>
      </c>
      <c r="R1279" t="s">
        <v>8314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1278</v>
      </c>
      <c r="C1280" s="3" t="s">
        <v>5386</v>
      </c>
      <c r="D1280" s="6">
        <v>6500</v>
      </c>
      <c r="E1280" s="8">
        <v>10071</v>
      </c>
      <c r="F1280" t="s">
        <v>8215</v>
      </c>
      <c r="G1280" t="s">
        <v>8220</v>
      </c>
      <c r="H1280" t="s">
        <v>8241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8265</v>
      </c>
      <c r="O1280">
        <f t="shared" si="95"/>
        <v>155</v>
      </c>
      <c r="P1280">
        <f t="shared" si="96"/>
        <v>53.01</v>
      </c>
      <c r="Q1280" s="10" t="s">
        <v>8313</v>
      </c>
      <c r="R1280" t="s">
        <v>8314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1279</v>
      </c>
      <c r="C1281" s="3" t="s">
        <v>5387</v>
      </c>
      <c r="D1281" s="6">
        <v>12516</v>
      </c>
      <c r="E1281" s="8">
        <v>13864.17</v>
      </c>
      <c r="F1281" t="s">
        <v>8215</v>
      </c>
      <c r="G1281" t="s">
        <v>8220</v>
      </c>
      <c r="H1281" t="s">
        <v>8241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8265</v>
      </c>
      <c r="O1281">
        <f t="shared" si="95"/>
        <v>111</v>
      </c>
      <c r="P1281">
        <f t="shared" si="96"/>
        <v>73.36</v>
      </c>
      <c r="Q1281" s="10" t="s">
        <v>8313</v>
      </c>
      <c r="R1281" t="s">
        <v>8314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1280</v>
      </c>
      <c r="C1282" s="3" t="s">
        <v>5388</v>
      </c>
      <c r="D1282" s="6">
        <v>15000</v>
      </c>
      <c r="E1282" s="8">
        <v>16636.78</v>
      </c>
      <c r="F1282" t="s">
        <v>8215</v>
      </c>
      <c r="G1282" t="s">
        <v>8220</v>
      </c>
      <c r="H1282" t="s">
        <v>8241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8265</v>
      </c>
      <c r="O1282">
        <f t="shared" ref="O1282:O1345" si="100">ROUND(E1282/D1282*100,0)</f>
        <v>111</v>
      </c>
      <c r="P1282">
        <f t="shared" si="96"/>
        <v>127.98</v>
      </c>
      <c r="Q1282" s="10" t="s">
        <v>8313</v>
      </c>
      <c r="R1282" t="s">
        <v>8314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1281</v>
      </c>
      <c r="C1283" s="3" t="s">
        <v>5389</v>
      </c>
      <c r="D1283" s="6">
        <v>7000</v>
      </c>
      <c r="E1283" s="8">
        <v>7750</v>
      </c>
      <c r="F1283" t="s">
        <v>8215</v>
      </c>
      <c r="G1283" t="s">
        <v>8220</v>
      </c>
      <c r="H1283" t="s">
        <v>8241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8265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8313</v>
      </c>
      <c r="R1283" t="s">
        <v>8314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1282</v>
      </c>
      <c r="C1284" s="3" t="s">
        <v>5390</v>
      </c>
      <c r="D1284" s="6">
        <v>15000</v>
      </c>
      <c r="E1284" s="8">
        <v>18542</v>
      </c>
      <c r="F1284" t="s">
        <v>8215</v>
      </c>
      <c r="G1284" t="s">
        <v>8220</v>
      </c>
      <c r="H1284" t="s">
        <v>8241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8265</v>
      </c>
      <c r="O1284">
        <f t="shared" si="100"/>
        <v>124</v>
      </c>
      <c r="P1284">
        <f t="shared" si="101"/>
        <v>67.67</v>
      </c>
      <c r="Q1284" s="10" t="s">
        <v>8313</v>
      </c>
      <c r="R1284" t="s">
        <v>8314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1283</v>
      </c>
      <c r="C1285" s="3" t="s">
        <v>5391</v>
      </c>
      <c r="D1285" s="6">
        <v>1000</v>
      </c>
      <c r="E1285" s="8">
        <v>2110.5</v>
      </c>
      <c r="F1285" t="s">
        <v>8215</v>
      </c>
      <c r="G1285" t="s">
        <v>8220</v>
      </c>
      <c r="H1285" t="s">
        <v>8241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8265</v>
      </c>
      <c r="O1285">
        <f t="shared" si="100"/>
        <v>211</v>
      </c>
      <c r="P1285">
        <f t="shared" si="101"/>
        <v>95.93</v>
      </c>
      <c r="Q1285" s="10" t="s">
        <v>8313</v>
      </c>
      <c r="R1285" t="s">
        <v>8314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1284</v>
      </c>
      <c r="C1286" s="3" t="s">
        <v>5392</v>
      </c>
      <c r="D1286" s="6">
        <v>2000</v>
      </c>
      <c r="E1286" s="8">
        <v>2020</v>
      </c>
      <c r="F1286" t="s">
        <v>8215</v>
      </c>
      <c r="G1286" t="s">
        <v>8220</v>
      </c>
      <c r="H1286" t="s">
        <v>8241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8260</v>
      </c>
      <c r="O1286">
        <f t="shared" si="100"/>
        <v>101</v>
      </c>
      <c r="P1286">
        <f t="shared" si="101"/>
        <v>65.16</v>
      </c>
      <c r="Q1286" s="10" t="s">
        <v>8305</v>
      </c>
      <c r="R1286" t="s">
        <v>8306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1285</v>
      </c>
      <c r="C1287" s="3" t="s">
        <v>5393</v>
      </c>
      <c r="D1287" s="6">
        <v>2000</v>
      </c>
      <c r="E1287" s="8">
        <v>2033</v>
      </c>
      <c r="F1287" t="s">
        <v>8215</v>
      </c>
      <c r="G1287" t="s">
        <v>8221</v>
      </c>
      <c r="H1287" t="s">
        <v>8242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8260</v>
      </c>
      <c r="O1287">
        <f t="shared" si="100"/>
        <v>102</v>
      </c>
      <c r="P1287">
        <f t="shared" si="101"/>
        <v>32.270000000000003</v>
      </c>
      <c r="Q1287" s="10" t="s">
        <v>8305</v>
      </c>
      <c r="R1287" t="s">
        <v>8306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1286</v>
      </c>
      <c r="C1288" s="3" t="s">
        <v>5394</v>
      </c>
      <c r="D1288" s="6">
        <v>1500</v>
      </c>
      <c r="E1288" s="8">
        <v>1625</v>
      </c>
      <c r="F1288" t="s">
        <v>8215</v>
      </c>
      <c r="G1288" t="s">
        <v>8221</v>
      </c>
      <c r="H1288" t="s">
        <v>8242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8260</v>
      </c>
      <c r="O1288">
        <f t="shared" si="100"/>
        <v>108</v>
      </c>
      <c r="P1288">
        <f t="shared" si="101"/>
        <v>81.25</v>
      </c>
      <c r="Q1288" s="10" t="s">
        <v>8305</v>
      </c>
      <c r="R1288" t="s">
        <v>8306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1287</v>
      </c>
      <c r="C1289" s="3" t="s">
        <v>5395</v>
      </c>
      <c r="D1289" s="6">
        <v>250</v>
      </c>
      <c r="E1289" s="8">
        <v>605</v>
      </c>
      <c r="F1289" t="s">
        <v>8215</v>
      </c>
      <c r="G1289" t="s">
        <v>8221</v>
      </c>
      <c r="H1289" t="s">
        <v>8242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8260</v>
      </c>
      <c r="O1289">
        <f t="shared" si="100"/>
        <v>242</v>
      </c>
      <c r="P1289">
        <f t="shared" si="101"/>
        <v>24.2</v>
      </c>
      <c r="Q1289" s="10" t="s">
        <v>8305</v>
      </c>
      <c r="R1289" t="s">
        <v>8306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1288</v>
      </c>
      <c r="C1290" s="3" t="s">
        <v>5396</v>
      </c>
      <c r="D1290" s="6">
        <v>4000</v>
      </c>
      <c r="E1290" s="8">
        <v>4018</v>
      </c>
      <c r="F1290" t="s">
        <v>8215</v>
      </c>
      <c r="G1290" t="s">
        <v>8220</v>
      </c>
      <c r="H1290" t="s">
        <v>8241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8260</v>
      </c>
      <c r="O1290">
        <f t="shared" si="100"/>
        <v>100</v>
      </c>
      <c r="P1290">
        <f t="shared" si="101"/>
        <v>65.87</v>
      </c>
      <c r="Q1290" s="10" t="s">
        <v>8305</v>
      </c>
      <c r="R1290" t="s">
        <v>8306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1289</v>
      </c>
      <c r="C1291" s="3" t="s">
        <v>5397</v>
      </c>
      <c r="D1291" s="6">
        <v>1500</v>
      </c>
      <c r="E1291" s="8">
        <v>1876</v>
      </c>
      <c r="F1291" t="s">
        <v>8215</v>
      </c>
      <c r="G1291" t="s">
        <v>8220</v>
      </c>
      <c r="H1291" t="s">
        <v>8241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8260</v>
      </c>
      <c r="O1291">
        <f t="shared" si="100"/>
        <v>125</v>
      </c>
      <c r="P1291">
        <f t="shared" si="101"/>
        <v>36.08</v>
      </c>
      <c r="Q1291" s="10" t="s">
        <v>8305</v>
      </c>
      <c r="R1291" t="s">
        <v>8306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1290</v>
      </c>
      <c r="C1292" s="3" t="s">
        <v>5398</v>
      </c>
      <c r="D1292" s="6">
        <v>3500</v>
      </c>
      <c r="E1292" s="8">
        <v>3800</v>
      </c>
      <c r="F1292" t="s">
        <v>8215</v>
      </c>
      <c r="G1292" t="s">
        <v>8220</v>
      </c>
      <c r="H1292" t="s">
        <v>8241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8260</v>
      </c>
      <c r="O1292">
        <f t="shared" si="100"/>
        <v>109</v>
      </c>
      <c r="P1292">
        <f t="shared" si="101"/>
        <v>44.19</v>
      </c>
      <c r="Q1292" s="10" t="s">
        <v>8305</v>
      </c>
      <c r="R1292" t="s">
        <v>8306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1291</v>
      </c>
      <c r="C1293" s="3" t="s">
        <v>5399</v>
      </c>
      <c r="D1293" s="6">
        <v>3000</v>
      </c>
      <c r="E1293" s="8">
        <v>4371</v>
      </c>
      <c r="F1293" t="s">
        <v>8215</v>
      </c>
      <c r="G1293" t="s">
        <v>8220</v>
      </c>
      <c r="H1293" t="s">
        <v>8241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8260</v>
      </c>
      <c r="O1293">
        <f t="shared" si="100"/>
        <v>146</v>
      </c>
      <c r="P1293">
        <f t="shared" si="101"/>
        <v>104.07</v>
      </c>
      <c r="Q1293" s="10" t="s">
        <v>8305</v>
      </c>
      <c r="R1293" t="s">
        <v>8306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1292</v>
      </c>
      <c r="C1294" s="3" t="s">
        <v>5400</v>
      </c>
      <c r="D1294" s="6">
        <v>1700</v>
      </c>
      <c r="E1294" s="8">
        <v>1870</v>
      </c>
      <c r="F1294" t="s">
        <v>8215</v>
      </c>
      <c r="G1294" t="s">
        <v>8221</v>
      </c>
      <c r="H1294" t="s">
        <v>8242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8260</v>
      </c>
      <c r="O1294">
        <f t="shared" si="100"/>
        <v>110</v>
      </c>
      <c r="P1294">
        <f t="shared" si="101"/>
        <v>35.96</v>
      </c>
      <c r="Q1294" s="10" t="s">
        <v>8305</v>
      </c>
      <c r="R1294" t="s">
        <v>8306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1293</v>
      </c>
      <c r="C1295" s="3" t="s">
        <v>5401</v>
      </c>
      <c r="D1295" s="6">
        <v>15000</v>
      </c>
      <c r="E1295" s="8">
        <v>15335</v>
      </c>
      <c r="F1295" t="s">
        <v>8215</v>
      </c>
      <c r="G1295" t="s">
        <v>8220</v>
      </c>
      <c r="H1295" t="s">
        <v>8241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8260</v>
      </c>
      <c r="O1295">
        <f t="shared" si="100"/>
        <v>102</v>
      </c>
      <c r="P1295">
        <f t="shared" si="101"/>
        <v>127.79</v>
      </c>
      <c r="Q1295" s="10" t="s">
        <v>8305</v>
      </c>
      <c r="R1295" t="s">
        <v>8306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1294</v>
      </c>
      <c r="C1296" s="3" t="s">
        <v>5402</v>
      </c>
      <c r="D1296" s="6">
        <v>500</v>
      </c>
      <c r="E1296" s="8">
        <v>610</v>
      </c>
      <c r="F1296" t="s">
        <v>8215</v>
      </c>
      <c r="G1296" t="s">
        <v>8221</v>
      </c>
      <c r="H1296" t="s">
        <v>8242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8260</v>
      </c>
      <c r="O1296">
        <f t="shared" si="100"/>
        <v>122</v>
      </c>
      <c r="P1296">
        <f t="shared" si="101"/>
        <v>27.73</v>
      </c>
      <c r="Q1296" s="10" t="s">
        <v>8305</v>
      </c>
      <c r="R1296" t="s">
        <v>8306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1295</v>
      </c>
      <c r="C1297" s="3" t="s">
        <v>5403</v>
      </c>
      <c r="D1297" s="6">
        <v>2500</v>
      </c>
      <c r="E1297" s="8">
        <v>2549</v>
      </c>
      <c r="F1297" t="s">
        <v>8215</v>
      </c>
      <c r="G1297" t="s">
        <v>8221</v>
      </c>
      <c r="H1297" t="s">
        <v>8242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8260</v>
      </c>
      <c r="O1297">
        <f t="shared" si="100"/>
        <v>102</v>
      </c>
      <c r="P1297">
        <f t="shared" si="101"/>
        <v>39.83</v>
      </c>
      <c r="Q1297" s="10" t="s">
        <v>8305</v>
      </c>
      <c r="R1297" t="s">
        <v>8306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1296</v>
      </c>
      <c r="C1298" s="3" t="s">
        <v>5404</v>
      </c>
      <c r="D1298" s="6">
        <v>850</v>
      </c>
      <c r="E1298" s="8">
        <v>1200</v>
      </c>
      <c r="F1298" t="s">
        <v>8215</v>
      </c>
      <c r="G1298" t="s">
        <v>8221</v>
      </c>
      <c r="H1298" t="s">
        <v>8242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8260</v>
      </c>
      <c r="O1298">
        <f t="shared" si="100"/>
        <v>141</v>
      </c>
      <c r="P1298">
        <f t="shared" si="101"/>
        <v>52.17</v>
      </c>
      <c r="Q1298" s="10" t="s">
        <v>8305</v>
      </c>
      <c r="R1298" t="s">
        <v>8306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1297</v>
      </c>
      <c r="C1299" s="3" t="s">
        <v>5405</v>
      </c>
      <c r="D1299" s="6">
        <v>20000</v>
      </c>
      <c r="E1299" s="8">
        <v>21905</v>
      </c>
      <c r="F1299" t="s">
        <v>8215</v>
      </c>
      <c r="G1299" t="s">
        <v>8220</v>
      </c>
      <c r="H1299" t="s">
        <v>8241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8260</v>
      </c>
      <c r="O1299">
        <f t="shared" si="100"/>
        <v>110</v>
      </c>
      <c r="P1299">
        <f t="shared" si="101"/>
        <v>92.04</v>
      </c>
      <c r="Q1299" s="10" t="s">
        <v>8305</v>
      </c>
      <c r="R1299" t="s">
        <v>8306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1298</v>
      </c>
      <c r="C1300" s="3" t="s">
        <v>5406</v>
      </c>
      <c r="D1300" s="6">
        <v>2000</v>
      </c>
      <c r="E1300" s="8">
        <v>2093</v>
      </c>
      <c r="F1300" t="s">
        <v>8215</v>
      </c>
      <c r="G1300" t="s">
        <v>8221</v>
      </c>
      <c r="H1300" t="s">
        <v>8242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8260</v>
      </c>
      <c r="O1300">
        <f t="shared" si="100"/>
        <v>105</v>
      </c>
      <c r="P1300">
        <f t="shared" si="101"/>
        <v>63.42</v>
      </c>
      <c r="Q1300" s="10" t="s">
        <v>8305</v>
      </c>
      <c r="R1300" t="s">
        <v>8306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1299</v>
      </c>
      <c r="C1301" s="3" t="s">
        <v>5407</v>
      </c>
      <c r="D1301" s="6">
        <v>3500</v>
      </c>
      <c r="E1301" s="8">
        <v>4340</v>
      </c>
      <c r="F1301" t="s">
        <v>8215</v>
      </c>
      <c r="G1301" t="s">
        <v>8220</v>
      </c>
      <c r="H1301" t="s">
        <v>8241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8260</v>
      </c>
      <c r="O1301">
        <f t="shared" si="100"/>
        <v>124</v>
      </c>
      <c r="P1301">
        <f t="shared" si="101"/>
        <v>135.63</v>
      </c>
      <c r="Q1301" s="10" t="s">
        <v>8305</v>
      </c>
      <c r="R1301" t="s">
        <v>8306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1300</v>
      </c>
      <c r="C1302" s="3" t="s">
        <v>5408</v>
      </c>
      <c r="D1302" s="6">
        <v>3000</v>
      </c>
      <c r="E1302" s="8">
        <v>4050</v>
      </c>
      <c r="F1302" t="s">
        <v>8215</v>
      </c>
      <c r="G1302" t="s">
        <v>8220</v>
      </c>
      <c r="H1302" t="s">
        <v>8241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8260</v>
      </c>
      <c r="O1302">
        <f t="shared" si="100"/>
        <v>135</v>
      </c>
      <c r="P1302">
        <f t="shared" si="101"/>
        <v>168.75</v>
      </c>
      <c r="Q1302" s="10" t="s">
        <v>8305</v>
      </c>
      <c r="R1302" t="s">
        <v>8306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1301</v>
      </c>
      <c r="C1303" s="3" t="s">
        <v>5409</v>
      </c>
      <c r="D1303" s="6">
        <v>2000</v>
      </c>
      <c r="E1303" s="8">
        <v>2055</v>
      </c>
      <c r="F1303" t="s">
        <v>8215</v>
      </c>
      <c r="G1303" t="s">
        <v>8220</v>
      </c>
      <c r="H1303" t="s">
        <v>8241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8260</v>
      </c>
      <c r="O1303">
        <f t="shared" si="100"/>
        <v>103</v>
      </c>
      <c r="P1303">
        <f t="shared" si="101"/>
        <v>70.86</v>
      </c>
      <c r="Q1303" s="10" t="s">
        <v>8305</v>
      </c>
      <c r="R1303" t="s">
        <v>8306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1302</v>
      </c>
      <c r="C1304" s="3" t="s">
        <v>5410</v>
      </c>
      <c r="D1304" s="6">
        <v>2500</v>
      </c>
      <c r="E1304" s="8">
        <v>2500</v>
      </c>
      <c r="F1304" t="s">
        <v>8215</v>
      </c>
      <c r="G1304" t="s">
        <v>8220</v>
      </c>
      <c r="H1304" t="s">
        <v>8241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8260</v>
      </c>
      <c r="O1304">
        <f t="shared" si="100"/>
        <v>100</v>
      </c>
      <c r="P1304">
        <f t="shared" si="101"/>
        <v>50</v>
      </c>
      <c r="Q1304" s="10" t="s">
        <v>8305</v>
      </c>
      <c r="R1304" t="s">
        <v>8306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1303</v>
      </c>
      <c r="C1305" s="3" t="s">
        <v>5411</v>
      </c>
      <c r="D1305" s="6">
        <v>3500</v>
      </c>
      <c r="E1305" s="8">
        <v>4559.13</v>
      </c>
      <c r="F1305" t="s">
        <v>8215</v>
      </c>
      <c r="G1305" t="s">
        <v>8221</v>
      </c>
      <c r="H1305" t="s">
        <v>8242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8260</v>
      </c>
      <c r="O1305">
        <f t="shared" si="100"/>
        <v>130</v>
      </c>
      <c r="P1305">
        <f t="shared" si="101"/>
        <v>42.21</v>
      </c>
      <c r="Q1305" s="10" t="s">
        <v>8305</v>
      </c>
      <c r="R1305" t="s">
        <v>8306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1304</v>
      </c>
      <c r="C1306" s="3" t="s">
        <v>5412</v>
      </c>
      <c r="D1306" s="6">
        <v>40000</v>
      </c>
      <c r="E1306" s="8">
        <v>15851</v>
      </c>
      <c r="F1306" t="s">
        <v>8216</v>
      </c>
      <c r="G1306" t="s">
        <v>8221</v>
      </c>
      <c r="H1306" t="s">
        <v>8242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8262</v>
      </c>
      <c r="O1306">
        <f t="shared" si="100"/>
        <v>40</v>
      </c>
      <c r="P1306">
        <f t="shared" si="101"/>
        <v>152.41</v>
      </c>
      <c r="Q1306" s="10" t="s">
        <v>8307</v>
      </c>
      <c r="R1306" t="s">
        <v>8309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1305</v>
      </c>
      <c r="C1307" s="3" t="s">
        <v>5413</v>
      </c>
      <c r="D1307" s="6">
        <v>30000</v>
      </c>
      <c r="E1307" s="8">
        <v>7793</v>
      </c>
      <c r="F1307" t="s">
        <v>8216</v>
      </c>
      <c r="G1307" t="s">
        <v>8220</v>
      </c>
      <c r="H1307" t="s">
        <v>8241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8262</v>
      </c>
      <c r="O1307">
        <f t="shared" si="100"/>
        <v>26</v>
      </c>
      <c r="P1307">
        <f t="shared" si="101"/>
        <v>90.62</v>
      </c>
      <c r="Q1307" s="10" t="s">
        <v>8307</v>
      </c>
      <c r="R1307" t="s">
        <v>8309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1306</v>
      </c>
      <c r="C1308" s="3" t="s">
        <v>5414</v>
      </c>
      <c r="D1308" s="6">
        <v>110000</v>
      </c>
      <c r="E1308" s="8">
        <v>71771</v>
      </c>
      <c r="F1308" t="s">
        <v>8216</v>
      </c>
      <c r="G1308" t="s">
        <v>8220</v>
      </c>
      <c r="H1308" t="s">
        <v>8241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8262</v>
      </c>
      <c r="O1308">
        <f t="shared" si="100"/>
        <v>65</v>
      </c>
      <c r="P1308">
        <f t="shared" si="101"/>
        <v>201.6</v>
      </c>
      <c r="Q1308" s="10" t="s">
        <v>8307</v>
      </c>
      <c r="R1308" t="s">
        <v>8309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1307</v>
      </c>
      <c r="C1309" s="3" t="s">
        <v>5415</v>
      </c>
      <c r="D1309" s="6">
        <v>50000</v>
      </c>
      <c r="E1309" s="8">
        <v>5757</v>
      </c>
      <c r="F1309" t="s">
        <v>8216</v>
      </c>
      <c r="G1309" t="s">
        <v>8220</v>
      </c>
      <c r="H1309" t="s">
        <v>8241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8262</v>
      </c>
      <c r="O1309">
        <f t="shared" si="100"/>
        <v>12</v>
      </c>
      <c r="P1309">
        <f t="shared" si="101"/>
        <v>127.93</v>
      </c>
      <c r="Q1309" s="10" t="s">
        <v>8307</v>
      </c>
      <c r="R1309" t="s">
        <v>8309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1308</v>
      </c>
      <c r="C1310" s="3" t="s">
        <v>5416</v>
      </c>
      <c r="D1310" s="6">
        <v>10000</v>
      </c>
      <c r="E1310" s="8">
        <v>1136</v>
      </c>
      <c r="F1310" t="s">
        <v>8216</v>
      </c>
      <c r="G1310" t="s">
        <v>8220</v>
      </c>
      <c r="H1310" t="s">
        <v>8241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8262</v>
      </c>
      <c r="O1310">
        <f t="shared" si="100"/>
        <v>11</v>
      </c>
      <c r="P1310">
        <f t="shared" si="101"/>
        <v>29.89</v>
      </c>
      <c r="Q1310" s="10" t="s">
        <v>8307</v>
      </c>
      <c r="R1310" t="s">
        <v>8309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1309</v>
      </c>
      <c r="C1311" s="3" t="s">
        <v>5417</v>
      </c>
      <c r="D1311" s="6">
        <v>11500</v>
      </c>
      <c r="E1311" s="8">
        <v>12879</v>
      </c>
      <c r="F1311" t="s">
        <v>8216</v>
      </c>
      <c r="G1311" t="s">
        <v>8220</v>
      </c>
      <c r="H1311" t="s">
        <v>8241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8262</v>
      </c>
      <c r="O1311">
        <f t="shared" si="100"/>
        <v>112</v>
      </c>
      <c r="P1311">
        <f t="shared" si="101"/>
        <v>367.97</v>
      </c>
      <c r="Q1311" s="10" t="s">
        <v>8307</v>
      </c>
      <c r="R1311" t="s">
        <v>8309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1310</v>
      </c>
      <c r="C1312" s="3" t="s">
        <v>5418</v>
      </c>
      <c r="D1312" s="6">
        <v>20000</v>
      </c>
      <c r="E1312" s="8">
        <v>3100</v>
      </c>
      <c r="F1312" t="s">
        <v>8216</v>
      </c>
      <c r="G1312" t="s">
        <v>8220</v>
      </c>
      <c r="H1312" t="s">
        <v>8241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8262</v>
      </c>
      <c r="O1312">
        <f t="shared" si="100"/>
        <v>16</v>
      </c>
      <c r="P1312">
        <f t="shared" si="101"/>
        <v>129.16999999999999</v>
      </c>
      <c r="Q1312" s="10" t="s">
        <v>8307</v>
      </c>
      <c r="R1312" t="s">
        <v>8309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1311</v>
      </c>
      <c r="C1313" s="3" t="s">
        <v>5419</v>
      </c>
      <c r="D1313" s="6">
        <v>250000</v>
      </c>
      <c r="E1313" s="8">
        <v>80070</v>
      </c>
      <c r="F1313" t="s">
        <v>8216</v>
      </c>
      <c r="G1313" t="s">
        <v>8220</v>
      </c>
      <c r="H1313" t="s">
        <v>8241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8262</v>
      </c>
      <c r="O1313">
        <f t="shared" si="100"/>
        <v>32</v>
      </c>
      <c r="P1313">
        <f t="shared" si="101"/>
        <v>800.7</v>
      </c>
      <c r="Q1313" s="10" t="s">
        <v>8307</v>
      </c>
      <c r="R1313" t="s">
        <v>8309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1312</v>
      </c>
      <c r="C1314" s="3" t="s">
        <v>5420</v>
      </c>
      <c r="D1314" s="6">
        <v>4600</v>
      </c>
      <c r="E1314" s="8">
        <v>28</v>
      </c>
      <c r="F1314" t="s">
        <v>8216</v>
      </c>
      <c r="G1314" t="s">
        <v>8220</v>
      </c>
      <c r="H1314" t="s">
        <v>8241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8262</v>
      </c>
      <c r="O1314">
        <f t="shared" si="100"/>
        <v>1</v>
      </c>
      <c r="P1314">
        <f t="shared" si="101"/>
        <v>28</v>
      </c>
      <c r="Q1314" s="10" t="s">
        <v>8307</v>
      </c>
      <c r="R1314" t="s">
        <v>8309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1313</v>
      </c>
      <c r="C1315" s="3" t="s">
        <v>5421</v>
      </c>
      <c r="D1315" s="6">
        <v>40000</v>
      </c>
      <c r="E1315" s="8">
        <v>12446</v>
      </c>
      <c r="F1315" t="s">
        <v>8216</v>
      </c>
      <c r="G1315" t="s">
        <v>8220</v>
      </c>
      <c r="H1315" t="s">
        <v>8241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8262</v>
      </c>
      <c r="O1315">
        <f t="shared" si="100"/>
        <v>31</v>
      </c>
      <c r="P1315">
        <f t="shared" si="101"/>
        <v>102.02</v>
      </c>
      <c r="Q1315" s="10" t="s">
        <v>8307</v>
      </c>
      <c r="R1315" t="s">
        <v>8309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1314</v>
      </c>
      <c r="C1316" s="3" t="s">
        <v>5422</v>
      </c>
      <c r="D1316" s="6">
        <v>180000</v>
      </c>
      <c r="E1316" s="8">
        <v>2028</v>
      </c>
      <c r="F1316" t="s">
        <v>8216</v>
      </c>
      <c r="G1316" t="s">
        <v>8220</v>
      </c>
      <c r="H1316" t="s">
        <v>8241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8262</v>
      </c>
      <c r="O1316">
        <f t="shared" si="100"/>
        <v>1</v>
      </c>
      <c r="P1316">
        <f t="shared" si="101"/>
        <v>184.36</v>
      </c>
      <c r="Q1316" s="10" t="s">
        <v>8307</v>
      </c>
      <c r="R1316" t="s">
        <v>8309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1315</v>
      </c>
      <c r="C1317" s="3" t="s">
        <v>5423</v>
      </c>
      <c r="D1317" s="6">
        <v>100000</v>
      </c>
      <c r="E1317" s="8">
        <v>40404</v>
      </c>
      <c r="F1317" t="s">
        <v>8216</v>
      </c>
      <c r="G1317" t="s">
        <v>8220</v>
      </c>
      <c r="H1317" t="s">
        <v>8241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8262</v>
      </c>
      <c r="O1317">
        <f t="shared" si="100"/>
        <v>40</v>
      </c>
      <c r="P1317">
        <f t="shared" si="101"/>
        <v>162.91999999999999</v>
      </c>
      <c r="Q1317" s="10" t="s">
        <v>8307</v>
      </c>
      <c r="R1317" t="s">
        <v>8309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1316</v>
      </c>
      <c r="C1318" s="3" t="s">
        <v>5424</v>
      </c>
      <c r="D1318" s="6">
        <v>75000</v>
      </c>
      <c r="E1318" s="8">
        <v>1</v>
      </c>
      <c r="F1318" t="s">
        <v>8216</v>
      </c>
      <c r="G1318" t="s">
        <v>8220</v>
      </c>
      <c r="H1318" t="s">
        <v>8241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8262</v>
      </c>
      <c r="O1318">
        <f t="shared" si="100"/>
        <v>0</v>
      </c>
      <c r="P1318">
        <f t="shared" si="101"/>
        <v>1</v>
      </c>
      <c r="Q1318" s="10" t="s">
        <v>8307</v>
      </c>
      <c r="R1318" t="s">
        <v>8309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1317</v>
      </c>
      <c r="C1319" s="3" t="s">
        <v>5425</v>
      </c>
      <c r="D1319" s="6">
        <v>200000</v>
      </c>
      <c r="E1319" s="8">
        <v>11467</v>
      </c>
      <c r="F1319" t="s">
        <v>8216</v>
      </c>
      <c r="G1319" t="s">
        <v>8228</v>
      </c>
      <c r="H1319" t="s">
        <v>8248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8262</v>
      </c>
      <c r="O1319">
        <f t="shared" si="100"/>
        <v>6</v>
      </c>
      <c r="P1319">
        <f t="shared" si="101"/>
        <v>603.53</v>
      </c>
      <c r="Q1319" s="10" t="s">
        <v>8307</v>
      </c>
      <c r="R1319" t="s">
        <v>8309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1318</v>
      </c>
      <c r="C1320" s="3" t="s">
        <v>5426</v>
      </c>
      <c r="D1320" s="6">
        <v>40000</v>
      </c>
      <c r="E1320" s="8">
        <v>6130</v>
      </c>
      <c r="F1320" t="s">
        <v>8216</v>
      </c>
      <c r="G1320" t="s">
        <v>8220</v>
      </c>
      <c r="H1320" t="s">
        <v>8241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8262</v>
      </c>
      <c r="O1320">
        <f t="shared" si="100"/>
        <v>15</v>
      </c>
      <c r="P1320">
        <f t="shared" si="101"/>
        <v>45.41</v>
      </c>
      <c r="Q1320" s="10" t="s">
        <v>8307</v>
      </c>
      <c r="R1320" t="s">
        <v>8309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1319</v>
      </c>
      <c r="C1321" s="3" t="s">
        <v>5427</v>
      </c>
      <c r="D1321" s="6">
        <v>5800</v>
      </c>
      <c r="E1321" s="8">
        <v>876</v>
      </c>
      <c r="F1321" t="s">
        <v>8216</v>
      </c>
      <c r="G1321" t="s">
        <v>8221</v>
      </c>
      <c r="H1321" t="s">
        <v>8242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8262</v>
      </c>
      <c r="O1321">
        <f t="shared" si="100"/>
        <v>15</v>
      </c>
      <c r="P1321">
        <f t="shared" si="101"/>
        <v>97.33</v>
      </c>
      <c r="Q1321" s="10" t="s">
        <v>8307</v>
      </c>
      <c r="R1321" t="s">
        <v>8309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1320</v>
      </c>
      <c r="C1322" s="3" t="s">
        <v>5428</v>
      </c>
      <c r="D1322" s="6">
        <v>100000</v>
      </c>
      <c r="E1322" s="8">
        <v>503</v>
      </c>
      <c r="F1322" t="s">
        <v>8216</v>
      </c>
      <c r="G1322" t="s">
        <v>8229</v>
      </c>
      <c r="H1322" t="s">
        <v>8244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8262</v>
      </c>
      <c r="O1322">
        <f t="shared" si="100"/>
        <v>1</v>
      </c>
      <c r="P1322">
        <f t="shared" si="101"/>
        <v>167.67</v>
      </c>
      <c r="Q1322" s="10" t="s">
        <v>8307</v>
      </c>
      <c r="R1322" t="s">
        <v>8309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1321</v>
      </c>
      <c r="C1323" s="3" t="s">
        <v>5429</v>
      </c>
      <c r="D1323" s="6">
        <v>462000</v>
      </c>
      <c r="E1323" s="8">
        <v>6019</v>
      </c>
      <c r="F1323" t="s">
        <v>8216</v>
      </c>
      <c r="G1323" t="s">
        <v>8231</v>
      </c>
      <c r="H1323" t="s">
        <v>8250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8262</v>
      </c>
      <c r="O1323">
        <f t="shared" si="100"/>
        <v>1</v>
      </c>
      <c r="P1323">
        <f t="shared" si="101"/>
        <v>859.86</v>
      </c>
      <c r="Q1323" s="10" t="s">
        <v>8307</v>
      </c>
      <c r="R1323" t="s">
        <v>8309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1322</v>
      </c>
      <c r="C1324" s="3" t="s">
        <v>5430</v>
      </c>
      <c r="D1324" s="6">
        <v>35000</v>
      </c>
      <c r="E1324" s="8">
        <v>106</v>
      </c>
      <c r="F1324" t="s">
        <v>8216</v>
      </c>
      <c r="G1324" t="s">
        <v>8221</v>
      </c>
      <c r="H1324" t="s">
        <v>8242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8262</v>
      </c>
      <c r="O1324">
        <f t="shared" si="100"/>
        <v>0</v>
      </c>
      <c r="P1324">
        <f t="shared" si="101"/>
        <v>26.5</v>
      </c>
      <c r="Q1324" s="10" t="s">
        <v>8307</v>
      </c>
      <c r="R1324" t="s">
        <v>8309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1323</v>
      </c>
      <c r="C1325" s="3" t="s">
        <v>5431</v>
      </c>
      <c r="D1325" s="6">
        <v>15000</v>
      </c>
      <c r="E1325" s="8">
        <v>1332</v>
      </c>
      <c r="F1325" t="s">
        <v>8216</v>
      </c>
      <c r="G1325" t="s">
        <v>8220</v>
      </c>
      <c r="H1325" t="s">
        <v>8241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8262</v>
      </c>
      <c r="O1325">
        <f t="shared" si="100"/>
        <v>9</v>
      </c>
      <c r="P1325">
        <f t="shared" si="101"/>
        <v>30.27</v>
      </c>
      <c r="Q1325" s="10" t="s">
        <v>8307</v>
      </c>
      <c r="R1325" t="s">
        <v>8309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1324</v>
      </c>
      <c r="C1326" s="3" t="s">
        <v>5432</v>
      </c>
      <c r="D1326" s="6">
        <v>50000</v>
      </c>
      <c r="E1326" s="8">
        <v>4920</v>
      </c>
      <c r="F1326" t="s">
        <v>8216</v>
      </c>
      <c r="G1326" t="s">
        <v>8220</v>
      </c>
      <c r="H1326" t="s">
        <v>8241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8262</v>
      </c>
      <c r="O1326">
        <f t="shared" si="100"/>
        <v>10</v>
      </c>
      <c r="P1326">
        <f t="shared" si="101"/>
        <v>54.67</v>
      </c>
      <c r="Q1326" s="10" t="s">
        <v>8307</v>
      </c>
      <c r="R1326" t="s">
        <v>8309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1325</v>
      </c>
      <c r="C1327" s="3" t="s">
        <v>5433</v>
      </c>
      <c r="D1327" s="6">
        <v>20000</v>
      </c>
      <c r="E1327" s="8">
        <v>486</v>
      </c>
      <c r="F1327" t="s">
        <v>8216</v>
      </c>
      <c r="G1327" t="s">
        <v>8220</v>
      </c>
      <c r="H1327" t="s">
        <v>8241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8262</v>
      </c>
      <c r="O1327">
        <f t="shared" si="100"/>
        <v>2</v>
      </c>
      <c r="P1327">
        <f t="shared" si="101"/>
        <v>60.75</v>
      </c>
      <c r="Q1327" s="10" t="s">
        <v>8307</v>
      </c>
      <c r="R1327" t="s">
        <v>8309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1326</v>
      </c>
      <c r="C1328" s="3" t="s">
        <v>5434</v>
      </c>
      <c r="D1328" s="6">
        <v>100000</v>
      </c>
      <c r="E1328" s="8">
        <v>1130</v>
      </c>
      <c r="F1328" t="s">
        <v>8216</v>
      </c>
      <c r="G1328" t="s">
        <v>8220</v>
      </c>
      <c r="H1328" t="s">
        <v>8241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8262</v>
      </c>
      <c r="O1328">
        <f t="shared" si="100"/>
        <v>1</v>
      </c>
      <c r="P1328">
        <f t="shared" si="101"/>
        <v>102.73</v>
      </c>
      <c r="Q1328" s="10" t="s">
        <v>8307</v>
      </c>
      <c r="R1328" t="s">
        <v>8309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1327</v>
      </c>
      <c r="C1329" s="3" t="s">
        <v>5435</v>
      </c>
      <c r="D1329" s="6">
        <v>48000</v>
      </c>
      <c r="E1329" s="8">
        <v>1705</v>
      </c>
      <c r="F1329" t="s">
        <v>8216</v>
      </c>
      <c r="G1329" t="s">
        <v>8220</v>
      </c>
      <c r="H1329" t="s">
        <v>8241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8262</v>
      </c>
      <c r="O1329">
        <f t="shared" si="100"/>
        <v>4</v>
      </c>
      <c r="P1329">
        <f t="shared" si="101"/>
        <v>41.59</v>
      </c>
      <c r="Q1329" s="10" t="s">
        <v>8307</v>
      </c>
      <c r="R1329" t="s">
        <v>8309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1328</v>
      </c>
      <c r="C1330" s="3" t="s">
        <v>5436</v>
      </c>
      <c r="D1330" s="6">
        <v>75000</v>
      </c>
      <c r="E1330" s="8">
        <v>1748</v>
      </c>
      <c r="F1330" t="s">
        <v>8216</v>
      </c>
      <c r="G1330" t="s">
        <v>8220</v>
      </c>
      <c r="H1330" t="s">
        <v>8241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8262</v>
      </c>
      <c r="O1330">
        <f t="shared" si="100"/>
        <v>2</v>
      </c>
      <c r="P1330">
        <f t="shared" si="101"/>
        <v>116.53</v>
      </c>
      <c r="Q1330" s="10" t="s">
        <v>8307</v>
      </c>
      <c r="R1330" t="s">
        <v>8309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1329</v>
      </c>
      <c r="C1331" s="3" t="s">
        <v>5437</v>
      </c>
      <c r="D1331" s="6">
        <v>50000</v>
      </c>
      <c r="E1331" s="8">
        <v>408</v>
      </c>
      <c r="F1331" t="s">
        <v>8216</v>
      </c>
      <c r="G1331" t="s">
        <v>8220</v>
      </c>
      <c r="H1331" t="s">
        <v>8241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8262</v>
      </c>
      <c r="O1331">
        <f t="shared" si="100"/>
        <v>1</v>
      </c>
      <c r="P1331">
        <f t="shared" si="101"/>
        <v>45.33</v>
      </c>
      <c r="Q1331" s="10" t="s">
        <v>8307</v>
      </c>
      <c r="R1331" t="s">
        <v>8309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1330</v>
      </c>
      <c r="C1332" s="3" t="s">
        <v>5438</v>
      </c>
      <c r="D1332" s="6">
        <v>35000</v>
      </c>
      <c r="E1332" s="8">
        <v>7873</v>
      </c>
      <c r="F1332" t="s">
        <v>8216</v>
      </c>
      <c r="G1332" t="s">
        <v>8220</v>
      </c>
      <c r="H1332" t="s">
        <v>8241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8262</v>
      </c>
      <c r="O1332">
        <f t="shared" si="100"/>
        <v>22</v>
      </c>
      <c r="P1332">
        <f t="shared" si="101"/>
        <v>157.46</v>
      </c>
      <c r="Q1332" s="10" t="s">
        <v>8307</v>
      </c>
      <c r="R1332" t="s">
        <v>8309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1331</v>
      </c>
      <c r="C1333" s="3" t="s">
        <v>5439</v>
      </c>
      <c r="D1333" s="6">
        <v>250000</v>
      </c>
      <c r="E1333" s="8">
        <v>3417</v>
      </c>
      <c r="F1333" t="s">
        <v>8216</v>
      </c>
      <c r="G1333" t="s">
        <v>8220</v>
      </c>
      <c r="H1333" t="s">
        <v>8241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8262</v>
      </c>
      <c r="O1333">
        <f t="shared" si="100"/>
        <v>1</v>
      </c>
      <c r="P1333">
        <f t="shared" si="101"/>
        <v>100.5</v>
      </c>
      <c r="Q1333" s="10" t="s">
        <v>8307</v>
      </c>
      <c r="R1333" t="s">
        <v>8309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1332</v>
      </c>
      <c r="C1334" s="3" t="s">
        <v>5440</v>
      </c>
      <c r="D1334" s="6">
        <v>10115</v>
      </c>
      <c r="E1334" s="8">
        <v>0</v>
      </c>
      <c r="F1334" t="s">
        <v>8216</v>
      </c>
      <c r="G1334" t="s">
        <v>8236</v>
      </c>
      <c r="H1334" t="s">
        <v>8252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8262</v>
      </c>
      <c r="O1334">
        <f t="shared" si="100"/>
        <v>0</v>
      </c>
      <c r="P1334">
        <f t="shared" si="101"/>
        <v>0</v>
      </c>
      <c r="Q1334" s="10" t="s">
        <v>8307</v>
      </c>
      <c r="R1334" t="s">
        <v>8309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1333</v>
      </c>
      <c r="C1335" s="3" t="s">
        <v>5441</v>
      </c>
      <c r="D1335" s="6">
        <v>2500</v>
      </c>
      <c r="E1335" s="8">
        <v>0</v>
      </c>
      <c r="F1335" t="s">
        <v>8216</v>
      </c>
      <c r="G1335" t="s">
        <v>8222</v>
      </c>
      <c r="H1335" t="s">
        <v>8243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8262</v>
      </c>
      <c r="O1335">
        <f t="shared" si="100"/>
        <v>0</v>
      </c>
      <c r="P1335">
        <f t="shared" si="101"/>
        <v>0</v>
      </c>
      <c r="Q1335" s="10" t="s">
        <v>8307</v>
      </c>
      <c r="R1335" t="s">
        <v>8309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1334</v>
      </c>
      <c r="C1336" s="3" t="s">
        <v>5442</v>
      </c>
      <c r="D1336" s="6">
        <v>133000</v>
      </c>
      <c r="E1336" s="8">
        <v>14303</v>
      </c>
      <c r="F1336" t="s">
        <v>8216</v>
      </c>
      <c r="G1336" t="s">
        <v>8220</v>
      </c>
      <c r="H1336" t="s">
        <v>8241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8262</v>
      </c>
      <c r="O1336">
        <f t="shared" si="100"/>
        <v>11</v>
      </c>
      <c r="P1336">
        <f t="shared" si="101"/>
        <v>51.82</v>
      </c>
      <c r="Q1336" s="10" t="s">
        <v>8307</v>
      </c>
      <c r="R1336" t="s">
        <v>8309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1335</v>
      </c>
      <c r="C1337" s="3" t="s">
        <v>5443</v>
      </c>
      <c r="D1337" s="6">
        <v>25000</v>
      </c>
      <c r="E1337" s="8">
        <v>4940</v>
      </c>
      <c r="F1337" t="s">
        <v>8216</v>
      </c>
      <c r="G1337" t="s">
        <v>8220</v>
      </c>
      <c r="H1337" t="s">
        <v>8241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8262</v>
      </c>
      <c r="O1337">
        <f t="shared" si="100"/>
        <v>20</v>
      </c>
      <c r="P1337">
        <f t="shared" si="101"/>
        <v>308.75</v>
      </c>
      <c r="Q1337" s="10" t="s">
        <v>8307</v>
      </c>
      <c r="R1337" t="s">
        <v>8309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1336</v>
      </c>
      <c r="C1338" s="3" t="s">
        <v>5444</v>
      </c>
      <c r="D1338" s="6">
        <v>100000</v>
      </c>
      <c r="E1338" s="8">
        <v>84947</v>
      </c>
      <c r="F1338" t="s">
        <v>8216</v>
      </c>
      <c r="G1338" t="s">
        <v>8220</v>
      </c>
      <c r="H1338" t="s">
        <v>8241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8262</v>
      </c>
      <c r="O1338">
        <f t="shared" si="100"/>
        <v>85</v>
      </c>
      <c r="P1338">
        <f t="shared" si="101"/>
        <v>379.23</v>
      </c>
      <c r="Q1338" s="10" t="s">
        <v>8307</v>
      </c>
      <c r="R1338" t="s">
        <v>8309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1337</v>
      </c>
      <c r="C1339" s="3" t="s">
        <v>5445</v>
      </c>
      <c r="D1339" s="6">
        <v>50000</v>
      </c>
      <c r="E1339" s="8">
        <v>24691</v>
      </c>
      <c r="F1339" t="s">
        <v>8216</v>
      </c>
      <c r="G1339" t="s">
        <v>8220</v>
      </c>
      <c r="H1339" t="s">
        <v>8241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8262</v>
      </c>
      <c r="O1339">
        <f t="shared" si="100"/>
        <v>49</v>
      </c>
      <c r="P1339">
        <f t="shared" si="101"/>
        <v>176.36</v>
      </c>
      <c r="Q1339" s="10" t="s">
        <v>8307</v>
      </c>
      <c r="R1339" t="s">
        <v>8309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1338</v>
      </c>
      <c r="C1340" s="3" t="s">
        <v>5446</v>
      </c>
      <c r="D1340" s="6">
        <v>30000</v>
      </c>
      <c r="E1340" s="8">
        <v>991</v>
      </c>
      <c r="F1340" t="s">
        <v>8216</v>
      </c>
      <c r="G1340" t="s">
        <v>8220</v>
      </c>
      <c r="H1340" t="s">
        <v>8241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8262</v>
      </c>
      <c r="O1340">
        <f t="shared" si="100"/>
        <v>3</v>
      </c>
      <c r="P1340">
        <f t="shared" si="101"/>
        <v>66.069999999999993</v>
      </c>
      <c r="Q1340" s="10" t="s">
        <v>8307</v>
      </c>
      <c r="R1340" t="s">
        <v>8309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1339</v>
      </c>
      <c r="C1341" s="3" t="s">
        <v>5447</v>
      </c>
      <c r="D1341" s="6">
        <v>50000</v>
      </c>
      <c r="E1341" s="8">
        <v>3317</v>
      </c>
      <c r="F1341" t="s">
        <v>8216</v>
      </c>
      <c r="G1341" t="s">
        <v>8220</v>
      </c>
      <c r="H1341" t="s">
        <v>8241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8262</v>
      </c>
      <c r="O1341">
        <f t="shared" si="100"/>
        <v>7</v>
      </c>
      <c r="P1341">
        <f t="shared" si="101"/>
        <v>89.65</v>
      </c>
      <c r="Q1341" s="10" t="s">
        <v>8307</v>
      </c>
      <c r="R1341" t="s">
        <v>8309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1340</v>
      </c>
      <c r="C1342" s="3" t="s">
        <v>5448</v>
      </c>
      <c r="D1342" s="6">
        <v>1680</v>
      </c>
      <c r="E1342" s="8">
        <v>0</v>
      </c>
      <c r="F1342" t="s">
        <v>8216</v>
      </c>
      <c r="G1342" t="s">
        <v>8220</v>
      </c>
      <c r="H1342" t="s">
        <v>8241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8262</v>
      </c>
      <c r="O1342">
        <f t="shared" si="100"/>
        <v>0</v>
      </c>
      <c r="P1342">
        <f t="shared" si="101"/>
        <v>0</v>
      </c>
      <c r="Q1342" s="10" t="s">
        <v>8307</v>
      </c>
      <c r="R1342" t="s">
        <v>8309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1341</v>
      </c>
      <c r="C1343" s="3" t="s">
        <v>5449</v>
      </c>
      <c r="D1343" s="6">
        <v>25000</v>
      </c>
      <c r="E1343" s="8">
        <v>17590</v>
      </c>
      <c r="F1343" t="s">
        <v>8216</v>
      </c>
      <c r="G1343" t="s">
        <v>8221</v>
      </c>
      <c r="H1343" t="s">
        <v>8242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8262</v>
      </c>
      <c r="O1343">
        <f t="shared" si="100"/>
        <v>70</v>
      </c>
      <c r="P1343">
        <f t="shared" si="101"/>
        <v>382.39</v>
      </c>
      <c r="Q1343" s="10" t="s">
        <v>8307</v>
      </c>
      <c r="R1343" t="s">
        <v>8309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1342</v>
      </c>
      <c r="C1344" s="3" t="s">
        <v>5450</v>
      </c>
      <c r="D1344" s="6">
        <v>50000</v>
      </c>
      <c r="E1344" s="8">
        <v>100</v>
      </c>
      <c r="F1344" t="s">
        <v>8216</v>
      </c>
      <c r="G1344" t="s">
        <v>8220</v>
      </c>
      <c r="H1344" t="s">
        <v>8241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8262</v>
      </c>
      <c r="O1344">
        <f t="shared" si="100"/>
        <v>0</v>
      </c>
      <c r="P1344">
        <f t="shared" si="101"/>
        <v>100</v>
      </c>
      <c r="Q1344" s="10" t="s">
        <v>8307</v>
      </c>
      <c r="R1344" t="s">
        <v>8309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1343</v>
      </c>
      <c r="C1345" s="3" t="s">
        <v>5451</v>
      </c>
      <c r="D1345" s="6">
        <v>50000</v>
      </c>
      <c r="E1345" s="8">
        <v>51149</v>
      </c>
      <c r="F1345" t="s">
        <v>8216</v>
      </c>
      <c r="G1345" t="s">
        <v>8220</v>
      </c>
      <c r="H1345" t="s">
        <v>8241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8262</v>
      </c>
      <c r="O1345">
        <f t="shared" si="100"/>
        <v>102</v>
      </c>
      <c r="P1345">
        <f t="shared" si="101"/>
        <v>158.36000000000001</v>
      </c>
      <c r="Q1345" s="10" t="s">
        <v>8307</v>
      </c>
      <c r="R1345" t="s">
        <v>8309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1344</v>
      </c>
      <c r="C1346" s="3" t="s">
        <v>5452</v>
      </c>
      <c r="D1346" s="6">
        <v>1500</v>
      </c>
      <c r="E1346" s="8">
        <v>5666</v>
      </c>
      <c r="F1346" t="s">
        <v>8215</v>
      </c>
      <c r="G1346" t="s">
        <v>8225</v>
      </c>
      <c r="H1346" t="s">
        <v>8246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8263</v>
      </c>
      <c r="O1346">
        <f t="shared" ref="O1346:O1409" si="105">ROUND(E1346/D1346*100,0)</f>
        <v>378</v>
      </c>
      <c r="P1346">
        <f t="shared" si="101"/>
        <v>40.76</v>
      </c>
      <c r="Q1346" s="10" t="s">
        <v>8310</v>
      </c>
      <c r="R1346" t="s">
        <v>8311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1345</v>
      </c>
      <c r="C1347" s="3" t="s">
        <v>5453</v>
      </c>
      <c r="D1347" s="6">
        <v>300</v>
      </c>
      <c r="E1347" s="8">
        <v>375</v>
      </c>
      <c r="F1347" t="s">
        <v>8215</v>
      </c>
      <c r="G1347" t="s">
        <v>8220</v>
      </c>
      <c r="H1347" t="s">
        <v>8241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8263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8310</v>
      </c>
      <c r="R1347" t="s">
        <v>8311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1346</v>
      </c>
      <c r="C1348" s="3" t="s">
        <v>5454</v>
      </c>
      <c r="D1348" s="6">
        <v>4900</v>
      </c>
      <c r="E1348" s="8">
        <v>7219</v>
      </c>
      <c r="F1348" t="s">
        <v>8215</v>
      </c>
      <c r="G1348" t="s">
        <v>8220</v>
      </c>
      <c r="H1348" t="s">
        <v>8241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8263</v>
      </c>
      <c r="O1348">
        <f t="shared" si="105"/>
        <v>147</v>
      </c>
      <c r="P1348">
        <f t="shared" si="106"/>
        <v>48.45</v>
      </c>
      <c r="Q1348" s="10" t="s">
        <v>8310</v>
      </c>
      <c r="R1348" t="s">
        <v>8311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1347</v>
      </c>
      <c r="C1349" s="3" t="s">
        <v>5455</v>
      </c>
      <c r="D1349" s="6">
        <v>2500</v>
      </c>
      <c r="E1349" s="8">
        <v>2555</v>
      </c>
      <c r="F1349" t="s">
        <v>8215</v>
      </c>
      <c r="G1349" t="s">
        <v>8220</v>
      </c>
      <c r="H1349" t="s">
        <v>8241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8263</v>
      </c>
      <c r="O1349">
        <f t="shared" si="105"/>
        <v>102</v>
      </c>
      <c r="P1349">
        <f t="shared" si="106"/>
        <v>82.42</v>
      </c>
      <c r="Q1349" s="10" t="s">
        <v>8310</v>
      </c>
      <c r="R1349" t="s">
        <v>8311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1348</v>
      </c>
      <c r="C1350" s="3" t="s">
        <v>5456</v>
      </c>
      <c r="D1350" s="6">
        <v>5875</v>
      </c>
      <c r="E1350" s="8">
        <v>5985</v>
      </c>
      <c r="F1350" t="s">
        <v>8215</v>
      </c>
      <c r="G1350" t="s">
        <v>8220</v>
      </c>
      <c r="H1350" t="s">
        <v>8241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8263</v>
      </c>
      <c r="O1350">
        <f t="shared" si="105"/>
        <v>102</v>
      </c>
      <c r="P1350">
        <f t="shared" si="106"/>
        <v>230.19</v>
      </c>
      <c r="Q1350" s="10" t="s">
        <v>8310</v>
      </c>
      <c r="R1350" t="s">
        <v>8311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1349</v>
      </c>
      <c r="C1351" s="3" t="s">
        <v>5457</v>
      </c>
      <c r="D1351" s="6">
        <v>5000</v>
      </c>
      <c r="E1351" s="8">
        <v>10210</v>
      </c>
      <c r="F1351" t="s">
        <v>8215</v>
      </c>
      <c r="G1351" t="s">
        <v>8225</v>
      </c>
      <c r="H1351" t="s">
        <v>8246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8263</v>
      </c>
      <c r="O1351">
        <f t="shared" si="105"/>
        <v>204</v>
      </c>
      <c r="P1351">
        <f t="shared" si="106"/>
        <v>59.36</v>
      </c>
      <c r="Q1351" s="10" t="s">
        <v>8310</v>
      </c>
      <c r="R1351" t="s">
        <v>8311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1350</v>
      </c>
      <c r="C1352" s="3" t="s">
        <v>5458</v>
      </c>
      <c r="D1352" s="6">
        <v>5000</v>
      </c>
      <c r="E1352" s="8">
        <v>5202.5</v>
      </c>
      <c r="F1352" t="s">
        <v>8215</v>
      </c>
      <c r="G1352" t="s">
        <v>8220</v>
      </c>
      <c r="H1352" t="s">
        <v>8241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8263</v>
      </c>
      <c r="O1352">
        <f t="shared" si="105"/>
        <v>104</v>
      </c>
      <c r="P1352">
        <f t="shared" si="106"/>
        <v>66.7</v>
      </c>
      <c r="Q1352" s="10" t="s">
        <v>8310</v>
      </c>
      <c r="R1352" t="s">
        <v>8311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1351</v>
      </c>
      <c r="C1353" s="3" t="s">
        <v>5459</v>
      </c>
      <c r="D1353" s="6">
        <v>20000</v>
      </c>
      <c r="E1353" s="8">
        <v>20253</v>
      </c>
      <c r="F1353" t="s">
        <v>8215</v>
      </c>
      <c r="G1353" t="s">
        <v>8220</v>
      </c>
      <c r="H1353" t="s">
        <v>8241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8263</v>
      </c>
      <c r="O1353">
        <f t="shared" si="105"/>
        <v>101</v>
      </c>
      <c r="P1353">
        <f t="shared" si="106"/>
        <v>168.78</v>
      </c>
      <c r="Q1353" s="10" t="s">
        <v>8310</v>
      </c>
      <c r="R1353" t="s">
        <v>8311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1352</v>
      </c>
      <c r="C1354" s="3" t="s">
        <v>5460</v>
      </c>
      <c r="D1354" s="6">
        <v>10000</v>
      </c>
      <c r="E1354" s="8">
        <v>13614</v>
      </c>
      <c r="F1354" t="s">
        <v>8215</v>
      </c>
      <c r="G1354" t="s">
        <v>8220</v>
      </c>
      <c r="H1354" t="s">
        <v>8241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8263</v>
      </c>
      <c r="O1354">
        <f t="shared" si="105"/>
        <v>136</v>
      </c>
      <c r="P1354">
        <f t="shared" si="106"/>
        <v>59.97</v>
      </c>
      <c r="Q1354" s="10" t="s">
        <v>8310</v>
      </c>
      <c r="R1354" t="s">
        <v>8311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1353</v>
      </c>
      <c r="C1355" s="3" t="s">
        <v>5461</v>
      </c>
      <c r="D1355" s="6">
        <v>1000</v>
      </c>
      <c r="E1355" s="8">
        <v>1336</v>
      </c>
      <c r="F1355" t="s">
        <v>8215</v>
      </c>
      <c r="G1355" t="s">
        <v>8220</v>
      </c>
      <c r="H1355" t="s">
        <v>8241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8263</v>
      </c>
      <c r="O1355">
        <f t="shared" si="105"/>
        <v>134</v>
      </c>
      <c r="P1355">
        <f t="shared" si="106"/>
        <v>31.81</v>
      </c>
      <c r="Q1355" s="10" t="s">
        <v>8310</v>
      </c>
      <c r="R1355" t="s">
        <v>8311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1354</v>
      </c>
      <c r="C1356" s="3" t="s">
        <v>5462</v>
      </c>
      <c r="D1356" s="6">
        <v>1200</v>
      </c>
      <c r="E1356" s="8">
        <v>1563</v>
      </c>
      <c r="F1356" t="s">
        <v>8215</v>
      </c>
      <c r="G1356" t="s">
        <v>8221</v>
      </c>
      <c r="H1356" t="s">
        <v>8242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8263</v>
      </c>
      <c r="O1356">
        <f t="shared" si="105"/>
        <v>130</v>
      </c>
      <c r="P1356">
        <f t="shared" si="106"/>
        <v>24.42</v>
      </c>
      <c r="Q1356" s="10" t="s">
        <v>8310</v>
      </c>
      <c r="R1356" t="s">
        <v>8311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1355</v>
      </c>
      <c r="C1357" s="3" t="s">
        <v>5463</v>
      </c>
      <c r="D1357" s="6">
        <v>2500</v>
      </c>
      <c r="E1357" s="8">
        <v>3067</v>
      </c>
      <c r="F1357" t="s">
        <v>8215</v>
      </c>
      <c r="G1357" t="s">
        <v>8221</v>
      </c>
      <c r="H1357" t="s">
        <v>8242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8263</v>
      </c>
      <c r="O1357">
        <f t="shared" si="105"/>
        <v>123</v>
      </c>
      <c r="P1357">
        <f t="shared" si="106"/>
        <v>25.35</v>
      </c>
      <c r="Q1357" s="10" t="s">
        <v>8310</v>
      </c>
      <c r="R1357" t="s">
        <v>8311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1356</v>
      </c>
      <c r="C1358" s="3" t="s">
        <v>5464</v>
      </c>
      <c r="D1358" s="6">
        <v>3400</v>
      </c>
      <c r="E1358" s="8">
        <v>6215.56</v>
      </c>
      <c r="F1358" t="s">
        <v>8215</v>
      </c>
      <c r="G1358" t="s">
        <v>8220</v>
      </c>
      <c r="H1358" t="s">
        <v>8241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8263</v>
      </c>
      <c r="O1358">
        <f t="shared" si="105"/>
        <v>183</v>
      </c>
      <c r="P1358">
        <f t="shared" si="106"/>
        <v>71.44</v>
      </c>
      <c r="Q1358" s="10" t="s">
        <v>8310</v>
      </c>
      <c r="R1358" t="s">
        <v>8311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1357</v>
      </c>
      <c r="C1359" s="3" t="s">
        <v>5465</v>
      </c>
      <c r="D1359" s="6">
        <v>2000</v>
      </c>
      <c r="E1359" s="8">
        <v>2506</v>
      </c>
      <c r="F1359" t="s">
        <v>8215</v>
      </c>
      <c r="G1359" t="s">
        <v>8220</v>
      </c>
      <c r="H1359" t="s">
        <v>8241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8263</v>
      </c>
      <c r="O1359">
        <f t="shared" si="105"/>
        <v>125</v>
      </c>
      <c r="P1359">
        <f t="shared" si="106"/>
        <v>38.549999999999997</v>
      </c>
      <c r="Q1359" s="10" t="s">
        <v>8310</v>
      </c>
      <c r="R1359" t="s">
        <v>8311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1358</v>
      </c>
      <c r="C1360" s="3" t="s">
        <v>5466</v>
      </c>
      <c r="D1360" s="6">
        <v>3000</v>
      </c>
      <c r="E1360" s="8">
        <v>3350</v>
      </c>
      <c r="F1360" t="s">
        <v>8215</v>
      </c>
      <c r="G1360" t="s">
        <v>8220</v>
      </c>
      <c r="H1360" t="s">
        <v>8241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8263</v>
      </c>
      <c r="O1360">
        <f t="shared" si="105"/>
        <v>112</v>
      </c>
      <c r="P1360">
        <f t="shared" si="106"/>
        <v>68.37</v>
      </c>
      <c r="Q1360" s="10" t="s">
        <v>8310</v>
      </c>
      <c r="R1360" t="s">
        <v>8311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1359</v>
      </c>
      <c r="C1361" s="3" t="s">
        <v>5467</v>
      </c>
      <c r="D1361" s="6">
        <v>660</v>
      </c>
      <c r="E1361" s="8">
        <v>764</v>
      </c>
      <c r="F1361" t="s">
        <v>8215</v>
      </c>
      <c r="G1361" t="s">
        <v>8220</v>
      </c>
      <c r="H1361" t="s">
        <v>8241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8263</v>
      </c>
      <c r="O1361">
        <f t="shared" si="105"/>
        <v>116</v>
      </c>
      <c r="P1361">
        <f t="shared" si="106"/>
        <v>40.21</v>
      </c>
      <c r="Q1361" s="10" t="s">
        <v>8310</v>
      </c>
      <c r="R1361" t="s">
        <v>8311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1360</v>
      </c>
      <c r="C1362" s="3" t="s">
        <v>5468</v>
      </c>
      <c r="D1362" s="6">
        <v>1500</v>
      </c>
      <c r="E1362" s="8">
        <v>2598</v>
      </c>
      <c r="F1362" t="s">
        <v>8215</v>
      </c>
      <c r="G1362" t="s">
        <v>8220</v>
      </c>
      <c r="H1362" t="s">
        <v>8241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8263</v>
      </c>
      <c r="O1362">
        <f t="shared" si="105"/>
        <v>173</v>
      </c>
      <c r="P1362">
        <f t="shared" si="106"/>
        <v>32.07</v>
      </c>
      <c r="Q1362" s="10" t="s">
        <v>8310</v>
      </c>
      <c r="R1362" t="s">
        <v>8311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1361</v>
      </c>
      <c r="C1363" s="3" t="s">
        <v>5469</v>
      </c>
      <c r="D1363" s="6">
        <v>6000</v>
      </c>
      <c r="E1363" s="8">
        <v>7559</v>
      </c>
      <c r="F1363" t="s">
        <v>8215</v>
      </c>
      <c r="G1363" t="s">
        <v>8221</v>
      </c>
      <c r="H1363" t="s">
        <v>8242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8263</v>
      </c>
      <c r="O1363">
        <f t="shared" si="105"/>
        <v>126</v>
      </c>
      <c r="P1363">
        <f t="shared" si="106"/>
        <v>28.63</v>
      </c>
      <c r="Q1363" s="10" t="s">
        <v>8310</v>
      </c>
      <c r="R1363" t="s">
        <v>8311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1362</v>
      </c>
      <c r="C1364" s="3" t="s">
        <v>5470</v>
      </c>
      <c r="D1364" s="6">
        <v>1000</v>
      </c>
      <c r="E1364" s="8">
        <v>1091</v>
      </c>
      <c r="F1364" t="s">
        <v>8215</v>
      </c>
      <c r="G1364" t="s">
        <v>8220</v>
      </c>
      <c r="H1364" t="s">
        <v>8241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8263</v>
      </c>
      <c r="O1364">
        <f t="shared" si="105"/>
        <v>109</v>
      </c>
      <c r="P1364">
        <f t="shared" si="106"/>
        <v>43.64</v>
      </c>
      <c r="Q1364" s="10" t="s">
        <v>8310</v>
      </c>
      <c r="R1364" t="s">
        <v>8311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1363</v>
      </c>
      <c r="C1365" s="3" t="s">
        <v>5471</v>
      </c>
      <c r="D1365" s="6">
        <v>200</v>
      </c>
      <c r="E1365" s="8">
        <v>200</v>
      </c>
      <c r="F1365" t="s">
        <v>8215</v>
      </c>
      <c r="G1365" t="s">
        <v>8220</v>
      </c>
      <c r="H1365" t="s">
        <v>8241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8263</v>
      </c>
      <c r="O1365">
        <f t="shared" si="105"/>
        <v>100</v>
      </c>
      <c r="P1365">
        <f t="shared" si="106"/>
        <v>40</v>
      </c>
      <c r="Q1365" s="10" t="s">
        <v>8310</v>
      </c>
      <c r="R1365" t="s">
        <v>8311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1364</v>
      </c>
      <c r="C1366" s="3" t="s">
        <v>5472</v>
      </c>
      <c r="D1366" s="6">
        <v>42000</v>
      </c>
      <c r="E1366" s="8">
        <v>49830</v>
      </c>
      <c r="F1366" t="s">
        <v>8215</v>
      </c>
      <c r="G1366" t="s">
        <v>8228</v>
      </c>
      <c r="H1366" t="s">
        <v>8248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8265</v>
      </c>
      <c r="O1366">
        <f t="shared" si="105"/>
        <v>119</v>
      </c>
      <c r="P1366">
        <f t="shared" si="106"/>
        <v>346.04</v>
      </c>
      <c r="Q1366" s="10" t="s">
        <v>8313</v>
      </c>
      <c r="R1366" t="s">
        <v>8314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1365</v>
      </c>
      <c r="C1367" s="3" t="s">
        <v>5473</v>
      </c>
      <c r="D1367" s="6">
        <v>7500</v>
      </c>
      <c r="E1367" s="8">
        <v>7520</v>
      </c>
      <c r="F1367" t="s">
        <v>8215</v>
      </c>
      <c r="G1367" t="s">
        <v>8220</v>
      </c>
      <c r="H1367" t="s">
        <v>8241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8265</v>
      </c>
      <c r="O1367">
        <f t="shared" si="105"/>
        <v>100</v>
      </c>
      <c r="P1367">
        <f t="shared" si="106"/>
        <v>81.739999999999995</v>
      </c>
      <c r="Q1367" s="10" t="s">
        <v>8313</v>
      </c>
      <c r="R1367" t="s">
        <v>8314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1366</v>
      </c>
      <c r="C1368" s="3" t="s">
        <v>5474</v>
      </c>
      <c r="D1368" s="6">
        <v>7500</v>
      </c>
      <c r="E1368" s="8">
        <v>9486.69</v>
      </c>
      <c r="F1368" t="s">
        <v>8215</v>
      </c>
      <c r="G1368" t="s">
        <v>8220</v>
      </c>
      <c r="H1368" t="s">
        <v>8241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8265</v>
      </c>
      <c r="O1368">
        <f t="shared" si="105"/>
        <v>126</v>
      </c>
      <c r="P1368">
        <f t="shared" si="106"/>
        <v>64.540000000000006</v>
      </c>
      <c r="Q1368" s="10" t="s">
        <v>8313</v>
      </c>
      <c r="R1368" t="s">
        <v>8314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1367</v>
      </c>
      <c r="C1369" s="3" t="s">
        <v>5475</v>
      </c>
      <c r="D1369" s="6">
        <v>5000</v>
      </c>
      <c r="E1369" s="8">
        <v>5713</v>
      </c>
      <c r="F1369" t="s">
        <v>8215</v>
      </c>
      <c r="G1369" t="s">
        <v>8220</v>
      </c>
      <c r="H1369" t="s">
        <v>8241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8265</v>
      </c>
      <c r="O1369">
        <f t="shared" si="105"/>
        <v>114</v>
      </c>
      <c r="P1369">
        <f t="shared" si="106"/>
        <v>63.48</v>
      </c>
      <c r="Q1369" s="10" t="s">
        <v>8313</v>
      </c>
      <c r="R1369" t="s">
        <v>8314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1368</v>
      </c>
      <c r="C1370" s="3" t="s">
        <v>5476</v>
      </c>
      <c r="D1370" s="6">
        <v>5000</v>
      </c>
      <c r="E1370" s="8">
        <v>5535</v>
      </c>
      <c r="F1370" t="s">
        <v>8215</v>
      </c>
      <c r="G1370" t="s">
        <v>8220</v>
      </c>
      <c r="H1370" t="s">
        <v>8241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8265</v>
      </c>
      <c r="O1370">
        <f t="shared" si="105"/>
        <v>111</v>
      </c>
      <c r="P1370">
        <f t="shared" si="106"/>
        <v>63.62</v>
      </c>
      <c r="Q1370" s="10" t="s">
        <v>8313</v>
      </c>
      <c r="R1370" t="s">
        <v>8314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1369</v>
      </c>
      <c r="C1371" s="3" t="s">
        <v>5477</v>
      </c>
      <c r="D1371" s="6">
        <v>32360</v>
      </c>
      <c r="E1371" s="8">
        <v>34090.629999999997</v>
      </c>
      <c r="F1371" t="s">
        <v>8215</v>
      </c>
      <c r="G1371" t="s">
        <v>8220</v>
      </c>
      <c r="H1371" t="s">
        <v>8241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8265</v>
      </c>
      <c r="O1371">
        <f t="shared" si="105"/>
        <v>105</v>
      </c>
      <c r="P1371">
        <f t="shared" si="106"/>
        <v>83.97</v>
      </c>
      <c r="Q1371" s="10" t="s">
        <v>8313</v>
      </c>
      <c r="R1371" t="s">
        <v>8314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1370</v>
      </c>
      <c r="C1372" s="3" t="s">
        <v>5478</v>
      </c>
      <c r="D1372" s="6">
        <v>1500</v>
      </c>
      <c r="E1372" s="8">
        <v>1555</v>
      </c>
      <c r="F1372" t="s">
        <v>8215</v>
      </c>
      <c r="G1372" t="s">
        <v>8220</v>
      </c>
      <c r="H1372" t="s">
        <v>8241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8265</v>
      </c>
      <c r="O1372">
        <f t="shared" si="105"/>
        <v>104</v>
      </c>
      <c r="P1372">
        <f t="shared" si="106"/>
        <v>77.75</v>
      </c>
      <c r="Q1372" s="10" t="s">
        <v>8313</v>
      </c>
      <c r="R1372" t="s">
        <v>8314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1371</v>
      </c>
      <c r="C1373" s="3" t="s">
        <v>5479</v>
      </c>
      <c r="D1373" s="6">
        <v>6999</v>
      </c>
      <c r="E1373" s="8">
        <v>7495</v>
      </c>
      <c r="F1373" t="s">
        <v>8215</v>
      </c>
      <c r="G1373" t="s">
        <v>8220</v>
      </c>
      <c r="H1373" t="s">
        <v>8241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8265</v>
      </c>
      <c r="O1373">
        <f t="shared" si="105"/>
        <v>107</v>
      </c>
      <c r="P1373">
        <f t="shared" si="106"/>
        <v>107.07</v>
      </c>
      <c r="Q1373" s="10" t="s">
        <v>8313</v>
      </c>
      <c r="R1373" t="s">
        <v>8314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1372</v>
      </c>
      <c r="C1374" s="3" t="s">
        <v>5480</v>
      </c>
      <c r="D1374" s="6">
        <v>500</v>
      </c>
      <c r="E1374" s="8">
        <v>620</v>
      </c>
      <c r="F1374" t="s">
        <v>8215</v>
      </c>
      <c r="G1374" t="s">
        <v>8220</v>
      </c>
      <c r="H1374" t="s">
        <v>8241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8265</v>
      </c>
      <c r="O1374">
        <f t="shared" si="105"/>
        <v>124</v>
      </c>
      <c r="P1374">
        <f t="shared" si="106"/>
        <v>38.75</v>
      </c>
      <c r="Q1374" s="10" t="s">
        <v>8313</v>
      </c>
      <c r="R1374" t="s">
        <v>8314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1373</v>
      </c>
      <c r="C1375" s="3" t="s">
        <v>5481</v>
      </c>
      <c r="D1375" s="6">
        <v>10000</v>
      </c>
      <c r="E1375" s="8">
        <v>10501</v>
      </c>
      <c r="F1375" t="s">
        <v>8215</v>
      </c>
      <c r="G1375" t="s">
        <v>8220</v>
      </c>
      <c r="H1375" t="s">
        <v>8241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8265</v>
      </c>
      <c r="O1375">
        <f t="shared" si="105"/>
        <v>105</v>
      </c>
      <c r="P1375">
        <f t="shared" si="106"/>
        <v>201.94</v>
      </c>
      <c r="Q1375" s="10" t="s">
        <v>8313</v>
      </c>
      <c r="R1375" t="s">
        <v>8314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1374</v>
      </c>
      <c r="C1376" s="3" t="s">
        <v>5482</v>
      </c>
      <c r="D1376" s="6">
        <v>1500</v>
      </c>
      <c r="E1376" s="8">
        <v>2842</v>
      </c>
      <c r="F1376" t="s">
        <v>8215</v>
      </c>
      <c r="G1376" t="s">
        <v>8220</v>
      </c>
      <c r="H1376" t="s">
        <v>8241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8265</v>
      </c>
      <c r="O1376">
        <f t="shared" si="105"/>
        <v>189</v>
      </c>
      <c r="P1376">
        <f t="shared" si="106"/>
        <v>43.06</v>
      </c>
      <c r="Q1376" s="10" t="s">
        <v>8313</v>
      </c>
      <c r="R1376" t="s">
        <v>8314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1375</v>
      </c>
      <c r="C1377" s="3" t="s">
        <v>5483</v>
      </c>
      <c r="D1377" s="6">
        <v>4000</v>
      </c>
      <c r="E1377" s="8">
        <v>6853</v>
      </c>
      <c r="F1377" t="s">
        <v>8215</v>
      </c>
      <c r="G1377" t="s">
        <v>8226</v>
      </c>
      <c r="H1377" t="s">
        <v>8244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8265</v>
      </c>
      <c r="O1377">
        <f t="shared" si="105"/>
        <v>171</v>
      </c>
      <c r="P1377">
        <f t="shared" si="106"/>
        <v>62.87</v>
      </c>
      <c r="Q1377" s="10" t="s">
        <v>8313</v>
      </c>
      <c r="R1377" t="s">
        <v>8314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1376</v>
      </c>
      <c r="C1378" s="3" t="s">
        <v>5484</v>
      </c>
      <c r="D1378" s="6">
        <v>3700</v>
      </c>
      <c r="E1378" s="8">
        <v>9342</v>
      </c>
      <c r="F1378" t="s">
        <v>8215</v>
      </c>
      <c r="G1378" t="s">
        <v>8221</v>
      </c>
      <c r="H1378" t="s">
        <v>8242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8265</v>
      </c>
      <c r="O1378">
        <f t="shared" si="105"/>
        <v>252</v>
      </c>
      <c r="P1378">
        <f t="shared" si="106"/>
        <v>55.61</v>
      </c>
      <c r="Q1378" s="10" t="s">
        <v>8313</v>
      </c>
      <c r="R1378" t="s">
        <v>8314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1377</v>
      </c>
      <c r="C1379" s="3" t="s">
        <v>5485</v>
      </c>
      <c r="D1379" s="6">
        <v>1300</v>
      </c>
      <c r="E1379" s="8">
        <v>1510</v>
      </c>
      <c r="F1379" t="s">
        <v>8215</v>
      </c>
      <c r="G1379" t="s">
        <v>8220</v>
      </c>
      <c r="H1379" t="s">
        <v>8241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8265</v>
      </c>
      <c r="O1379">
        <f t="shared" si="105"/>
        <v>116</v>
      </c>
      <c r="P1379">
        <f t="shared" si="106"/>
        <v>48.71</v>
      </c>
      <c r="Q1379" s="10" t="s">
        <v>8313</v>
      </c>
      <c r="R1379" t="s">
        <v>8314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1378</v>
      </c>
      <c r="C1380" s="3" t="s">
        <v>5486</v>
      </c>
      <c r="D1380" s="6">
        <v>2000</v>
      </c>
      <c r="E1380" s="8">
        <v>4067</v>
      </c>
      <c r="F1380" t="s">
        <v>8215</v>
      </c>
      <c r="G1380" t="s">
        <v>8221</v>
      </c>
      <c r="H1380" t="s">
        <v>8242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8265</v>
      </c>
      <c r="O1380">
        <f t="shared" si="105"/>
        <v>203</v>
      </c>
      <c r="P1380">
        <f t="shared" si="106"/>
        <v>30.58</v>
      </c>
      <c r="Q1380" s="10" t="s">
        <v>8313</v>
      </c>
      <c r="R1380" t="s">
        <v>8314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1379</v>
      </c>
      <c r="C1381" s="3" t="s">
        <v>5487</v>
      </c>
      <c r="D1381" s="6">
        <v>10000</v>
      </c>
      <c r="E1381" s="8">
        <v>11160</v>
      </c>
      <c r="F1381" t="s">
        <v>8215</v>
      </c>
      <c r="G1381" t="s">
        <v>8220</v>
      </c>
      <c r="H1381" t="s">
        <v>8241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8265</v>
      </c>
      <c r="O1381">
        <f t="shared" si="105"/>
        <v>112</v>
      </c>
      <c r="P1381">
        <f t="shared" si="106"/>
        <v>73.91</v>
      </c>
      <c r="Q1381" s="10" t="s">
        <v>8313</v>
      </c>
      <c r="R1381" t="s">
        <v>8314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1380</v>
      </c>
      <c r="C1382" s="3" t="s">
        <v>5488</v>
      </c>
      <c r="D1382" s="6">
        <v>25</v>
      </c>
      <c r="E1382" s="8">
        <v>106</v>
      </c>
      <c r="F1382" t="s">
        <v>8215</v>
      </c>
      <c r="G1382" t="s">
        <v>8220</v>
      </c>
      <c r="H1382" t="s">
        <v>8241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8265</v>
      </c>
      <c r="O1382">
        <f t="shared" si="105"/>
        <v>424</v>
      </c>
      <c r="P1382">
        <f t="shared" si="106"/>
        <v>21.2</v>
      </c>
      <c r="Q1382" s="10" t="s">
        <v>8313</v>
      </c>
      <c r="R1382" t="s">
        <v>8314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1381</v>
      </c>
      <c r="C1383" s="3" t="s">
        <v>5489</v>
      </c>
      <c r="D1383" s="6">
        <v>5000</v>
      </c>
      <c r="E1383" s="8">
        <v>5355</v>
      </c>
      <c r="F1383" t="s">
        <v>8215</v>
      </c>
      <c r="G1383" t="s">
        <v>8220</v>
      </c>
      <c r="H1383" t="s">
        <v>8241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8265</v>
      </c>
      <c r="O1383">
        <f t="shared" si="105"/>
        <v>107</v>
      </c>
      <c r="P1383">
        <f t="shared" si="106"/>
        <v>73.36</v>
      </c>
      <c r="Q1383" s="10" t="s">
        <v>8313</v>
      </c>
      <c r="R1383" t="s">
        <v>8314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1382</v>
      </c>
      <c r="C1384" s="3" t="s">
        <v>5490</v>
      </c>
      <c r="D1384" s="6">
        <v>8000</v>
      </c>
      <c r="E1384" s="8">
        <v>8349</v>
      </c>
      <c r="F1384" t="s">
        <v>8215</v>
      </c>
      <c r="G1384" t="s">
        <v>8220</v>
      </c>
      <c r="H1384" t="s">
        <v>8241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8265</v>
      </c>
      <c r="O1384">
        <f t="shared" si="105"/>
        <v>104</v>
      </c>
      <c r="P1384">
        <f t="shared" si="106"/>
        <v>56.41</v>
      </c>
      <c r="Q1384" s="10" t="s">
        <v>8313</v>
      </c>
      <c r="R1384" t="s">
        <v>8314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1383</v>
      </c>
      <c r="C1385" s="3" t="s">
        <v>5491</v>
      </c>
      <c r="D1385" s="6">
        <v>2200</v>
      </c>
      <c r="E1385" s="8">
        <v>4673</v>
      </c>
      <c r="F1385" t="s">
        <v>8215</v>
      </c>
      <c r="G1385" t="s">
        <v>8225</v>
      </c>
      <c r="H1385" t="s">
        <v>8246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8265</v>
      </c>
      <c r="O1385">
        <f t="shared" si="105"/>
        <v>212</v>
      </c>
      <c r="P1385">
        <f t="shared" si="106"/>
        <v>50.25</v>
      </c>
      <c r="Q1385" s="10" t="s">
        <v>8313</v>
      </c>
      <c r="R1385" t="s">
        <v>8314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1384</v>
      </c>
      <c r="C1386" s="3" t="s">
        <v>5492</v>
      </c>
      <c r="D1386" s="6">
        <v>3500</v>
      </c>
      <c r="E1386" s="8">
        <v>4343</v>
      </c>
      <c r="F1386" t="s">
        <v>8215</v>
      </c>
      <c r="G1386" t="s">
        <v>8220</v>
      </c>
      <c r="H1386" t="s">
        <v>8241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8265</v>
      </c>
      <c r="O1386">
        <f t="shared" si="105"/>
        <v>124</v>
      </c>
      <c r="P1386">
        <f t="shared" si="106"/>
        <v>68.94</v>
      </c>
      <c r="Q1386" s="10" t="s">
        <v>8313</v>
      </c>
      <c r="R1386" t="s">
        <v>8314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1385</v>
      </c>
      <c r="C1387" s="3" t="s">
        <v>5493</v>
      </c>
      <c r="D1387" s="6">
        <v>8000</v>
      </c>
      <c r="E1387" s="8">
        <v>8832.49</v>
      </c>
      <c r="F1387" t="s">
        <v>8215</v>
      </c>
      <c r="G1387" t="s">
        <v>8232</v>
      </c>
      <c r="H1387" t="s">
        <v>8244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8265</v>
      </c>
      <c r="O1387">
        <f t="shared" si="105"/>
        <v>110</v>
      </c>
      <c r="P1387">
        <f t="shared" si="106"/>
        <v>65.91</v>
      </c>
      <c r="Q1387" s="10" t="s">
        <v>8313</v>
      </c>
      <c r="R1387" t="s">
        <v>8314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1386</v>
      </c>
      <c r="C1388" s="3" t="s">
        <v>5494</v>
      </c>
      <c r="D1388" s="6">
        <v>400</v>
      </c>
      <c r="E1388" s="8">
        <v>875</v>
      </c>
      <c r="F1388" t="s">
        <v>8215</v>
      </c>
      <c r="G1388" t="s">
        <v>8220</v>
      </c>
      <c r="H1388" t="s">
        <v>8241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8265</v>
      </c>
      <c r="O1388">
        <f t="shared" si="105"/>
        <v>219</v>
      </c>
      <c r="P1388">
        <f t="shared" si="106"/>
        <v>62.5</v>
      </c>
      <c r="Q1388" s="10" t="s">
        <v>8313</v>
      </c>
      <c r="R1388" t="s">
        <v>8314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1387</v>
      </c>
      <c r="C1389" s="3" t="s">
        <v>5495</v>
      </c>
      <c r="D1389" s="6">
        <v>4000</v>
      </c>
      <c r="E1389" s="8">
        <v>5465</v>
      </c>
      <c r="F1389" t="s">
        <v>8215</v>
      </c>
      <c r="G1389" t="s">
        <v>8220</v>
      </c>
      <c r="H1389" t="s">
        <v>8241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8265</v>
      </c>
      <c r="O1389">
        <f t="shared" si="105"/>
        <v>137</v>
      </c>
      <c r="P1389">
        <f t="shared" si="106"/>
        <v>70.06</v>
      </c>
      <c r="Q1389" s="10" t="s">
        <v>8313</v>
      </c>
      <c r="R1389" t="s">
        <v>8314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1388</v>
      </c>
      <c r="C1390" s="3" t="s">
        <v>5496</v>
      </c>
      <c r="D1390" s="6">
        <v>5000</v>
      </c>
      <c r="E1390" s="8">
        <v>6740.37</v>
      </c>
      <c r="F1390" t="s">
        <v>8215</v>
      </c>
      <c r="G1390" t="s">
        <v>8220</v>
      </c>
      <c r="H1390" t="s">
        <v>8241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8265</v>
      </c>
      <c r="O1390">
        <f t="shared" si="105"/>
        <v>135</v>
      </c>
      <c r="P1390">
        <f t="shared" si="106"/>
        <v>60.18</v>
      </c>
      <c r="Q1390" s="10" t="s">
        <v>8313</v>
      </c>
      <c r="R1390" t="s">
        <v>8314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1389</v>
      </c>
      <c r="C1391" s="3" t="s">
        <v>5497</v>
      </c>
      <c r="D1391" s="6">
        <v>500</v>
      </c>
      <c r="E1391" s="8">
        <v>727</v>
      </c>
      <c r="F1391" t="s">
        <v>8215</v>
      </c>
      <c r="G1391" t="s">
        <v>8221</v>
      </c>
      <c r="H1391" t="s">
        <v>8242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8265</v>
      </c>
      <c r="O1391">
        <f t="shared" si="105"/>
        <v>145</v>
      </c>
      <c r="P1391">
        <f t="shared" si="106"/>
        <v>21.38</v>
      </c>
      <c r="Q1391" s="10" t="s">
        <v>8313</v>
      </c>
      <c r="R1391" t="s">
        <v>8314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1390</v>
      </c>
      <c r="C1392" s="3" t="s">
        <v>5498</v>
      </c>
      <c r="D1392" s="6">
        <v>2800</v>
      </c>
      <c r="E1392" s="8">
        <v>3055</v>
      </c>
      <c r="F1392" t="s">
        <v>8215</v>
      </c>
      <c r="G1392" t="s">
        <v>8220</v>
      </c>
      <c r="H1392" t="s">
        <v>8241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8265</v>
      </c>
      <c r="O1392">
        <f t="shared" si="105"/>
        <v>109</v>
      </c>
      <c r="P1392">
        <f t="shared" si="106"/>
        <v>160.79</v>
      </c>
      <c r="Q1392" s="10" t="s">
        <v>8313</v>
      </c>
      <c r="R1392" t="s">
        <v>8314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1391</v>
      </c>
      <c r="C1393" s="3" t="s">
        <v>5499</v>
      </c>
      <c r="D1393" s="6">
        <v>500</v>
      </c>
      <c r="E1393" s="8">
        <v>551</v>
      </c>
      <c r="F1393" t="s">
        <v>8215</v>
      </c>
      <c r="G1393" t="s">
        <v>8220</v>
      </c>
      <c r="H1393" t="s">
        <v>8241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8265</v>
      </c>
      <c r="O1393">
        <f t="shared" si="105"/>
        <v>110</v>
      </c>
      <c r="P1393">
        <f t="shared" si="106"/>
        <v>42.38</v>
      </c>
      <c r="Q1393" s="10" t="s">
        <v>8313</v>
      </c>
      <c r="R1393" t="s">
        <v>8314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1392</v>
      </c>
      <c r="C1394" s="3" t="s">
        <v>5500</v>
      </c>
      <c r="D1394" s="6">
        <v>2500</v>
      </c>
      <c r="E1394" s="8">
        <v>2841</v>
      </c>
      <c r="F1394" t="s">
        <v>8215</v>
      </c>
      <c r="G1394" t="s">
        <v>8220</v>
      </c>
      <c r="H1394" t="s">
        <v>8241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8265</v>
      </c>
      <c r="O1394">
        <f t="shared" si="105"/>
        <v>114</v>
      </c>
      <c r="P1394">
        <f t="shared" si="106"/>
        <v>27.32</v>
      </c>
      <c r="Q1394" s="10" t="s">
        <v>8313</v>
      </c>
      <c r="R1394" t="s">
        <v>8314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1393</v>
      </c>
      <c r="C1395" s="3" t="s">
        <v>5501</v>
      </c>
      <c r="D1395" s="6">
        <v>10000</v>
      </c>
      <c r="E1395" s="8">
        <v>10235</v>
      </c>
      <c r="F1395" t="s">
        <v>8215</v>
      </c>
      <c r="G1395" t="s">
        <v>8220</v>
      </c>
      <c r="H1395" t="s">
        <v>8241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8265</v>
      </c>
      <c r="O1395">
        <f t="shared" si="105"/>
        <v>102</v>
      </c>
      <c r="P1395">
        <f t="shared" si="106"/>
        <v>196.83</v>
      </c>
      <c r="Q1395" s="10" t="s">
        <v>8313</v>
      </c>
      <c r="R1395" t="s">
        <v>8314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1394</v>
      </c>
      <c r="C1396" s="3" t="s">
        <v>5502</v>
      </c>
      <c r="D1396" s="6">
        <v>750</v>
      </c>
      <c r="E1396" s="8">
        <v>916</v>
      </c>
      <c r="F1396" t="s">
        <v>8215</v>
      </c>
      <c r="G1396" t="s">
        <v>8220</v>
      </c>
      <c r="H1396" t="s">
        <v>8241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8265</v>
      </c>
      <c r="O1396">
        <f t="shared" si="105"/>
        <v>122</v>
      </c>
      <c r="P1396">
        <f t="shared" si="106"/>
        <v>53.88</v>
      </c>
      <c r="Q1396" s="10" t="s">
        <v>8313</v>
      </c>
      <c r="R1396" t="s">
        <v>8314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1395</v>
      </c>
      <c r="C1397" s="3" t="s">
        <v>5503</v>
      </c>
      <c r="D1397" s="6">
        <v>3500</v>
      </c>
      <c r="E1397" s="8">
        <v>3916</v>
      </c>
      <c r="F1397" t="s">
        <v>8215</v>
      </c>
      <c r="G1397" t="s">
        <v>8220</v>
      </c>
      <c r="H1397" t="s">
        <v>8241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8265</v>
      </c>
      <c r="O1397">
        <f t="shared" si="105"/>
        <v>112</v>
      </c>
      <c r="P1397">
        <f t="shared" si="106"/>
        <v>47.76</v>
      </c>
      <c r="Q1397" s="10" t="s">
        <v>8313</v>
      </c>
      <c r="R1397" t="s">
        <v>8314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1396</v>
      </c>
      <c r="C1398" s="3" t="s">
        <v>5504</v>
      </c>
      <c r="D1398" s="6">
        <v>6000</v>
      </c>
      <c r="E1398" s="8">
        <v>6438</v>
      </c>
      <c r="F1398" t="s">
        <v>8215</v>
      </c>
      <c r="G1398" t="s">
        <v>8220</v>
      </c>
      <c r="H1398" t="s">
        <v>8241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8265</v>
      </c>
      <c r="O1398">
        <f t="shared" si="105"/>
        <v>107</v>
      </c>
      <c r="P1398">
        <f t="shared" si="106"/>
        <v>88.19</v>
      </c>
      <c r="Q1398" s="10" t="s">
        <v>8313</v>
      </c>
      <c r="R1398" t="s">
        <v>8314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1397</v>
      </c>
      <c r="C1399" s="3" t="s">
        <v>5505</v>
      </c>
      <c r="D1399" s="6">
        <v>10000</v>
      </c>
      <c r="E1399" s="8">
        <v>11385</v>
      </c>
      <c r="F1399" t="s">
        <v>8215</v>
      </c>
      <c r="G1399" t="s">
        <v>8220</v>
      </c>
      <c r="H1399" t="s">
        <v>8241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8265</v>
      </c>
      <c r="O1399">
        <f t="shared" si="105"/>
        <v>114</v>
      </c>
      <c r="P1399">
        <f t="shared" si="106"/>
        <v>72.06</v>
      </c>
      <c r="Q1399" s="10" t="s">
        <v>8313</v>
      </c>
      <c r="R1399" t="s">
        <v>8314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1398</v>
      </c>
      <c r="C1400" s="3" t="s">
        <v>5506</v>
      </c>
      <c r="D1400" s="6">
        <v>4400</v>
      </c>
      <c r="E1400" s="8">
        <v>4826</v>
      </c>
      <c r="F1400" t="s">
        <v>8215</v>
      </c>
      <c r="G1400" t="s">
        <v>8220</v>
      </c>
      <c r="H1400" t="s">
        <v>8241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8265</v>
      </c>
      <c r="O1400">
        <f t="shared" si="105"/>
        <v>110</v>
      </c>
      <c r="P1400">
        <f t="shared" si="106"/>
        <v>74.25</v>
      </c>
      <c r="Q1400" s="10" t="s">
        <v>8313</v>
      </c>
      <c r="R1400" t="s">
        <v>8314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1399</v>
      </c>
      <c r="C1401" s="3" t="s">
        <v>5507</v>
      </c>
      <c r="D1401" s="6">
        <v>9000</v>
      </c>
      <c r="E1401" s="8">
        <v>11353</v>
      </c>
      <c r="F1401" t="s">
        <v>8215</v>
      </c>
      <c r="G1401" t="s">
        <v>8220</v>
      </c>
      <c r="H1401" t="s">
        <v>8241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8265</v>
      </c>
      <c r="O1401">
        <f t="shared" si="105"/>
        <v>126</v>
      </c>
      <c r="P1401">
        <f t="shared" si="106"/>
        <v>61.7</v>
      </c>
      <c r="Q1401" s="10" t="s">
        <v>8313</v>
      </c>
      <c r="R1401" t="s">
        <v>8314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1400</v>
      </c>
      <c r="C1402" s="3" t="s">
        <v>5508</v>
      </c>
      <c r="D1402" s="6">
        <v>350</v>
      </c>
      <c r="E1402" s="8">
        <v>586</v>
      </c>
      <c r="F1402" t="s">
        <v>8215</v>
      </c>
      <c r="G1402" t="s">
        <v>8221</v>
      </c>
      <c r="H1402" t="s">
        <v>8242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8265</v>
      </c>
      <c r="O1402">
        <f t="shared" si="105"/>
        <v>167</v>
      </c>
      <c r="P1402">
        <f t="shared" si="106"/>
        <v>17.239999999999998</v>
      </c>
      <c r="Q1402" s="10" t="s">
        <v>8313</v>
      </c>
      <c r="R1402" t="s">
        <v>8314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1401</v>
      </c>
      <c r="C1403" s="3" t="s">
        <v>5509</v>
      </c>
      <c r="D1403" s="6">
        <v>2500</v>
      </c>
      <c r="E1403" s="8">
        <v>12413</v>
      </c>
      <c r="F1403" t="s">
        <v>8215</v>
      </c>
      <c r="G1403" t="s">
        <v>8220</v>
      </c>
      <c r="H1403" t="s">
        <v>8241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8265</v>
      </c>
      <c r="O1403">
        <f t="shared" si="105"/>
        <v>497</v>
      </c>
      <c r="P1403">
        <f t="shared" si="106"/>
        <v>51.72</v>
      </c>
      <c r="Q1403" s="10" t="s">
        <v>8313</v>
      </c>
      <c r="R1403" t="s">
        <v>8314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1402</v>
      </c>
      <c r="C1404" s="3" t="s">
        <v>5510</v>
      </c>
      <c r="D1404" s="6">
        <v>2500</v>
      </c>
      <c r="E1404" s="8">
        <v>2729</v>
      </c>
      <c r="F1404" t="s">
        <v>8215</v>
      </c>
      <c r="G1404" t="s">
        <v>8221</v>
      </c>
      <c r="H1404" t="s">
        <v>8242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8265</v>
      </c>
      <c r="O1404">
        <f t="shared" si="105"/>
        <v>109</v>
      </c>
      <c r="P1404">
        <f t="shared" si="106"/>
        <v>24.15</v>
      </c>
      <c r="Q1404" s="10" t="s">
        <v>8313</v>
      </c>
      <c r="R1404" t="s">
        <v>8314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1403</v>
      </c>
      <c r="C1405" s="3" t="s">
        <v>5511</v>
      </c>
      <c r="D1405" s="6">
        <v>4000</v>
      </c>
      <c r="E1405" s="8">
        <v>4103</v>
      </c>
      <c r="F1405" t="s">
        <v>8215</v>
      </c>
      <c r="G1405" t="s">
        <v>8220</v>
      </c>
      <c r="H1405" t="s">
        <v>8241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8265</v>
      </c>
      <c r="O1405">
        <f t="shared" si="105"/>
        <v>103</v>
      </c>
      <c r="P1405">
        <f t="shared" si="106"/>
        <v>62.17</v>
      </c>
      <c r="Q1405" s="10" t="s">
        <v>8313</v>
      </c>
      <c r="R1405" t="s">
        <v>8314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1404</v>
      </c>
      <c r="C1406" s="3" t="s">
        <v>5512</v>
      </c>
      <c r="D1406" s="6">
        <v>14500</v>
      </c>
      <c r="E1406" s="8">
        <v>241</v>
      </c>
      <c r="F1406" t="s">
        <v>8217</v>
      </c>
      <c r="G1406" t="s">
        <v>8221</v>
      </c>
      <c r="H1406" t="s">
        <v>8242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8276</v>
      </c>
      <c r="O1406">
        <f t="shared" si="105"/>
        <v>2</v>
      </c>
      <c r="P1406">
        <f t="shared" si="106"/>
        <v>48.2</v>
      </c>
      <c r="Q1406" s="10" t="s">
        <v>8310</v>
      </c>
      <c r="R1406" t="s">
        <v>8329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1405</v>
      </c>
      <c r="C1407" s="3" t="s">
        <v>5513</v>
      </c>
      <c r="D1407" s="6">
        <v>25000</v>
      </c>
      <c r="E1407" s="8">
        <v>105</v>
      </c>
      <c r="F1407" t="s">
        <v>8217</v>
      </c>
      <c r="G1407" t="s">
        <v>8220</v>
      </c>
      <c r="H1407" t="s">
        <v>8241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8276</v>
      </c>
      <c r="O1407">
        <f t="shared" si="105"/>
        <v>0</v>
      </c>
      <c r="P1407">
        <f t="shared" si="106"/>
        <v>6.18</v>
      </c>
      <c r="Q1407" s="10" t="s">
        <v>8310</v>
      </c>
      <c r="R1407" t="s">
        <v>8329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1406</v>
      </c>
      <c r="C1408" s="3" t="s">
        <v>5514</v>
      </c>
      <c r="D1408" s="6">
        <v>12000</v>
      </c>
      <c r="E1408" s="8">
        <v>15</v>
      </c>
      <c r="F1408" t="s">
        <v>8217</v>
      </c>
      <c r="G1408" t="s">
        <v>8233</v>
      </c>
      <c r="H1408" t="s">
        <v>8244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8276</v>
      </c>
      <c r="O1408">
        <f t="shared" si="105"/>
        <v>0</v>
      </c>
      <c r="P1408">
        <f t="shared" si="106"/>
        <v>5</v>
      </c>
      <c r="Q1408" s="10" t="s">
        <v>8310</v>
      </c>
      <c r="R1408" t="s">
        <v>8329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1407</v>
      </c>
      <c r="C1409" s="3" t="s">
        <v>5515</v>
      </c>
      <c r="D1409" s="6">
        <v>3000</v>
      </c>
      <c r="E1409" s="8">
        <v>15</v>
      </c>
      <c r="F1409" t="s">
        <v>8217</v>
      </c>
      <c r="G1409" t="s">
        <v>8220</v>
      </c>
      <c r="H1409" t="s">
        <v>8241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8276</v>
      </c>
      <c r="O1409">
        <f t="shared" si="105"/>
        <v>1</v>
      </c>
      <c r="P1409">
        <f t="shared" si="106"/>
        <v>7.5</v>
      </c>
      <c r="Q1409" s="10" t="s">
        <v>8310</v>
      </c>
      <c r="R1409" t="s">
        <v>8329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1408</v>
      </c>
      <c r="C1410" s="3" t="s">
        <v>5516</v>
      </c>
      <c r="D1410" s="6">
        <v>1000</v>
      </c>
      <c r="E1410" s="8">
        <v>72</v>
      </c>
      <c r="F1410" t="s">
        <v>8217</v>
      </c>
      <c r="G1410" t="s">
        <v>8221</v>
      </c>
      <c r="H1410" t="s">
        <v>8242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8276</v>
      </c>
      <c r="O1410">
        <f t="shared" ref="O1410:O1473" si="110">ROUND(E1410/D1410*100,0)</f>
        <v>7</v>
      </c>
      <c r="P1410">
        <f t="shared" si="106"/>
        <v>12</v>
      </c>
      <c r="Q1410" s="10" t="s">
        <v>8310</v>
      </c>
      <c r="R1410" t="s">
        <v>8329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1409</v>
      </c>
      <c r="C1411" s="3" t="s">
        <v>5517</v>
      </c>
      <c r="D1411" s="6">
        <v>4000</v>
      </c>
      <c r="E1411" s="8">
        <v>0</v>
      </c>
      <c r="F1411" t="s">
        <v>8217</v>
      </c>
      <c r="G1411" t="s">
        <v>8220</v>
      </c>
      <c r="H1411" t="s">
        <v>8241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8276</v>
      </c>
      <c r="O1411">
        <f t="shared" si="110"/>
        <v>0</v>
      </c>
      <c r="P1411">
        <f t="shared" ref="P1411:P1474" si="111">IFERROR(ROUND(E1411/L1411,2),0)</f>
        <v>0</v>
      </c>
      <c r="Q1411" s="10" t="s">
        <v>8310</v>
      </c>
      <c r="R1411" t="s">
        <v>8329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1410</v>
      </c>
      <c r="C1412" s="3" t="s">
        <v>5518</v>
      </c>
      <c r="D1412" s="6">
        <v>6000</v>
      </c>
      <c r="E1412" s="8">
        <v>1</v>
      </c>
      <c r="F1412" t="s">
        <v>8217</v>
      </c>
      <c r="G1412" t="s">
        <v>8233</v>
      </c>
      <c r="H1412" t="s">
        <v>8244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8276</v>
      </c>
      <c r="O1412">
        <f t="shared" si="110"/>
        <v>0</v>
      </c>
      <c r="P1412">
        <f t="shared" si="111"/>
        <v>1</v>
      </c>
      <c r="Q1412" s="10" t="s">
        <v>8310</v>
      </c>
      <c r="R1412" t="s">
        <v>8329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1411</v>
      </c>
      <c r="C1413" s="3" t="s">
        <v>5519</v>
      </c>
      <c r="D1413" s="6">
        <v>3000</v>
      </c>
      <c r="E1413" s="8">
        <v>7</v>
      </c>
      <c r="F1413" t="s">
        <v>8217</v>
      </c>
      <c r="G1413" t="s">
        <v>8221</v>
      </c>
      <c r="H1413" t="s">
        <v>8242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8276</v>
      </c>
      <c r="O1413">
        <f t="shared" si="110"/>
        <v>0</v>
      </c>
      <c r="P1413">
        <f t="shared" si="111"/>
        <v>2.33</v>
      </c>
      <c r="Q1413" s="10" t="s">
        <v>8310</v>
      </c>
      <c r="R1413" t="s">
        <v>8329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1412</v>
      </c>
      <c r="C1414" s="3" t="s">
        <v>5520</v>
      </c>
      <c r="D1414" s="6">
        <v>7000</v>
      </c>
      <c r="E1414" s="8">
        <v>320</v>
      </c>
      <c r="F1414" t="s">
        <v>8217</v>
      </c>
      <c r="G1414" t="s">
        <v>8220</v>
      </c>
      <c r="H1414" t="s">
        <v>8241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8276</v>
      </c>
      <c r="O1414">
        <f t="shared" si="110"/>
        <v>5</v>
      </c>
      <c r="P1414">
        <f t="shared" si="111"/>
        <v>24.62</v>
      </c>
      <c r="Q1414" s="10" t="s">
        <v>8310</v>
      </c>
      <c r="R1414" t="s">
        <v>8329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1413</v>
      </c>
      <c r="C1415" s="3" t="s">
        <v>5521</v>
      </c>
      <c r="D1415" s="6">
        <v>2000</v>
      </c>
      <c r="E1415" s="8">
        <v>100</v>
      </c>
      <c r="F1415" t="s">
        <v>8217</v>
      </c>
      <c r="G1415" t="s">
        <v>8233</v>
      </c>
      <c r="H1415" t="s">
        <v>8244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8276</v>
      </c>
      <c r="O1415">
        <f t="shared" si="110"/>
        <v>5</v>
      </c>
      <c r="P1415">
        <f t="shared" si="111"/>
        <v>100</v>
      </c>
      <c r="Q1415" s="10" t="s">
        <v>8310</v>
      </c>
      <c r="R1415" t="s">
        <v>8329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1414</v>
      </c>
      <c r="C1416" s="3" t="s">
        <v>5522</v>
      </c>
      <c r="D1416" s="6">
        <v>500</v>
      </c>
      <c r="E1416" s="8">
        <v>1</v>
      </c>
      <c r="F1416" t="s">
        <v>8217</v>
      </c>
      <c r="G1416" t="s">
        <v>8220</v>
      </c>
      <c r="H1416" t="s">
        <v>8241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8276</v>
      </c>
      <c r="O1416">
        <f t="shared" si="110"/>
        <v>0</v>
      </c>
      <c r="P1416">
        <f t="shared" si="111"/>
        <v>1</v>
      </c>
      <c r="Q1416" s="10" t="s">
        <v>8310</v>
      </c>
      <c r="R1416" t="s">
        <v>8329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1415</v>
      </c>
      <c r="C1417" s="3" t="s">
        <v>5523</v>
      </c>
      <c r="D1417" s="6">
        <v>4400</v>
      </c>
      <c r="E1417" s="8">
        <v>800</v>
      </c>
      <c r="F1417" t="s">
        <v>8217</v>
      </c>
      <c r="G1417" t="s">
        <v>8220</v>
      </c>
      <c r="H1417" t="s">
        <v>8241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8276</v>
      </c>
      <c r="O1417">
        <f t="shared" si="110"/>
        <v>18</v>
      </c>
      <c r="P1417">
        <f t="shared" si="111"/>
        <v>88.89</v>
      </c>
      <c r="Q1417" s="10" t="s">
        <v>8310</v>
      </c>
      <c r="R1417" t="s">
        <v>8329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1416</v>
      </c>
      <c r="C1418" s="3" t="s">
        <v>5524</v>
      </c>
      <c r="D1418" s="6">
        <v>50000</v>
      </c>
      <c r="E1418" s="8">
        <v>0</v>
      </c>
      <c r="F1418" t="s">
        <v>8217</v>
      </c>
      <c r="G1418" t="s">
        <v>8220</v>
      </c>
      <c r="H1418" t="s">
        <v>8241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8276</v>
      </c>
      <c r="O1418">
        <f t="shared" si="110"/>
        <v>0</v>
      </c>
      <c r="P1418">
        <f t="shared" si="111"/>
        <v>0</v>
      </c>
      <c r="Q1418" s="10" t="s">
        <v>8310</v>
      </c>
      <c r="R1418" t="s">
        <v>8329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1417</v>
      </c>
      <c r="C1419" s="3" t="s">
        <v>5525</v>
      </c>
      <c r="D1419" s="6">
        <v>4500</v>
      </c>
      <c r="E1419" s="8">
        <v>55</v>
      </c>
      <c r="F1419" t="s">
        <v>8217</v>
      </c>
      <c r="G1419" t="s">
        <v>8220</v>
      </c>
      <c r="H1419" t="s">
        <v>8241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8276</v>
      </c>
      <c r="O1419">
        <f t="shared" si="110"/>
        <v>1</v>
      </c>
      <c r="P1419">
        <f t="shared" si="111"/>
        <v>27.5</v>
      </c>
      <c r="Q1419" s="10" t="s">
        <v>8310</v>
      </c>
      <c r="R1419" t="s">
        <v>8329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1418</v>
      </c>
      <c r="C1420" s="3" t="s">
        <v>5526</v>
      </c>
      <c r="D1420" s="6">
        <v>3000</v>
      </c>
      <c r="E1420" s="8">
        <v>6</v>
      </c>
      <c r="F1420" t="s">
        <v>8217</v>
      </c>
      <c r="G1420" t="s">
        <v>8223</v>
      </c>
      <c r="H1420" t="s">
        <v>8244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8276</v>
      </c>
      <c r="O1420">
        <f t="shared" si="110"/>
        <v>0</v>
      </c>
      <c r="P1420">
        <f t="shared" si="111"/>
        <v>6</v>
      </c>
      <c r="Q1420" s="10" t="s">
        <v>8310</v>
      </c>
      <c r="R1420" t="s">
        <v>8329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1419</v>
      </c>
      <c r="C1421" s="3" t="s">
        <v>5527</v>
      </c>
      <c r="D1421" s="6">
        <v>6300</v>
      </c>
      <c r="E1421" s="8">
        <v>445</v>
      </c>
      <c r="F1421" t="s">
        <v>8217</v>
      </c>
      <c r="G1421" t="s">
        <v>8220</v>
      </c>
      <c r="H1421" t="s">
        <v>8241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8276</v>
      </c>
      <c r="O1421">
        <f t="shared" si="110"/>
        <v>7</v>
      </c>
      <c r="P1421">
        <f t="shared" si="111"/>
        <v>44.5</v>
      </c>
      <c r="Q1421" s="10" t="s">
        <v>8310</v>
      </c>
      <c r="R1421" t="s">
        <v>8329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1420</v>
      </c>
      <c r="C1422" s="3" t="s">
        <v>5528</v>
      </c>
      <c r="D1422" s="6">
        <v>110</v>
      </c>
      <c r="E1422" s="8">
        <v>3</v>
      </c>
      <c r="F1422" t="s">
        <v>8217</v>
      </c>
      <c r="G1422" t="s">
        <v>8220</v>
      </c>
      <c r="H1422" t="s">
        <v>8241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8276</v>
      </c>
      <c r="O1422">
        <f t="shared" si="110"/>
        <v>3</v>
      </c>
      <c r="P1422">
        <f t="shared" si="111"/>
        <v>1</v>
      </c>
      <c r="Q1422" s="10" t="s">
        <v>8310</v>
      </c>
      <c r="R1422" t="s">
        <v>8329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1421</v>
      </c>
      <c r="C1423" s="3" t="s">
        <v>5529</v>
      </c>
      <c r="D1423" s="6">
        <v>200000</v>
      </c>
      <c r="E1423" s="8">
        <v>200</v>
      </c>
      <c r="F1423" t="s">
        <v>8217</v>
      </c>
      <c r="G1423" t="s">
        <v>8231</v>
      </c>
      <c r="H1423" t="s">
        <v>8250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8276</v>
      </c>
      <c r="O1423">
        <f t="shared" si="110"/>
        <v>0</v>
      </c>
      <c r="P1423">
        <f t="shared" si="111"/>
        <v>100</v>
      </c>
      <c r="Q1423" s="10" t="s">
        <v>8310</v>
      </c>
      <c r="R1423" t="s">
        <v>8329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1422</v>
      </c>
      <c r="C1424" s="3" t="s">
        <v>5530</v>
      </c>
      <c r="D1424" s="6">
        <v>25000</v>
      </c>
      <c r="E1424" s="8">
        <v>26</v>
      </c>
      <c r="F1424" t="s">
        <v>8217</v>
      </c>
      <c r="G1424" t="s">
        <v>8224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8276</v>
      </c>
      <c r="O1424">
        <f t="shared" si="110"/>
        <v>0</v>
      </c>
      <c r="P1424">
        <f t="shared" si="111"/>
        <v>13</v>
      </c>
      <c r="Q1424" s="10" t="s">
        <v>8310</v>
      </c>
      <c r="R1424" t="s">
        <v>8329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1423</v>
      </c>
      <c r="C1425" s="3" t="s">
        <v>5531</v>
      </c>
      <c r="D1425" s="6">
        <v>30000</v>
      </c>
      <c r="E1425" s="8">
        <v>100</v>
      </c>
      <c r="F1425" t="s">
        <v>8217</v>
      </c>
      <c r="G1425" t="s">
        <v>8222</v>
      </c>
      <c r="H1425" t="s">
        <v>8243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8276</v>
      </c>
      <c r="O1425">
        <f t="shared" si="110"/>
        <v>0</v>
      </c>
      <c r="P1425">
        <f t="shared" si="111"/>
        <v>100</v>
      </c>
      <c r="Q1425" s="10" t="s">
        <v>8310</v>
      </c>
      <c r="R1425" t="s">
        <v>8329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1424</v>
      </c>
      <c r="C1426" s="3" t="s">
        <v>5532</v>
      </c>
      <c r="D1426" s="6">
        <v>7500</v>
      </c>
      <c r="E1426" s="8">
        <v>1527</v>
      </c>
      <c r="F1426" t="s">
        <v>8217</v>
      </c>
      <c r="G1426" t="s">
        <v>8220</v>
      </c>
      <c r="H1426" t="s">
        <v>8241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8276</v>
      </c>
      <c r="O1426">
        <f t="shared" si="110"/>
        <v>20</v>
      </c>
      <c r="P1426">
        <f t="shared" si="111"/>
        <v>109.07</v>
      </c>
      <c r="Q1426" s="10" t="s">
        <v>8310</v>
      </c>
      <c r="R1426" t="s">
        <v>8329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1425</v>
      </c>
      <c r="C1427" s="3" t="s">
        <v>5533</v>
      </c>
      <c r="D1427" s="6">
        <v>13000</v>
      </c>
      <c r="E1427" s="8">
        <v>0</v>
      </c>
      <c r="F1427" t="s">
        <v>8217</v>
      </c>
      <c r="G1427" t="s">
        <v>8220</v>
      </c>
      <c r="H1427" t="s">
        <v>8241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8276</v>
      </c>
      <c r="O1427">
        <f t="shared" si="110"/>
        <v>0</v>
      </c>
      <c r="P1427">
        <f t="shared" si="111"/>
        <v>0</v>
      </c>
      <c r="Q1427" s="10" t="s">
        <v>8310</v>
      </c>
      <c r="R1427" t="s">
        <v>8329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1426</v>
      </c>
      <c r="C1428" s="3" t="s">
        <v>5534</v>
      </c>
      <c r="D1428" s="6">
        <v>1000</v>
      </c>
      <c r="E1428" s="8">
        <v>0</v>
      </c>
      <c r="F1428" t="s">
        <v>8217</v>
      </c>
      <c r="G1428" t="s">
        <v>8232</v>
      </c>
      <c r="H1428" t="s">
        <v>8244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8276</v>
      </c>
      <c r="O1428">
        <f t="shared" si="110"/>
        <v>0</v>
      </c>
      <c r="P1428">
        <f t="shared" si="111"/>
        <v>0</v>
      </c>
      <c r="Q1428" s="10" t="s">
        <v>8310</v>
      </c>
      <c r="R1428" t="s">
        <v>8329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1427</v>
      </c>
      <c r="C1429" s="3" t="s">
        <v>5535</v>
      </c>
      <c r="D1429" s="6">
        <v>5000</v>
      </c>
      <c r="E1429" s="8">
        <v>419</v>
      </c>
      <c r="F1429" t="s">
        <v>8217</v>
      </c>
      <c r="G1429" t="s">
        <v>8232</v>
      </c>
      <c r="H1429" t="s">
        <v>8244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8276</v>
      </c>
      <c r="O1429">
        <f t="shared" si="110"/>
        <v>8</v>
      </c>
      <c r="P1429">
        <f t="shared" si="111"/>
        <v>104.75</v>
      </c>
      <c r="Q1429" s="10" t="s">
        <v>8310</v>
      </c>
      <c r="R1429" t="s">
        <v>8329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1428</v>
      </c>
      <c r="C1430" s="3" t="s">
        <v>5536</v>
      </c>
      <c r="D1430" s="6">
        <v>1000</v>
      </c>
      <c r="E1430" s="8">
        <v>45</v>
      </c>
      <c r="F1430" t="s">
        <v>8217</v>
      </c>
      <c r="G1430" t="s">
        <v>8223</v>
      </c>
      <c r="H1430" t="s">
        <v>8244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8276</v>
      </c>
      <c r="O1430">
        <f t="shared" si="110"/>
        <v>5</v>
      </c>
      <c r="P1430">
        <f t="shared" si="111"/>
        <v>15</v>
      </c>
      <c r="Q1430" s="10" t="s">
        <v>8310</v>
      </c>
      <c r="R1430" t="s">
        <v>8329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1429</v>
      </c>
      <c r="C1431" s="3" t="s">
        <v>5537</v>
      </c>
      <c r="D1431" s="6">
        <v>10000</v>
      </c>
      <c r="E1431" s="8">
        <v>0</v>
      </c>
      <c r="F1431" t="s">
        <v>8217</v>
      </c>
      <c r="G1431" t="s">
        <v>8220</v>
      </c>
      <c r="H1431" t="s">
        <v>8241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8276</v>
      </c>
      <c r="O1431">
        <f t="shared" si="110"/>
        <v>0</v>
      </c>
      <c r="P1431">
        <f t="shared" si="111"/>
        <v>0</v>
      </c>
      <c r="Q1431" s="10" t="s">
        <v>8310</v>
      </c>
      <c r="R1431" t="s">
        <v>8329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1430</v>
      </c>
      <c r="C1432" s="3" t="s">
        <v>5538</v>
      </c>
      <c r="D1432" s="6">
        <v>5000</v>
      </c>
      <c r="E1432" s="8">
        <v>403</v>
      </c>
      <c r="F1432" t="s">
        <v>8217</v>
      </c>
      <c r="G1432" t="s">
        <v>8220</v>
      </c>
      <c r="H1432" t="s">
        <v>8241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8276</v>
      </c>
      <c r="O1432">
        <f t="shared" si="110"/>
        <v>8</v>
      </c>
      <c r="P1432">
        <f t="shared" si="111"/>
        <v>80.599999999999994</v>
      </c>
      <c r="Q1432" s="10" t="s">
        <v>8310</v>
      </c>
      <c r="R1432" t="s">
        <v>8329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1431</v>
      </c>
      <c r="C1433" s="3" t="s">
        <v>5539</v>
      </c>
      <c r="D1433" s="6">
        <v>17000</v>
      </c>
      <c r="E1433" s="8">
        <v>5431</v>
      </c>
      <c r="F1433" t="s">
        <v>8217</v>
      </c>
      <c r="G1433" t="s">
        <v>8220</v>
      </c>
      <c r="H1433" t="s">
        <v>8241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8276</v>
      </c>
      <c r="O1433">
        <f t="shared" si="110"/>
        <v>32</v>
      </c>
      <c r="P1433">
        <f t="shared" si="111"/>
        <v>115.55</v>
      </c>
      <c r="Q1433" s="10" t="s">
        <v>8310</v>
      </c>
      <c r="R1433" t="s">
        <v>8329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1432</v>
      </c>
      <c r="C1434" s="3" t="s">
        <v>5540</v>
      </c>
      <c r="D1434" s="6">
        <v>40000</v>
      </c>
      <c r="E1434" s="8">
        <v>0</v>
      </c>
      <c r="F1434" t="s">
        <v>8217</v>
      </c>
      <c r="G1434" t="s">
        <v>8220</v>
      </c>
      <c r="H1434" t="s">
        <v>8241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8276</v>
      </c>
      <c r="O1434">
        <f t="shared" si="110"/>
        <v>0</v>
      </c>
      <c r="P1434">
        <f t="shared" si="111"/>
        <v>0</v>
      </c>
      <c r="Q1434" s="10" t="s">
        <v>8310</v>
      </c>
      <c r="R1434" t="s">
        <v>8329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1433</v>
      </c>
      <c r="C1435" s="3" t="s">
        <v>5541</v>
      </c>
      <c r="D1435" s="6">
        <v>12000</v>
      </c>
      <c r="E1435" s="8">
        <v>805</v>
      </c>
      <c r="F1435" t="s">
        <v>8217</v>
      </c>
      <c r="G1435" t="s">
        <v>8233</v>
      </c>
      <c r="H1435" t="s">
        <v>8244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8276</v>
      </c>
      <c r="O1435">
        <f t="shared" si="110"/>
        <v>7</v>
      </c>
      <c r="P1435">
        <f t="shared" si="111"/>
        <v>80.5</v>
      </c>
      <c r="Q1435" s="10" t="s">
        <v>8310</v>
      </c>
      <c r="R1435" t="s">
        <v>8329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1434</v>
      </c>
      <c r="C1436" s="3" t="s">
        <v>5542</v>
      </c>
      <c r="D1436" s="6">
        <v>82000</v>
      </c>
      <c r="E1436" s="8">
        <v>8190</v>
      </c>
      <c r="F1436" t="s">
        <v>8217</v>
      </c>
      <c r="G1436" t="s">
        <v>8228</v>
      </c>
      <c r="H1436" t="s">
        <v>8248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8276</v>
      </c>
      <c r="O1436">
        <f t="shared" si="110"/>
        <v>10</v>
      </c>
      <c r="P1436">
        <f t="shared" si="111"/>
        <v>744.55</v>
      </c>
      <c r="Q1436" s="10" t="s">
        <v>8310</v>
      </c>
      <c r="R1436" t="s">
        <v>8329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1435</v>
      </c>
      <c r="C1437" s="3" t="s">
        <v>5543</v>
      </c>
      <c r="D1437" s="6">
        <v>15000</v>
      </c>
      <c r="E1437" s="8">
        <v>15</v>
      </c>
      <c r="F1437" t="s">
        <v>8217</v>
      </c>
      <c r="G1437" t="s">
        <v>8233</v>
      </c>
      <c r="H1437" t="s">
        <v>8244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8276</v>
      </c>
      <c r="O1437">
        <f t="shared" si="110"/>
        <v>0</v>
      </c>
      <c r="P1437">
        <f t="shared" si="111"/>
        <v>7.5</v>
      </c>
      <c r="Q1437" s="10" t="s">
        <v>8310</v>
      </c>
      <c r="R1437" t="s">
        <v>8329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1436</v>
      </c>
      <c r="C1438" s="3" t="s">
        <v>5544</v>
      </c>
      <c r="D1438" s="6">
        <v>10000</v>
      </c>
      <c r="E1438" s="8">
        <v>77</v>
      </c>
      <c r="F1438" t="s">
        <v>8217</v>
      </c>
      <c r="G1438" t="s">
        <v>8232</v>
      </c>
      <c r="H1438" t="s">
        <v>8244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8276</v>
      </c>
      <c r="O1438">
        <f t="shared" si="110"/>
        <v>1</v>
      </c>
      <c r="P1438">
        <f t="shared" si="111"/>
        <v>38.5</v>
      </c>
      <c r="Q1438" s="10" t="s">
        <v>8310</v>
      </c>
      <c r="R1438" t="s">
        <v>8329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1437</v>
      </c>
      <c r="C1439" s="3" t="s">
        <v>5545</v>
      </c>
      <c r="D1439" s="6">
        <v>3000</v>
      </c>
      <c r="E1439" s="8">
        <v>807</v>
      </c>
      <c r="F1439" t="s">
        <v>8217</v>
      </c>
      <c r="G1439" t="s">
        <v>8220</v>
      </c>
      <c r="H1439" t="s">
        <v>8241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8276</v>
      </c>
      <c r="O1439">
        <f t="shared" si="110"/>
        <v>27</v>
      </c>
      <c r="P1439">
        <f t="shared" si="111"/>
        <v>36.68</v>
      </c>
      <c r="Q1439" s="10" t="s">
        <v>8310</v>
      </c>
      <c r="R1439" t="s">
        <v>8329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1438</v>
      </c>
      <c r="C1440" s="3" t="s">
        <v>5546</v>
      </c>
      <c r="D1440" s="6">
        <v>20000</v>
      </c>
      <c r="E1440" s="8">
        <v>600</v>
      </c>
      <c r="F1440" t="s">
        <v>8217</v>
      </c>
      <c r="G1440" t="s">
        <v>8228</v>
      </c>
      <c r="H1440" t="s">
        <v>8248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8276</v>
      </c>
      <c r="O1440">
        <f t="shared" si="110"/>
        <v>3</v>
      </c>
      <c r="P1440">
        <f t="shared" si="111"/>
        <v>75</v>
      </c>
      <c r="Q1440" s="10" t="s">
        <v>8310</v>
      </c>
      <c r="R1440" t="s">
        <v>8329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1439</v>
      </c>
      <c r="C1441" s="3" t="s">
        <v>5547</v>
      </c>
      <c r="D1441" s="6">
        <v>2725</v>
      </c>
      <c r="E1441" s="8">
        <v>180</v>
      </c>
      <c r="F1441" t="s">
        <v>8217</v>
      </c>
      <c r="G1441" t="s">
        <v>8225</v>
      </c>
      <c r="H1441" t="s">
        <v>8246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8276</v>
      </c>
      <c r="O1441">
        <f t="shared" si="110"/>
        <v>7</v>
      </c>
      <c r="P1441">
        <f t="shared" si="111"/>
        <v>30</v>
      </c>
      <c r="Q1441" s="10" t="s">
        <v>8310</v>
      </c>
      <c r="R1441" t="s">
        <v>8329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1440</v>
      </c>
      <c r="C1442" s="3" t="s">
        <v>5548</v>
      </c>
      <c r="D1442" s="6">
        <v>13000</v>
      </c>
      <c r="E1442" s="8">
        <v>1</v>
      </c>
      <c r="F1442" t="s">
        <v>8217</v>
      </c>
      <c r="G1442" t="s">
        <v>8233</v>
      </c>
      <c r="H1442" t="s">
        <v>8244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8276</v>
      </c>
      <c r="O1442">
        <f t="shared" si="110"/>
        <v>0</v>
      </c>
      <c r="P1442">
        <f t="shared" si="111"/>
        <v>1</v>
      </c>
      <c r="Q1442" s="10" t="s">
        <v>8310</v>
      </c>
      <c r="R1442" t="s">
        <v>8329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1441</v>
      </c>
      <c r="C1443" s="3" t="s">
        <v>5549</v>
      </c>
      <c r="D1443" s="6">
        <v>180000</v>
      </c>
      <c r="E1443" s="8">
        <v>2020</v>
      </c>
      <c r="F1443" t="s">
        <v>8217</v>
      </c>
      <c r="G1443" t="s">
        <v>8221</v>
      </c>
      <c r="H1443" t="s">
        <v>8242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8276</v>
      </c>
      <c r="O1443">
        <f t="shared" si="110"/>
        <v>1</v>
      </c>
      <c r="P1443">
        <f t="shared" si="111"/>
        <v>673.33</v>
      </c>
      <c r="Q1443" s="10" t="s">
        <v>8310</v>
      </c>
      <c r="R1443" t="s">
        <v>8329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1442</v>
      </c>
      <c r="C1444" s="3" t="s">
        <v>5550</v>
      </c>
      <c r="D1444" s="6">
        <v>1500</v>
      </c>
      <c r="E1444" s="8">
        <v>0</v>
      </c>
      <c r="F1444" t="s">
        <v>8217</v>
      </c>
      <c r="G1444" t="s">
        <v>8220</v>
      </c>
      <c r="H1444" t="s">
        <v>8241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8276</v>
      </c>
      <c r="O1444">
        <f t="shared" si="110"/>
        <v>0</v>
      </c>
      <c r="P1444">
        <f t="shared" si="111"/>
        <v>0</v>
      </c>
      <c r="Q1444" s="10" t="s">
        <v>8310</v>
      </c>
      <c r="R1444" t="s">
        <v>8329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1443</v>
      </c>
      <c r="C1445" s="3" t="s">
        <v>5551</v>
      </c>
      <c r="D1445" s="6">
        <v>13000</v>
      </c>
      <c r="E1445" s="8">
        <v>0</v>
      </c>
      <c r="F1445" t="s">
        <v>8217</v>
      </c>
      <c r="G1445" t="s">
        <v>8226</v>
      </c>
      <c r="H1445" t="s">
        <v>8244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8276</v>
      </c>
      <c r="O1445">
        <f t="shared" si="110"/>
        <v>0</v>
      </c>
      <c r="P1445">
        <f t="shared" si="111"/>
        <v>0</v>
      </c>
      <c r="Q1445" s="10" t="s">
        <v>8310</v>
      </c>
      <c r="R1445" t="s">
        <v>8329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1444</v>
      </c>
      <c r="C1446" s="3" t="s">
        <v>5552</v>
      </c>
      <c r="D1446" s="6">
        <v>4950</v>
      </c>
      <c r="E1446" s="8">
        <v>0</v>
      </c>
      <c r="F1446" t="s">
        <v>8217</v>
      </c>
      <c r="G1446" t="s">
        <v>8232</v>
      </c>
      <c r="H1446" t="s">
        <v>8244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8276</v>
      </c>
      <c r="O1446">
        <f t="shared" si="110"/>
        <v>0</v>
      </c>
      <c r="P1446">
        <f t="shared" si="111"/>
        <v>0</v>
      </c>
      <c r="Q1446" s="10" t="s">
        <v>8310</v>
      </c>
      <c r="R1446" t="s">
        <v>8329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1445</v>
      </c>
      <c r="C1447" s="3" t="s">
        <v>5553</v>
      </c>
      <c r="D1447" s="6">
        <v>130000</v>
      </c>
      <c r="E1447" s="8">
        <v>0</v>
      </c>
      <c r="F1447" t="s">
        <v>8217</v>
      </c>
      <c r="G1447" t="s">
        <v>8232</v>
      </c>
      <c r="H1447" t="s">
        <v>8244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8276</v>
      </c>
      <c r="O1447">
        <f t="shared" si="110"/>
        <v>0</v>
      </c>
      <c r="P1447">
        <f t="shared" si="111"/>
        <v>0</v>
      </c>
      <c r="Q1447" s="10" t="s">
        <v>8310</v>
      </c>
      <c r="R1447" t="s">
        <v>8329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1446</v>
      </c>
      <c r="C1448" s="3" t="s">
        <v>5554</v>
      </c>
      <c r="D1448" s="6">
        <v>900</v>
      </c>
      <c r="E1448" s="8">
        <v>0</v>
      </c>
      <c r="F1448" t="s">
        <v>8217</v>
      </c>
      <c r="G1448" t="s">
        <v>8233</v>
      </c>
      <c r="H1448" t="s">
        <v>8244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8276</v>
      </c>
      <c r="O1448">
        <f t="shared" si="110"/>
        <v>0</v>
      </c>
      <c r="P1448">
        <f t="shared" si="111"/>
        <v>0</v>
      </c>
      <c r="Q1448" s="10" t="s">
        <v>8310</v>
      </c>
      <c r="R1448" t="s">
        <v>8329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1447</v>
      </c>
      <c r="C1449" s="3" t="s">
        <v>5555</v>
      </c>
      <c r="D1449" s="6">
        <v>500000</v>
      </c>
      <c r="E1449" s="8">
        <v>75</v>
      </c>
      <c r="F1449" t="s">
        <v>8217</v>
      </c>
      <c r="G1449" t="s">
        <v>8220</v>
      </c>
      <c r="H1449" t="s">
        <v>8241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8276</v>
      </c>
      <c r="O1449">
        <f t="shared" si="110"/>
        <v>0</v>
      </c>
      <c r="P1449">
        <f t="shared" si="111"/>
        <v>25</v>
      </c>
      <c r="Q1449" s="10" t="s">
        <v>8310</v>
      </c>
      <c r="R1449" t="s">
        <v>8329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1448</v>
      </c>
      <c r="C1450" s="3" t="s">
        <v>5556</v>
      </c>
      <c r="D1450" s="6">
        <v>200000</v>
      </c>
      <c r="E1450" s="8">
        <v>0</v>
      </c>
      <c r="F1450" t="s">
        <v>8217</v>
      </c>
      <c r="G1450" t="s">
        <v>8222</v>
      </c>
      <c r="H1450" t="s">
        <v>8243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8276</v>
      </c>
      <c r="O1450">
        <f t="shared" si="110"/>
        <v>0</v>
      </c>
      <c r="P1450">
        <f t="shared" si="111"/>
        <v>0</v>
      </c>
      <c r="Q1450" s="10" t="s">
        <v>8310</v>
      </c>
      <c r="R1450" t="s">
        <v>8329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1449</v>
      </c>
      <c r="C1451" s="3" t="s">
        <v>5557</v>
      </c>
      <c r="D1451" s="6">
        <v>8888</v>
      </c>
      <c r="E1451" s="8">
        <v>0</v>
      </c>
      <c r="F1451" t="s">
        <v>8217</v>
      </c>
      <c r="G1451" t="s">
        <v>8220</v>
      </c>
      <c r="H1451" t="s">
        <v>8241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8276</v>
      </c>
      <c r="O1451">
        <f t="shared" si="110"/>
        <v>0</v>
      </c>
      <c r="P1451">
        <f t="shared" si="111"/>
        <v>0</v>
      </c>
      <c r="Q1451" s="10" t="s">
        <v>8310</v>
      </c>
      <c r="R1451" t="s">
        <v>8329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1450</v>
      </c>
      <c r="C1452" s="3" t="s">
        <v>5558</v>
      </c>
      <c r="D1452" s="6">
        <v>100000</v>
      </c>
      <c r="E1452" s="8">
        <v>1</v>
      </c>
      <c r="F1452" t="s">
        <v>8217</v>
      </c>
      <c r="G1452" t="s">
        <v>8220</v>
      </c>
      <c r="H1452" t="s">
        <v>8241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8276</v>
      </c>
      <c r="O1452">
        <f t="shared" si="110"/>
        <v>0</v>
      </c>
      <c r="P1452">
        <f t="shared" si="111"/>
        <v>1</v>
      </c>
      <c r="Q1452" s="10" t="s">
        <v>8310</v>
      </c>
      <c r="R1452" t="s">
        <v>8329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1451</v>
      </c>
      <c r="C1453" s="3" t="s">
        <v>5559</v>
      </c>
      <c r="D1453" s="6">
        <v>18950</v>
      </c>
      <c r="E1453" s="8">
        <v>2</v>
      </c>
      <c r="F1453" t="s">
        <v>8216</v>
      </c>
      <c r="G1453" t="s">
        <v>8220</v>
      </c>
      <c r="H1453" t="s">
        <v>8241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8276</v>
      </c>
      <c r="O1453">
        <f t="shared" si="110"/>
        <v>0</v>
      </c>
      <c r="P1453">
        <f t="shared" si="111"/>
        <v>1</v>
      </c>
      <c r="Q1453" s="10" t="s">
        <v>8310</v>
      </c>
      <c r="R1453" t="s">
        <v>8329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1452</v>
      </c>
      <c r="C1454" s="3" t="s">
        <v>5560</v>
      </c>
      <c r="D1454" s="6">
        <v>14000</v>
      </c>
      <c r="E1454" s="8">
        <v>0</v>
      </c>
      <c r="F1454" t="s">
        <v>8216</v>
      </c>
      <c r="G1454" t="s">
        <v>8220</v>
      </c>
      <c r="H1454" t="s">
        <v>8241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8276</v>
      </c>
      <c r="O1454">
        <f t="shared" si="110"/>
        <v>0</v>
      </c>
      <c r="P1454">
        <f t="shared" si="111"/>
        <v>0</v>
      </c>
      <c r="Q1454" s="10" t="s">
        <v>8310</v>
      </c>
      <c r="R1454" t="s">
        <v>8329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1453</v>
      </c>
      <c r="C1455" s="3" t="s">
        <v>5561</v>
      </c>
      <c r="D1455" s="6">
        <v>25000</v>
      </c>
      <c r="E1455" s="8">
        <v>0</v>
      </c>
      <c r="F1455" t="s">
        <v>8216</v>
      </c>
      <c r="G1455" t="s">
        <v>8226</v>
      </c>
      <c r="H1455" t="s">
        <v>8244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8276</v>
      </c>
      <c r="O1455">
        <f t="shared" si="110"/>
        <v>0</v>
      </c>
      <c r="P1455">
        <f t="shared" si="111"/>
        <v>0</v>
      </c>
      <c r="Q1455" s="10" t="s">
        <v>8310</v>
      </c>
      <c r="R1455" t="s">
        <v>8329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1454</v>
      </c>
      <c r="C1456" s="3" t="s">
        <v>5562</v>
      </c>
      <c r="D1456" s="6">
        <v>1750</v>
      </c>
      <c r="E1456" s="8">
        <v>15</v>
      </c>
      <c r="F1456" t="s">
        <v>8216</v>
      </c>
      <c r="G1456" t="s">
        <v>8223</v>
      </c>
      <c r="H1456" t="s">
        <v>8244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8276</v>
      </c>
      <c r="O1456">
        <f t="shared" si="110"/>
        <v>1</v>
      </c>
      <c r="P1456">
        <f t="shared" si="111"/>
        <v>15</v>
      </c>
      <c r="Q1456" s="10" t="s">
        <v>8310</v>
      </c>
      <c r="R1456" t="s">
        <v>8329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1455</v>
      </c>
      <c r="C1457" s="3" t="s">
        <v>5563</v>
      </c>
      <c r="D1457" s="6">
        <v>15000</v>
      </c>
      <c r="E1457" s="8">
        <v>1575</v>
      </c>
      <c r="F1457" t="s">
        <v>8216</v>
      </c>
      <c r="G1457" t="s">
        <v>8220</v>
      </c>
      <c r="H1457" t="s">
        <v>8241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8276</v>
      </c>
      <c r="O1457">
        <f t="shared" si="110"/>
        <v>11</v>
      </c>
      <c r="P1457">
        <f t="shared" si="111"/>
        <v>225</v>
      </c>
      <c r="Q1457" s="10" t="s">
        <v>8310</v>
      </c>
      <c r="R1457" t="s">
        <v>8329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1456</v>
      </c>
      <c r="C1458" s="3" t="s">
        <v>5564</v>
      </c>
      <c r="D1458" s="6">
        <v>5000</v>
      </c>
      <c r="E1458" s="8">
        <v>145</v>
      </c>
      <c r="F1458" t="s">
        <v>8216</v>
      </c>
      <c r="G1458" t="s">
        <v>8233</v>
      </c>
      <c r="H1458" t="s">
        <v>8244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8276</v>
      </c>
      <c r="O1458">
        <f t="shared" si="110"/>
        <v>3</v>
      </c>
      <c r="P1458">
        <f t="shared" si="111"/>
        <v>48.33</v>
      </c>
      <c r="Q1458" s="10" t="s">
        <v>8310</v>
      </c>
      <c r="R1458" t="s">
        <v>8329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1457</v>
      </c>
      <c r="C1459" s="3" t="s">
        <v>5565</v>
      </c>
      <c r="D1459" s="6">
        <v>6000</v>
      </c>
      <c r="E1459" s="8">
        <v>0</v>
      </c>
      <c r="F1459" t="s">
        <v>8216</v>
      </c>
      <c r="G1459" t="s">
        <v>8220</v>
      </c>
      <c r="H1459" t="s">
        <v>8241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8276</v>
      </c>
      <c r="O1459">
        <f t="shared" si="110"/>
        <v>0</v>
      </c>
      <c r="P1459">
        <f t="shared" si="111"/>
        <v>0</v>
      </c>
      <c r="Q1459" s="10" t="s">
        <v>8310</v>
      </c>
      <c r="R1459" t="s">
        <v>8329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1458</v>
      </c>
      <c r="C1460" s="3" t="s">
        <v>5566</v>
      </c>
      <c r="D1460" s="6">
        <v>5000</v>
      </c>
      <c r="E1460" s="8">
        <v>0</v>
      </c>
      <c r="F1460" t="s">
        <v>8216</v>
      </c>
      <c r="G1460" t="s">
        <v>8220</v>
      </c>
      <c r="H1460" t="s">
        <v>8241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8276</v>
      </c>
      <c r="O1460">
        <f t="shared" si="110"/>
        <v>0</v>
      </c>
      <c r="P1460">
        <f t="shared" si="111"/>
        <v>0</v>
      </c>
      <c r="Q1460" s="10" t="s">
        <v>8310</v>
      </c>
      <c r="R1460" t="s">
        <v>8329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1459</v>
      </c>
      <c r="C1461" s="3" t="s">
        <v>5567</v>
      </c>
      <c r="D1461" s="6">
        <v>37000</v>
      </c>
      <c r="E1461" s="8">
        <v>0</v>
      </c>
      <c r="F1461" t="s">
        <v>8216</v>
      </c>
      <c r="G1461" t="s">
        <v>8228</v>
      </c>
      <c r="H1461" t="s">
        <v>8248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8276</v>
      </c>
      <c r="O1461">
        <f t="shared" si="110"/>
        <v>0</v>
      </c>
      <c r="P1461">
        <f t="shared" si="111"/>
        <v>0</v>
      </c>
      <c r="Q1461" s="10" t="s">
        <v>8310</v>
      </c>
      <c r="R1461" t="s">
        <v>8329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1460</v>
      </c>
      <c r="C1462" s="3" t="s">
        <v>5568</v>
      </c>
      <c r="D1462" s="6">
        <v>25000000</v>
      </c>
      <c r="E1462" s="8">
        <v>0</v>
      </c>
      <c r="F1462" t="s">
        <v>8216</v>
      </c>
      <c r="G1462" t="s">
        <v>8220</v>
      </c>
      <c r="H1462" t="s">
        <v>8241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8276</v>
      </c>
      <c r="O1462">
        <f t="shared" si="110"/>
        <v>0</v>
      </c>
      <c r="P1462">
        <f t="shared" si="111"/>
        <v>0</v>
      </c>
      <c r="Q1462" s="10" t="s">
        <v>8310</v>
      </c>
      <c r="R1462" t="s">
        <v>8329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1461</v>
      </c>
      <c r="C1463" s="3" t="s">
        <v>5569</v>
      </c>
      <c r="D1463" s="6">
        <v>15000</v>
      </c>
      <c r="E1463" s="8">
        <v>15186.69</v>
      </c>
      <c r="F1463" t="s">
        <v>8215</v>
      </c>
      <c r="G1463" t="s">
        <v>8220</v>
      </c>
      <c r="H1463" t="s">
        <v>8241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8277</v>
      </c>
      <c r="O1463">
        <f t="shared" si="110"/>
        <v>101</v>
      </c>
      <c r="P1463">
        <f t="shared" si="111"/>
        <v>44.67</v>
      </c>
      <c r="Q1463" s="10" t="s">
        <v>8310</v>
      </c>
      <c r="R1463" t="s">
        <v>8330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1462</v>
      </c>
      <c r="C1464" s="3" t="s">
        <v>5570</v>
      </c>
      <c r="D1464" s="6">
        <v>4000</v>
      </c>
      <c r="E1464" s="8">
        <v>4340.7</v>
      </c>
      <c r="F1464" t="s">
        <v>8215</v>
      </c>
      <c r="G1464" t="s">
        <v>8220</v>
      </c>
      <c r="H1464" t="s">
        <v>8241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8277</v>
      </c>
      <c r="O1464">
        <f t="shared" si="110"/>
        <v>109</v>
      </c>
      <c r="P1464">
        <f t="shared" si="111"/>
        <v>28.94</v>
      </c>
      <c r="Q1464" s="10" t="s">
        <v>8310</v>
      </c>
      <c r="R1464" t="s">
        <v>8330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1463</v>
      </c>
      <c r="C1465" s="3" t="s">
        <v>5571</v>
      </c>
      <c r="D1465" s="6">
        <v>600</v>
      </c>
      <c r="E1465" s="8">
        <v>886</v>
      </c>
      <c r="F1465" t="s">
        <v>8215</v>
      </c>
      <c r="G1465" t="s">
        <v>8220</v>
      </c>
      <c r="H1465" t="s">
        <v>8241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8277</v>
      </c>
      <c r="O1465">
        <f t="shared" si="110"/>
        <v>148</v>
      </c>
      <c r="P1465">
        <f t="shared" si="111"/>
        <v>35.44</v>
      </c>
      <c r="Q1465" s="10" t="s">
        <v>8310</v>
      </c>
      <c r="R1465" t="s">
        <v>8330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1464</v>
      </c>
      <c r="C1466" s="3" t="s">
        <v>5572</v>
      </c>
      <c r="D1466" s="6">
        <v>5000</v>
      </c>
      <c r="E1466" s="8">
        <v>8160</v>
      </c>
      <c r="F1466" t="s">
        <v>8215</v>
      </c>
      <c r="G1466" t="s">
        <v>8220</v>
      </c>
      <c r="H1466" t="s">
        <v>8241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8277</v>
      </c>
      <c r="O1466">
        <f t="shared" si="110"/>
        <v>163</v>
      </c>
      <c r="P1466">
        <f t="shared" si="111"/>
        <v>34.869999999999997</v>
      </c>
      <c r="Q1466" s="10" t="s">
        <v>8310</v>
      </c>
      <c r="R1466" t="s">
        <v>8330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1465</v>
      </c>
      <c r="C1467" s="3" t="s">
        <v>5573</v>
      </c>
      <c r="D1467" s="6">
        <v>30000</v>
      </c>
      <c r="E1467" s="8">
        <v>136924.35</v>
      </c>
      <c r="F1467" t="s">
        <v>8215</v>
      </c>
      <c r="G1467" t="s">
        <v>8220</v>
      </c>
      <c r="H1467" t="s">
        <v>8241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8277</v>
      </c>
      <c r="O1467">
        <f t="shared" si="110"/>
        <v>456</v>
      </c>
      <c r="P1467">
        <f t="shared" si="111"/>
        <v>52.62</v>
      </c>
      <c r="Q1467" s="10" t="s">
        <v>8310</v>
      </c>
      <c r="R1467" t="s">
        <v>8330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1466</v>
      </c>
      <c r="C1468" s="3" t="s">
        <v>5574</v>
      </c>
      <c r="D1468" s="6">
        <v>16000</v>
      </c>
      <c r="E1468" s="8">
        <v>17260.37</v>
      </c>
      <c r="F1468" t="s">
        <v>8215</v>
      </c>
      <c r="G1468" t="s">
        <v>8220</v>
      </c>
      <c r="H1468" t="s">
        <v>8241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8277</v>
      </c>
      <c r="O1468">
        <f t="shared" si="110"/>
        <v>108</v>
      </c>
      <c r="P1468">
        <f t="shared" si="111"/>
        <v>69.599999999999994</v>
      </c>
      <c r="Q1468" s="10" t="s">
        <v>8310</v>
      </c>
      <c r="R1468" t="s">
        <v>8330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1467</v>
      </c>
      <c r="C1469" s="3" t="s">
        <v>5575</v>
      </c>
      <c r="D1469" s="6">
        <v>40000</v>
      </c>
      <c r="E1469" s="8">
        <v>46032</v>
      </c>
      <c r="F1469" t="s">
        <v>8215</v>
      </c>
      <c r="G1469" t="s">
        <v>8220</v>
      </c>
      <c r="H1469" t="s">
        <v>8241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8277</v>
      </c>
      <c r="O1469">
        <f t="shared" si="110"/>
        <v>115</v>
      </c>
      <c r="P1469">
        <f t="shared" si="111"/>
        <v>76.72</v>
      </c>
      <c r="Q1469" s="10" t="s">
        <v>8310</v>
      </c>
      <c r="R1469" t="s">
        <v>8330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1468</v>
      </c>
      <c r="C1470" s="3" t="s">
        <v>5576</v>
      </c>
      <c r="D1470" s="6">
        <v>9500</v>
      </c>
      <c r="E1470" s="8">
        <v>9725</v>
      </c>
      <c r="F1470" t="s">
        <v>8215</v>
      </c>
      <c r="G1470" t="s">
        <v>8220</v>
      </c>
      <c r="H1470" t="s">
        <v>8241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8277</v>
      </c>
      <c r="O1470">
        <f t="shared" si="110"/>
        <v>102</v>
      </c>
      <c r="P1470">
        <f t="shared" si="111"/>
        <v>33.19</v>
      </c>
      <c r="Q1470" s="10" t="s">
        <v>8310</v>
      </c>
      <c r="R1470" t="s">
        <v>8330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1469</v>
      </c>
      <c r="C1471" s="3" t="s">
        <v>5577</v>
      </c>
      <c r="D1471" s="6">
        <v>44250</v>
      </c>
      <c r="E1471" s="8">
        <v>47978</v>
      </c>
      <c r="F1471" t="s">
        <v>8215</v>
      </c>
      <c r="G1471" t="s">
        <v>8220</v>
      </c>
      <c r="H1471" t="s">
        <v>8241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8277</v>
      </c>
      <c r="O1471">
        <f t="shared" si="110"/>
        <v>108</v>
      </c>
      <c r="P1471">
        <f t="shared" si="111"/>
        <v>149.46</v>
      </c>
      <c r="Q1471" s="10" t="s">
        <v>8310</v>
      </c>
      <c r="R1471" t="s">
        <v>8330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1470</v>
      </c>
      <c r="C1472" s="3" t="s">
        <v>5578</v>
      </c>
      <c r="D1472" s="6">
        <v>1500</v>
      </c>
      <c r="E1472" s="8">
        <v>1877</v>
      </c>
      <c r="F1472" t="s">
        <v>8215</v>
      </c>
      <c r="G1472" t="s">
        <v>8220</v>
      </c>
      <c r="H1472" t="s">
        <v>8241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8277</v>
      </c>
      <c r="O1472">
        <f t="shared" si="110"/>
        <v>125</v>
      </c>
      <c r="P1472">
        <f t="shared" si="111"/>
        <v>23.17</v>
      </c>
      <c r="Q1472" s="10" t="s">
        <v>8310</v>
      </c>
      <c r="R1472" t="s">
        <v>8330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1471</v>
      </c>
      <c r="C1473" s="3" t="s">
        <v>5579</v>
      </c>
      <c r="D1473" s="6">
        <v>32000</v>
      </c>
      <c r="E1473" s="8">
        <v>33229</v>
      </c>
      <c r="F1473" t="s">
        <v>8215</v>
      </c>
      <c r="G1473" t="s">
        <v>8220</v>
      </c>
      <c r="H1473" t="s">
        <v>8241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8277</v>
      </c>
      <c r="O1473">
        <f t="shared" si="110"/>
        <v>104</v>
      </c>
      <c r="P1473">
        <f t="shared" si="111"/>
        <v>96.88</v>
      </c>
      <c r="Q1473" s="10" t="s">
        <v>8310</v>
      </c>
      <c r="R1473" t="s">
        <v>8330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1472</v>
      </c>
      <c r="C1474" s="3" t="s">
        <v>5580</v>
      </c>
      <c r="D1474" s="6">
        <v>25000</v>
      </c>
      <c r="E1474" s="8">
        <v>34676</v>
      </c>
      <c r="F1474" t="s">
        <v>8215</v>
      </c>
      <c r="G1474" t="s">
        <v>8220</v>
      </c>
      <c r="H1474" t="s">
        <v>8241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8277</v>
      </c>
      <c r="O1474">
        <f t="shared" ref="O1474:O1537" si="115">ROUND(E1474/D1474*100,0)</f>
        <v>139</v>
      </c>
      <c r="P1474">
        <f t="shared" si="111"/>
        <v>103.2</v>
      </c>
      <c r="Q1474" s="10" t="s">
        <v>8310</v>
      </c>
      <c r="R1474" t="s">
        <v>8330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1473</v>
      </c>
      <c r="C1475" s="3" t="s">
        <v>5581</v>
      </c>
      <c r="D1475" s="6">
        <v>1500</v>
      </c>
      <c r="E1475" s="8">
        <v>1807.74</v>
      </c>
      <c r="F1475" t="s">
        <v>8215</v>
      </c>
      <c r="G1475" t="s">
        <v>8220</v>
      </c>
      <c r="H1475" t="s">
        <v>8241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8277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8310</v>
      </c>
      <c r="R1475" t="s">
        <v>8330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1474</v>
      </c>
      <c r="C1476" s="3" t="s">
        <v>5582</v>
      </c>
      <c r="D1476" s="6">
        <v>3000</v>
      </c>
      <c r="E1476" s="8">
        <v>3368</v>
      </c>
      <c r="F1476" t="s">
        <v>8215</v>
      </c>
      <c r="G1476" t="s">
        <v>8220</v>
      </c>
      <c r="H1476" t="s">
        <v>8241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8277</v>
      </c>
      <c r="O1476">
        <f t="shared" si="115"/>
        <v>112</v>
      </c>
      <c r="P1476">
        <f t="shared" si="116"/>
        <v>44.32</v>
      </c>
      <c r="Q1476" s="10" t="s">
        <v>8310</v>
      </c>
      <c r="R1476" t="s">
        <v>8330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1475</v>
      </c>
      <c r="C1477" s="3" t="s">
        <v>5583</v>
      </c>
      <c r="D1477" s="6">
        <v>15000</v>
      </c>
      <c r="E1477" s="8">
        <v>28300.45</v>
      </c>
      <c r="F1477" t="s">
        <v>8215</v>
      </c>
      <c r="G1477" t="s">
        <v>8220</v>
      </c>
      <c r="H1477" t="s">
        <v>8241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8277</v>
      </c>
      <c r="O1477">
        <f t="shared" si="115"/>
        <v>189</v>
      </c>
      <c r="P1477">
        <f t="shared" si="116"/>
        <v>64.17</v>
      </c>
      <c r="Q1477" s="10" t="s">
        <v>8310</v>
      </c>
      <c r="R1477" t="s">
        <v>8330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1476</v>
      </c>
      <c r="C1478" s="3" t="s">
        <v>5584</v>
      </c>
      <c r="D1478" s="6">
        <v>6000</v>
      </c>
      <c r="E1478" s="8">
        <v>39693.279999999999</v>
      </c>
      <c r="F1478" t="s">
        <v>8215</v>
      </c>
      <c r="G1478" t="s">
        <v>8220</v>
      </c>
      <c r="H1478" t="s">
        <v>8241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8277</v>
      </c>
      <c r="O1478">
        <f t="shared" si="115"/>
        <v>662</v>
      </c>
      <c r="P1478">
        <f t="shared" si="116"/>
        <v>43.33</v>
      </c>
      <c r="Q1478" s="10" t="s">
        <v>8310</v>
      </c>
      <c r="R1478" t="s">
        <v>8330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1477</v>
      </c>
      <c r="C1479" s="3" t="s">
        <v>5585</v>
      </c>
      <c r="D1479" s="6">
        <v>30000</v>
      </c>
      <c r="E1479" s="8">
        <v>33393</v>
      </c>
      <c r="F1479" t="s">
        <v>8215</v>
      </c>
      <c r="G1479" t="s">
        <v>8220</v>
      </c>
      <c r="H1479" t="s">
        <v>8241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8277</v>
      </c>
      <c r="O1479">
        <f t="shared" si="115"/>
        <v>111</v>
      </c>
      <c r="P1479">
        <f t="shared" si="116"/>
        <v>90.5</v>
      </c>
      <c r="Q1479" s="10" t="s">
        <v>8310</v>
      </c>
      <c r="R1479" t="s">
        <v>8330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1478</v>
      </c>
      <c r="C1480" s="3" t="s">
        <v>5586</v>
      </c>
      <c r="D1480" s="6">
        <v>50000</v>
      </c>
      <c r="E1480" s="8">
        <v>590807.11</v>
      </c>
      <c r="F1480" t="s">
        <v>8215</v>
      </c>
      <c r="G1480" t="s">
        <v>8220</v>
      </c>
      <c r="H1480" t="s">
        <v>8241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8277</v>
      </c>
      <c r="O1480">
        <f t="shared" si="115"/>
        <v>1182</v>
      </c>
      <c r="P1480">
        <f t="shared" si="116"/>
        <v>29.19</v>
      </c>
      <c r="Q1480" s="10" t="s">
        <v>8310</v>
      </c>
      <c r="R1480" t="s">
        <v>8330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1479</v>
      </c>
      <c r="C1481" s="3" t="s">
        <v>5587</v>
      </c>
      <c r="D1481" s="6">
        <v>1600</v>
      </c>
      <c r="E1481" s="8">
        <v>2198</v>
      </c>
      <c r="F1481" t="s">
        <v>8215</v>
      </c>
      <c r="G1481" t="s">
        <v>8220</v>
      </c>
      <c r="H1481" t="s">
        <v>8241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8277</v>
      </c>
      <c r="O1481">
        <f t="shared" si="115"/>
        <v>137</v>
      </c>
      <c r="P1481">
        <f t="shared" si="116"/>
        <v>30.96</v>
      </c>
      <c r="Q1481" s="10" t="s">
        <v>8310</v>
      </c>
      <c r="R1481" t="s">
        <v>8330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1480</v>
      </c>
      <c r="C1482" s="3" t="s">
        <v>5588</v>
      </c>
      <c r="D1482" s="6">
        <v>50000</v>
      </c>
      <c r="E1482" s="8">
        <v>58520.2</v>
      </c>
      <c r="F1482" t="s">
        <v>8215</v>
      </c>
      <c r="G1482" t="s">
        <v>8220</v>
      </c>
      <c r="H1482" t="s">
        <v>8241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8277</v>
      </c>
      <c r="O1482">
        <f t="shared" si="115"/>
        <v>117</v>
      </c>
      <c r="P1482">
        <f t="shared" si="116"/>
        <v>92.16</v>
      </c>
      <c r="Q1482" s="10" t="s">
        <v>8310</v>
      </c>
      <c r="R1482" t="s">
        <v>8330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1481</v>
      </c>
      <c r="C1483" s="3" t="s">
        <v>5589</v>
      </c>
      <c r="D1483" s="6">
        <v>5000</v>
      </c>
      <c r="E1483" s="8">
        <v>105</v>
      </c>
      <c r="F1483" t="s">
        <v>8217</v>
      </c>
      <c r="G1483" t="s">
        <v>8225</v>
      </c>
      <c r="H1483" t="s">
        <v>8246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8264</v>
      </c>
      <c r="O1483">
        <f t="shared" si="115"/>
        <v>2</v>
      </c>
      <c r="P1483">
        <f t="shared" si="116"/>
        <v>17.5</v>
      </c>
      <c r="Q1483" s="10" t="s">
        <v>8310</v>
      </c>
      <c r="R1483" t="s">
        <v>8312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1482</v>
      </c>
      <c r="C1484" s="3" t="s">
        <v>5590</v>
      </c>
      <c r="D1484" s="6">
        <v>5000</v>
      </c>
      <c r="E1484" s="8">
        <v>5</v>
      </c>
      <c r="F1484" t="s">
        <v>8217</v>
      </c>
      <c r="G1484" t="s">
        <v>8220</v>
      </c>
      <c r="H1484" t="s">
        <v>8241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8264</v>
      </c>
      <c r="O1484">
        <f t="shared" si="115"/>
        <v>0</v>
      </c>
      <c r="P1484">
        <f t="shared" si="116"/>
        <v>5</v>
      </c>
      <c r="Q1484" s="10" t="s">
        <v>8310</v>
      </c>
      <c r="R1484" t="s">
        <v>8312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1483</v>
      </c>
      <c r="C1485" s="3" t="s">
        <v>5591</v>
      </c>
      <c r="D1485" s="6">
        <v>7000</v>
      </c>
      <c r="E1485" s="8">
        <v>50</v>
      </c>
      <c r="F1485" t="s">
        <v>8217</v>
      </c>
      <c r="G1485" t="s">
        <v>8220</v>
      </c>
      <c r="H1485" t="s">
        <v>8241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8264</v>
      </c>
      <c r="O1485">
        <f t="shared" si="115"/>
        <v>1</v>
      </c>
      <c r="P1485">
        <f t="shared" si="116"/>
        <v>25</v>
      </c>
      <c r="Q1485" s="10" t="s">
        <v>8310</v>
      </c>
      <c r="R1485" t="s">
        <v>8312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1484</v>
      </c>
      <c r="C1486" s="3" t="s">
        <v>5592</v>
      </c>
      <c r="D1486" s="6">
        <v>2000</v>
      </c>
      <c r="E1486" s="8">
        <v>0</v>
      </c>
      <c r="F1486" t="s">
        <v>8217</v>
      </c>
      <c r="G1486" t="s">
        <v>8220</v>
      </c>
      <c r="H1486" t="s">
        <v>8241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8264</v>
      </c>
      <c r="O1486">
        <f t="shared" si="115"/>
        <v>0</v>
      </c>
      <c r="P1486">
        <f t="shared" si="116"/>
        <v>0</v>
      </c>
      <c r="Q1486" s="10" t="s">
        <v>8310</v>
      </c>
      <c r="R1486" t="s">
        <v>8312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1485</v>
      </c>
      <c r="C1487" s="3" t="s">
        <v>5593</v>
      </c>
      <c r="D1487" s="6">
        <v>6700</v>
      </c>
      <c r="E1487" s="8">
        <v>150</v>
      </c>
      <c r="F1487" t="s">
        <v>8217</v>
      </c>
      <c r="G1487" t="s">
        <v>8220</v>
      </c>
      <c r="H1487" t="s">
        <v>8241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8264</v>
      </c>
      <c r="O1487">
        <f t="shared" si="115"/>
        <v>2</v>
      </c>
      <c r="P1487">
        <f t="shared" si="116"/>
        <v>50</v>
      </c>
      <c r="Q1487" s="10" t="s">
        <v>8310</v>
      </c>
      <c r="R1487" t="s">
        <v>8312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1486</v>
      </c>
      <c r="C1488" s="3" t="s">
        <v>5594</v>
      </c>
      <c r="D1488" s="6">
        <v>20000</v>
      </c>
      <c r="E1488" s="8">
        <v>48</v>
      </c>
      <c r="F1488" t="s">
        <v>8217</v>
      </c>
      <c r="G1488" t="s">
        <v>8220</v>
      </c>
      <c r="H1488" t="s">
        <v>8241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8264</v>
      </c>
      <c r="O1488">
        <f t="shared" si="115"/>
        <v>0</v>
      </c>
      <c r="P1488">
        <f t="shared" si="116"/>
        <v>16</v>
      </c>
      <c r="Q1488" s="10" t="s">
        <v>8310</v>
      </c>
      <c r="R1488" t="s">
        <v>8312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1487</v>
      </c>
      <c r="C1489" s="3" t="s">
        <v>5595</v>
      </c>
      <c r="D1489" s="6">
        <v>10000</v>
      </c>
      <c r="E1489" s="8">
        <v>0</v>
      </c>
      <c r="F1489" t="s">
        <v>8217</v>
      </c>
      <c r="G1489" t="s">
        <v>8220</v>
      </c>
      <c r="H1489" t="s">
        <v>8241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8264</v>
      </c>
      <c r="O1489">
        <f t="shared" si="115"/>
        <v>0</v>
      </c>
      <c r="P1489">
        <f t="shared" si="116"/>
        <v>0</v>
      </c>
      <c r="Q1489" s="10" t="s">
        <v>8310</v>
      </c>
      <c r="R1489" t="s">
        <v>8312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1488</v>
      </c>
      <c r="C1490" s="3" t="s">
        <v>5596</v>
      </c>
      <c r="D1490" s="6">
        <v>15000</v>
      </c>
      <c r="E1490" s="8">
        <v>360</v>
      </c>
      <c r="F1490" t="s">
        <v>8217</v>
      </c>
      <c r="G1490" t="s">
        <v>8222</v>
      </c>
      <c r="H1490" t="s">
        <v>8243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8264</v>
      </c>
      <c r="O1490">
        <f t="shared" si="115"/>
        <v>2</v>
      </c>
      <c r="P1490">
        <f t="shared" si="116"/>
        <v>60</v>
      </c>
      <c r="Q1490" s="10" t="s">
        <v>8310</v>
      </c>
      <c r="R1490" t="s">
        <v>8312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1489</v>
      </c>
      <c r="C1491" s="3" t="s">
        <v>5597</v>
      </c>
      <c r="D1491" s="6">
        <v>5000</v>
      </c>
      <c r="E1491" s="8">
        <v>0</v>
      </c>
      <c r="F1491" t="s">
        <v>8217</v>
      </c>
      <c r="G1491" t="s">
        <v>8220</v>
      </c>
      <c r="H1491" t="s">
        <v>8241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8264</v>
      </c>
      <c r="O1491">
        <f t="shared" si="115"/>
        <v>0</v>
      </c>
      <c r="P1491">
        <f t="shared" si="116"/>
        <v>0</v>
      </c>
      <c r="Q1491" s="10" t="s">
        <v>8310</v>
      </c>
      <c r="R1491" t="s">
        <v>8312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1490</v>
      </c>
      <c r="C1492" s="3" t="s">
        <v>5598</v>
      </c>
      <c r="D1492" s="6">
        <v>2900</v>
      </c>
      <c r="E1492" s="8">
        <v>895</v>
      </c>
      <c r="F1492" t="s">
        <v>8217</v>
      </c>
      <c r="G1492" t="s">
        <v>8220</v>
      </c>
      <c r="H1492" t="s">
        <v>8241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8264</v>
      </c>
      <c r="O1492">
        <f t="shared" si="115"/>
        <v>31</v>
      </c>
      <c r="P1492">
        <f t="shared" si="116"/>
        <v>47.11</v>
      </c>
      <c r="Q1492" s="10" t="s">
        <v>8310</v>
      </c>
      <c r="R1492" t="s">
        <v>8312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1491</v>
      </c>
      <c r="C1493" s="3" t="s">
        <v>5599</v>
      </c>
      <c r="D1493" s="6">
        <v>1200</v>
      </c>
      <c r="E1493" s="8">
        <v>100</v>
      </c>
      <c r="F1493" t="s">
        <v>8217</v>
      </c>
      <c r="G1493" t="s">
        <v>8220</v>
      </c>
      <c r="H1493" t="s">
        <v>8241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8264</v>
      </c>
      <c r="O1493">
        <f t="shared" si="115"/>
        <v>8</v>
      </c>
      <c r="P1493">
        <f t="shared" si="116"/>
        <v>100</v>
      </c>
      <c r="Q1493" s="10" t="s">
        <v>8310</v>
      </c>
      <c r="R1493" t="s">
        <v>8312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1492</v>
      </c>
      <c r="C1494" s="3" t="s">
        <v>5600</v>
      </c>
      <c r="D1494" s="6">
        <v>4000</v>
      </c>
      <c r="E1494" s="8">
        <v>30</v>
      </c>
      <c r="F1494" t="s">
        <v>8217</v>
      </c>
      <c r="G1494" t="s">
        <v>8220</v>
      </c>
      <c r="H1494" t="s">
        <v>8241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8264</v>
      </c>
      <c r="O1494">
        <f t="shared" si="115"/>
        <v>1</v>
      </c>
      <c r="P1494">
        <f t="shared" si="116"/>
        <v>15</v>
      </c>
      <c r="Q1494" s="10" t="s">
        <v>8310</v>
      </c>
      <c r="R1494" t="s">
        <v>8312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1493</v>
      </c>
      <c r="C1495" s="3" t="s">
        <v>5601</v>
      </c>
      <c r="D1495" s="6">
        <v>2400</v>
      </c>
      <c r="E1495" s="8">
        <v>0</v>
      </c>
      <c r="F1495" t="s">
        <v>8217</v>
      </c>
      <c r="G1495" t="s">
        <v>8220</v>
      </c>
      <c r="H1495" t="s">
        <v>8241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8264</v>
      </c>
      <c r="O1495">
        <f t="shared" si="115"/>
        <v>0</v>
      </c>
      <c r="P1495">
        <f t="shared" si="116"/>
        <v>0</v>
      </c>
      <c r="Q1495" s="10" t="s">
        <v>8310</v>
      </c>
      <c r="R1495" t="s">
        <v>8312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1494</v>
      </c>
      <c r="C1496" s="3" t="s">
        <v>5602</v>
      </c>
      <c r="D1496" s="6">
        <v>5000</v>
      </c>
      <c r="E1496" s="8">
        <v>445</v>
      </c>
      <c r="F1496" t="s">
        <v>8217</v>
      </c>
      <c r="G1496" t="s">
        <v>8220</v>
      </c>
      <c r="H1496" t="s">
        <v>8241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8264</v>
      </c>
      <c r="O1496">
        <f t="shared" si="115"/>
        <v>9</v>
      </c>
      <c r="P1496">
        <f t="shared" si="116"/>
        <v>40.450000000000003</v>
      </c>
      <c r="Q1496" s="10" t="s">
        <v>8310</v>
      </c>
      <c r="R1496" t="s">
        <v>8312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1495</v>
      </c>
      <c r="C1497" s="3" t="s">
        <v>5603</v>
      </c>
      <c r="D1497" s="6">
        <v>2000</v>
      </c>
      <c r="E1497" s="8">
        <v>0</v>
      </c>
      <c r="F1497" t="s">
        <v>8217</v>
      </c>
      <c r="G1497" t="s">
        <v>8220</v>
      </c>
      <c r="H1497" t="s">
        <v>8241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8264</v>
      </c>
      <c r="O1497">
        <f t="shared" si="115"/>
        <v>0</v>
      </c>
      <c r="P1497">
        <f t="shared" si="116"/>
        <v>0</v>
      </c>
      <c r="Q1497" s="10" t="s">
        <v>8310</v>
      </c>
      <c r="R1497" t="s">
        <v>8312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1496</v>
      </c>
      <c r="C1498" s="3" t="s">
        <v>5604</v>
      </c>
      <c r="D1498" s="6">
        <v>1500</v>
      </c>
      <c r="E1498" s="8">
        <v>0</v>
      </c>
      <c r="F1498" t="s">
        <v>8217</v>
      </c>
      <c r="G1498" t="s">
        <v>8220</v>
      </c>
      <c r="H1498" t="s">
        <v>8241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8264</v>
      </c>
      <c r="O1498">
        <f t="shared" si="115"/>
        <v>0</v>
      </c>
      <c r="P1498">
        <f t="shared" si="116"/>
        <v>0</v>
      </c>
      <c r="Q1498" s="10" t="s">
        <v>8310</v>
      </c>
      <c r="R1498" t="s">
        <v>8312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1497</v>
      </c>
      <c r="C1499" s="3" t="s">
        <v>5605</v>
      </c>
      <c r="D1499" s="6">
        <v>15000</v>
      </c>
      <c r="E1499" s="8">
        <v>1</v>
      </c>
      <c r="F1499" t="s">
        <v>8217</v>
      </c>
      <c r="G1499" t="s">
        <v>8220</v>
      </c>
      <c r="H1499" t="s">
        <v>8241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8264</v>
      </c>
      <c r="O1499">
        <f t="shared" si="115"/>
        <v>0</v>
      </c>
      <c r="P1499">
        <f t="shared" si="116"/>
        <v>1</v>
      </c>
      <c r="Q1499" s="10" t="s">
        <v>8310</v>
      </c>
      <c r="R1499" t="s">
        <v>8312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1498</v>
      </c>
      <c r="C1500" s="3" t="s">
        <v>5606</v>
      </c>
      <c r="D1500" s="6">
        <v>3000</v>
      </c>
      <c r="E1500" s="8">
        <v>57</v>
      </c>
      <c r="F1500" t="s">
        <v>8217</v>
      </c>
      <c r="G1500" t="s">
        <v>8220</v>
      </c>
      <c r="H1500" t="s">
        <v>8241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8264</v>
      </c>
      <c r="O1500">
        <f t="shared" si="115"/>
        <v>2</v>
      </c>
      <c r="P1500">
        <f t="shared" si="116"/>
        <v>19</v>
      </c>
      <c r="Q1500" s="10" t="s">
        <v>8310</v>
      </c>
      <c r="R1500" t="s">
        <v>8312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1499</v>
      </c>
      <c r="C1501" s="3" t="s">
        <v>5607</v>
      </c>
      <c r="D1501" s="6">
        <v>2000</v>
      </c>
      <c r="E1501" s="8">
        <v>5</v>
      </c>
      <c r="F1501" t="s">
        <v>8217</v>
      </c>
      <c r="G1501" t="s">
        <v>8220</v>
      </c>
      <c r="H1501" t="s">
        <v>8241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8264</v>
      </c>
      <c r="O1501">
        <f t="shared" si="115"/>
        <v>0</v>
      </c>
      <c r="P1501">
        <f t="shared" si="116"/>
        <v>5</v>
      </c>
      <c r="Q1501" s="10" t="s">
        <v>8310</v>
      </c>
      <c r="R1501" t="s">
        <v>8312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1500</v>
      </c>
      <c r="C1502" s="3" t="s">
        <v>5608</v>
      </c>
      <c r="D1502" s="6">
        <v>2800</v>
      </c>
      <c r="E1502" s="8">
        <v>701</v>
      </c>
      <c r="F1502" t="s">
        <v>8217</v>
      </c>
      <c r="G1502" t="s">
        <v>8220</v>
      </c>
      <c r="H1502" t="s">
        <v>8241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8264</v>
      </c>
      <c r="O1502">
        <f t="shared" si="115"/>
        <v>25</v>
      </c>
      <c r="P1502">
        <f t="shared" si="116"/>
        <v>46.73</v>
      </c>
      <c r="Q1502" s="10" t="s">
        <v>8310</v>
      </c>
      <c r="R1502" t="s">
        <v>8312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1501</v>
      </c>
      <c r="C1503" s="3" t="s">
        <v>5609</v>
      </c>
      <c r="D1503" s="6">
        <v>52000</v>
      </c>
      <c r="E1503" s="8">
        <v>86492</v>
      </c>
      <c r="F1503" t="s">
        <v>8215</v>
      </c>
      <c r="G1503" t="s">
        <v>8225</v>
      </c>
      <c r="H1503" t="s">
        <v>8246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8274</v>
      </c>
      <c r="O1503">
        <f t="shared" si="115"/>
        <v>166</v>
      </c>
      <c r="P1503">
        <f t="shared" si="116"/>
        <v>97.73</v>
      </c>
      <c r="Q1503" s="10" t="s">
        <v>8326</v>
      </c>
      <c r="R1503" t="s">
        <v>8327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1502</v>
      </c>
      <c r="C1504" s="3" t="s">
        <v>5610</v>
      </c>
      <c r="D1504" s="6">
        <v>22000</v>
      </c>
      <c r="E1504" s="8">
        <v>22318</v>
      </c>
      <c r="F1504" t="s">
        <v>8215</v>
      </c>
      <c r="G1504" t="s">
        <v>8221</v>
      </c>
      <c r="H1504" t="s">
        <v>8242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8274</v>
      </c>
      <c r="O1504">
        <f t="shared" si="115"/>
        <v>101</v>
      </c>
      <c r="P1504">
        <f t="shared" si="116"/>
        <v>67.84</v>
      </c>
      <c r="Q1504" s="10" t="s">
        <v>8326</v>
      </c>
      <c r="R1504" t="s">
        <v>8327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1503</v>
      </c>
      <c r="C1505" s="3" t="s">
        <v>5611</v>
      </c>
      <c r="D1505" s="6">
        <v>3750</v>
      </c>
      <c r="E1505" s="8">
        <v>4045.93</v>
      </c>
      <c r="F1505" t="s">
        <v>8215</v>
      </c>
      <c r="G1505" t="s">
        <v>8238</v>
      </c>
      <c r="H1505" t="s">
        <v>8244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8274</v>
      </c>
      <c r="O1505">
        <f t="shared" si="115"/>
        <v>108</v>
      </c>
      <c r="P1505">
        <f t="shared" si="116"/>
        <v>56.98</v>
      </c>
      <c r="Q1505" s="10" t="s">
        <v>8326</v>
      </c>
      <c r="R1505" t="s">
        <v>8327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1504</v>
      </c>
      <c r="C1506" s="3" t="s">
        <v>5612</v>
      </c>
      <c r="D1506" s="6">
        <v>6500</v>
      </c>
      <c r="E1506" s="8">
        <v>18066</v>
      </c>
      <c r="F1506" t="s">
        <v>8215</v>
      </c>
      <c r="G1506" t="s">
        <v>8221</v>
      </c>
      <c r="H1506" t="s">
        <v>8242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8274</v>
      </c>
      <c r="O1506">
        <f t="shared" si="115"/>
        <v>278</v>
      </c>
      <c r="P1506">
        <f t="shared" si="116"/>
        <v>67.16</v>
      </c>
      <c r="Q1506" s="10" t="s">
        <v>8326</v>
      </c>
      <c r="R1506" t="s">
        <v>8327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1505</v>
      </c>
      <c r="C1507" s="3" t="s">
        <v>5613</v>
      </c>
      <c r="D1507" s="6">
        <v>16000</v>
      </c>
      <c r="E1507" s="8">
        <v>16573</v>
      </c>
      <c r="F1507" t="s">
        <v>8215</v>
      </c>
      <c r="G1507" t="s">
        <v>8232</v>
      </c>
      <c r="H1507" t="s">
        <v>8244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8274</v>
      </c>
      <c r="O1507">
        <f t="shared" si="115"/>
        <v>104</v>
      </c>
      <c r="P1507">
        <f t="shared" si="116"/>
        <v>48.04</v>
      </c>
      <c r="Q1507" s="10" t="s">
        <v>8326</v>
      </c>
      <c r="R1507" t="s">
        <v>8327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1506</v>
      </c>
      <c r="C1508" s="3" t="s">
        <v>5614</v>
      </c>
      <c r="D1508" s="6">
        <v>1500</v>
      </c>
      <c r="E1508" s="8">
        <v>1671</v>
      </c>
      <c r="F1508" t="s">
        <v>8215</v>
      </c>
      <c r="G1508" t="s">
        <v>8221</v>
      </c>
      <c r="H1508" t="s">
        <v>8242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8274</v>
      </c>
      <c r="O1508">
        <f t="shared" si="115"/>
        <v>111</v>
      </c>
      <c r="P1508">
        <f t="shared" si="116"/>
        <v>38.86</v>
      </c>
      <c r="Q1508" s="10" t="s">
        <v>8326</v>
      </c>
      <c r="R1508" t="s">
        <v>8327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1507</v>
      </c>
      <c r="C1509" s="3" t="s">
        <v>5615</v>
      </c>
      <c r="D1509" s="6">
        <v>1200</v>
      </c>
      <c r="E1509" s="8">
        <v>2580</v>
      </c>
      <c r="F1509" t="s">
        <v>8215</v>
      </c>
      <c r="G1509" t="s">
        <v>8220</v>
      </c>
      <c r="H1509" t="s">
        <v>8241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8274</v>
      </c>
      <c r="O1509">
        <f t="shared" si="115"/>
        <v>215</v>
      </c>
      <c r="P1509">
        <f t="shared" si="116"/>
        <v>78.180000000000007</v>
      </c>
      <c r="Q1509" s="10" t="s">
        <v>8326</v>
      </c>
      <c r="R1509" t="s">
        <v>8327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1508</v>
      </c>
      <c r="C1510" s="3" t="s">
        <v>5616</v>
      </c>
      <c r="D1510" s="6">
        <v>18500</v>
      </c>
      <c r="E1510" s="8">
        <v>20491</v>
      </c>
      <c r="F1510" t="s">
        <v>8215</v>
      </c>
      <c r="G1510" t="s">
        <v>8220</v>
      </c>
      <c r="H1510" t="s">
        <v>8241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8274</v>
      </c>
      <c r="O1510">
        <f t="shared" si="115"/>
        <v>111</v>
      </c>
      <c r="P1510">
        <f t="shared" si="116"/>
        <v>97.11</v>
      </c>
      <c r="Q1510" s="10" t="s">
        <v>8326</v>
      </c>
      <c r="R1510" t="s">
        <v>8327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1509</v>
      </c>
      <c r="C1511" s="3" t="s">
        <v>5617</v>
      </c>
      <c r="D1511" s="6">
        <v>17500</v>
      </c>
      <c r="E1511" s="8">
        <v>21637.22</v>
      </c>
      <c r="F1511" t="s">
        <v>8215</v>
      </c>
      <c r="G1511" t="s">
        <v>8232</v>
      </c>
      <c r="H1511" t="s">
        <v>8244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8274</v>
      </c>
      <c r="O1511">
        <f t="shared" si="115"/>
        <v>124</v>
      </c>
      <c r="P1511">
        <f t="shared" si="116"/>
        <v>110.39</v>
      </c>
      <c r="Q1511" s="10" t="s">
        <v>8326</v>
      </c>
      <c r="R1511" t="s">
        <v>8327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1510</v>
      </c>
      <c r="C1512" s="3" t="s">
        <v>5618</v>
      </c>
      <c r="D1512" s="6">
        <v>16000</v>
      </c>
      <c r="E1512" s="8">
        <v>16165.6</v>
      </c>
      <c r="F1512" t="s">
        <v>8215</v>
      </c>
      <c r="G1512" t="s">
        <v>8221</v>
      </c>
      <c r="H1512" t="s">
        <v>8242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8274</v>
      </c>
      <c r="O1512">
        <f t="shared" si="115"/>
        <v>101</v>
      </c>
      <c r="P1512">
        <f t="shared" si="116"/>
        <v>39.92</v>
      </c>
      <c r="Q1512" s="10" t="s">
        <v>8326</v>
      </c>
      <c r="R1512" t="s">
        <v>8327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1511</v>
      </c>
      <c r="C1513" s="3" t="s">
        <v>5619</v>
      </c>
      <c r="D1513" s="6">
        <v>14000</v>
      </c>
      <c r="E1513" s="8">
        <v>15651</v>
      </c>
      <c r="F1513" t="s">
        <v>8215</v>
      </c>
      <c r="G1513" t="s">
        <v>8220</v>
      </c>
      <c r="H1513" t="s">
        <v>8241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8274</v>
      </c>
      <c r="O1513">
        <f t="shared" si="115"/>
        <v>112</v>
      </c>
      <c r="P1513">
        <f t="shared" si="116"/>
        <v>75.98</v>
      </c>
      <c r="Q1513" s="10" t="s">
        <v>8326</v>
      </c>
      <c r="R1513" t="s">
        <v>8327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1512</v>
      </c>
      <c r="C1514" s="3" t="s">
        <v>5620</v>
      </c>
      <c r="D1514" s="6">
        <v>3500</v>
      </c>
      <c r="E1514" s="8">
        <v>19557</v>
      </c>
      <c r="F1514" t="s">
        <v>8215</v>
      </c>
      <c r="G1514" t="s">
        <v>8220</v>
      </c>
      <c r="H1514" t="s">
        <v>8241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8274</v>
      </c>
      <c r="O1514">
        <f t="shared" si="115"/>
        <v>559</v>
      </c>
      <c r="P1514">
        <f t="shared" si="116"/>
        <v>58.38</v>
      </c>
      <c r="Q1514" s="10" t="s">
        <v>8326</v>
      </c>
      <c r="R1514" t="s">
        <v>8327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1513</v>
      </c>
      <c r="C1515" s="3" t="s">
        <v>5621</v>
      </c>
      <c r="D1515" s="6">
        <v>8000</v>
      </c>
      <c r="E1515" s="8">
        <v>12001.5</v>
      </c>
      <c r="F1515" t="s">
        <v>8215</v>
      </c>
      <c r="G1515" t="s">
        <v>8221</v>
      </c>
      <c r="H1515" t="s">
        <v>8242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8274</v>
      </c>
      <c r="O1515">
        <f t="shared" si="115"/>
        <v>150</v>
      </c>
      <c r="P1515">
        <f t="shared" si="116"/>
        <v>55.82</v>
      </c>
      <c r="Q1515" s="10" t="s">
        <v>8326</v>
      </c>
      <c r="R1515" t="s">
        <v>8327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1514</v>
      </c>
      <c r="C1516" s="3" t="s">
        <v>5622</v>
      </c>
      <c r="D1516" s="6">
        <v>25000</v>
      </c>
      <c r="E1516" s="8">
        <v>26619</v>
      </c>
      <c r="F1516" t="s">
        <v>8215</v>
      </c>
      <c r="G1516" t="s">
        <v>8220</v>
      </c>
      <c r="H1516" t="s">
        <v>8241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8274</v>
      </c>
      <c r="O1516">
        <f t="shared" si="115"/>
        <v>106</v>
      </c>
      <c r="P1516">
        <f t="shared" si="116"/>
        <v>151.24</v>
      </c>
      <c r="Q1516" s="10" t="s">
        <v>8326</v>
      </c>
      <c r="R1516" t="s">
        <v>8327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1515</v>
      </c>
      <c r="C1517" s="3" t="s">
        <v>5623</v>
      </c>
      <c r="D1517" s="6">
        <v>300000</v>
      </c>
      <c r="E1517" s="8">
        <v>471567</v>
      </c>
      <c r="F1517" t="s">
        <v>8215</v>
      </c>
      <c r="G1517" t="s">
        <v>8230</v>
      </c>
      <c r="H1517" t="s">
        <v>8249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8274</v>
      </c>
      <c r="O1517">
        <f t="shared" si="115"/>
        <v>157</v>
      </c>
      <c r="P1517">
        <f t="shared" si="116"/>
        <v>849.67</v>
      </c>
      <c r="Q1517" s="10" t="s">
        <v>8326</v>
      </c>
      <c r="R1517" t="s">
        <v>8327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1516</v>
      </c>
      <c r="C1518" s="3" t="s">
        <v>5624</v>
      </c>
      <c r="D1518" s="6">
        <v>17000</v>
      </c>
      <c r="E1518" s="8">
        <v>18472</v>
      </c>
      <c r="F1518" t="s">
        <v>8215</v>
      </c>
      <c r="G1518" t="s">
        <v>8220</v>
      </c>
      <c r="H1518" t="s">
        <v>8241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8274</v>
      </c>
      <c r="O1518">
        <f t="shared" si="115"/>
        <v>109</v>
      </c>
      <c r="P1518">
        <f t="shared" si="116"/>
        <v>159.24</v>
      </c>
      <c r="Q1518" s="10" t="s">
        <v>8326</v>
      </c>
      <c r="R1518" t="s">
        <v>8327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1517</v>
      </c>
      <c r="C1519" s="3" t="s">
        <v>5625</v>
      </c>
      <c r="D1519" s="6">
        <v>15000</v>
      </c>
      <c r="E1519" s="8">
        <v>24297</v>
      </c>
      <c r="F1519" t="s">
        <v>8215</v>
      </c>
      <c r="G1519" t="s">
        <v>8220</v>
      </c>
      <c r="H1519" t="s">
        <v>8241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8274</v>
      </c>
      <c r="O1519">
        <f t="shared" si="115"/>
        <v>162</v>
      </c>
      <c r="P1519">
        <f t="shared" si="116"/>
        <v>39.51</v>
      </c>
      <c r="Q1519" s="10" t="s">
        <v>8326</v>
      </c>
      <c r="R1519" t="s">
        <v>8327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1518</v>
      </c>
      <c r="C1520" s="3" t="s">
        <v>5626</v>
      </c>
      <c r="D1520" s="6">
        <v>15000</v>
      </c>
      <c r="E1520" s="8">
        <v>30805</v>
      </c>
      <c r="F1520" t="s">
        <v>8215</v>
      </c>
      <c r="G1520" t="s">
        <v>8220</v>
      </c>
      <c r="H1520" t="s">
        <v>8241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8274</v>
      </c>
      <c r="O1520">
        <f t="shared" si="115"/>
        <v>205</v>
      </c>
      <c r="P1520">
        <f t="shared" si="116"/>
        <v>130.53</v>
      </c>
      <c r="Q1520" s="10" t="s">
        <v>8326</v>
      </c>
      <c r="R1520" t="s">
        <v>8327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1519</v>
      </c>
      <c r="C1521" s="3" t="s">
        <v>5627</v>
      </c>
      <c r="D1521" s="6">
        <v>9000</v>
      </c>
      <c r="E1521" s="8">
        <v>9302.75</v>
      </c>
      <c r="F1521" t="s">
        <v>8215</v>
      </c>
      <c r="G1521" t="s">
        <v>8220</v>
      </c>
      <c r="H1521" t="s">
        <v>8241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8274</v>
      </c>
      <c r="O1521">
        <f t="shared" si="115"/>
        <v>103</v>
      </c>
      <c r="P1521">
        <f t="shared" si="116"/>
        <v>64.16</v>
      </c>
      <c r="Q1521" s="10" t="s">
        <v>8326</v>
      </c>
      <c r="R1521" t="s">
        <v>8327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1520</v>
      </c>
      <c r="C1522" s="3" t="s">
        <v>5628</v>
      </c>
      <c r="D1522" s="6">
        <v>18000</v>
      </c>
      <c r="E1522" s="8">
        <v>18625</v>
      </c>
      <c r="F1522" t="s">
        <v>8215</v>
      </c>
      <c r="G1522" t="s">
        <v>8220</v>
      </c>
      <c r="H1522" t="s">
        <v>8241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8274</v>
      </c>
      <c r="O1522">
        <f t="shared" si="115"/>
        <v>103</v>
      </c>
      <c r="P1522">
        <f t="shared" si="116"/>
        <v>111.53</v>
      </c>
      <c r="Q1522" s="10" t="s">
        <v>8326</v>
      </c>
      <c r="R1522" t="s">
        <v>8327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1521</v>
      </c>
      <c r="C1523" s="3" t="s">
        <v>5629</v>
      </c>
      <c r="D1523" s="6">
        <v>37500</v>
      </c>
      <c r="E1523" s="8">
        <v>40055</v>
      </c>
      <c r="F1523" t="s">
        <v>8215</v>
      </c>
      <c r="G1523" t="s">
        <v>8220</v>
      </c>
      <c r="H1523" t="s">
        <v>8241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8274</v>
      </c>
      <c r="O1523">
        <f t="shared" si="115"/>
        <v>107</v>
      </c>
      <c r="P1523">
        <f t="shared" si="116"/>
        <v>170.45</v>
      </c>
      <c r="Q1523" s="10" t="s">
        <v>8326</v>
      </c>
      <c r="R1523" t="s">
        <v>8327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1522</v>
      </c>
      <c r="C1524" s="3" t="s">
        <v>5630</v>
      </c>
      <c r="D1524" s="6">
        <v>43500</v>
      </c>
      <c r="E1524" s="8">
        <v>60450.1</v>
      </c>
      <c r="F1524" t="s">
        <v>8215</v>
      </c>
      <c r="G1524" t="s">
        <v>8220</v>
      </c>
      <c r="H1524" t="s">
        <v>8241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8274</v>
      </c>
      <c r="O1524">
        <f t="shared" si="115"/>
        <v>139</v>
      </c>
      <c r="P1524">
        <f t="shared" si="116"/>
        <v>133.74</v>
      </c>
      <c r="Q1524" s="10" t="s">
        <v>8326</v>
      </c>
      <c r="R1524" t="s">
        <v>8327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1523</v>
      </c>
      <c r="C1525" s="3" t="s">
        <v>5631</v>
      </c>
      <c r="D1525" s="6">
        <v>18500</v>
      </c>
      <c r="E1525" s="8">
        <v>23096</v>
      </c>
      <c r="F1525" t="s">
        <v>8215</v>
      </c>
      <c r="G1525" t="s">
        <v>8220</v>
      </c>
      <c r="H1525" t="s">
        <v>8241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8274</v>
      </c>
      <c r="O1525">
        <f t="shared" si="115"/>
        <v>125</v>
      </c>
      <c r="P1525">
        <f t="shared" si="116"/>
        <v>95.83</v>
      </c>
      <c r="Q1525" s="10" t="s">
        <v>8326</v>
      </c>
      <c r="R1525" t="s">
        <v>8327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1524</v>
      </c>
      <c r="C1526" s="3" t="s">
        <v>5632</v>
      </c>
      <c r="D1526" s="6">
        <v>3000</v>
      </c>
      <c r="E1526" s="8">
        <v>6210</v>
      </c>
      <c r="F1526" t="s">
        <v>8215</v>
      </c>
      <c r="G1526" t="s">
        <v>8231</v>
      </c>
      <c r="H1526" t="s">
        <v>8250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8274</v>
      </c>
      <c r="O1526">
        <f t="shared" si="115"/>
        <v>207</v>
      </c>
      <c r="P1526">
        <f t="shared" si="116"/>
        <v>221.79</v>
      </c>
      <c r="Q1526" s="10" t="s">
        <v>8326</v>
      </c>
      <c r="R1526" t="s">
        <v>8327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1525</v>
      </c>
      <c r="C1527" s="3" t="s">
        <v>5633</v>
      </c>
      <c r="D1527" s="6">
        <v>2600</v>
      </c>
      <c r="E1527" s="8">
        <v>4524.1499999999996</v>
      </c>
      <c r="F1527" t="s">
        <v>8215</v>
      </c>
      <c r="G1527" t="s">
        <v>8220</v>
      </c>
      <c r="H1527" t="s">
        <v>8241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8274</v>
      </c>
      <c r="O1527">
        <f t="shared" si="115"/>
        <v>174</v>
      </c>
      <c r="P1527">
        <f t="shared" si="116"/>
        <v>32.32</v>
      </c>
      <c r="Q1527" s="10" t="s">
        <v>8326</v>
      </c>
      <c r="R1527" t="s">
        <v>8327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1526</v>
      </c>
      <c r="C1528" s="3" t="s">
        <v>5634</v>
      </c>
      <c r="D1528" s="6">
        <v>23000</v>
      </c>
      <c r="E1528" s="8">
        <v>27675</v>
      </c>
      <c r="F1528" t="s">
        <v>8215</v>
      </c>
      <c r="G1528" t="s">
        <v>8220</v>
      </c>
      <c r="H1528" t="s">
        <v>8241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8274</v>
      </c>
      <c r="O1528">
        <f t="shared" si="115"/>
        <v>120</v>
      </c>
      <c r="P1528">
        <f t="shared" si="116"/>
        <v>98.84</v>
      </c>
      <c r="Q1528" s="10" t="s">
        <v>8326</v>
      </c>
      <c r="R1528" t="s">
        <v>8327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1527</v>
      </c>
      <c r="C1529" s="3" t="s">
        <v>5635</v>
      </c>
      <c r="D1529" s="6">
        <v>3500</v>
      </c>
      <c r="E1529" s="8">
        <v>3865.55</v>
      </c>
      <c r="F1529" t="s">
        <v>8215</v>
      </c>
      <c r="G1529" t="s">
        <v>8220</v>
      </c>
      <c r="H1529" t="s">
        <v>8241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8274</v>
      </c>
      <c r="O1529">
        <f t="shared" si="115"/>
        <v>110</v>
      </c>
      <c r="P1529">
        <f t="shared" si="116"/>
        <v>55.22</v>
      </c>
      <c r="Q1529" s="10" t="s">
        <v>8326</v>
      </c>
      <c r="R1529" t="s">
        <v>8327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1528</v>
      </c>
      <c r="C1530" s="3" t="s">
        <v>5636</v>
      </c>
      <c r="D1530" s="6">
        <v>3000</v>
      </c>
      <c r="E1530" s="8">
        <v>8447</v>
      </c>
      <c r="F1530" t="s">
        <v>8215</v>
      </c>
      <c r="G1530" t="s">
        <v>8220</v>
      </c>
      <c r="H1530" t="s">
        <v>8241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8274</v>
      </c>
      <c r="O1530">
        <f t="shared" si="115"/>
        <v>282</v>
      </c>
      <c r="P1530">
        <f t="shared" si="116"/>
        <v>52.79</v>
      </c>
      <c r="Q1530" s="10" t="s">
        <v>8326</v>
      </c>
      <c r="R1530" t="s">
        <v>8327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1529</v>
      </c>
      <c r="C1531" s="3" t="s">
        <v>5637</v>
      </c>
      <c r="D1531" s="6">
        <v>19000</v>
      </c>
      <c r="E1531" s="8">
        <v>19129</v>
      </c>
      <c r="F1531" t="s">
        <v>8215</v>
      </c>
      <c r="G1531" t="s">
        <v>8220</v>
      </c>
      <c r="H1531" t="s">
        <v>8241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8274</v>
      </c>
      <c r="O1531">
        <f t="shared" si="115"/>
        <v>101</v>
      </c>
      <c r="P1531">
        <f t="shared" si="116"/>
        <v>135.66999999999999</v>
      </c>
      <c r="Q1531" s="10" t="s">
        <v>8326</v>
      </c>
      <c r="R1531" t="s">
        <v>8327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1530</v>
      </c>
      <c r="C1532" s="3" t="s">
        <v>5638</v>
      </c>
      <c r="D1532" s="6">
        <v>35000</v>
      </c>
      <c r="E1532" s="8">
        <v>47189</v>
      </c>
      <c r="F1532" t="s">
        <v>8215</v>
      </c>
      <c r="G1532" t="s">
        <v>8220</v>
      </c>
      <c r="H1532" t="s">
        <v>8241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8274</v>
      </c>
      <c r="O1532">
        <f t="shared" si="115"/>
        <v>135</v>
      </c>
      <c r="P1532">
        <f t="shared" si="116"/>
        <v>53.99</v>
      </c>
      <c r="Q1532" s="10" t="s">
        <v>8326</v>
      </c>
      <c r="R1532" t="s">
        <v>8327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1531</v>
      </c>
      <c r="C1533" s="3" t="s">
        <v>5639</v>
      </c>
      <c r="D1533" s="6">
        <v>2350</v>
      </c>
      <c r="E1533" s="8">
        <v>4135</v>
      </c>
      <c r="F1533" t="s">
        <v>8215</v>
      </c>
      <c r="G1533" t="s">
        <v>8220</v>
      </c>
      <c r="H1533" t="s">
        <v>8241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8274</v>
      </c>
      <c r="O1533">
        <f t="shared" si="115"/>
        <v>176</v>
      </c>
      <c r="P1533">
        <f t="shared" si="116"/>
        <v>56.64</v>
      </c>
      <c r="Q1533" s="10" t="s">
        <v>8326</v>
      </c>
      <c r="R1533" t="s">
        <v>8327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1532</v>
      </c>
      <c r="C1534" s="3" t="s">
        <v>5640</v>
      </c>
      <c r="D1534" s="6">
        <v>5000</v>
      </c>
      <c r="E1534" s="8">
        <v>24201</v>
      </c>
      <c r="F1534" t="s">
        <v>8215</v>
      </c>
      <c r="G1534" t="s">
        <v>8222</v>
      </c>
      <c r="H1534" t="s">
        <v>8243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8274</v>
      </c>
      <c r="O1534">
        <f t="shared" si="115"/>
        <v>484</v>
      </c>
      <c r="P1534">
        <f t="shared" si="116"/>
        <v>82.32</v>
      </c>
      <c r="Q1534" s="10" t="s">
        <v>8326</v>
      </c>
      <c r="R1534" t="s">
        <v>8327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1533</v>
      </c>
      <c r="C1535" s="3" t="s">
        <v>5641</v>
      </c>
      <c r="D1535" s="6">
        <v>45000</v>
      </c>
      <c r="E1535" s="8">
        <v>65313</v>
      </c>
      <c r="F1535" t="s">
        <v>8215</v>
      </c>
      <c r="G1535" t="s">
        <v>8220</v>
      </c>
      <c r="H1535" t="s">
        <v>8241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8274</v>
      </c>
      <c r="O1535">
        <f t="shared" si="115"/>
        <v>145</v>
      </c>
      <c r="P1535">
        <f t="shared" si="116"/>
        <v>88.26</v>
      </c>
      <c r="Q1535" s="10" t="s">
        <v>8326</v>
      </c>
      <c r="R1535" t="s">
        <v>8327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1534</v>
      </c>
      <c r="C1536" s="3" t="s">
        <v>5642</v>
      </c>
      <c r="D1536" s="6">
        <v>7500</v>
      </c>
      <c r="E1536" s="8">
        <v>31330</v>
      </c>
      <c r="F1536" t="s">
        <v>8215</v>
      </c>
      <c r="G1536" t="s">
        <v>8220</v>
      </c>
      <c r="H1536" t="s">
        <v>8241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8274</v>
      </c>
      <c r="O1536">
        <f t="shared" si="115"/>
        <v>418</v>
      </c>
      <c r="P1536">
        <f t="shared" si="116"/>
        <v>84.91</v>
      </c>
      <c r="Q1536" s="10" t="s">
        <v>8326</v>
      </c>
      <c r="R1536" t="s">
        <v>8327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1535</v>
      </c>
      <c r="C1537" s="3" t="s">
        <v>5643</v>
      </c>
      <c r="D1537" s="6">
        <v>4000</v>
      </c>
      <c r="E1537" s="8">
        <v>5297</v>
      </c>
      <c r="F1537" t="s">
        <v>8215</v>
      </c>
      <c r="G1537" t="s">
        <v>8220</v>
      </c>
      <c r="H1537" t="s">
        <v>8241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8274</v>
      </c>
      <c r="O1537">
        <f t="shared" si="115"/>
        <v>132</v>
      </c>
      <c r="P1537">
        <f t="shared" si="116"/>
        <v>48.15</v>
      </c>
      <c r="Q1537" s="10" t="s">
        <v>8326</v>
      </c>
      <c r="R1537" t="s">
        <v>8327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1536</v>
      </c>
      <c r="C1538" s="3" t="s">
        <v>5644</v>
      </c>
      <c r="D1538" s="6">
        <v>12000</v>
      </c>
      <c r="E1538" s="8">
        <v>30037.01</v>
      </c>
      <c r="F1538" t="s">
        <v>8215</v>
      </c>
      <c r="G1538" t="s">
        <v>8220</v>
      </c>
      <c r="H1538" t="s">
        <v>8241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8274</v>
      </c>
      <c r="O1538">
        <f t="shared" ref="O1538:O1601" si="120">ROUND(E1538/D1538*100,0)</f>
        <v>250</v>
      </c>
      <c r="P1538">
        <f t="shared" si="116"/>
        <v>66.02</v>
      </c>
      <c r="Q1538" s="10" t="s">
        <v>8326</v>
      </c>
      <c r="R1538" t="s">
        <v>8327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1537</v>
      </c>
      <c r="C1539" s="3" t="s">
        <v>5645</v>
      </c>
      <c r="D1539" s="6">
        <v>12000</v>
      </c>
      <c r="E1539" s="8">
        <v>21588</v>
      </c>
      <c r="F1539" t="s">
        <v>8215</v>
      </c>
      <c r="G1539" t="s">
        <v>8232</v>
      </c>
      <c r="H1539" t="s">
        <v>8244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8274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8326</v>
      </c>
      <c r="R1539" t="s">
        <v>8327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1538</v>
      </c>
      <c r="C1540" s="3" t="s">
        <v>5646</v>
      </c>
      <c r="D1540" s="6">
        <v>7000</v>
      </c>
      <c r="E1540" s="8">
        <v>7184</v>
      </c>
      <c r="F1540" t="s">
        <v>8215</v>
      </c>
      <c r="G1540" t="s">
        <v>8220</v>
      </c>
      <c r="H1540" t="s">
        <v>8241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8274</v>
      </c>
      <c r="O1540">
        <f t="shared" si="120"/>
        <v>103</v>
      </c>
      <c r="P1540">
        <f t="shared" si="121"/>
        <v>156.16999999999999</v>
      </c>
      <c r="Q1540" s="10" t="s">
        <v>8326</v>
      </c>
      <c r="R1540" t="s">
        <v>8327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1539</v>
      </c>
      <c r="C1541" s="3" t="s">
        <v>5647</v>
      </c>
      <c r="D1541" s="6">
        <v>20000</v>
      </c>
      <c r="E1541" s="8">
        <v>27197.22</v>
      </c>
      <c r="F1541" t="s">
        <v>8215</v>
      </c>
      <c r="G1541" t="s">
        <v>8220</v>
      </c>
      <c r="H1541" t="s">
        <v>8241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8274</v>
      </c>
      <c r="O1541">
        <f t="shared" si="120"/>
        <v>136</v>
      </c>
      <c r="P1541">
        <f t="shared" si="121"/>
        <v>95.76</v>
      </c>
      <c r="Q1541" s="10" t="s">
        <v>8326</v>
      </c>
      <c r="R1541" t="s">
        <v>8327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1540</v>
      </c>
      <c r="C1542" s="3" t="s">
        <v>5648</v>
      </c>
      <c r="D1542" s="6">
        <v>15000</v>
      </c>
      <c r="E1542" s="8">
        <v>17680</v>
      </c>
      <c r="F1542" t="s">
        <v>8215</v>
      </c>
      <c r="G1542" t="s">
        <v>8220</v>
      </c>
      <c r="H1542" t="s">
        <v>8241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8274</v>
      </c>
      <c r="O1542">
        <f t="shared" si="120"/>
        <v>118</v>
      </c>
      <c r="P1542">
        <f t="shared" si="121"/>
        <v>180.41</v>
      </c>
      <c r="Q1542" s="10" t="s">
        <v>8326</v>
      </c>
      <c r="R1542" t="s">
        <v>8327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1541</v>
      </c>
      <c r="C1543" s="3" t="s">
        <v>5649</v>
      </c>
      <c r="D1543" s="6">
        <v>18000</v>
      </c>
      <c r="E1543" s="8">
        <v>6</v>
      </c>
      <c r="F1543" t="s">
        <v>8217</v>
      </c>
      <c r="G1543" t="s">
        <v>8220</v>
      </c>
      <c r="H1543" t="s">
        <v>8241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8278</v>
      </c>
      <c r="O1543">
        <f t="shared" si="120"/>
        <v>0</v>
      </c>
      <c r="P1543">
        <f t="shared" si="121"/>
        <v>3</v>
      </c>
      <c r="Q1543" s="10" t="s">
        <v>8326</v>
      </c>
      <c r="R1543" t="s">
        <v>8331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1542</v>
      </c>
      <c r="C1544" s="3" t="s">
        <v>5650</v>
      </c>
      <c r="D1544" s="6">
        <v>500</v>
      </c>
      <c r="E1544" s="8">
        <v>20</v>
      </c>
      <c r="F1544" t="s">
        <v>8217</v>
      </c>
      <c r="G1544" t="s">
        <v>8225</v>
      </c>
      <c r="H1544" t="s">
        <v>8246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8278</v>
      </c>
      <c r="O1544">
        <f t="shared" si="120"/>
        <v>4</v>
      </c>
      <c r="P1544">
        <f t="shared" si="121"/>
        <v>20</v>
      </c>
      <c r="Q1544" s="10" t="s">
        <v>8326</v>
      </c>
      <c r="R1544" t="s">
        <v>8331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1543</v>
      </c>
      <c r="C1545" s="3" t="s">
        <v>5651</v>
      </c>
      <c r="D1545" s="6">
        <v>2250</v>
      </c>
      <c r="E1545" s="8">
        <v>10</v>
      </c>
      <c r="F1545" t="s">
        <v>8217</v>
      </c>
      <c r="G1545" t="s">
        <v>8220</v>
      </c>
      <c r="H1545" t="s">
        <v>8241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8278</v>
      </c>
      <c r="O1545">
        <f t="shared" si="120"/>
        <v>0</v>
      </c>
      <c r="P1545">
        <f t="shared" si="121"/>
        <v>10</v>
      </c>
      <c r="Q1545" s="10" t="s">
        <v>8326</v>
      </c>
      <c r="R1545" t="s">
        <v>8331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1544</v>
      </c>
      <c r="C1546" s="3" t="s">
        <v>5652</v>
      </c>
      <c r="D1546" s="6">
        <v>1000</v>
      </c>
      <c r="E1546" s="8">
        <v>0</v>
      </c>
      <c r="F1546" t="s">
        <v>8217</v>
      </c>
      <c r="G1546" t="s">
        <v>8220</v>
      </c>
      <c r="H1546" t="s">
        <v>8241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8278</v>
      </c>
      <c r="O1546">
        <f t="shared" si="120"/>
        <v>0</v>
      </c>
      <c r="P1546">
        <f t="shared" si="121"/>
        <v>0</v>
      </c>
      <c r="Q1546" s="10" t="s">
        <v>8326</v>
      </c>
      <c r="R1546" t="s">
        <v>8331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1545</v>
      </c>
      <c r="C1547" s="3" t="s">
        <v>5653</v>
      </c>
      <c r="D1547" s="6">
        <v>3000</v>
      </c>
      <c r="E1547" s="8">
        <v>1</v>
      </c>
      <c r="F1547" t="s">
        <v>8217</v>
      </c>
      <c r="G1547" t="s">
        <v>8220</v>
      </c>
      <c r="H1547" t="s">
        <v>8241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8278</v>
      </c>
      <c r="O1547">
        <f t="shared" si="120"/>
        <v>0</v>
      </c>
      <c r="P1547">
        <f t="shared" si="121"/>
        <v>1</v>
      </c>
      <c r="Q1547" s="10" t="s">
        <v>8326</v>
      </c>
      <c r="R1547" t="s">
        <v>8331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1546</v>
      </c>
      <c r="C1548" s="3" t="s">
        <v>5654</v>
      </c>
      <c r="D1548" s="6">
        <v>1000</v>
      </c>
      <c r="E1548" s="8">
        <v>289</v>
      </c>
      <c r="F1548" t="s">
        <v>8217</v>
      </c>
      <c r="G1548" t="s">
        <v>8221</v>
      </c>
      <c r="H1548" t="s">
        <v>8242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8278</v>
      </c>
      <c r="O1548">
        <f t="shared" si="120"/>
        <v>29</v>
      </c>
      <c r="P1548">
        <f t="shared" si="121"/>
        <v>26.27</v>
      </c>
      <c r="Q1548" s="10" t="s">
        <v>8326</v>
      </c>
      <c r="R1548" t="s">
        <v>8331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1547</v>
      </c>
      <c r="C1549" s="3" t="s">
        <v>5655</v>
      </c>
      <c r="D1549" s="6">
        <v>20</v>
      </c>
      <c r="E1549" s="8">
        <v>0</v>
      </c>
      <c r="F1549" t="s">
        <v>8217</v>
      </c>
      <c r="G1549" t="s">
        <v>8220</v>
      </c>
      <c r="H1549" t="s">
        <v>8241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8278</v>
      </c>
      <c r="O1549">
        <f t="shared" si="120"/>
        <v>0</v>
      </c>
      <c r="P1549">
        <f t="shared" si="121"/>
        <v>0</v>
      </c>
      <c r="Q1549" s="10" t="s">
        <v>8326</v>
      </c>
      <c r="R1549" t="s">
        <v>8331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1548</v>
      </c>
      <c r="C1550" s="3" t="s">
        <v>5656</v>
      </c>
      <c r="D1550" s="6">
        <v>700</v>
      </c>
      <c r="E1550" s="8">
        <v>60</v>
      </c>
      <c r="F1550" t="s">
        <v>8217</v>
      </c>
      <c r="G1550" t="s">
        <v>8220</v>
      </c>
      <c r="H1550" t="s">
        <v>8241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8278</v>
      </c>
      <c r="O1550">
        <f t="shared" si="120"/>
        <v>9</v>
      </c>
      <c r="P1550">
        <f t="shared" si="121"/>
        <v>60</v>
      </c>
      <c r="Q1550" s="10" t="s">
        <v>8326</v>
      </c>
      <c r="R1550" t="s">
        <v>8331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1549</v>
      </c>
      <c r="C1551" s="3" t="s">
        <v>5657</v>
      </c>
      <c r="D1551" s="6">
        <v>500</v>
      </c>
      <c r="E1551" s="8">
        <v>170</v>
      </c>
      <c r="F1551" t="s">
        <v>8217</v>
      </c>
      <c r="G1551" t="s">
        <v>8220</v>
      </c>
      <c r="H1551" t="s">
        <v>8241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8278</v>
      </c>
      <c r="O1551">
        <f t="shared" si="120"/>
        <v>34</v>
      </c>
      <c r="P1551">
        <f t="shared" si="121"/>
        <v>28.33</v>
      </c>
      <c r="Q1551" s="10" t="s">
        <v>8326</v>
      </c>
      <c r="R1551" t="s">
        <v>8331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1550</v>
      </c>
      <c r="C1552" s="3" t="s">
        <v>5658</v>
      </c>
      <c r="D1552" s="6">
        <v>750</v>
      </c>
      <c r="E1552" s="8">
        <v>101</v>
      </c>
      <c r="F1552" t="s">
        <v>8217</v>
      </c>
      <c r="G1552" t="s">
        <v>8221</v>
      </c>
      <c r="H1552" t="s">
        <v>8242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8278</v>
      </c>
      <c r="O1552">
        <f t="shared" si="120"/>
        <v>13</v>
      </c>
      <c r="P1552">
        <f t="shared" si="121"/>
        <v>14.43</v>
      </c>
      <c r="Q1552" s="10" t="s">
        <v>8326</v>
      </c>
      <c r="R1552" t="s">
        <v>8331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1551</v>
      </c>
      <c r="C1553" s="3" t="s">
        <v>5659</v>
      </c>
      <c r="D1553" s="6">
        <v>3500</v>
      </c>
      <c r="E1553" s="8">
        <v>0</v>
      </c>
      <c r="F1553" t="s">
        <v>8217</v>
      </c>
      <c r="G1553" t="s">
        <v>8220</v>
      </c>
      <c r="H1553" t="s">
        <v>8241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8278</v>
      </c>
      <c r="O1553">
        <f t="shared" si="120"/>
        <v>0</v>
      </c>
      <c r="P1553">
        <f t="shared" si="121"/>
        <v>0</v>
      </c>
      <c r="Q1553" s="10" t="s">
        <v>8326</v>
      </c>
      <c r="R1553" t="s">
        <v>8331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1552</v>
      </c>
      <c r="C1554" s="3" t="s">
        <v>5660</v>
      </c>
      <c r="D1554" s="6">
        <v>4300</v>
      </c>
      <c r="E1554" s="8">
        <v>2115</v>
      </c>
      <c r="F1554" t="s">
        <v>8217</v>
      </c>
      <c r="G1554" t="s">
        <v>8220</v>
      </c>
      <c r="H1554" t="s">
        <v>8241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8278</v>
      </c>
      <c r="O1554">
        <f t="shared" si="120"/>
        <v>49</v>
      </c>
      <c r="P1554">
        <f t="shared" si="121"/>
        <v>132.19</v>
      </c>
      <c r="Q1554" s="10" t="s">
        <v>8326</v>
      </c>
      <c r="R1554" t="s">
        <v>8331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1553</v>
      </c>
      <c r="C1555" s="3" t="s">
        <v>5661</v>
      </c>
      <c r="D1555" s="6">
        <v>6000</v>
      </c>
      <c r="E1555" s="8">
        <v>0</v>
      </c>
      <c r="F1555" t="s">
        <v>8217</v>
      </c>
      <c r="G1555" t="s">
        <v>8220</v>
      </c>
      <c r="H1555" t="s">
        <v>8241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8278</v>
      </c>
      <c r="O1555">
        <f t="shared" si="120"/>
        <v>0</v>
      </c>
      <c r="P1555">
        <f t="shared" si="121"/>
        <v>0</v>
      </c>
      <c r="Q1555" s="10" t="s">
        <v>8326</v>
      </c>
      <c r="R1555" t="s">
        <v>8331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1554</v>
      </c>
      <c r="C1556" s="3" t="s">
        <v>5662</v>
      </c>
      <c r="D1556" s="6">
        <v>20000</v>
      </c>
      <c r="E1556" s="8">
        <v>0</v>
      </c>
      <c r="F1556" t="s">
        <v>8217</v>
      </c>
      <c r="G1556" t="s">
        <v>8222</v>
      </c>
      <c r="H1556" t="s">
        <v>8243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8278</v>
      </c>
      <c r="O1556">
        <f t="shared" si="120"/>
        <v>0</v>
      </c>
      <c r="P1556">
        <f t="shared" si="121"/>
        <v>0</v>
      </c>
      <c r="Q1556" s="10" t="s">
        <v>8326</v>
      </c>
      <c r="R1556" t="s">
        <v>8331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1555</v>
      </c>
      <c r="C1557" s="3" t="s">
        <v>5663</v>
      </c>
      <c r="D1557" s="6">
        <v>750</v>
      </c>
      <c r="E1557" s="8">
        <v>0</v>
      </c>
      <c r="F1557" t="s">
        <v>8217</v>
      </c>
      <c r="G1557" t="s">
        <v>8220</v>
      </c>
      <c r="H1557" t="s">
        <v>8241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8278</v>
      </c>
      <c r="O1557">
        <f t="shared" si="120"/>
        <v>0</v>
      </c>
      <c r="P1557">
        <f t="shared" si="121"/>
        <v>0</v>
      </c>
      <c r="Q1557" s="10" t="s">
        <v>8326</v>
      </c>
      <c r="R1557" t="s">
        <v>8331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1556</v>
      </c>
      <c r="C1558" s="3" t="s">
        <v>5664</v>
      </c>
      <c r="D1558" s="6">
        <v>1500</v>
      </c>
      <c r="E1558" s="8">
        <v>677</v>
      </c>
      <c r="F1558" t="s">
        <v>8217</v>
      </c>
      <c r="G1558" t="s">
        <v>8225</v>
      </c>
      <c r="H1558" t="s">
        <v>8246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8278</v>
      </c>
      <c r="O1558">
        <f t="shared" si="120"/>
        <v>45</v>
      </c>
      <c r="P1558">
        <f t="shared" si="121"/>
        <v>56.42</v>
      </c>
      <c r="Q1558" s="10" t="s">
        <v>8326</v>
      </c>
      <c r="R1558" t="s">
        <v>8331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1557</v>
      </c>
      <c r="C1559" s="3" t="s">
        <v>5665</v>
      </c>
      <c r="D1559" s="6">
        <v>2500</v>
      </c>
      <c r="E1559" s="8">
        <v>100</v>
      </c>
      <c r="F1559" t="s">
        <v>8217</v>
      </c>
      <c r="G1559" t="s">
        <v>8220</v>
      </c>
      <c r="H1559" t="s">
        <v>8241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8278</v>
      </c>
      <c r="O1559">
        <f t="shared" si="120"/>
        <v>4</v>
      </c>
      <c r="P1559">
        <f t="shared" si="121"/>
        <v>100</v>
      </c>
      <c r="Q1559" s="10" t="s">
        <v>8326</v>
      </c>
      <c r="R1559" t="s">
        <v>8331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1558</v>
      </c>
      <c r="C1560" s="3" t="s">
        <v>5666</v>
      </c>
      <c r="D1560" s="6">
        <v>750</v>
      </c>
      <c r="E1560" s="8">
        <v>35</v>
      </c>
      <c r="F1560" t="s">
        <v>8217</v>
      </c>
      <c r="G1560" t="s">
        <v>8221</v>
      </c>
      <c r="H1560" t="s">
        <v>8242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8278</v>
      </c>
      <c r="O1560">
        <f t="shared" si="120"/>
        <v>5</v>
      </c>
      <c r="P1560">
        <f t="shared" si="121"/>
        <v>11.67</v>
      </c>
      <c r="Q1560" s="10" t="s">
        <v>8326</v>
      </c>
      <c r="R1560" t="s">
        <v>8331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1559</v>
      </c>
      <c r="C1561" s="3" t="s">
        <v>5667</v>
      </c>
      <c r="D1561" s="6">
        <v>15000</v>
      </c>
      <c r="E1561" s="8">
        <v>50</v>
      </c>
      <c r="F1561" t="s">
        <v>8217</v>
      </c>
      <c r="G1561" t="s">
        <v>8220</v>
      </c>
      <c r="H1561" t="s">
        <v>8241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8278</v>
      </c>
      <c r="O1561">
        <f t="shared" si="120"/>
        <v>0</v>
      </c>
      <c r="P1561">
        <f t="shared" si="121"/>
        <v>50</v>
      </c>
      <c r="Q1561" s="10" t="s">
        <v>8326</v>
      </c>
      <c r="R1561" t="s">
        <v>8331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1560</v>
      </c>
      <c r="C1562" s="3" t="s">
        <v>5668</v>
      </c>
      <c r="D1562" s="6">
        <v>2500</v>
      </c>
      <c r="E1562" s="8">
        <v>94</v>
      </c>
      <c r="F1562" t="s">
        <v>8217</v>
      </c>
      <c r="G1562" t="s">
        <v>8220</v>
      </c>
      <c r="H1562" t="s">
        <v>8241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8278</v>
      </c>
      <c r="O1562">
        <f t="shared" si="120"/>
        <v>4</v>
      </c>
      <c r="P1562">
        <f t="shared" si="121"/>
        <v>23.5</v>
      </c>
      <c r="Q1562" s="10" t="s">
        <v>8326</v>
      </c>
      <c r="R1562" t="s">
        <v>8331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1561</v>
      </c>
      <c r="C1563" s="3" t="s">
        <v>5669</v>
      </c>
      <c r="D1563" s="6">
        <v>10000</v>
      </c>
      <c r="E1563" s="8">
        <v>67</v>
      </c>
      <c r="F1563" t="s">
        <v>8216</v>
      </c>
      <c r="G1563" t="s">
        <v>8220</v>
      </c>
      <c r="H1563" t="s">
        <v>8241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8279</v>
      </c>
      <c r="O1563">
        <f t="shared" si="120"/>
        <v>1</v>
      </c>
      <c r="P1563">
        <f t="shared" si="121"/>
        <v>67</v>
      </c>
      <c r="Q1563" s="10" t="s">
        <v>8310</v>
      </c>
      <c r="R1563" t="s">
        <v>8332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1562</v>
      </c>
      <c r="C1564" s="3" t="s">
        <v>5670</v>
      </c>
      <c r="D1564" s="6">
        <v>4000</v>
      </c>
      <c r="E1564" s="8">
        <v>0</v>
      </c>
      <c r="F1564" t="s">
        <v>8216</v>
      </c>
      <c r="G1564" t="s">
        <v>8220</v>
      </c>
      <c r="H1564" t="s">
        <v>8241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8279</v>
      </c>
      <c r="O1564">
        <f t="shared" si="120"/>
        <v>0</v>
      </c>
      <c r="P1564">
        <f t="shared" si="121"/>
        <v>0</v>
      </c>
      <c r="Q1564" s="10" t="s">
        <v>8310</v>
      </c>
      <c r="R1564" t="s">
        <v>8332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1563</v>
      </c>
      <c r="C1565" s="3" t="s">
        <v>5671</v>
      </c>
      <c r="D1565" s="6">
        <v>6000</v>
      </c>
      <c r="E1565" s="8">
        <v>85</v>
      </c>
      <c r="F1565" t="s">
        <v>8216</v>
      </c>
      <c r="G1565" t="s">
        <v>8221</v>
      </c>
      <c r="H1565" t="s">
        <v>8242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8279</v>
      </c>
      <c r="O1565">
        <f t="shared" si="120"/>
        <v>1</v>
      </c>
      <c r="P1565">
        <f t="shared" si="121"/>
        <v>42.5</v>
      </c>
      <c r="Q1565" s="10" t="s">
        <v>8310</v>
      </c>
      <c r="R1565" t="s">
        <v>8332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1564</v>
      </c>
      <c r="C1566" s="3" t="s">
        <v>5672</v>
      </c>
      <c r="D1566" s="6">
        <v>10000</v>
      </c>
      <c r="E1566" s="8">
        <v>10</v>
      </c>
      <c r="F1566" t="s">
        <v>8216</v>
      </c>
      <c r="G1566" t="s">
        <v>8220</v>
      </c>
      <c r="H1566" t="s">
        <v>8241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8279</v>
      </c>
      <c r="O1566">
        <f t="shared" si="120"/>
        <v>0</v>
      </c>
      <c r="P1566">
        <f t="shared" si="121"/>
        <v>10</v>
      </c>
      <c r="Q1566" s="10" t="s">
        <v>8310</v>
      </c>
      <c r="R1566" t="s">
        <v>8332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1565</v>
      </c>
      <c r="C1567" s="3" t="s">
        <v>5673</v>
      </c>
      <c r="D1567" s="6">
        <v>4000</v>
      </c>
      <c r="E1567" s="8">
        <v>100</v>
      </c>
      <c r="F1567" t="s">
        <v>8216</v>
      </c>
      <c r="G1567" t="s">
        <v>8220</v>
      </c>
      <c r="H1567" t="s">
        <v>8241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8279</v>
      </c>
      <c r="O1567">
        <f t="shared" si="120"/>
        <v>3</v>
      </c>
      <c r="P1567">
        <f t="shared" si="121"/>
        <v>100</v>
      </c>
      <c r="Q1567" s="10" t="s">
        <v>8310</v>
      </c>
      <c r="R1567" t="s">
        <v>8332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1566</v>
      </c>
      <c r="C1568" s="3" t="s">
        <v>5674</v>
      </c>
      <c r="D1568" s="6">
        <v>30000</v>
      </c>
      <c r="E1568" s="8">
        <v>6375</v>
      </c>
      <c r="F1568" t="s">
        <v>8216</v>
      </c>
      <c r="G1568" t="s">
        <v>8220</v>
      </c>
      <c r="H1568" t="s">
        <v>8241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8279</v>
      </c>
      <c r="O1568">
        <f t="shared" si="120"/>
        <v>21</v>
      </c>
      <c r="P1568">
        <f t="shared" si="121"/>
        <v>108.05</v>
      </c>
      <c r="Q1568" s="10" t="s">
        <v>8310</v>
      </c>
      <c r="R1568" t="s">
        <v>8332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1567</v>
      </c>
      <c r="C1569" s="3" t="s">
        <v>5675</v>
      </c>
      <c r="D1569" s="6">
        <v>8500</v>
      </c>
      <c r="E1569" s="8">
        <v>350</v>
      </c>
      <c r="F1569" t="s">
        <v>8216</v>
      </c>
      <c r="G1569" t="s">
        <v>8220</v>
      </c>
      <c r="H1569" t="s">
        <v>8241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8279</v>
      </c>
      <c r="O1569">
        <f t="shared" si="120"/>
        <v>4</v>
      </c>
      <c r="P1569">
        <f t="shared" si="121"/>
        <v>26.92</v>
      </c>
      <c r="Q1569" s="10" t="s">
        <v>8310</v>
      </c>
      <c r="R1569" t="s">
        <v>8332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1568</v>
      </c>
      <c r="C1570" s="3" t="s">
        <v>5676</v>
      </c>
      <c r="D1570" s="6">
        <v>25000</v>
      </c>
      <c r="E1570" s="8">
        <v>3410</v>
      </c>
      <c r="F1570" t="s">
        <v>8216</v>
      </c>
      <c r="G1570" t="s">
        <v>8220</v>
      </c>
      <c r="H1570" t="s">
        <v>8241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8279</v>
      </c>
      <c r="O1570">
        <f t="shared" si="120"/>
        <v>14</v>
      </c>
      <c r="P1570">
        <f t="shared" si="121"/>
        <v>155</v>
      </c>
      <c r="Q1570" s="10" t="s">
        <v>8310</v>
      </c>
      <c r="R1570" t="s">
        <v>8332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1569</v>
      </c>
      <c r="C1571" s="3" t="s">
        <v>5677</v>
      </c>
      <c r="D1571" s="6">
        <v>30000</v>
      </c>
      <c r="E1571" s="8">
        <v>0</v>
      </c>
      <c r="F1571" t="s">
        <v>8216</v>
      </c>
      <c r="G1571" t="s">
        <v>8220</v>
      </c>
      <c r="H1571" t="s">
        <v>8241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8279</v>
      </c>
      <c r="O1571">
        <f t="shared" si="120"/>
        <v>0</v>
      </c>
      <c r="P1571">
        <f t="shared" si="121"/>
        <v>0</v>
      </c>
      <c r="Q1571" s="10" t="s">
        <v>8310</v>
      </c>
      <c r="R1571" t="s">
        <v>8332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1570</v>
      </c>
      <c r="C1572" s="3" t="s">
        <v>5678</v>
      </c>
      <c r="D1572" s="6">
        <v>6000</v>
      </c>
      <c r="E1572" s="8">
        <v>2484</v>
      </c>
      <c r="F1572" t="s">
        <v>8216</v>
      </c>
      <c r="G1572" t="s">
        <v>8220</v>
      </c>
      <c r="H1572" t="s">
        <v>8241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8279</v>
      </c>
      <c r="O1572">
        <f t="shared" si="120"/>
        <v>41</v>
      </c>
      <c r="P1572">
        <f t="shared" si="121"/>
        <v>47.77</v>
      </c>
      <c r="Q1572" s="10" t="s">
        <v>8310</v>
      </c>
      <c r="R1572" t="s">
        <v>8332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1571</v>
      </c>
      <c r="C1573" s="3" t="s">
        <v>5679</v>
      </c>
      <c r="D1573" s="6">
        <v>12100</v>
      </c>
      <c r="E1573" s="8">
        <v>80</v>
      </c>
      <c r="F1573" t="s">
        <v>8216</v>
      </c>
      <c r="G1573" t="s">
        <v>8221</v>
      </c>
      <c r="H1573" t="s">
        <v>8242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8279</v>
      </c>
      <c r="O1573">
        <f t="shared" si="120"/>
        <v>1</v>
      </c>
      <c r="P1573">
        <f t="shared" si="121"/>
        <v>20</v>
      </c>
      <c r="Q1573" s="10" t="s">
        <v>8310</v>
      </c>
      <c r="R1573" t="s">
        <v>8332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1572</v>
      </c>
      <c r="C1574" s="3" t="s">
        <v>5680</v>
      </c>
      <c r="D1574" s="6">
        <v>2500</v>
      </c>
      <c r="E1574" s="8">
        <v>125</v>
      </c>
      <c r="F1574" t="s">
        <v>8216</v>
      </c>
      <c r="G1574" t="s">
        <v>8221</v>
      </c>
      <c r="H1574" t="s">
        <v>8242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8279</v>
      </c>
      <c r="O1574">
        <f t="shared" si="120"/>
        <v>5</v>
      </c>
      <c r="P1574">
        <f t="shared" si="121"/>
        <v>41.67</v>
      </c>
      <c r="Q1574" s="10" t="s">
        <v>8310</v>
      </c>
      <c r="R1574" t="s">
        <v>8332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1573</v>
      </c>
      <c r="C1575" s="3" t="s">
        <v>5681</v>
      </c>
      <c r="D1575" s="6">
        <v>9000</v>
      </c>
      <c r="E1575" s="8">
        <v>223</v>
      </c>
      <c r="F1575" t="s">
        <v>8216</v>
      </c>
      <c r="G1575" t="s">
        <v>8225</v>
      </c>
      <c r="H1575" t="s">
        <v>8246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8279</v>
      </c>
      <c r="O1575">
        <f t="shared" si="120"/>
        <v>2</v>
      </c>
      <c r="P1575">
        <f t="shared" si="121"/>
        <v>74.33</v>
      </c>
      <c r="Q1575" s="10" t="s">
        <v>8310</v>
      </c>
      <c r="R1575" t="s">
        <v>8332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1574</v>
      </c>
      <c r="C1576" s="3" t="s">
        <v>5682</v>
      </c>
      <c r="D1576" s="6">
        <v>10000</v>
      </c>
      <c r="E1576" s="8">
        <v>506</v>
      </c>
      <c r="F1576" t="s">
        <v>8216</v>
      </c>
      <c r="G1576" t="s">
        <v>8220</v>
      </c>
      <c r="H1576" t="s">
        <v>8241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8279</v>
      </c>
      <c r="O1576">
        <f t="shared" si="120"/>
        <v>5</v>
      </c>
      <c r="P1576">
        <f t="shared" si="121"/>
        <v>84.33</v>
      </c>
      <c r="Q1576" s="10" t="s">
        <v>8310</v>
      </c>
      <c r="R1576" t="s">
        <v>8332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1575</v>
      </c>
      <c r="C1577" s="3" t="s">
        <v>5683</v>
      </c>
      <c r="D1577" s="6">
        <v>10000</v>
      </c>
      <c r="E1577" s="8">
        <v>2291</v>
      </c>
      <c r="F1577" t="s">
        <v>8216</v>
      </c>
      <c r="G1577" t="s">
        <v>8220</v>
      </c>
      <c r="H1577" t="s">
        <v>8241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8279</v>
      </c>
      <c r="O1577">
        <f t="shared" si="120"/>
        <v>23</v>
      </c>
      <c r="P1577">
        <f t="shared" si="121"/>
        <v>65.459999999999994</v>
      </c>
      <c r="Q1577" s="10" t="s">
        <v>8310</v>
      </c>
      <c r="R1577" t="s">
        <v>8332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1576</v>
      </c>
      <c r="C1578" s="3" t="s">
        <v>5684</v>
      </c>
      <c r="D1578" s="6">
        <v>5000</v>
      </c>
      <c r="E1578" s="8">
        <v>650</v>
      </c>
      <c r="F1578" t="s">
        <v>8216</v>
      </c>
      <c r="G1578" t="s">
        <v>8220</v>
      </c>
      <c r="H1578" t="s">
        <v>8241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8279</v>
      </c>
      <c r="O1578">
        <f t="shared" si="120"/>
        <v>13</v>
      </c>
      <c r="P1578">
        <f t="shared" si="121"/>
        <v>65</v>
      </c>
      <c r="Q1578" s="10" t="s">
        <v>8310</v>
      </c>
      <c r="R1578" t="s">
        <v>8332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1577</v>
      </c>
      <c r="C1579" s="3" t="s">
        <v>5685</v>
      </c>
      <c r="D1579" s="6">
        <v>10000</v>
      </c>
      <c r="E1579" s="8">
        <v>55</v>
      </c>
      <c r="F1579" t="s">
        <v>8216</v>
      </c>
      <c r="G1579" t="s">
        <v>8220</v>
      </c>
      <c r="H1579" t="s">
        <v>8241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8279</v>
      </c>
      <c r="O1579">
        <f t="shared" si="120"/>
        <v>1</v>
      </c>
      <c r="P1579">
        <f t="shared" si="121"/>
        <v>27.5</v>
      </c>
      <c r="Q1579" s="10" t="s">
        <v>8310</v>
      </c>
      <c r="R1579" t="s">
        <v>8332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1578</v>
      </c>
      <c r="C1580" s="3" t="s">
        <v>5686</v>
      </c>
      <c r="D1580" s="6">
        <v>1897</v>
      </c>
      <c r="E1580" s="8">
        <v>205</v>
      </c>
      <c r="F1580" t="s">
        <v>8216</v>
      </c>
      <c r="G1580" t="s">
        <v>8220</v>
      </c>
      <c r="H1580" t="s">
        <v>8241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8279</v>
      </c>
      <c r="O1580">
        <f t="shared" si="120"/>
        <v>11</v>
      </c>
      <c r="P1580">
        <f t="shared" si="121"/>
        <v>51.25</v>
      </c>
      <c r="Q1580" s="10" t="s">
        <v>8310</v>
      </c>
      <c r="R1580" t="s">
        <v>8332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1579</v>
      </c>
      <c r="C1581" s="3" t="s">
        <v>5687</v>
      </c>
      <c r="D1581" s="6">
        <v>3333</v>
      </c>
      <c r="E1581" s="8">
        <v>28</v>
      </c>
      <c r="F1581" t="s">
        <v>8216</v>
      </c>
      <c r="G1581" t="s">
        <v>8220</v>
      </c>
      <c r="H1581" t="s">
        <v>8241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8279</v>
      </c>
      <c r="O1581">
        <f t="shared" si="120"/>
        <v>1</v>
      </c>
      <c r="P1581">
        <f t="shared" si="121"/>
        <v>14</v>
      </c>
      <c r="Q1581" s="10" t="s">
        <v>8310</v>
      </c>
      <c r="R1581" t="s">
        <v>8332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1580</v>
      </c>
      <c r="C1582" s="3" t="s">
        <v>5688</v>
      </c>
      <c r="D1582" s="6">
        <v>1750</v>
      </c>
      <c r="E1582" s="8">
        <v>0</v>
      </c>
      <c r="F1582" t="s">
        <v>8216</v>
      </c>
      <c r="G1582" t="s">
        <v>8220</v>
      </c>
      <c r="H1582" t="s">
        <v>8241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8279</v>
      </c>
      <c r="O1582">
        <f t="shared" si="120"/>
        <v>0</v>
      </c>
      <c r="P1582">
        <f t="shared" si="121"/>
        <v>0</v>
      </c>
      <c r="Q1582" s="10" t="s">
        <v>8310</v>
      </c>
      <c r="R1582" t="s">
        <v>8332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1581</v>
      </c>
      <c r="C1583" s="3" t="s">
        <v>5689</v>
      </c>
      <c r="D1583" s="6">
        <v>1000</v>
      </c>
      <c r="E1583" s="8">
        <v>5</v>
      </c>
      <c r="F1583" t="s">
        <v>8217</v>
      </c>
      <c r="G1583" t="s">
        <v>8221</v>
      </c>
      <c r="H1583" t="s">
        <v>8242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8280</v>
      </c>
      <c r="O1583">
        <f t="shared" si="120"/>
        <v>1</v>
      </c>
      <c r="P1583">
        <f t="shared" si="121"/>
        <v>5</v>
      </c>
      <c r="Q1583" s="10" t="s">
        <v>8326</v>
      </c>
      <c r="R1583" t="s">
        <v>8333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1582</v>
      </c>
      <c r="C1584" s="3" t="s">
        <v>5690</v>
      </c>
      <c r="D1584" s="6">
        <v>1000</v>
      </c>
      <c r="E1584" s="8">
        <v>93</v>
      </c>
      <c r="F1584" t="s">
        <v>8217</v>
      </c>
      <c r="G1584" t="s">
        <v>8220</v>
      </c>
      <c r="H1584" t="s">
        <v>8241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8280</v>
      </c>
      <c r="O1584">
        <f t="shared" si="120"/>
        <v>9</v>
      </c>
      <c r="P1584">
        <f t="shared" si="121"/>
        <v>31</v>
      </c>
      <c r="Q1584" s="10" t="s">
        <v>8326</v>
      </c>
      <c r="R1584" t="s">
        <v>8333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1583</v>
      </c>
      <c r="C1585" s="3" t="s">
        <v>5691</v>
      </c>
      <c r="D1585" s="6">
        <v>20000</v>
      </c>
      <c r="E1585" s="8">
        <v>15</v>
      </c>
      <c r="F1585" t="s">
        <v>8217</v>
      </c>
      <c r="G1585" t="s">
        <v>8221</v>
      </c>
      <c r="H1585" t="s">
        <v>8242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8280</v>
      </c>
      <c r="O1585">
        <f t="shared" si="120"/>
        <v>0</v>
      </c>
      <c r="P1585">
        <f t="shared" si="121"/>
        <v>15</v>
      </c>
      <c r="Q1585" s="10" t="s">
        <v>8326</v>
      </c>
      <c r="R1585" t="s">
        <v>8333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1584</v>
      </c>
      <c r="C1586" s="3" t="s">
        <v>5692</v>
      </c>
      <c r="D1586" s="6">
        <v>1200</v>
      </c>
      <c r="E1586" s="8">
        <v>0</v>
      </c>
      <c r="F1586" t="s">
        <v>8217</v>
      </c>
      <c r="G1586" t="s">
        <v>8220</v>
      </c>
      <c r="H1586" t="s">
        <v>8241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8280</v>
      </c>
      <c r="O1586">
        <f t="shared" si="120"/>
        <v>0</v>
      </c>
      <c r="P1586">
        <f t="shared" si="121"/>
        <v>0</v>
      </c>
      <c r="Q1586" s="10" t="s">
        <v>8326</v>
      </c>
      <c r="R1586" t="s">
        <v>8333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1585</v>
      </c>
      <c r="C1587" s="3" t="s">
        <v>5693</v>
      </c>
      <c r="D1587" s="6">
        <v>2000</v>
      </c>
      <c r="E1587" s="8">
        <v>1580</v>
      </c>
      <c r="F1587" t="s">
        <v>8217</v>
      </c>
      <c r="G1587" t="s">
        <v>8225</v>
      </c>
      <c r="H1587" t="s">
        <v>8246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8280</v>
      </c>
      <c r="O1587">
        <f t="shared" si="120"/>
        <v>79</v>
      </c>
      <c r="P1587">
        <f t="shared" si="121"/>
        <v>131.66999999999999</v>
      </c>
      <c r="Q1587" s="10" t="s">
        <v>8326</v>
      </c>
      <c r="R1587" t="s">
        <v>8333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1586</v>
      </c>
      <c r="C1588" s="3" t="s">
        <v>5694</v>
      </c>
      <c r="D1588" s="6">
        <v>1500</v>
      </c>
      <c r="E1588" s="8">
        <v>0</v>
      </c>
      <c r="F1588" t="s">
        <v>8217</v>
      </c>
      <c r="G1588" t="s">
        <v>8220</v>
      </c>
      <c r="H1588" t="s">
        <v>8241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8280</v>
      </c>
      <c r="O1588">
        <f t="shared" si="120"/>
        <v>0</v>
      </c>
      <c r="P1588">
        <f t="shared" si="121"/>
        <v>0</v>
      </c>
      <c r="Q1588" s="10" t="s">
        <v>8326</v>
      </c>
      <c r="R1588" t="s">
        <v>8333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1587</v>
      </c>
      <c r="C1589" s="3" t="s">
        <v>5695</v>
      </c>
      <c r="D1589" s="6">
        <v>7500</v>
      </c>
      <c r="E1589" s="8">
        <v>1</v>
      </c>
      <c r="F1589" t="s">
        <v>8217</v>
      </c>
      <c r="G1589" t="s">
        <v>8220</v>
      </c>
      <c r="H1589" t="s">
        <v>8241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8280</v>
      </c>
      <c r="O1589">
        <f t="shared" si="120"/>
        <v>0</v>
      </c>
      <c r="P1589">
        <f t="shared" si="121"/>
        <v>1</v>
      </c>
      <c r="Q1589" s="10" t="s">
        <v>8326</v>
      </c>
      <c r="R1589" t="s">
        <v>8333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1588</v>
      </c>
      <c r="C1590" s="3" t="s">
        <v>5696</v>
      </c>
      <c r="D1590" s="6">
        <v>516</v>
      </c>
      <c r="E1590" s="8">
        <v>0</v>
      </c>
      <c r="F1590" t="s">
        <v>8217</v>
      </c>
      <c r="G1590" t="s">
        <v>8220</v>
      </c>
      <c r="H1590" t="s">
        <v>8241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8280</v>
      </c>
      <c r="O1590">
        <f t="shared" si="120"/>
        <v>0</v>
      </c>
      <c r="P1590">
        <f t="shared" si="121"/>
        <v>0</v>
      </c>
      <c r="Q1590" s="10" t="s">
        <v>8326</v>
      </c>
      <c r="R1590" t="s">
        <v>8333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1589</v>
      </c>
      <c r="C1591" s="3" t="s">
        <v>5697</v>
      </c>
      <c r="D1591" s="6">
        <v>1200</v>
      </c>
      <c r="E1591" s="8">
        <v>0</v>
      </c>
      <c r="F1591" t="s">
        <v>8217</v>
      </c>
      <c r="G1591" t="s">
        <v>8220</v>
      </c>
      <c r="H1591" t="s">
        <v>8241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8280</v>
      </c>
      <c r="O1591">
        <f t="shared" si="120"/>
        <v>0</v>
      </c>
      <c r="P1591">
        <f t="shared" si="121"/>
        <v>0</v>
      </c>
      <c r="Q1591" s="10" t="s">
        <v>8326</v>
      </c>
      <c r="R1591" t="s">
        <v>8333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1590</v>
      </c>
      <c r="C1592" s="3" t="s">
        <v>5698</v>
      </c>
      <c r="D1592" s="6">
        <v>60000</v>
      </c>
      <c r="E1592" s="8">
        <v>1020</v>
      </c>
      <c r="F1592" t="s">
        <v>8217</v>
      </c>
      <c r="G1592" t="s">
        <v>8233</v>
      </c>
      <c r="H1592" t="s">
        <v>8244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8280</v>
      </c>
      <c r="O1592">
        <f t="shared" si="120"/>
        <v>2</v>
      </c>
      <c r="P1592">
        <f t="shared" si="121"/>
        <v>510</v>
      </c>
      <c r="Q1592" s="10" t="s">
        <v>8326</v>
      </c>
      <c r="R1592" t="s">
        <v>8333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1591</v>
      </c>
      <c r="C1593" s="3" t="s">
        <v>5699</v>
      </c>
      <c r="D1593" s="6">
        <v>14000</v>
      </c>
      <c r="E1593" s="8">
        <v>4092</v>
      </c>
      <c r="F1593" t="s">
        <v>8217</v>
      </c>
      <c r="G1593" t="s">
        <v>8221</v>
      </c>
      <c r="H1593" t="s">
        <v>8242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8280</v>
      </c>
      <c r="O1593">
        <f t="shared" si="120"/>
        <v>29</v>
      </c>
      <c r="P1593">
        <f t="shared" si="121"/>
        <v>44.48</v>
      </c>
      <c r="Q1593" s="10" t="s">
        <v>8326</v>
      </c>
      <c r="R1593" t="s">
        <v>8333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1592</v>
      </c>
      <c r="C1594" s="3" t="s">
        <v>5700</v>
      </c>
      <c r="D1594" s="6">
        <v>25</v>
      </c>
      <c r="E1594" s="8">
        <v>0</v>
      </c>
      <c r="F1594" t="s">
        <v>8217</v>
      </c>
      <c r="G1594" t="s">
        <v>8220</v>
      </c>
      <c r="H1594" t="s">
        <v>8241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8280</v>
      </c>
      <c r="O1594">
        <f t="shared" si="120"/>
        <v>0</v>
      </c>
      <c r="P1594">
        <f t="shared" si="121"/>
        <v>0</v>
      </c>
      <c r="Q1594" s="10" t="s">
        <v>8326</v>
      </c>
      <c r="R1594" t="s">
        <v>8333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1593</v>
      </c>
      <c r="C1595" s="3" t="s">
        <v>5701</v>
      </c>
      <c r="D1595" s="6">
        <v>22000</v>
      </c>
      <c r="E1595" s="8">
        <v>3</v>
      </c>
      <c r="F1595" t="s">
        <v>8217</v>
      </c>
      <c r="G1595" t="s">
        <v>8220</v>
      </c>
      <c r="H1595" t="s">
        <v>8241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8280</v>
      </c>
      <c r="O1595">
        <f t="shared" si="120"/>
        <v>0</v>
      </c>
      <c r="P1595">
        <f t="shared" si="121"/>
        <v>1</v>
      </c>
      <c r="Q1595" s="10" t="s">
        <v>8326</v>
      </c>
      <c r="R1595" t="s">
        <v>8333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1594</v>
      </c>
      <c r="C1596" s="3" t="s">
        <v>5702</v>
      </c>
      <c r="D1596" s="6">
        <v>1000</v>
      </c>
      <c r="E1596" s="8">
        <v>205</v>
      </c>
      <c r="F1596" t="s">
        <v>8217</v>
      </c>
      <c r="G1596" t="s">
        <v>8220</v>
      </c>
      <c r="H1596" t="s">
        <v>8241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8280</v>
      </c>
      <c r="O1596">
        <f t="shared" si="120"/>
        <v>21</v>
      </c>
      <c r="P1596">
        <f t="shared" si="121"/>
        <v>20.5</v>
      </c>
      <c r="Q1596" s="10" t="s">
        <v>8326</v>
      </c>
      <c r="R1596" t="s">
        <v>8333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1595</v>
      </c>
      <c r="C1597" s="3" t="s">
        <v>5703</v>
      </c>
      <c r="D1597" s="6">
        <v>100000</v>
      </c>
      <c r="E1597" s="8">
        <v>280</v>
      </c>
      <c r="F1597" t="s">
        <v>8217</v>
      </c>
      <c r="G1597" t="s">
        <v>8220</v>
      </c>
      <c r="H1597" t="s">
        <v>8241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8280</v>
      </c>
      <c r="O1597">
        <f t="shared" si="120"/>
        <v>0</v>
      </c>
      <c r="P1597">
        <f t="shared" si="121"/>
        <v>40</v>
      </c>
      <c r="Q1597" s="10" t="s">
        <v>8326</v>
      </c>
      <c r="R1597" t="s">
        <v>8333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1596</v>
      </c>
      <c r="C1598" s="3" t="s">
        <v>5704</v>
      </c>
      <c r="D1598" s="6">
        <v>3250</v>
      </c>
      <c r="E1598" s="8">
        <v>75</v>
      </c>
      <c r="F1598" t="s">
        <v>8217</v>
      </c>
      <c r="G1598" t="s">
        <v>8221</v>
      </c>
      <c r="H1598" t="s">
        <v>8242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8280</v>
      </c>
      <c r="O1598">
        <f t="shared" si="120"/>
        <v>2</v>
      </c>
      <c r="P1598">
        <f t="shared" si="121"/>
        <v>25</v>
      </c>
      <c r="Q1598" s="10" t="s">
        <v>8326</v>
      </c>
      <c r="R1598" t="s">
        <v>8333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1597</v>
      </c>
      <c r="C1599" s="3" t="s">
        <v>5705</v>
      </c>
      <c r="D1599" s="6">
        <v>15000</v>
      </c>
      <c r="E1599" s="8">
        <v>0</v>
      </c>
      <c r="F1599" t="s">
        <v>8217</v>
      </c>
      <c r="G1599" t="s">
        <v>8220</v>
      </c>
      <c r="H1599" t="s">
        <v>8241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8280</v>
      </c>
      <c r="O1599">
        <f t="shared" si="120"/>
        <v>0</v>
      </c>
      <c r="P1599">
        <f t="shared" si="121"/>
        <v>0</v>
      </c>
      <c r="Q1599" s="10" t="s">
        <v>8326</v>
      </c>
      <c r="R1599" t="s">
        <v>8333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1598</v>
      </c>
      <c r="C1600" s="3" t="s">
        <v>5706</v>
      </c>
      <c r="D1600" s="6">
        <v>800</v>
      </c>
      <c r="E1600" s="8">
        <v>1</v>
      </c>
      <c r="F1600" t="s">
        <v>8217</v>
      </c>
      <c r="G1600" t="s">
        <v>8220</v>
      </c>
      <c r="H1600" t="s">
        <v>8241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8280</v>
      </c>
      <c r="O1600">
        <f t="shared" si="120"/>
        <v>0</v>
      </c>
      <c r="P1600">
        <f t="shared" si="121"/>
        <v>1</v>
      </c>
      <c r="Q1600" s="10" t="s">
        <v>8326</v>
      </c>
      <c r="R1600" t="s">
        <v>8333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1599</v>
      </c>
      <c r="C1601" s="3" t="s">
        <v>5707</v>
      </c>
      <c r="D1601" s="6">
        <v>500</v>
      </c>
      <c r="E1601" s="8">
        <v>0</v>
      </c>
      <c r="F1601" t="s">
        <v>8217</v>
      </c>
      <c r="G1601" t="s">
        <v>8221</v>
      </c>
      <c r="H1601" t="s">
        <v>8242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8280</v>
      </c>
      <c r="O1601">
        <f t="shared" si="120"/>
        <v>0</v>
      </c>
      <c r="P1601">
        <f t="shared" si="121"/>
        <v>0</v>
      </c>
      <c r="Q1601" s="10" t="s">
        <v>8326</v>
      </c>
      <c r="R1601" t="s">
        <v>8333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1600</v>
      </c>
      <c r="C1602" s="3" t="s">
        <v>5708</v>
      </c>
      <c r="D1602" s="6">
        <v>5000</v>
      </c>
      <c r="E1602" s="8">
        <v>367</v>
      </c>
      <c r="F1602" t="s">
        <v>8217</v>
      </c>
      <c r="G1602" t="s">
        <v>8220</v>
      </c>
      <c r="H1602" t="s">
        <v>8241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8280</v>
      </c>
      <c r="O1602">
        <f t="shared" ref="O1602:O1665" si="125">ROUND(E1602/D1602*100,0)</f>
        <v>7</v>
      </c>
      <c r="P1602">
        <f t="shared" si="121"/>
        <v>40.78</v>
      </c>
      <c r="Q1602" s="10" t="s">
        <v>8326</v>
      </c>
      <c r="R1602" t="s">
        <v>8333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1601</v>
      </c>
      <c r="C1603" s="3" t="s">
        <v>5709</v>
      </c>
      <c r="D1603" s="6">
        <v>2500</v>
      </c>
      <c r="E1603" s="8">
        <v>2706.23</v>
      </c>
      <c r="F1603" t="s">
        <v>8215</v>
      </c>
      <c r="G1603" t="s">
        <v>8220</v>
      </c>
      <c r="H1603" t="s">
        <v>8241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8265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8313</v>
      </c>
      <c r="R1603" t="s">
        <v>8314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1602</v>
      </c>
      <c r="C1604" s="3" t="s">
        <v>5710</v>
      </c>
      <c r="D1604" s="6">
        <v>1500</v>
      </c>
      <c r="E1604" s="8">
        <v>1502.5</v>
      </c>
      <c r="F1604" t="s">
        <v>8215</v>
      </c>
      <c r="G1604" t="s">
        <v>8220</v>
      </c>
      <c r="H1604" t="s">
        <v>8241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8265</v>
      </c>
      <c r="O1604">
        <f t="shared" si="125"/>
        <v>100</v>
      </c>
      <c r="P1604">
        <f t="shared" si="126"/>
        <v>46.95</v>
      </c>
      <c r="Q1604" s="10" t="s">
        <v>8313</v>
      </c>
      <c r="R1604" t="s">
        <v>8314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1603</v>
      </c>
      <c r="C1605" s="3" t="s">
        <v>5711</v>
      </c>
      <c r="D1605" s="6">
        <v>2000</v>
      </c>
      <c r="E1605" s="8">
        <v>2000.66</v>
      </c>
      <c r="F1605" t="s">
        <v>8215</v>
      </c>
      <c r="G1605" t="s">
        <v>8220</v>
      </c>
      <c r="H1605" t="s">
        <v>8241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8265</v>
      </c>
      <c r="O1605">
        <f t="shared" si="125"/>
        <v>100</v>
      </c>
      <c r="P1605">
        <f t="shared" si="126"/>
        <v>66.69</v>
      </c>
      <c r="Q1605" s="10" t="s">
        <v>8313</v>
      </c>
      <c r="R1605" t="s">
        <v>8314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1604</v>
      </c>
      <c r="C1606" s="3" t="s">
        <v>5712</v>
      </c>
      <c r="D1606" s="6">
        <v>2800</v>
      </c>
      <c r="E1606" s="8">
        <v>3419</v>
      </c>
      <c r="F1606" t="s">
        <v>8215</v>
      </c>
      <c r="G1606" t="s">
        <v>8220</v>
      </c>
      <c r="H1606" t="s">
        <v>8241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8265</v>
      </c>
      <c r="O1606">
        <f t="shared" si="125"/>
        <v>122</v>
      </c>
      <c r="P1606">
        <f t="shared" si="126"/>
        <v>48.84</v>
      </c>
      <c r="Q1606" s="10" t="s">
        <v>8313</v>
      </c>
      <c r="R1606" t="s">
        <v>8314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1605</v>
      </c>
      <c r="C1607" s="3" t="s">
        <v>5713</v>
      </c>
      <c r="D1607" s="6">
        <v>6000</v>
      </c>
      <c r="E1607" s="8">
        <v>6041.6</v>
      </c>
      <c r="F1607" t="s">
        <v>8215</v>
      </c>
      <c r="G1607" t="s">
        <v>8220</v>
      </c>
      <c r="H1607" t="s">
        <v>8241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8265</v>
      </c>
      <c r="O1607">
        <f t="shared" si="125"/>
        <v>101</v>
      </c>
      <c r="P1607">
        <f t="shared" si="126"/>
        <v>137.31</v>
      </c>
      <c r="Q1607" s="10" t="s">
        <v>8313</v>
      </c>
      <c r="R1607" t="s">
        <v>8314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1606</v>
      </c>
      <c r="C1608" s="3" t="s">
        <v>5714</v>
      </c>
      <c r="D1608" s="6">
        <v>8000</v>
      </c>
      <c r="E1608" s="8">
        <v>8080.33</v>
      </c>
      <c r="F1608" t="s">
        <v>8215</v>
      </c>
      <c r="G1608" t="s">
        <v>8220</v>
      </c>
      <c r="H1608" t="s">
        <v>8241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8265</v>
      </c>
      <c r="O1608">
        <f t="shared" si="125"/>
        <v>101</v>
      </c>
      <c r="P1608">
        <f t="shared" si="126"/>
        <v>87.83</v>
      </c>
      <c r="Q1608" s="10" t="s">
        <v>8313</v>
      </c>
      <c r="R1608" t="s">
        <v>8314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1607</v>
      </c>
      <c r="C1609" s="3" t="s">
        <v>5715</v>
      </c>
      <c r="D1609" s="6">
        <v>10000</v>
      </c>
      <c r="E1609" s="8">
        <v>14511</v>
      </c>
      <c r="F1609" t="s">
        <v>8215</v>
      </c>
      <c r="G1609" t="s">
        <v>8220</v>
      </c>
      <c r="H1609" t="s">
        <v>8241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8265</v>
      </c>
      <c r="O1609">
        <f t="shared" si="125"/>
        <v>145</v>
      </c>
      <c r="P1609">
        <f t="shared" si="126"/>
        <v>70.790000000000006</v>
      </c>
      <c r="Q1609" s="10" t="s">
        <v>8313</v>
      </c>
      <c r="R1609" t="s">
        <v>8314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1608</v>
      </c>
      <c r="C1610" s="3" t="s">
        <v>5716</v>
      </c>
      <c r="D1610" s="6">
        <v>1200</v>
      </c>
      <c r="E1610" s="8">
        <v>1215</v>
      </c>
      <c r="F1610" t="s">
        <v>8215</v>
      </c>
      <c r="G1610" t="s">
        <v>8220</v>
      </c>
      <c r="H1610" t="s">
        <v>8241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8265</v>
      </c>
      <c r="O1610">
        <f t="shared" si="125"/>
        <v>101</v>
      </c>
      <c r="P1610">
        <f t="shared" si="126"/>
        <v>52.83</v>
      </c>
      <c r="Q1610" s="10" t="s">
        <v>8313</v>
      </c>
      <c r="R1610" t="s">
        <v>8314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1609</v>
      </c>
      <c r="C1611" s="3" t="s">
        <v>5717</v>
      </c>
      <c r="D1611" s="6">
        <v>1500</v>
      </c>
      <c r="E1611" s="8">
        <v>1775</v>
      </c>
      <c r="F1611" t="s">
        <v>8215</v>
      </c>
      <c r="G1611" t="s">
        <v>8220</v>
      </c>
      <c r="H1611" t="s">
        <v>8241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8265</v>
      </c>
      <c r="O1611">
        <f t="shared" si="125"/>
        <v>118</v>
      </c>
      <c r="P1611">
        <f t="shared" si="126"/>
        <v>443.75</v>
      </c>
      <c r="Q1611" s="10" t="s">
        <v>8313</v>
      </c>
      <c r="R1611" t="s">
        <v>8314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1610</v>
      </c>
      <c r="C1612" s="3" t="s">
        <v>5718</v>
      </c>
      <c r="D1612" s="6">
        <v>2000</v>
      </c>
      <c r="E1612" s="8">
        <v>5437</v>
      </c>
      <c r="F1612" t="s">
        <v>8215</v>
      </c>
      <c r="G1612" t="s">
        <v>8220</v>
      </c>
      <c r="H1612" t="s">
        <v>8241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8265</v>
      </c>
      <c r="O1612">
        <f t="shared" si="125"/>
        <v>272</v>
      </c>
      <c r="P1612">
        <f t="shared" si="126"/>
        <v>48.54</v>
      </c>
      <c r="Q1612" s="10" t="s">
        <v>8313</v>
      </c>
      <c r="R1612" t="s">
        <v>8314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1611</v>
      </c>
      <c r="C1613" s="3" t="s">
        <v>5719</v>
      </c>
      <c r="D1613" s="6">
        <v>800</v>
      </c>
      <c r="E1613" s="8">
        <v>1001</v>
      </c>
      <c r="F1613" t="s">
        <v>8215</v>
      </c>
      <c r="G1613" t="s">
        <v>8220</v>
      </c>
      <c r="H1613" t="s">
        <v>8241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8265</v>
      </c>
      <c r="O1613">
        <f t="shared" si="125"/>
        <v>125</v>
      </c>
      <c r="P1613">
        <f t="shared" si="126"/>
        <v>37.07</v>
      </c>
      <c r="Q1613" s="10" t="s">
        <v>8313</v>
      </c>
      <c r="R1613" t="s">
        <v>8314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1612</v>
      </c>
      <c r="C1614" s="3" t="s">
        <v>5720</v>
      </c>
      <c r="D1614" s="6">
        <v>500</v>
      </c>
      <c r="E1614" s="8">
        <v>550</v>
      </c>
      <c r="F1614" t="s">
        <v>8215</v>
      </c>
      <c r="G1614" t="s">
        <v>8220</v>
      </c>
      <c r="H1614" t="s">
        <v>8241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8265</v>
      </c>
      <c r="O1614">
        <f t="shared" si="125"/>
        <v>110</v>
      </c>
      <c r="P1614">
        <f t="shared" si="126"/>
        <v>50</v>
      </c>
      <c r="Q1614" s="10" t="s">
        <v>8313</v>
      </c>
      <c r="R1614" t="s">
        <v>8314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1613</v>
      </c>
      <c r="C1615" s="3" t="s">
        <v>5721</v>
      </c>
      <c r="D1615" s="6">
        <v>1000</v>
      </c>
      <c r="E1615" s="8">
        <v>1015</v>
      </c>
      <c r="F1615" t="s">
        <v>8215</v>
      </c>
      <c r="G1615" t="s">
        <v>8220</v>
      </c>
      <c r="H1615" t="s">
        <v>8241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8265</v>
      </c>
      <c r="O1615">
        <f t="shared" si="125"/>
        <v>102</v>
      </c>
      <c r="P1615">
        <f t="shared" si="126"/>
        <v>39.04</v>
      </c>
      <c r="Q1615" s="10" t="s">
        <v>8313</v>
      </c>
      <c r="R1615" t="s">
        <v>8314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1614</v>
      </c>
      <c r="C1616" s="3" t="s">
        <v>5722</v>
      </c>
      <c r="D1616" s="6">
        <v>5000</v>
      </c>
      <c r="E1616" s="8">
        <v>5135</v>
      </c>
      <c r="F1616" t="s">
        <v>8215</v>
      </c>
      <c r="G1616" t="s">
        <v>8220</v>
      </c>
      <c r="H1616" t="s">
        <v>8241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8265</v>
      </c>
      <c r="O1616">
        <f t="shared" si="125"/>
        <v>103</v>
      </c>
      <c r="P1616">
        <f t="shared" si="126"/>
        <v>66.69</v>
      </c>
      <c r="Q1616" s="10" t="s">
        <v>8313</v>
      </c>
      <c r="R1616" t="s">
        <v>8314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1615</v>
      </c>
      <c r="C1617" s="3" t="s">
        <v>5723</v>
      </c>
      <c r="D1617" s="6">
        <v>8000</v>
      </c>
      <c r="E1617" s="8">
        <v>9130</v>
      </c>
      <c r="F1617" t="s">
        <v>8215</v>
      </c>
      <c r="G1617" t="s">
        <v>8220</v>
      </c>
      <c r="H1617" t="s">
        <v>8241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8265</v>
      </c>
      <c r="O1617">
        <f t="shared" si="125"/>
        <v>114</v>
      </c>
      <c r="P1617">
        <f t="shared" si="126"/>
        <v>67.13</v>
      </c>
      <c r="Q1617" s="10" t="s">
        <v>8313</v>
      </c>
      <c r="R1617" t="s">
        <v>8314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1616</v>
      </c>
      <c r="C1618" s="3" t="s">
        <v>5724</v>
      </c>
      <c r="D1618" s="6">
        <v>10000</v>
      </c>
      <c r="E1618" s="8">
        <v>10420</v>
      </c>
      <c r="F1618" t="s">
        <v>8215</v>
      </c>
      <c r="G1618" t="s">
        <v>8220</v>
      </c>
      <c r="H1618" t="s">
        <v>8241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8265</v>
      </c>
      <c r="O1618">
        <f t="shared" si="125"/>
        <v>104</v>
      </c>
      <c r="P1618">
        <f t="shared" si="126"/>
        <v>66.37</v>
      </c>
      <c r="Q1618" s="10" t="s">
        <v>8313</v>
      </c>
      <c r="R1618" t="s">
        <v>8314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1617</v>
      </c>
      <c r="C1619" s="3" t="s">
        <v>5725</v>
      </c>
      <c r="D1619" s="6">
        <v>7000</v>
      </c>
      <c r="E1619" s="8">
        <v>10210</v>
      </c>
      <c r="F1619" t="s">
        <v>8215</v>
      </c>
      <c r="G1619" t="s">
        <v>8220</v>
      </c>
      <c r="H1619" t="s">
        <v>8241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8265</v>
      </c>
      <c r="O1619">
        <f t="shared" si="125"/>
        <v>146</v>
      </c>
      <c r="P1619">
        <f t="shared" si="126"/>
        <v>64.62</v>
      </c>
      <c r="Q1619" s="10" t="s">
        <v>8313</v>
      </c>
      <c r="R1619" t="s">
        <v>8314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1618</v>
      </c>
      <c r="C1620" s="3" t="s">
        <v>5726</v>
      </c>
      <c r="D1620" s="6">
        <v>1500</v>
      </c>
      <c r="E1620" s="8">
        <v>1576</v>
      </c>
      <c r="F1620" t="s">
        <v>8215</v>
      </c>
      <c r="G1620" t="s">
        <v>8220</v>
      </c>
      <c r="H1620" t="s">
        <v>8241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8265</v>
      </c>
      <c r="O1620">
        <f t="shared" si="125"/>
        <v>105</v>
      </c>
      <c r="P1620">
        <f t="shared" si="126"/>
        <v>58.37</v>
      </c>
      <c r="Q1620" s="10" t="s">
        <v>8313</v>
      </c>
      <c r="R1620" t="s">
        <v>8314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1619</v>
      </c>
      <c r="C1621" s="3" t="s">
        <v>5727</v>
      </c>
      <c r="D1621" s="6">
        <v>1500</v>
      </c>
      <c r="E1621" s="8">
        <v>2000</v>
      </c>
      <c r="F1621" t="s">
        <v>8215</v>
      </c>
      <c r="G1621" t="s">
        <v>8220</v>
      </c>
      <c r="H1621" t="s">
        <v>8241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8265</v>
      </c>
      <c r="O1621">
        <f t="shared" si="125"/>
        <v>133</v>
      </c>
      <c r="P1621">
        <f t="shared" si="126"/>
        <v>86.96</v>
      </c>
      <c r="Q1621" s="10" t="s">
        <v>8313</v>
      </c>
      <c r="R1621" t="s">
        <v>8314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1620</v>
      </c>
      <c r="C1622" s="3" t="s">
        <v>5728</v>
      </c>
      <c r="D1622" s="6">
        <v>1000</v>
      </c>
      <c r="E1622" s="8">
        <v>1130</v>
      </c>
      <c r="F1622" t="s">
        <v>8215</v>
      </c>
      <c r="G1622" t="s">
        <v>8220</v>
      </c>
      <c r="H1622" t="s">
        <v>8241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8265</v>
      </c>
      <c r="O1622">
        <f t="shared" si="125"/>
        <v>113</v>
      </c>
      <c r="P1622">
        <f t="shared" si="126"/>
        <v>66.47</v>
      </c>
      <c r="Q1622" s="10" t="s">
        <v>8313</v>
      </c>
      <c r="R1622" t="s">
        <v>8314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1621</v>
      </c>
      <c r="C1623" s="3" t="s">
        <v>5729</v>
      </c>
      <c r="D1623" s="6">
        <v>5000</v>
      </c>
      <c r="E1623" s="8">
        <v>6060</v>
      </c>
      <c r="F1623" t="s">
        <v>8215</v>
      </c>
      <c r="G1623" t="s">
        <v>8220</v>
      </c>
      <c r="H1623" t="s">
        <v>8241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8265</v>
      </c>
      <c r="O1623">
        <f t="shared" si="125"/>
        <v>121</v>
      </c>
      <c r="P1623">
        <f t="shared" si="126"/>
        <v>163.78</v>
      </c>
      <c r="Q1623" s="10" t="s">
        <v>8313</v>
      </c>
      <c r="R1623" t="s">
        <v>8314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1622</v>
      </c>
      <c r="C1624" s="3" t="s">
        <v>5730</v>
      </c>
      <c r="D1624" s="6">
        <v>6900</v>
      </c>
      <c r="E1624" s="8">
        <v>7019</v>
      </c>
      <c r="F1624" t="s">
        <v>8215</v>
      </c>
      <c r="G1624" t="s">
        <v>8220</v>
      </c>
      <c r="H1624" t="s">
        <v>8241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8265</v>
      </c>
      <c r="O1624">
        <f t="shared" si="125"/>
        <v>102</v>
      </c>
      <c r="P1624">
        <f t="shared" si="126"/>
        <v>107.98</v>
      </c>
      <c r="Q1624" s="10" t="s">
        <v>8313</v>
      </c>
      <c r="R1624" t="s">
        <v>8314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1623</v>
      </c>
      <c r="C1625" s="3" t="s">
        <v>5731</v>
      </c>
      <c r="D1625" s="6">
        <v>750</v>
      </c>
      <c r="E1625" s="8">
        <v>758</v>
      </c>
      <c r="F1625" t="s">
        <v>8215</v>
      </c>
      <c r="G1625" t="s">
        <v>8221</v>
      </c>
      <c r="H1625" t="s">
        <v>8242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8265</v>
      </c>
      <c r="O1625">
        <f t="shared" si="125"/>
        <v>101</v>
      </c>
      <c r="P1625">
        <f t="shared" si="126"/>
        <v>42.11</v>
      </c>
      <c r="Q1625" s="10" t="s">
        <v>8313</v>
      </c>
      <c r="R1625" t="s">
        <v>8314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1624</v>
      </c>
      <c r="C1626" s="3" t="s">
        <v>5732</v>
      </c>
      <c r="D1626" s="6">
        <v>1000</v>
      </c>
      <c r="E1626" s="8">
        <v>1180</v>
      </c>
      <c r="F1626" t="s">
        <v>8215</v>
      </c>
      <c r="G1626" t="s">
        <v>8220</v>
      </c>
      <c r="H1626" t="s">
        <v>8241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8265</v>
      </c>
      <c r="O1626">
        <f t="shared" si="125"/>
        <v>118</v>
      </c>
      <c r="P1626">
        <f t="shared" si="126"/>
        <v>47.2</v>
      </c>
      <c r="Q1626" s="10" t="s">
        <v>8313</v>
      </c>
      <c r="R1626" t="s">
        <v>8314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1625</v>
      </c>
      <c r="C1627" s="3" t="s">
        <v>5733</v>
      </c>
      <c r="D1627" s="6">
        <v>7500</v>
      </c>
      <c r="E1627" s="8">
        <v>11650</v>
      </c>
      <c r="F1627" t="s">
        <v>8215</v>
      </c>
      <c r="G1627" t="s">
        <v>8220</v>
      </c>
      <c r="H1627" t="s">
        <v>8241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8265</v>
      </c>
      <c r="O1627">
        <f t="shared" si="125"/>
        <v>155</v>
      </c>
      <c r="P1627">
        <f t="shared" si="126"/>
        <v>112.02</v>
      </c>
      <c r="Q1627" s="10" t="s">
        <v>8313</v>
      </c>
      <c r="R1627" t="s">
        <v>8314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1626</v>
      </c>
      <c r="C1628" s="3" t="s">
        <v>5734</v>
      </c>
      <c r="D1628" s="6">
        <v>8000</v>
      </c>
      <c r="E1628" s="8">
        <v>8095</v>
      </c>
      <c r="F1628" t="s">
        <v>8215</v>
      </c>
      <c r="G1628" t="s">
        <v>8220</v>
      </c>
      <c r="H1628" t="s">
        <v>8241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8265</v>
      </c>
      <c r="O1628">
        <f t="shared" si="125"/>
        <v>101</v>
      </c>
      <c r="P1628">
        <f t="shared" si="126"/>
        <v>74.95</v>
      </c>
      <c r="Q1628" s="10" t="s">
        <v>8313</v>
      </c>
      <c r="R1628" t="s">
        <v>8314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1627</v>
      </c>
      <c r="C1629" s="3" t="s">
        <v>5735</v>
      </c>
      <c r="D1629" s="6">
        <v>2000</v>
      </c>
      <c r="E1629" s="8">
        <v>2340</v>
      </c>
      <c r="F1629" t="s">
        <v>8215</v>
      </c>
      <c r="G1629" t="s">
        <v>8220</v>
      </c>
      <c r="H1629" t="s">
        <v>8241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8265</v>
      </c>
      <c r="O1629">
        <f t="shared" si="125"/>
        <v>117</v>
      </c>
      <c r="P1629">
        <f t="shared" si="126"/>
        <v>61.58</v>
      </c>
      <c r="Q1629" s="10" t="s">
        <v>8313</v>
      </c>
      <c r="R1629" t="s">
        <v>8314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1628</v>
      </c>
      <c r="C1630" s="3" t="s">
        <v>5736</v>
      </c>
      <c r="D1630" s="6">
        <v>4000</v>
      </c>
      <c r="E1630" s="8">
        <v>4037</v>
      </c>
      <c r="F1630" t="s">
        <v>8215</v>
      </c>
      <c r="G1630" t="s">
        <v>8220</v>
      </c>
      <c r="H1630" t="s">
        <v>8241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8265</v>
      </c>
      <c r="O1630">
        <f t="shared" si="125"/>
        <v>101</v>
      </c>
      <c r="P1630">
        <f t="shared" si="126"/>
        <v>45.88</v>
      </c>
      <c r="Q1630" s="10" t="s">
        <v>8313</v>
      </c>
      <c r="R1630" t="s">
        <v>8314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1629</v>
      </c>
      <c r="C1631" s="3" t="s">
        <v>5737</v>
      </c>
      <c r="D1631" s="6">
        <v>6000</v>
      </c>
      <c r="E1631" s="8">
        <v>6220</v>
      </c>
      <c r="F1631" t="s">
        <v>8215</v>
      </c>
      <c r="G1631" t="s">
        <v>8220</v>
      </c>
      <c r="H1631" t="s">
        <v>8241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8265</v>
      </c>
      <c r="O1631">
        <f t="shared" si="125"/>
        <v>104</v>
      </c>
      <c r="P1631">
        <f t="shared" si="126"/>
        <v>75.849999999999994</v>
      </c>
      <c r="Q1631" s="10" t="s">
        <v>8313</v>
      </c>
      <c r="R1631" t="s">
        <v>8314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1630</v>
      </c>
      <c r="C1632" s="3" t="s">
        <v>5738</v>
      </c>
      <c r="D1632" s="6">
        <v>4000</v>
      </c>
      <c r="E1632" s="8">
        <v>10610</v>
      </c>
      <c r="F1632" t="s">
        <v>8215</v>
      </c>
      <c r="G1632" t="s">
        <v>8220</v>
      </c>
      <c r="H1632" t="s">
        <v>8241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8265</v>
      </c>
      <c r="O1632">
        <f t="shared" si="125"/>
        <v>265</v>
      </c>
      <c r="P1632">
        <f t="shared" si="126"/>
        <v>84.21</v>
      </c>
      <c r="Q1632" s="10" t="s">
        <v>8313</v>
      </c>
      <c r="R1632" t="s">
        <v>8314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1631</v>
      </c>
      <c r="C1633" s="3" t="s">
        <v>5739</v>
      </c>
      <c r="D1633" s="6">
        <v>10000</v>
      </c>
      <c r="E1633" s="8">
        <v>15591</v>
      </c>
      <c r="F1633" t="s">
        <v>8215</v>
      </c>
      <c r="G1633" t="s">
        <v>8220</v>
      </c>
      <c r="H1633" t="s">
        <v>8241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8265</v>
      </c>
      <c r="O1633">
        <f t="shared" si="125"/>
        <v>156</v>
      </c>
      <c r="P1633">
        <f t="shared" si="126"/>
        <v>117.23</v>
      </c>
      <c r="Q1633" s="10" t="s">
        <v>8313</v>
      </c>
      <c r="R1633" t="s">
        <v>8314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1632</v>
      </c>
      <c r="C1634" s="3" t="s">
        <v>5740</v>
      </c>
      <c r="D1634" s="6">
        <v>4000</v>
      </c>
      <c r="E1634" s="8">
        <v>4065</v>
      </c>
      <c r="F1634" t="s">
        <v>8215</v>
      </c>
      <c r="G1634" t="s">
        <v>8220</v>
      </c>
      <c r="H1634" t="s">
        <v>8241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8265</v>
      </c>
      <c r="O1634">
        <f t="shared" si="125"/>
        <v>102</v>
      </c>
      <c r="P1634">
        <f t="shared" si="126"/>
        <v>86.49</v>
      </c>
      <c r="Q1634" s="10" t="s">
        <v>8313</v>
      </c>
      <c r="R1634" t="s">
        <v>8314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1633</v>
      </c>
      <c r="C1635" s="3" t="s">
        <v>5741</v>
      </c>
      <c r="D1635" s="6">
        <v>10000</v>
      </c>
      <c r="E1635" s="8">
        <v>10000</v>
      </c>
      <c r="F1635" t="s">
        <v>8215</v>
      </c>
      <c r="G1635" t="s">
        <v>8220</v>
      </c>
      <c r="H1635" t="s">
        <v>8241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8265</v>
      </c>
      <c r="O1635">
        <f t="shared" si="125"/>
        <v>100</v>
      </c>
      <c r="P1635">
        <f t="shared" si="126"/>
        <v>172.41</v>
      </c>
      <c r="Q1635" s="10" t="s">
        <v>8313</v>
      </c>
      <c r="R1635" t="s">
        <v>8314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1634</v>
      </c>
      <c r="C1636" s="3" t="s">
        <v>5742</v>
      </c>
      <c r="D1636" s="6">
        <v>2000</v>
      </c>
      <c r="E1636" s="8">
        <v>2010</v>
      </c>
      <c r="F1636" t="s">
        <v>8215</v>
      </c>
      <c r="G1636" t="s">
        <v>8220</v>
      </c>
      <c r="H1636" t="s">
        <v>8241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8265</v>
      </c>
      <c r="O1636">
        <f t="shared" si="125"/>
        <v>101</v>
      </c>
      <c r="P1636">
        <f t="shared" si="126"/>
        <v>62.81</v>
      </c>
      <c r="Q1636" s="10" t="s">
        <v>8313</v>
      </c>
      <c r="R1636" t="s">
        <v>8314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1635</v>
      </c>
      <c r="C1637" s="3" t="s">
        <v>5743</v>
      </c>
      <c r="D1637" s="6">
        <v>2000</v>
      </c>
      <c r="E1637" s="8">
        <v>2506</v>
      </c>
      <c r="F1637" t="s">
        <v>8215</v>
      </c>
      <c r="G1637" t="s">
        <v>8220</v>
      </c>
      <c r="H1637" t="s">
        <v>8241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8265</v>
      </c>
      <c r="O1637">
        <f t="shared" si="125"/>
        <v>125</v>
      </c>
      <c r="P1637">
        <f t="shared" si="126"/>
        <v>67.73</v>
      </c>
      <c r="Q1637" s="10" t="s">
        <v>8313</v>
      </c>
      <c r="R1637" t="s">
        <v>8314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1636</v>
      </c>
      <c r="C1638" s="3" t="s">
        <v>5744</v>
      </c>
      <c r="D1638" s="6">
        <v>4500</v>
      </c>
      <c r="E1638" s="8">
        <v>4660</v>
      </c>
      <c r="F1638" t="s">
        <v>8215</v>
      </c>
      <c r="G1638" t="s">
        <v>8220</v>
      </c>
      <c r="H1638" t="s">
        <v>8241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8265</v>
      </c>
      <c r="O1638">
        <f t="shared" si="125"/>
        <v>104</v>
      </c>
      <c r="P1638">
        <f t="shared" si="126"/>
        <v>53.56</v>
      </c>
      <c r="Q1638" s="10" t="s">
        <v>8313</v>
      </c>
      <c r="R1638" t="s">
        <v>8314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1637</v>
      </c>
      <c r="C1639" s="3" t="s">
        <v>5745</v>
      </c>
      <c r="D1639" s="6">
        <v>500</v>
      </c>
      <c r="E1639" s="8">
        <v>519</v>
      </c>
      <c r="F1639" t="s">
        <v>8215</v>
      </c>
      <c r="G1639" t="s">
        <v>8220</v>
      </c>
      <c r="H1639" t="s">
        <v>8241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8265</v>
      </c>
      <c r="O1639">
        <f t="shared" si="125"/>
        <v>104</v>
      </c>
      <c r="P1639">
        <f t="shared" si="126"/>
        <v>34.6</v>
      </c>
      <c r="Q1639" s="10" t="s">
        <v>8313</v>
      </c>
      <c r="R1639" t="s">
        <v>8314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1638</v>
      </c>
      <c r="C1640" s="3" t="s">
        <v>5746</v>
      </c>
      <c r="D1640" s="6">
        <v>1000</v>
      </c>
      <c r="E1640" s="8">
        <v>1050</v>
      </c>
      <c r="F1640" t="s">
        <v>8215</v>
      </c>
      <c r="G1640" t="s">
        <v>8220</v>
      </c>
      <c r="H1640" t="s">
        <v>8241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8265</v>
      </c>
      <c r="O1640">
        <f t="shared" si="125"/>
        <v>105</v>
      </c>
      <c r="P1640">
        <f t="shared" si="126"/>
        <v>38.89</v>
      </c>
      <c r="Q1640" s="10" t="s">
        <v>8313</v>
      </c>
      <c r="R1640" t="s">
        <v>8314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1639</v>
      </c>
      <c r="C1641" s="3" t="s">
        <v>5747</v>
      </c>
      <c r="D1641" s="6">
        <v>1800</v>
      </c>
      <c r="E1641" s="8">
        <v>1800</v>
      </c>
      <c r="F1641" t="s">
        <v>8215</v>
      </c>
      <c r="G1641" t="s">
        <v>8220</v>
      </c>
      <c r="H1641" t="s">
        <v>8241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8265</v>
      </c>
      <c r="O1641">
        <f t="shared" si="125"/>
        <v>100</v>
      </c>
      <c r="P1641">
        <f t="shared" si="126"/>
        <v>94.74</v>
      </c>
      <c r="Q1641" s="10" t="s">
        <v>8313</v>
      </c>
      <c r="R1641" t="s">
        <v>8314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1640</v>
      </c>
      <c r="C1642" s="3" t="s">
        <v>5748</v>
      </c>
      <c r="D1642" s="6">
        <v>400</v>
      </c>
      <c r="E1642" s="8">
        <v>679.44</v>
      </c>
      <c r="F1642" t="s">
        <v>8215</v>
      </c>
      <c r="G1642" t="s">
        <v>8220</v>
      </c>
      <c r="H1642" t="s">
        <v>8241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8265</v>
      </c>
      <c r="O1642">
        <f t="shared" si="125"/>
        <v>170</v>
      </c>
      <c r="P1642">
        <f t="shared" si="126"/>
        <v>39.97</v>
      </c>
      <c r="Q1642" s="10" t="s">
        <v>8313</v>
      </c>
      <c r="R1642" t="s">
        <v>8314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1641</v>
      </c>
      <c r="C1643" s="3" t="s">
        <v>5749</v>
      </c>
      <c r="D1643" s="6">
        <v>2500</v>
      </c>
      <c r="E1643" s="8">
        <v>2535</v>
      </c>
      <c r="F1643" t="s">
        <v>8215</v>
      </c>
      <c r="G1643" t="s">
        <v>8220</v>
      </c>
      <c r="H1643" t="s">
        <v>8241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>
        <f t="shared" si="125"/>
        <v>101</v>
      </c>
      <c r="P1643">
        <f t="shared" si="126"/>
        <v>97.5</v>
      </c>
      <c r="Q1643" s="10" t="s">
        <v>8313</v>
      </c>
      <c r="R1643" t="s">
        <v>8334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1642</v>
      </c>
      <c r="C1644" s="3" t="s">
        <v>5750</v>
      </c>
      <c r="D1644" s="6">
        <v>1200</v>
      </c>
      <c r="E1644" s="8">
        <v>1200</v>
      </c>
      <c r="F1644" t="s">
        <v>8215</v>
      </c>
      <c r="G1644" t="s">
        <v>8220</v>
      </c>
      <c r="H1644" t="s">
        <v>8241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>
        <f t="shared" si="125"/>
        <v>100</v>
      </c>
      <c r="P1644">
        <f t="shared" si="126"/>
        <v>42.86</v>
      </c>
      <c r="Q1644" s="10" t="s">
        <v>8313</v>
      </c>
      <c r="R1644" t="s">
        <v>8334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1643</v>
      </c>
      <c r="C1645" s="3" t="s">
        <v>5751</v>
      </c>
      <c r="D1645" s="6">
        <v>5000</v>
      </c>
      <c r="E1645" s="8">
        <v>6235</v>
      </c>
      <c r="F1645" t="s">
        <v>8215</v>
      </c>
      <c r="G1645" t="s">
        <v>8220</v>
      </c>
      <c r="H1645" t="s">
        <v>8241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>
        <f t="shared" si="125"/>
        <v>125</v>
      </c>
      <c r="P1645">
        <f t="shared" si="126"/>
        <v>168.51</v>
      </c>
      <c r="Q1645" s="10" t="s">
        <v>8313</v>
      </c>
      <c r="R1645" t="s">
        <v>8334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1644</v>
      </c>
      <c r="C1646" s="3" t="s">
        <v>5752</v>
      </c>
      <c r="D1646" s="6">
        <v>10000</v>
      </c>
      <c r="E1646" s="8">
        <v>10950</v>
      </c>
      <c r="F1646" t="s">
        <v>8215</v>
      </c>
      <c r="G1646" t="s">
        <v>8220</v>
      </c>
      <c r="H1646" t="s">
        <v>8241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>
        <f t="shared" si="125"/>
        <v>110</v>
      </c>
      <c r="P1646">
        <f t="shared" si="126"/>
        <v>85.55</v>
      </c>
      <c r="Q1646" s="10" t="s">
        <v>8313</v>
      </c>
      <c r="R1646" t="s">
        <v>8334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1645</v>
      </c>
      <c r="C1647" s="3" t="s">
        <v>5753</v>
      </c>
      <c r="D1647" s="6">
        <v>5000</v>
      </c>
      <c r="E1647" s="8">
        <v>5540</v>
      </c>
      <c r="F1647" t="s">
        <v>8215</v>
      </c>
      <c r="G1647" t="s">
        <v>8220</v>
      </c>
      <c r="H1647" t="s">
        <v>8241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>
        <f t="shared" si="125"/>
        <v>111</v>
      </c>
      <c r="P1647">
        <f t="shared" si="126"/>
        <v>554</v>
      </c>
      <c r="Q1647" s="10" t="s">
        <v>8313</v>
      </c>
      <c r="R1647" t="s">
        <v>8334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1646</v>
      </c>
      <c r="C1648" s="3" t="s">
        <v>5754</v>
      </c>
      <c r="D1648" s="6">
        <v>2000</v>
      </c>
      <c r="E1648" s="8">
        <v>2204</v>
      </c>
      <c r="F1648" t="s">
        <v>8215</v>
      </c>
      <c r="G1648" t="s">
        <v>8221</v>
      </c>
      <c r="H1648" t="s">
        <v>8242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>
        <f t="shared" si="125"/>
        <v>110</v>
      </c>
      <c r="P1648">
        <f t="shared" si="126"/>
        <v>26.55</v>
      </c>
      <c r="Q1648" s="10" t="s">
        <v>8313</v>
      </c>
      <c r="R1648" t="s">
        <v>8334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1647</v>
      </c>
      <c r="C1649" s="3" t="s">
        <v>5755</v>
      </c>
      <c r="D1649" s="6">
        <v>5000</v>
      </c>
      <c r="E1649" s="8">
        <v>5236</v>
      </c>
      <c r="F1649" t="s">
        <v>8215</v>
      </c>
      <c r="G1649" t="s">
        <v>8220</v>
      </c>
      <c r="H1649" t="s">
        <v>8241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>
        <f t="shared" si="125"/>
        <v>105</v>
      </c>
      <c r="P1649">
        <f t="shared" si="126"/>
        <v>113.83</v>
      </c>
      <c r="Q1649" s="10" t="s">
        <v>8313</v>
      </c>
      <c r="R1649" t="s">
        <v>8334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1648</v>
      </c>
      <c r="C1650" s="3" t="s">
        <v>5756</v>
      </c>
      <c r="D1650" s="6">
        <v>2300</v>
      </c>
      <c r="E1650" s="8">
        <v>2881</v>
      </c>
      <c r="F1650" t="s">
        <v>8215</v>
      </c>
      <c r="G1650" t="s">
        <v>8220</v>
      </c>
      <c r="H1650" t="s">
        <v>8241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>
        <f t="shared" si="125"/>
        <v>125</v>
      </c>
      <c r="P1650">
        <f t="shared" si="126"/>
        <v>32.01</v>
      </c>
      <c r="Q1650" s="10" t="s">
        <v>8313</v>
      </c>
      <c r="R1650" t="s">
        <v>8334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1649</v>
      </c>
      <c r="C1651" s="3" t="s">
        <v>5757</v>
      </c>
      <c r="D1651" s="6">
        <v>3800</v>
      </c>
      <c r="E1651" s="8">
        <v>3822.33</v>
      </c>
      <c r="F1651" t="s">
        <v>8215</v>
      </c>
      <c r="G1651" t="s">
        <v>8220</v>
      </c>
      <c r="H1651" t="s">
        <v>8241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>
        <f t="shared" si="125"/>
        <v>101</v>
      </c>
      <c r="P1651">
        <f t="shared" si="126"/>
        <v>47.19</v>
      </c>
      <c r="Q1651" s="10" t="s">
        <v>8313</v>
      </c>
      <c r="R1651" t="s">
        <v>8334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1650</v>
      </c>
      <c r="C1652" s="3" t="s">
        <v>5758</v>
      </c>
      <c r="D1652" s="6">
        <v>2000</v>
      </c>
      <c r="E1652" s="8">
        <v>2831</v>
      </c>
      <c r="F1652" t="s">
        <v>8215</v>
      </c>
      <c r="G1652" t="s">
        <v>8220</v>
      </c>
      <c r="H1652" t="s">
        <v>8241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>
        <f t="shared" si="125"/>
        <v>142</v>
      </c>
      <c r="P1652">
        <f t="shared" si="126"/>
        <v>88.47</v>
      </c>
      <c r="Q1652" s="10" t="s">
        <v>8313</v>
      </c>
      <c r="R1652" t="s">
        <v>8334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1651</v>
      </c>
      <c r="C1653" s="3" t="s">
        <v>5759</v>
      </c>
      <c r="D1653" s="6">
        <v>2000</v>
      </c>
      <c r="E1653" s="8">
        <v>2015</v>
      </c>
      <c r="F1653" t="s">
        <v>8215</v>
      </c>
      <c r="G1653" t="s">
        <v>8220</v>
      </c>
      <c r="H1653" t="s">
        <v>8241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>
        <f t="shared" si="125"/>
        <v>101</v>
      </c>
      <c r="P1653">
        <f t="shared" si="126"/>
        <v>100.75</v>
      </c>
      <c r="Q1653" s="10" t="s">
        <v>8313</v>
      </c>
      <c r="R1653" t="s">
        <v>8334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1652</v>
      </c>
      <c r="C1654" s="3" t="s">
        <v>5760</v>
      </c>
      <c r="D1654" s="6">
        <v>4500</v>
      </c>
      <c r="E1654" s="8">
        <v>4530</v>
      </c>
      <c r="F1654" t="s">
        <v>8215</v>
      </c>
      <c r="G1654" t="s">
        <v>8220</v>
      </c>
      <c r="H1654" t="s">
        <v>8241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>
        <f t="shared" si="125"/>
        <v>101</v>
      </c>
      <c r="P1654">
        <f t="shared" si="126"/>
        <v>64.709999999999994</v>
      </c>
      <c r="Q1654" s="10" t="s">
        <v>8313</v>
      </c>
      <c r="R1654" t="s">
        <v>8334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1653</v>
      </c>
      <c r="C1655" s="3" t="s">
        <v>5761</v>
      </c>
      <c r="D1655" s="6">
        <v>5000</v>
      </c>
      <c r="E1655" s="8">
        <v>8711.52</v>
      </c>
      <c r="F1655" t="s">
        <v>8215</v>
      </c>
      <c r="G1655" t="s">
        <v>8220</v>
      </c>
      <c r="H1655" t="s">
        <v>8241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>
        <f t="shared" si="125"/>
        <v>174</v>
      </c>
      <c r="P1655">
        <f t="shared" si="126"/>
        <v>51.85</v>
      </c>
      <c r="Q1655" s="10" t="s">
        <v>8313</v>
      </c>
      <c r="R1655" t="s">
        <v>8334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1654</v>
      </c>
      <c r="C1656" s="3" t="s">
        <v>5762</v>
      </c>
      <c r="D1656" s="6">
        <v>1100</v>
      </c>
      <c r="E1656" s="8">
        <v>1319</v>
      </c>
      <c r="F1656" t="s">
        <v>8215</v>
      </c>
      <c r="G1656" t="s">
        <v>8220</v>
      </c>
      <c r="H1656" t="s">
        <v>8241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>
        <f t="shared" si="125"/>
        <v>120</v>
      </c>
      <c r="P1656">
        <f t="shared" si="126"/>
        <v>38.79</v>
      </c>
      <c r="Q1656" s="10" t="s">
        <v>8313</v>
      </c>
      <c r="R1656" t="s">
        <v>8334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1655</v>
      </c>
      <c r="C1657" s="3" t="s">
        <v>5763</v>
      </c>
      <c r="D1657" s="6">
        <v>1500</v>
      </c>
      <c r="E1657" s="8">
        <v>2143</v>
      </c>
      <c r="F1657" t="s">
        <v>8215</v>
      </c>
      <c r="G1657" t="s">
        <v>8220</v>
      </c>
      <c r="H1657" t="s">
        <v>8241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>
        <f t="shared" si="125"/>
        <v>143</v>
      </c>
      <c r="P1657">
        <f t="shared" si="126"/>
        <v>44.65</v>
      </c>
      <c r="Q1657" s="10" t="s">
        <v>8313</v>
      </c>
      <c r="R1657" t="s">
        <v>8334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1656</v>
      </c>
      <c r="C1658" s="3" t="s">
        <v>5764</v>
      </c>
      <c r="D1658" s="6">
        <v>7500</v>
      </c>
      <c r="E1658" s="8">
        <v>7525.12</v>
      </c>
      <c r="F1658" t="s">
        <v>8215</v>
      </c>
      <c r="G1658" t="s">
        <v>8220</v>
      </c>
      <c r="H1658" t="s">
        <v>8241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>
        <f t="shared" si="125"/>
        <v>100</v>
      </c>
      <c r="P1658">
        <f t="shared" si="126"/>
        <v>156.77000000000001</v>
      </c>
      <c r="Q1658" s="10" t="s">
        <v>8313</v>
      </c>
      <c r="R1658" t="s">
        <v>8334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1657</v>
      </c>
      <c r="C1659" s="3" t="s">
        <v>5765</v>
      </c>
      <c r="D1659" s="6">
        <v>25000</v>
      </c>
      <c r="E1659" s="8">
        <v>26233.45</v>
      </c>
      <c r="F1659" t="s">
        <v>8215</v>
      </c>
      <c r="G1659" t="s">
        <v>8220</v>
      </c>
      <c r="H1659" t="s">
        <v>8241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>
        <f t="shared" si="125"/>
        <v>105</v>
      </c>
      <c r="P1659">
        <f t="shared" si="126"/>
        <v>118.7</v>
      </c>
      <c r="Q1659" s="10" t="s">
        <v>8313</v>
      </c>
      <c r="R1659" t="s">
        <v>8334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1658</v>
      </c>
      <c r="C1660" s="3" t="s">
        <v>5766</v>
      </c>
      <c r="D1660" s="6">
        <v>6000</v>
      </c>
      <c r="E1660" s="8">
        <v>7934</v>
      </c>
      <c r="F1660" t="s">
        <v>8215</v>
      </c>
      <c r="G1660" t="s">
        <v>8220</v>
      </c>
      <c r="H1660" t="s">
        <v>8241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>
        <f t="shared" si="125"/>
        <v>132</v>
      </c>
      <c r="P1660">
        <f t="shared" si="126"/>
        <v>74.150000000000006</v>
      </c>
      <c r="Q1660" s="10" t="s">
        <v>8313</v>
      </c>
      <c r="R1660" t="s">
        <v>8334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1659</v>
      </c>
      <c r="C1661" s="3" t="s">
        <v>5767</v>
      </c>
      <c r="D1661" s="6">
        <v>500</v>
      </c>
      <c r="E1661" s="8">
        <v>564</v>
      </c>
      <c r="F1661" t="s">
        <v>8215</v>
      </c>
      <c r="G1661" t="s">
        <v>8221</v>
      </c>
      <c r="H1661" t="s">
        <v>8242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>
        <f t="shared" si="125"/>
        <v>113</v>
      </c>
      <c r="P1661">
        <f t="shared" si="126"/>
        <v>12.53</v>
      </c>
      <c r="Q1661" s="10" t="s">
        <v>8313</v>
      </c>
      <c r="R1661" t="s">
        <v>8334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1660</v>
      </c>
      <c r="C1662" s="3" t="s">
        <v>5768</v>
      </c>
      <c r="D1662" s="6">
        <v>80</v>
      </c>
      <c r="E1662" s="8">
        <v>1003</v>
      </c>
      <c r="F1662" t="s">
        <v>8215</v>
      </c>
      <c r="G1662" t="s">
        <v>8233</v>
      </c>
      <c r="H1662" t="s">
        <v>8244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>
        <f t="shared" si="125"/>
        <v>1254</v>
      </c>
      <c r="P1662">
        <f t="shared" si="126"/>
        <v>27.86</v>
      </c>
      <c r="Q1662" s="10" t="s">
        <v>8313</v>
      </c>
      <c r="R1662" t="s">
        <v>8334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1661</v>
      </c>
      <c r="C1663" s="3" t="s">
        <v>5769</v>
      </c>
      <c r="D1663" s="6">
        <v>7900</v>
      </c>
      <c r="E1663" s="8">
        <v>8098</v>
      </c>
      <c r="F1663" t="s">
        <v>8215</v>
      </c>
      <c r="G1663" t="s">
        <v>8235</v>
      </c>
      <c r="H1663" t="s">
        <v>8244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>
        <f t="shared" si="125"/>
        <v>103</v>
      </c>
      <c r="P1663">
        <f t="shared" si="126"/>
        <v>80.180000000000007</v>
      </c>
      <c r="Q1663" s="10" t="s">
        <v>8313</v>
      </c>
      <c r="R1663" t="s">
        <v>8334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1662</v>
      </c>
      <c r="C1664" s="3" t="s">
        <v>5770</v>
      </c>
      <c r="D1664" s="6">
        <v>8000</v>
      </c>
      <c r="E1664" s="8">
        <v>8211</v>
      </c>
      <c r="F1664" t="s">
        <v>8215</v>
      </c>
      <c r="G1664" t="s">
        <v>8220</v>
      </c>
      <c r="H1664" t="s">
        <v>8241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>
        <f t="shared" si="125"/>
        <v>103</v>
      </c>
      <c r="P1664">
        <f t="shared" si="126"/>
        <v>132.44</v>
      </c>
      <c r="Q1664" s="10" t="s">
        <v>8313</v>
      </c>
      <c r="R1664" t="s">
        <v>8334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1663</v>
      </c>
      <c r="C1665" s="3" t="s">
        <v>5771</v>
      </c>
      <c r="D1665" s="6">
        <v>1000</v>
      </c>
      <c r="E1665" s="8">
        <v>1080</v>
      </c>
      <c r="F1665" t="s">
        <v>8215</v>
      </c>
      <c r="G1665" t="s">
        <v>8220</v>
      </c>
      <c r="H1665" t="s">
        <v>8241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>
        <f t="shared" si="125"/>
        <v>108</v>
      </c>
      <c r="P1665">
        <f t="shared" si="126"/>
        <v>33.75</v>
      </c>
      <c r="Q1665" s="10" t="s">
        <v>8313</v>
      </c>
      <c r="R1665" t="s">
        <v>8334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1664</v>
      </c>
      <c r="C1666" s="3" t="s">
        <v>5772</v>
      </c>
      <c r="D1666" s="6">
        <v>2500</v>
      </c>
      <c r="E1666" s="8">
        <v>3060.22</v>
      </c>
      <c r="F1666" t="s">
        <v>8215</v>
      </c>
      <c r="G1666" t="s">
        <v>8220</v>
      </c>
      <c r="H1666" t="s">
        <v>8241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>
        <f t="shared" ref="O1666:O1729" si="130">ROUND(E1666/D1666*100,0)</f>
        <v>122</v>
      </c>
      <c r="P1666">
        <f t="shared" si="126"/>
        <v>34.380000000000003</v>
      </c>
      <c r="Q1666" s="10" t="s">
        <v>8313</v>
      </c>
      <c r="R1666" t="s">
        <v>8334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1665</v>
      </c>
      <c r="C1667" s="3" t="s">
        <v>5773</v>
      </c>
      <c r="D1667" s="6">
        <v>3500</v>
      </c>
      <c r="E1667" s="8">
        <v>4181</v>
      </c>
      <c r="F1667" t="s">
        <v>8215</v>
      </c>
      <c r="G1667" t="s">
        <v>8220</v>
      </c>
      <c r="H1667" t="s">
        <v>8241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8313</v>
      </c>
      <c r="R1667" t="s">
        <v>8334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1666</v>
      </c>
      <c r="C1668" s="3" t="s">
        <v>5774</v>
      </c>
      <c r="D1668" s="6">
        <v>2500</v>
      </c>
      <c r="E1668" s="8">
        <v>4022</v>
      </c>
      <c r="F1668" t="s">
        <v>8215</v>
      </c>
      <c r="G1668" t="s">
        <v>8220</v>
      </c>
      <c r="H1668" t="s">
        <v>8241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>
        <f t="shared" si="130"/>
        <v>161</v>
      </c>
      <c r="P1668">
        <f t="shared" si="131"/>
        <v>41.04</v>
      </c>
      <c r="Q1668" s="10" t="s">
        <v>8313</v>
      </c>
      <c r="R1668" t="s">
        <v>8334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1667</v>
      </c>
      <c r="C1669" s="3" t="s">
        <v>5775</v>
      </c>
      <c r="D1669" s="6">
        <v>3400</v>
      </c>
      <c r="E1669" s="8">
        <v>4313</v>
      </c>
      <c r="F1669" t="s">
        <v>8215</v>
      </c>
      <c r="G1669" t="s">
        <v>8220</v>
      </c>
      <c r="H1669" t="s">
        <v>8241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>
        <f t="shared" si="130"/>
        <v>127</v>
      </c>
      <c r="P1669">
        <f t="shared" si="131"/>
        <v>52.6</v>
      </c>
      <c r="Q1669" s="10" t="s">
        <v>8313</v>
      </c>
      <c r="R1669" t="s">
        <v>8334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1668</v>
      </c>
      <c r="C1670" s="3" t="s">
        <v>5776</v>
      </c>
      <c r="D1670" s="6">
        <v>8000</v>
      </c>
      <c r="E1670" s="8">
        <v>8211</v>
      </c>
      <c r="F1670" t="s">
        <v>8215</v>
      </c>
      <c r="G1670" t="s">
        <v>8220</v>
      </c>
      <c r="H1670" t="s">
        <v>8241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>
        <f t="shared" si="130"/>
        <v>103</v>
      </c>
      <c r="P1670">
        <f t="shared" si="131"/>
        <v>70.78</v>
      </c>
      <c r="Q1670" s="10" t="s">
        <v>8313</v>
      </c>
      <c r="R1670" t="s">
        <v>8334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1669</v>
      </c>
      <c r="C1671" s="3" t="s">
        <v>5777</v>
      </c>
      <c r="D1671" s="6">
        <v>2000</v>
      </c>
      <c r="E1671" s="8">
        <v>2795</v>
      </c>
      <c r="F1671" t="s">
        <v>8215</v>
      </c>
      <c r="G1671" t="s">
        <v>8220</v>
      </c>
      <c r="H1671" t="s">
        <v>8241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>
        <f t="shared" si="130"/>
        <v>140</v>
      </c>
      <c r="P1671">
        <f t="shared" si="131"/>
        <v>53.75</v>
      </c>
      <c r="Q1671" s="10" t="s">
        <v>8313</v>
      </c>
      <c r="R1671" t="s">
        <v>8334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1670</v>
      </c>
      <c r="C1672" s="3" t="s">
        <v>5778</v>
      </c>
      <c r="D1672" s="6">
        <v>1000</v>
      </c>
      <c r="E1672" s="8">
        <v>1026</v>
      </c>
      <c r="F1672" t="s">
        <v>8215</v>
      </c>
      <c r="G1672" t="s">
        <v>8220</v>
      </c>
      <c r="H1672" t="s">
        <v>8241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>
        <f t="shared" si="130"/>
        <v>103</v>
      </c>
      <c r="P1672">
        <f t="shared" si="131"/>
        <v>44.61</v>
      </c>
      <c r="Q1672" s="10" t="s">
        <v>8313</v>
      </c>
      <c r="R1672" t="s">
        <v>8334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1671</v>
      </c>
      <c r="C1673" s="3" t="s">
        <v>5779</v>
      </c>
      <c r="D1673" s="6">
        <v>2000</v>
      </c>
      <c r="E1673" s="8">
        <v>2013.47</v>
      </c>
      <c r="F1673" t="s">
        <v>8215</v>
      </c>
      <c r="G1673" t="s">
        <v>8220</v>
      </c>
      <c r="H1673" t="s">
        <v>8241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>
        <f t="shared" si="130"/>
        <v>101</v>
      </c>
      <c r="P1673">
        <f t="shared" si="131"/>
        <v>26.15</v>
      </c>
      <c r="Q1673" s="10" t="s">
        <v>8313</v>
      </c>
      <c r="R1673" t="s">
        <v>8334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1672</v>
      </c>
      <c r="C1674" s="3" t="s">
        <v>5780</v>
      </c>
      <c r="D1674" s="6">
        <v>1700</v>
      </c>
      <c r="E1674" s="8">
        <v>1920</v>
      </c>
      <c r="F1674" t="s">
        <v>8215</v>
      </c>
      <c r="G1674" t="s">
        <v>8220</v>
      </c>
      <c r="H1674" t="s">
        <v>8241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>
        <f t="shared" si="130"/>
        <v>113</v>
      </c>
      <c r="P1674">
        <f t="shared" si="131"/>
        <v>39.18</v>
      </c>
      <c r="Q1674" s="10" t="s">
        <v>8313</v>
      </c>
      <c r="R1674" t="s">
        <v>8334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1673</v>
      </c>
      <c r="C1675" s="3" t="s">
        <v>5781</v>
      </c>
      <c r="D1675" s="6">
        <v>2100</v>
      </c>
      <c r="E1675" s="8">
        <v>2690</v>
      </c>
      <c r="F1675" t="s">
        <v>8215</v>
      </c>
      <c r="G1675" t="s">
        <v>8220</v>
      </c>
      <c r="H1675" t="s">
        <v>8241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>
        <f t="shared" si="130"/>
        <v>128</v>
      </c>
      <c r="P1675">
        <f t="shared" si="131"/>
        <v>45.59</v>
      </c>
      <c r="Q1675" s="10" t="s">
        <v>8313</v>
      </c>
      <c r="R1675" t="s">
        <v>8334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1674</v>
      </c>
      <c r="C1676" s="3" t="s">
        <v>5782</v>
      </c>
      <c r="D1676" s="6">
        <v>5000</v>
      </c>
      <c r="E1676" s="8">
        <v>10085</v>
      </c>
      <c r="F1676" t="s">
        <v>8215</v>
      </c>
      <c r="G1676" t="s">
        <v>8220</v>
      </c>
      <c r="H1676" t="s">
        <v>8241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>
        <f t="shared" si="130"/>
        <v>202</v>
      </c>
      <c r="P1676">
        <f t="shared" si="131"/>
        <v>89.25</v>
      </c>
      <c r="Q1676" s="10" t="s">
        <v>8313</v>
      </c>
      <c r="R1676" t="s">
        <v>8334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1675</v>
      </c>
      <c r="C1677" s="3" t="s">
        <v>5783</v>
      </c>
      <c r="D1677" s="6">
        <v>1000</v>
      </c>
      <c r="E1677" s="8">
        <v>1374.16</v>
      </c>
      <c r="F1677" t="s">
        <v>8215</v>
      </c>
      <c r="G1677" t="s">
        <v>8220</v>
      </c>
      <c r="H1677" t="s">
        <v>8241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>
        <f t="shared" si="130"/>
        <v>137</v>
      </c>
      <c r="P1677">
        <f t="shared" si="131"/>
        <v>40.42</v>
      </c>
      <c r="Q1677" s="10" t="s">
        <v>8313</v>
      </c>
      <c r="R1677" t="s">
        <v>8334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1676</v>
      </c>
      <c r="C1678" s="3" t="s">
        <v>5784</v>
      </c>
      <c r="D1678" s="6">
        <v>3000</v>
      </c>
      <c r="E1678" s="8">
        <v>3460</v>
      </c>
      <c r="F1678" t="s">
        <v>8215</v>
      </c>
      <c r="G1678" t="s">
        <v>8220</v>
      </c>
      <c r="H1678" t="s">
        <v>8241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>
        <f t="shared" si="130"/>
        <v>115</v>
      </c>
      <c r="P1678">
        <f t="shared" si="131"/>
        <v>82.38</v>
      </c>
      <c r="Q1678" s="10" t="s">
        <v>8313</v>
      </c>
      <c r="R1678" t="s">
        <v>8334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1677</v>
      </c>
      <c r="C1679" s="3" t="s">
        <v>5785</v>
      </c>
      <c r="D1679" s="6">
        <v>6000</v>
      </c>
      <c r="E1679" s="8">
        <v>6700</v>
      </c>
      <c r="F1679" t="s">
        <v>8215</v>
      </c>
      <c r="G1679" t="s">
        <v>8223</v>
      </c>
      <c r="H1679" t="s">
        <v>8244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>
        <f t="shared" si="130"/>
        <v>112</v>
      </c>
      <c r="P1679">
        <f t="shared" si="131"/>
        <v>159.52000000000001</v>
      </c>
      <c r="Q1679" s="10" t="s">
        <v>8313</v>
      </c>
      <c r="R1679" t="s">
        <v>8334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1678</v>
      </c>
      <c r="C1680" s="3" t="s">
        <v>5786</v>
      </c>
      <c r="D1680" s="6">
        <v>1500</v>
      </c>
      <c r="E1680" s="8">
        <v>1776</v>
      </c>
      <c r="F1680" t="s">
        <v>8215</v>
      </c>
      <c r="G1680" t="s">
        <v>8220</v>
      </c>
      <c r="H1680" t="s">
        <v>8241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>
        <f t="shared" si="130"/>
        <v>118</v>
      </c>
      <c r="P1680">
        <f t="shared" si="131"/>
        <v>36.24</v>
      </c>
      <c r="Q1680" s="10" t="s">
        <v>8313</v>
      </c>
      <c r="R1680" t="s">
        <v>8334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1679</v>
      </c>
      <c r="C1681" s="3" t="s">
        <v>5787</v>
      </c>
      <c r="D1681" s="6">
        <v>2000</v>
      </c>
      <c r="E1681" s="8">
        <v>3500</v>
      </c>
      <c r="F1681" t="s">
        <v>8215</v>
      </c>
      <c r="G1681" t="s">
        <v>8220</v>
      </c>
      <c r="H1681" t="s">
        <v>8241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>
        <f t="shared" si="130"/>
        <v>175</v>
      </c>
      <c r="P1681">
        <f t="shared" si="131"/>
        <v>62.5</v>
      </c>
      <c r="Q1681" s="10" t="s">
        <v>8313</v>
      </c>
      <c r="R1681" t="s">
        <v>8334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1680</v>
      </c>
      <c r="C1682" s="3" t="s">
        <v>5788</v>
      </c>
      <c r="D1682" s="6">
        <v>1000</v>
      </c>
      <c r="E1682" s="8">
        <v>1175</v>
      </c>
      <c r="F1682" t="s">
        <v>8215</v>
      </c>
      <c r="G1682" t="s">
        <v>8220</v>
      </c>
      <c r="H1682" t="s">
        <v>8241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>
        <f t="shared" si="130"/>
        <v>118</v>
      </c>
      <c r="P1682">
        <f t="shared" si="131"/>
        <v>47</v>
      </c>
      <c r="Q1682" s="10" t="s">
        <v>8313</v>
      </c>
      <c r="R1682" t="s">
        <v>8334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1681</v>
      </c>
      <c r="C1683" s="3" t="s">
        <v>5789</v>
      </c>
      <c r="D1683" s="6">
        <v>65000</v>
      </c>
      <c r="E1683" s="8">
        <v>65924.38</v>
      </c>
      <c r="F1683" t="s">
        <v>8218</v>
      </c>
      <c r="G1683" t="s">
        <v>8220</v>
      </c>
      <c r="H1683" t="s">
        <v>8241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8282</v>
      </c>
      <c r="O1683">
        <f t="shared" si="130"/>
        <v>101</v>
      </c>
      <c r="P1683">
        <f t="shared" si="131"/>
        <v>74.58</v>
      </c>
      <c r="Q1683" s="10" t="s">
        <v>8313</v>
      </c>
      <c r="R1683" t="s">
        <v>8335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1682</v>
      </c>
      <c r="C1684" s="3" t="s">
        <v>5790</v>
      </c>
      <c r="D1684" s="6">
        <v>6000</v>
      </c>
      <c r="E1684" s="8">
        <v>0</v>
      </c>
      <c r="F1684" t="s">
        <v>8218</v>
      </c>
      <c r="G1684" t="s">
        <v>8220</v>
      </c>
      <c r="H1684" t="s">
        <v>8241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8282</v>
      </c>
      <c r="O1684">
        <f t="shared" si="130"/>
        <v>0</v>
      </c>
      <c r="P1684">
        <f t="shared" si="131"/>
        <v>0</v>
      </c>
      <c r="Q1684" s="10" t="s">
        <v>8313</v>
      </c>
      <c r="R1684" t="s">
        <v>8335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1683</v>
      </c>
      <c r="C1685" s="3" t="s">
        <v>5791</v>
      </c>
      <c r="D1685" s="6">
        <v>3500</v>
      </c>
      <c r="E1685" s="8">
        <v>760</v>
      </c>
      <c r="F1685" t="s">
        <v>8218</v>
      </c>
      <c r="G1685" t="s">
        <v>8226</v>
      </c>
      <c r="H1685" t="s">
        <v>8244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8282</v>
      </c>
      <c r="O1685">
        <f t="shared" si="130"/>
        <v>22</v>
      </c>
      <c r="P1685">
        <f t="shared" si="131"/>
        <v>76</v>
      </c>
      <c r="Q1685" s="10" t="s">
        <v>8313</v>
      </c>
      <c r="R1685" t="s">
        <v>8335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1684</v>
      </c>
      <c r="C1686" s="3" t="s">
        <v>5792</v>
      </c>
      <c r="D1686" s="6">
        <v>8000</v>
      </c>
      <c r="E1686" s="8">
        <v>8730</v>
      </c>
      <c r="F1686" t="s">
        <v>8218</v>
      </c>
      <c r="G1686" t="s">
        <v>8220</v>
      </c>
      <c r="H1686" t="s">
        <v>8241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8282</v>
      </c>
      <c r="O1686">
        <f t="shared" si="130"/>
        <v>109</v>
      </c>
      <c r="P1686">
        <f t="shared" si="131"/>
        <v>86.44</v>
      </c>
      <c r="Q1686" s="10" t="s">
        <v>8313</v>
      </c>
      <c r="R1686" t="s">
        <v>8335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1685</v>
      </c>
      <c r="C1687" s="3" t="s">
        <v>5793</v>
      </c>
      <c r="D1687" s="6">
        <v>350</v>
      </c>
      <c r="E1687" s="8">
        <v>360</v>
      </c>
      <c r="F1687" t="s">
        <v>8218</v>
      </c>
      <c r="G1687" t="s">
        <v>8220</v>
      </c>
      <c r="H1687" t="s">
        <v>8241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8282</v>
      </c>
      <c r="O1687">
        <f t="shared" si="130"/>
        <v>103</v>
      </c>
      <c r="P1687">
        <f t="shared" si="131"/>
        <v>24</v>
      </c>
      <c r="Q1687" s="10" t="s">
        <v>8313</v>
      </c>
      <c r="R1687" t="s">
        <v>8335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1686</v>
      </c>
      <c r="C1688" s="3" t="s">
        <v>5794</v>
      </c>
      <c r="D1688" s="6">
        <v>5000</v>
      </c>
      <c r="E1688" s="8">
        <v>18</v>
      </c>
      <c r="F1688" t="s">
        <v>8218</v>
      </c>
      <c r="G1688" t="s">
        <v>8225</v>
      </c>
      <c r="H1688" t="s">
        <v>8246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8282</v>
      </c>
      <c r="O1688">
        <f t="shared" si="130"/>
        <v>0</v>
      </c>
      <c r="P1688">
        <f t="shared" si="131"/>
        <v>18</v>
      </c>
      <c r="Q1688" s="10" t="s">
        <v>8313</v>
      </c>
      <c r="R1688" t="s">
        <v>8335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1687</v>
      </c>
      <c r="C1689" s="3" t="s">
        <v>5795</v>
      </c>
      <c r="D1689" s="6">
        <v>10000</v>
      </c>
      <c r="E1689" s="8">
        <v>3125</v>
      </c>
      <c r="F1689" t="s">
        <v>8218</v>
      </c>
      <c r="G1689" t="s">
        <v>8220</v>
      </c>
      <c r="H1689" t="s">
        <v>8241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8282</v>
      </c>
      <c r="O1689">
        <f t="shared" si="130"/>
        <v>31</v>
      </c>
      <c r="P1689">
        <f t="shared" si="131"/>
        <v>80.13</v>
      </c>
      <c r="Q1689" s="10" t="s">
        <v>8313</v>
      </c>
      <c r="R1689" t="s">
        <v>8335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1688</v>
      </c>
      <c r="C1690" s="3" t="s">
        <v>5796</v>
      </c>
      <c r="D1690" s="6">
        <v>4000</v>
      </c>
      <c r="E1690" s="8">
        <v>1772</v>
      </c>
      <c r="F1690" t="s">
        <v>8218</v>
      </c>
      <c r="G1690" t="s">
        <v>8220</v>
      </c>
      <c r="H1690" t="s">
        <v>8241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8282</v>
      </c>
      <c r="O1690">
        <f t="shared" si="130"/>
        <v>44</v>
      </c>
      <c r="P1690">
        <f t="shared" si="131"/>
        <v>253.14</v>
      </c>
      <c r="Q1690" s="10" t="s">
        <v>8313</v>
      </c>
      <c r="R1690" t="s">
        <v>8335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1689</v>
      </c>
      <c r="C1691" s="3" t="s">
        <v>5797</v>
      </c>
      <c r="D1691" s="6">
        <v>2400</v>
      </c>
      <c r="E1691" s="8">
        <v>2400</v>
      </c>
      <c r="F1691" t="s">
        <v>8218</v>
      </c>
      <c r="G1691" t="s">
        <v>8220</v>
      </c>
      <c r="H1691" t="s">
        <v>8241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8282</v>
      </c>
      <c r="O1691">
        <f t="shared" si="130"/>
        <v>100</v>
      </c>
      <c r="P1691">
        <f t="shared" si="131"/>
        <v>171.43</v>
      </c>
      <c r="Q1691" s="10" t="s">
        <v>8313</v>
      </c>
      <c r="R1691" t="s">
        <v>8335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1690</v>
      </c>
      <c r="C1692" s="3" t="s">
        <v>5798</v>
      </c>
      <c r="D1692" s="6">
        <v>2500</v>
      </c>
      <c r="E1692" s="8">
        <v>635</v>
      </c>
      <c r="F1692" t="s">
        <v>8218</v>
      </c>
      <c r="G1692" t="s">
        <v>8220</v>
      </c>
      <c r="H1692" t="s">
        <v>8241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8282</v>
      </c>
      <c r="O1692">
        <f t="shared" si="130"/>
        <v>25</v>
      </c>
      <c r="P1692">
        <f t="shared" si="131"/>
        <v>57.73</v>
      </c>
      <c r="Q1692" s="10" t="s">
        <v>8313</v>
      </c>
      <c r="R1692" t="s">
        <v>8335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1691</v>
      </c>
      <c r="C1693" s="3" t="s">
        <v>5799</v>
      </c>
      <c r="D1693" s="6">
        <v>30000</v>
      </c>
      <c r="E1693" s="8">
        <v>10042</v>
      </c>
      <c r="F1693" t="s">
        <v>8218</v>
      </c>
      <c r="G1693" t="s">
        <v>8220</v>
      </c>
      <c r="H1693" t="s">
        <v>8241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8282</v>
      </c>
      <c r="O1693">
        <f t="shared" si="130"/>
        <v>33</v>
      </c>
      <c r="P1693">
        <f t="shared" si="131"/>
        <v>264.26</v>
      </c>
      <c r="Q1693" s="10" t="s">
        <v>8313</v>
      </c>
      <c r="R1693" t="s">
        <v>8335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1692</v>
      </c>
      <c r="C1694" s="3" t="s">
        <v>5800</v>
      </c>
      <c r="D1694" s="6">
        <v>5000</v>
      </c>
      <c r="E1694" s="8">
        <v>2390</v>
      </c>
      <c r="F1694" t="s">
        <v>8218</v>
      </c>
      <c r="G1694" t="s">
        <v>8220</v>
      </c>
      <c r="H1694" t="s">
        <v>8241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8282</v>
      </c>
      <c r="O1694">
        <f t="shared" si="130"/>
        <v>48</v>
      </c>
      <c r="P1694">
        <f t="shared" si="131"/>
        <v>159.33000000000001</v>
      </c>
      <c r="Q1694" s="10" t="s">
        <v>8313</v>
      </c>
      <c r="R1694" t="s">
        <v>8335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1693</v>
      </c>
      <c r="C1695" s="3" t="s">
        <v>5801</v>
      </c>
      <c r="D1695" s="6">
        <v>3000</v>
      </c>
      <c r="E1695" s="8">
        <v>280</v>
      </c>
      <c r="F1695" t="s">
        <v>8218</v>
      </c>
      <c r="G1695" t="s">
        <v>8221</v>
      </c>
      <c r="H1695" t="s">
        <v>8242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8282</v>
      </c>
      <c r="O1695">
        <f t="shared" si="130"/>
        <v>9</v>
      </c>
      <c r="P1695">
        <f t="shared" si="131"/>
        <v>35</v>
      </c>
      <c r="Q1695" s="10" t="s">
        <v>8313</v>
      </c>
      <c r="R1695" t="s">
        <v>8335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1694</v>
      </c>
      <c r="C1696" s="3" t="s">
        <v>5802</v>
      </c>
      <c r="D1696" s="6">
        <v>10000</v>
      </c>
      <c r="E1696" s="8">
        <v>5</v>
      </c>
      <c r="F1696" t="s">
        <v>8218</v>
      </c>
      <c r="G1696" t="s">
        <v>8220</v>
      </c>
      <c r="H1696" t="s">
        <v>8241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8282</v>
      </c>
      <c r="O1696">
        <f t="shared" si="130"/>
        <v>0</v>
      </c>
      <c r="P1696">
        <f t="shared" si="131"/>
        <v>5</v>
      </c>
      <c r="Q1696" s="10" t="s">
        <v>8313</v>
      </c>
      <c r="R1696" t="s">
        <v>8335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1695</v>
      </c>
      <c r="C1697" s="3" t="s">
        <v>5803</v>
      </c>
      <c r="D1697" s="6">
        <v>12000</v>
      </c>
      <c r="E1697" s="8">
        <v>1405</v>
      </c>
      <c r="F1697" t="s">
        <v>8218</v>
      </c>
      <c r="G1697" t="s">
        <v>8220</v>
      </c>
      <c r="H1697" t="s">
        <v>8241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8282</v>
      </c>
      <c r="O1697">
        <f t="shared" si="130"/>
        <v>12</v>
      </c>
      <c r="P1697">
        <f t="shared" si="131"/>
        <v>61.09</v>
      </c>
      <c r="Q1697" s="10" t="s">
        <v>8313</v>
      </c>
      <c r="R1697" t="s">
        <v>8335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1696</v>
      </c>
      <c r="C1698" s="3" t="s">
        <v>5804</v>
      </c>
      <c r="D1698" s="6">
        <v>300000</v>
      </c>
      <c r="E1698" s="8">
        <v>0</v>
      </c>
      <c r="F1698" t="s">
        <v>8218</v>
      </c>
      <c r="G1698" t="s">
        <v>8220</v>
      </c>
      <c r="H1698" t="s">
        <v>8241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8282</v>
      </c>
      <c r="O1698">
        <f t="shared" si="130"/>
        <v>0</v>
      </c>
      <c r="P1698">
        <f t="shared" si="131"/>
        <v>0</v>
      </c>
      <c r="Q1698" s="10" t="s">
        <v>8313</v>
      </c>
      <c r="R1698" t="s">
        <v>8335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1697</v>
      </c>
      <c r="C1699" s="3" t="s">
        <v>5805</v>
      </c>
      <c r="D1699" s="6">
        <v>12500</v>
      </c>
      <c r="E1699" s="8">
        <v>2526</v>
      </c>
      <c r="F1699" t="s">
        <v>8218</v>
      </c>
      <c r="G1699" t="s">
        <v>8220</v>
      </c>
      <c r="H1699" t="s">
        <v>8241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8282</v>
      </c>
      <c r="O1699">
        <f t="shared" si="130"/>
        <v>20</v>
      </c>
      <c r="P1699">
        <f t="shared" si="131"/>
        <v>114.82</v>
      </c>
      <c r="Q1699" s="10" t="s">
        <v>8313</v>
      </c>
      <c r="R1699" t="s">
        <v>8335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1698</v>
      </c>
      <c r="C1700" s="3" t="s">
        <v>5806</v>
      </c>
      <c r="D1700" s="6">
        <v>125000</v>
      </c>
      <c r="E1700" s="8">
        <v>0</v>
      </c>
      <c r="F1700" t="s">
        <v>8218</v>
      </c>
      <c r="G1700" t="s">
        <v>8220</v>
      </c>
      <c r="H1700" t="s">
        <v>8241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8282</v>
      </c>
      <c r="O1700">
        <f t="shared" si="130"/>
        <v>0</v>
      </c>
      <c r="P1700">
        <f t="shared" si="131"/>
        <v>0</v>
      </c>
      <c r="Q1700" s="10" t="s">
        <v>8313</v>
      </c>
      <c r="R1700" t="s">
        <v>8335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1699</v>
      </c>
      <c r="C1701" s="3" t="s">
        <v>5807</v>
      </c>
      <c r="D1701" s="6">
        <v>5105</v>
      </c>
      <c r="E1701" s="8">
        <v>216</v>
      </c>
      <c r="F1701" t="s">
        <v>8218</v>
      </c>
      <c r="G1701" t="s">
        <v>8220</v>
      </c>
      <c r="H1701" t="s">
        <v>8241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8282</v>
      </c>
      <c r="O1701">
        <f t="shared" si="130"/>
        <v>4</v>
      </c>
      <c r="P1701">
        <f t="shared" si="131"/>
        <v>54</v>
      </c>
      <c r="Q1701" s="10" t="s">
        <v>8313</v>
      </c>
      <c r="R1701" t="s">
        <v>8335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1700</v>
      </c>
      <c r="C1702" s="3" t="s">
        <v>5808</v>
      </c>
      <c r="D1702" s="6">
        <v>20000</v>
      </c>
      <c r="E1702" s="8">
        <v>5212</v>
      </c>
      <c r="F1702" t="s">
        <v>8218</v>
      </c>
      <c r="G1702" t="s">
        <v>8220</v>
      </c>
      <c r="H1702" t="s">
        <v>8241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8282</v>
      </c>
      <c r="O1702">
        <f t="shared" si="130"/>
        <v>26</v>
      </c>
      <c r="P1702">
        <f t="shared" si="131"/>
        <v>65.97</v>
      </c>
      <c r="Q1702" s="10" t="s">
        <v>8313</v>
      </c>
      <c r="R1702" t="s">
        <v>8335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1701</v>
      </c>
      <c r="C1703" s="3" t="s">
        <v>5809</v>
      </c>
      <c r="D1703" s="6">
        <v>5050</v>
      </c>
      <c r="E1703" s="8">
        <v>10</v>
      </c>
      <c r="F1703" t="s">
        <v>8217</v>
      </c>
      <c r="G1703" t="s">
        <v>8220</v>
      </c>
      <c r="H1703" t="s">
        <v>8241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8282</v>
      </c>
      <c r="O1703">
        <f t="shared" si="130"/>
        <v>0</v>
      </c>
      <c r="P1703">
        <f t="shared" si="131"/>
        <v>5</v>
      </c>
      <c r="Q1703" s="10" t="s">
        <v>8313</v>
      </c>
      <c r="R1703" t="s">
        <v>8335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1702</v>
      </c>
      <c r="C1704" s="3" t="s">
        <v>5810</v>
      </c>
      <c r="D1704" s="6">
        <v>16500</v>
      </c>
      <c r="E1704" s="8">
        <v>1</v>
      </c>
      <c r="F1704" t="s">
        <v>8217</v>
      </c>
      <c r="G1704" t="s">
        <v>8220</v>
      </c>
      <c r="H1704" t="s">
        <v>8241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8282</v>
      </c>
      <c r="O1704">
        <f t="shared" si="130"/>
        <v>0</v>
      </c>
      <c r="P1704">
        <f t="shared" si="131"/>
        <v>1</v>
      </c>
      <c r="Q1704" s="10" t="s">
        <v>8313</v>
      </c>
      <c r="R1704" t="s">
        <v>8335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1703</v>
      </c>
      <c r="C1705" s="3" t="s">
        <v>5811</v>
      </c>
      <c r="D1705" s="6">
        <v>5000</v>
      </c>
      <c r="E1705" s="8">
        <v>51</v>
      </c>
      <c r="F1705" t="s">
        <v>8217</v>
      </c>
      <c r="G1705" t="s">
        <v>8220</v>
      </c>
      <c r="H1705" t="s">
        <v>8241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8282</v>
      </c>
      <c r="O1705">
        <f t="shared" si="130"/>
        <v>1</v>
      </c>
      <c r="P1705">
        <f t="shared" si="131"/>
        <v>25.5</v>
      </c>
      <c r="Q1705" s="10" t="s">
        <v>8313</v>
      </c>
      <c r="R1705" t="s">
        <v>8335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1704</v>
      </c>
      <c r="C1706" s="3" t="s">
        <v>5812</v>
      </c>
      <c r="D1706" s="6">
        <v>2000</v>
      </c>
      <c r="E1706" s="8">
        <v>1302</v>
      </c>
      <c r="F1706" t="s">
        <v>8217</v>
      </c>
      <c r="G1706" t="s">
        <v>8220</v>
      </c>
      <c r="H1706" t="s">
        <v>8241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8282</v>
      </c>
      <c r="O1706">
        <f t="shared" si="130"/>
        <v>65</v>
      </c>
      <c r="P1706">
        <f t="shared" si="131"/>
        <v>118.36</v>
      </c>
      <c r="Q1706" s="10" t="s">
        <v>8313</v>
      </c>
      <c r="R1706" t="s">
        <v>8335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1705</v>
      </c>
      <c r="C1707" s="3" t="s">
        <v>5813</v>
      </c>
      <c r="D1707" s="6">
        <v>2000</v>
      </c>
      <c r="E1707" s="8">
        <v>0</v>
      </c>
      <c r="F1707" t="s">
        <v>8217</v>
      </c>
      <c r="G1707" t="s">
        <v>8220</v>
      </c>
      <c r="H1707" t="s">
        <v>8241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8282</v>
      </c>
      <c r="O1707">
        <f t="shared" si="130"/>
        <v>0</v>
      </c>
      <c r="P1707">
        <f t="shared" si="131"/>
        <v>0</v>
      </c>
      <c r="Q1707" s="10" t="s">
        <v>8313</v>
      </c>
      <c r="R1707" t="s">
        <v>8335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1706</v>
      </c>
      <c r="C1708" s="3" t="s">
        <v>5814</v>
      </c>
      <c r="D1708" s="6">
        <v>5500</v>
      </c>
      <c r="E1708" s="8">
        <v>0</v>
      </c>
      <c r="F1708" t="s">
        <v>8217</v>
      </c>
      <c r="G1708" t="s">
        <v>8232</v>
      </c>
      <c r="H1708" t="s">
        <v>8244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8282</v>
      </c>
      <c r="O1708">
        <f t="shared" si="130"/>
        <v>0</v>
      </c>
      <c r="P1708">
        <f t="shared" si="131"/>
        <v>0</v>
      </c>
      <c r="Q1708" s="10" t="s">
        <v>8313</v>
      </c>
      <c r="R1708" t="s">
        <v>8335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1707</v>
      </c>
      <c r="C1709" s="3" t="s">
        <v>5815</v>
      </c>
      <c r="D1709" s="6">
        <v>5000</v>
      </c>
      <c r="E1709" s="8">
        <v>487</v>
      </c>
      <c r="F1709" t="s">
        <v>8217</v>
      </c>
      <c r="G1709" t="s">
        <v>8220</v>
      </c>
      <c r="H1709" t="s">
        <v>8241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8282</v>
      </c>
      <c r="O1709">
        <f t="shared" si="130"/>
        <v>10</v>
      </c>
      <c r="P1709">
        <f t="shared" si="131"/>
        <v>54.11</v>
      </c>
      <c r="Q1709" s="10" t="s">
        <v>8313</v>
      </c>
      <c r="R1709" t="s">
        <v>8335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1708</v>
      </c>
      <c r="C1710" s="3" t="s">
        <v>5816</v>
      </c>
      <c r="D1710" s="6">
        <v>7000</v>
      </c>
      <c r="E1710" s="8">
        <v>0</v>
      </c>
      <c r="F1710" t="s">
        <v>8217</v>
      </c>
      <c r="G1710" t="s">
        <v>8220</v>
      </c>
      <c r="H1710" t="s">
        <v>8241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8282</v>
      </c>
      <c r="O1710">
        <f t="shared" si="130"/>
        <v>0</v>
      </c>
      <c r="P1710">
        <f t="shared" si="131"/>
        <v>0</v>
      </c>
      <c r="Q1710" s="10" t="s">
        <v>8313</v>
      </c>
      <c r="R1710" t="s">
        <v>8335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1709</v>
      </c>
      <c r="C1711" s="3" t="s">
        <v>5817</v>
      </c>
      <c r="D1711" s="6">
        <v>1750</v>
      </c>
      <c r="E1711" s="8">
        <v>85</v>
      </c>
      <c r="F1711" t="s">
        <v>8217</v>
      </c>
      <c r="G1711" t="s">
        <v>8220</v>
      </c>
      <c r="H1711" t="s">
        <v>8241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8282</v>
      </c>
      <c r="O1711">
        <f t="shared" si="130"/>
        <v>5</v>
      </c>
      <c r="P1711">
        <f t="shared" si="131"/>
        <v>21.25</v>
      </c>
      <c r="Q1711" s="10" t="s">
        <v>8313</v>
      </c>
      <c r="R1711" t="s">
        <v>8335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1710</v>
      </c>
      <c r="C1712" s="3" t="s">
        <v>5818</v>
      </c>
      <c r="D1712" s="6">
        <v>5000</v>
      </c>
      <c r="E1712" s="8">
        <v>34</v>
      </c>
      <c r="F1712" t="s">
        <v>8217</v>
      </c>
      <c r="G1712" t="s">
        <v>8232</v>
      </c>
      <c r="H1712" t="s">
        <v>8244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8282</v>
      </c>
      <c r="O1712">
        <f t="shared" si="130"/>
        <v>1</v>
      </c>
      <c r="P1712">
        <f t="shared" si="131"/>
        <v>34</v>
      </c>
      <c r="Q1712" s="10" t="s">
        <v>8313</v>
      </c>
      <c r="R1712" t="s">
        <v>8335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1711</v>
      </c>
      <c r="C1713" s="3" t="s">
        <v>5819</v>
      </c>
      <c r="D1713" s="6">
        <v>10000</v>
      </c>
      <c r="E1713" s="8">
        <v>1050</v>
      </c>
      <c r="F1713" t="s">
        <v>8217</v>
      </c>
      <c r="G1713" t="s">
        <v>8220</v>
      </c>
      <c r="H1713" t="s">
        <v>8241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8282</v>
      </c>
      <c r="O1713">
        <f t="shared" si="130"/>
        <v>11</v>
      </c>
      <c r="P1713">
        <f t="shared" si="131"/>
        <v>525</v>
      </c>
      <c r="Q1713" s="10" t="s">
        <v>8313</v>
      </c>
      <c r="R1713" t="s">
        <v>8335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1712</v>
      </c>
      <c r="C1714" s="3" t="s">
        <v>5820</v>
      </c>
      <c r="D1714" s="6">
        <v>5000</v>
      </c>
      <c r="E1714" s="8">
        <v>0</v>
      </c>
      <c r="F1714" t="s">
        <v>8217</v>
      </c>
      <c r="G1714" t="s">
        <v>8220</v>
      </c>
      <c r="H1714" t="s">
        <v>8241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8282</v>
      </c>
      <c r="O1714">
        <f t="shared" si="130"/>
        <v>0</v>
      </c>
      <c r="P1714">
        <f t="shared" si="131"/>
        <v>0</v>
      </c>
      <c r="Q1714" s="10" t="s">
        <v>8313</v>
      </c>
      <c r="R1714" t="s">
        <v>8335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1713</v>
      </c>
      <c r="C1715" s="3" t="s">
        <v>5821</v>
      </c>
      <c r="D1715" s="6">
        <v>3000</v>
      </c>
      <c r="E1715" s="8">
        <v>50</v>
      </c>
      <c r="F1715" t="s">
        <v>8217</v>
      </c>
      <c r="G1715" t="s">
        <v>8220</v>
      </c>
      <c r="H1715" t="s">
        <v>8241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8282</v>
      </c>
      <c r="O1715">
        <f t="shared" si="130"/>
        <v>2</v>
      </c>
      <c r="P1715">
        <f t="shared" si="131"/>
        <v>50</v>
      </c>
      <c r="Q1715" s="10" t="s">
        <v>8313</v>
      </c>
      <c r="R1715" t="s">
        <v>8335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1714</v>
      </c>
      <c r="C1716" s="3" t="s">
        <v>5822</v>
      </c>
      <c r="D1716" s="6">
        <v>25000</v>
      </c>
      <c r="E1716" s="8">
        <v>1967</v>
      </c>
      <c r="F1716" t="s">
        <v>8217</v>
      </c>
      <c r="G1716" t="s">
        <v>8220</v>
      </c>
      <c r="H1716" t="s">
        <v>8241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8282</v>
      </c>
      <c r="O1716">
        <f t="shared" si="130"/>
        <v>8</v>
      </c>
      <c r="P1716">
        <f t="shared" si="131"/>
        <v>115.71</v>
      </c>
      <c r="Q1716" s="10" t="s">
        <v>8313</v>
      </c>
      <c r="R1716" t="s">
        <v>8335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1715</v>
      </c>
      <c r="C1717" s="3" t="s">
        <v>5823</v>
      </c>
      <c r="D1717" s="6">
        <v>5000</v>
      </c>
      <c r="E1717" s="8">
        <v>11</v>
      </c>
      <c r="F1717" t="s">
        <v>8217</v>
      </c>
      <c r="G1717" t="s">
        <v>8220</v>
      </c>
      <c r="H1717" t="s">
        <v>8241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8282</v>
      </c>
      <c r="O1717">
        <f t="shared" si="130"/>
        <v>0</v>
      </c>
      <c r="P1717">
        <f t="shared" si="131"/>
        <v>5.5</v>
      </c>
      <c r="Q1717" s="10" t="s">
        <v>8313</v>
      </c>
      <c r="R1717" t="s">
        <v>8335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1716</v>
      </c>
      <c r="C1718" s="3" t="s">
        <v>5824</v>
      </c>
      <c r="D1718" s="6">
        <v>2000</v>
      </c>
      <c r="E1718" s="8">
        <v>150</v>
      </c>
      <c r="F1718" t="s">
        <v>8217</v>
      </c>
      <c r="G1718" t="s">
        <v>8220</v>
      </c>
      <c r="H1718" t="s">
        <v>8241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8282</v>
      </c>
      <c r="O1718">
        <f t="shared" si="130"/>
        <v>8</v>
      </c>
      <c r="P1718">
        <f t="shared" si="131"/>
        <v>50</v>
      </c>
      <c r="Q1718" s="10" t="s">
        <v>8313</v>
      </c>
      <c r="R1718" t="s">
        <v>8335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1717</v>
      </c>
      <c r="C1719" s="3" t="s">
        <v>5825</v>
      </c>
      <c r="D1719" s="6">
        <v>3265</v>
      </c>
      <c r="E1719" s="8">
        <v>1395</v>
      </c>
      <c r="F1719" t="s">
        <v>8217</v>
      </c>
      <c r="G1719" t="s">
        <v>8220</v>
      </c>
      <c r="H1719" t="s">
        <v>8241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8282</v>
      </c>
      <c r="O1719">
        <f t="shared" si="130"/>
        <v>43</v>
      </c>
      <c r="P1719">
        <f t="shared" si="131"/>
        <v>34.020000000000003</v>
      </c>
      <c r="Q1719" s="10" t="s">
        <v>8313</v>
      </c>
      <c r="R1719" t="s">
        <v>8335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1718</v>
      </c>
      <c r="C1720" s="3" t="s">
        <v>5826</v>
      </c>
      <c r="D1720" s="6">
        <v>35000</v>
      </c>
      <c r="E1720" s="8">
        <v>75</v>
      </c>
      <c r="F1720" t="s">
        <v>8217</v>
      </c>
      <c r="G1720" t="s">
        <v>8220</v>
      </c>
      <c r="H1720" t="s">
        <v>8241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8282</v>
      </c>
      <c r="O1720">
        <f t="shared" si="130"/>
        <v>0</v>
      </c>
      <c r="P1720">
        <f t="shared" si="131"/>
        <v>37.5</v>
      </c>
      <c r="Q1720" s="10" t="s">
        <v>8313</v>
      </c>
      <c r="R1720" t="s">
        <v>8335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1719</v>
      </c>
      <c r="C1721" s="3" t="s">
        <v>5827</v>
      </c>
      <c r="D1721" s="6">
        <v>4000</v>
      </c>
      <c r="E1721" s="8">
        <v>35</v>
      </c>
      <c r="F1721" t="s">
        <v>8217</v>
      </c>
      <c r="G1721" t="s">
        <v>8220</v>
      </c>
      <c r="H1721" t="s">
        <v>8241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8282</v>
      </c>
      <c r="O1721">
        <f t="shared" si="130"/>
        <v>1</v>
      </c>
      <c r="P1721">
        <f t="shared" si="131"/>
        <v>11.67</v>
      </c>
      <c r="Q1721" s="10" t="s">
        <v>8313</v>
      </c>
      <c r="R1721" t="s">
        <v>8335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1720</v>
      </c>
      <c r="C1722" s="3" t="s">
        <v>5828</v>
      </c>
      <c r="D1722" s="6">
        <v>4000</v>
      </c>
      <c r="E1722" s="8">
        <v>225</v>
      </c>
      <c r="F1722" t="s">
        <v>8217</v>
      </c>
      <c r="G1722" t="s">
        <v>8220</v>
      </c>
      <c r="H1722" t="s">
        <v>8241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8282</v>
      </c>
      <c r="O1722">
        <f t="shared" si="130"/>
        <v>6</v>
      </c>
      <c r="P1722">
        <f t="shared" si="131"/>
        <v>28.13</v>
      </c>
      <c r="Q1722" s="10" t="s">
        <v>8313</v>
      </c>
      <c r="R1722" t="s">
        <v>8335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1721</v>
      </c>
      <c r="C1723" s="3" t="s">
        <v>5829</v>
      </c>
      <c r="D1723" s="6">
        <v>5000</v>
      </c>
      <c r="E1723" s="8">
        <v>0</v>
      </c>
      <c r="F1723" t="s">
        <v>8217</v>
      </c>
      <c r="G1723" t="s">
        <v>8220</v>
      </c>
      <c r="H1723" t="s">
        <v>8241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8282</v>
      </c>
      <c r="O1723">
        <f t="shared" si="130"/>
        <v>0</v>
      </c>
      <c r="P1723">
        <f t="shared" si="131"/>
        <v>0</v>
      </c>
      <c r="Q1723" s="10" t="s">
        <v>8313</v>
      </c>
      <c r="R1723" t="s">
        <v>8335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1722</v>
      </c>
      <c r="C1724" s="3" t="s">
        <v>5830</v>
      </c>
      <c r="D1724" s="6">
        <v>2880</v>
      </c>
      <c r="E1724" s="8">
        <v>1</v>
      </c>
      <c r="F1724" t="s">
        <v>8217</v>
      </c>
      <c r="G1724" t="s">
        <v>8220</v>
      </c>
      <c r="H1724" t="s">
        <v>8241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8282</v>
      </c>
      <c r="O1724">
        <f t="shared" si="130"/>
        <v>0</v>
      </c>
      <c r="P1724">
        <f t="shared" si="131"/>
        <v>1</v>
      </c>
      <c r="Q1724" s="10" t="s">
        <v>8313</v>
      </c>
      <c r="R1724" t="s">
        <v>8335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1723</v>
      </c>
      <c r="C1725" s="3" t="s">
        <v>5831</v>
      </c>
      <c r="D1725" s="6">
        <v>10000</v>
      </c>
      <c r="E1725" s="8">
        <v>650</v>
      </c>
      <c r="F1725" t="s">
        <v>8217</v>
      </c>
      <c r="G1725" t="s">
        <v>8220</v>
      </c>
      <c r="H1725" t="s">
        <v>8241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8282</v>
      </c>
      <c r="O1725">
        <f t="shared" si="130"/>
        <v>7</v>
      </c>
      <c r="P1725">
        <f t="shared" si="131"/>
        <v>216.67</v>
      </c>
      <c r="Q1725" s="10" t="s">
        <v>8313</v>
      </c>
      <c r="R1725" t="s">
        <v>8335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1724</v>
      </c>
      <c r="C1726" s="3" t="s">
        <v>5832</v>
      </c>
      <c r="D1726" s="6">
        <v>6000</v>
      </c>
      <c r="E1726" s="8">
        <v>35</v>
      </c>
      <c r="F1726" t="s">
        <v>8217</v>
      </c>
      <c r="G1726" t="s">
        <v>8220</v>
      </c>
      <c r="H1726" t="s">
        <v>8241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8282</v>
      </c>
      <c r="O1726">
        <f t="shared" si="130"/>
        <v>1</v>
      </c>
      <c r="P1726">
        <f t="shared" si="131"/>
        <v>8.75</v>
      </c>
      <c r="Q1726" s="10" t="s">
        <v>8313</v>
      </c>
      <c r="R1726" t="s">
        <v>8335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1725</v>
      </c>
      <c r="C1727" s="3" t="s">
        <v>5833</v>
      </c>
      <c r="D1727" s="6">
        <v>5500</v>
      </c>
      <c r="E1727" s="8">
        <v>560</v>
      </c>
      <c r="F1727" t="s">
        <v>8217</v>
      </c>
      <c r="G1727" t="s">
        <v>8220</v>
      </c>
      <c r="H1727" t="s">
        <v>8241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8282</v>
      </c>
      <c r="O1727">
        <f t="shared" si="130"/>
        <v>10</v>
      </c>
      <c r="P1727">
        <f t="shared" si="131"/>
        <v>62.22</v>
      </c>
      <c r="Q1727" s="10" t="s">
        <v>8313</v>
      </c>
      <c r="R1727" t="s">
        <v>8335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1726</v>
      </c>
      <c r="C1728" s="3" t="s">
        <v>5834</v>
      </c>
      <c r="D1728" s="6">
        <v>6500</v>
      </c>
      <c r="E1728" s="8">
        <v>2196</v>
      </c>
      <c r="F1728" t="s">
        <v>8217</v>
      </c>
      <c r="G1728" t="s">
        <v>8220</v>
      </c>
      <c r="H1728" t="s">
        <v>8241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8282</v>
      </c>
      <c r="O1728">
        <f t="shared" si="130"/>
        <v>34</v>
      </c>
      <c r="P1728">
        <f t="shared" si="131"/>
        <v>137.25</v>
      </c>
      <c r="Q1728" s="10" t="s">
        <v>8313</v>
      </c>
      <c r="R1728" t="s">
        <v>8335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1727</v>
      </c>
      <c r="C1729" s="3" t="s">
        <v>5835</v>
      </c>
      <c r="D1729" s="6">
        <v>3000</v>
      </c>
      <c r="E1729" s="8">
        <v>1</v>
      </c>
      <c r="F1729" t="s">
        <v>8217</v>
      </c>
      <c r="G1729" t="s">
        <v>8221</v>
      </c>
      <c r="H1729" t="s">
        <v>8242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8282</v>
      </c>
      <c r="O1729">
        <f t="shared" si="130"/>
        <v>0</v>
      </c>
      <c r="P1729">
        <f t="shared" si="131"/>
        <v>1</v>
      </c>
      <c r="Q1729" s="10" t="s">
        <v>8313</v>
      </c>
      <c r="R1729" t="s">
        <v>8335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1728</v>
      </c>
      <c r="C1730" s="3" t="s">
        <v>5836</v>
      </c>
      <c r="D1730" s="6">
        <v>1250</v>
      </c>
      <c r="E1730" s="8">
        <v>855</v>
      </c>
      <c r="F1730" t="s">
        <v>8217</v>
      </c>
      <c r="G1730" t="s">
        <v>8220</v>
      </c>
      <c r="H1730" t="s">
        <v>8241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8282</v>
      </c>
      <c r="O1730">
        <f t="shared" ref="O1730:O1793" si="135">ROUND(E1730/D1730*100,0)</f>
        <v>68</v>
      </c>
      <c r="P1730">
        <f t="shared" si="131"/>
        <v>122.14</v>
      </c>
      <c r="Q1730" s="10" t="s">
        <v>8313</v>
      </c>
      <c r="R1730" t="s">
        <v>8335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1729</v>
      </c>
      <c r="C1731" s="3" t="s">
        <v>5837</v>
      </c>
      <c r="D1731" s="6">
        <v>10000</v>
      </c>
      <c r="E1731" s="8">
        <v>0</v>
      </c>
      <c r="F1731" t="s">
        <v>8217</v>
      </c>
      <c r="G1731" t="s">
        <v>8220</v>
      </c>
      <c r="H1731" t="s">
        <v>8241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8282</v>
      </c>
      <c r="O1731">
        <f t="shared" si="135"/>
        <v>0</v>
      </c>
      <c r="P1731">
        <f t="shared" ref="P1731:P1794" si="136">IFERROR(ROUND(E1731/L1731,2),0)</f>
        <v>0</v>
      </c>
      <c r="Q1731" s="10" t="s">
        <v>8313</v>
      </c>
      <c r="R1731" t="s">
        <v>8335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1730</v>
      </c>
      <c r="C1732" s="3" t="s">
        <v>5838</v>
      </c>
      <c r="D1732" s="6">
        <v>3000</v>
      </c>
      <c r="E1732" s="8">
        <v>0</v>
      </c>
      <c r="F1732" t="s">
        <v>8217</v>
      </c>
      <c r="G1732" t="s">
        <v>8220</v>
      </c>
      <c r="H1732" t="s">
        <v>8241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8282</v>
      </c>
      <c r="O1732">
        <f t="shared" si="135"/>
        <v>0</v>
      </c>
      <c r="P1732">
        <f t="shared" si="136"/>
        <v>0</v>
      </c>
      <c r="Q1732" s="10" t="s">
        <v>8313</v>
      </c>
      <c r="R1732" t="s">
        <v>8335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1731</v>
      </c>
      <c r="C1733" s="3" t="s">
        <v>5839</v>
      </c>
      <c r="D1733" s="6">
        <v>1000</v>
      </c>
      <c r="E1733" s="8">
        <v>0</v>
      </c>
      <c r="F1733" t="s">
        <v>8217</v>
      </c>
      <c r="G1733" t="s">
        <v>8220</v>
      </c>
      <c r="H1733" t="s">
        <v>8241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8282</v>
      </c>
      <c r="O1733">
        <f t="shared" si="135"/>
        <v>0</v>
      </c>
      <c r="P1733">
        <f t="shared" si="136"/>
        <v>0</v>
      </c>
      <c r="Q1733" s="10" t="s">
        <v>8313</v>
      </c>
      <c r="R1733" t="s">
        <v>8335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1732</v>
      </c>
      <c r="C1734" s="3" t="s">
        <v>5840</v>
      </c>
      <c r="D1734" s="6">
        <v>4000</v>
      </c>
      <c r="E1734" s="8">
        <v>0</v>
      </c>
      <c r="F1734" t="s">
        <v>8217</v>
      </c>
      <c r="G1734" t="s">
        <v>8220</v>
      </c>
      <c r="H1734" t="s">
        <v>8241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8282</v>
      </c>
      <c r="O1734">
        <f t="shared" si="135"/>
        <v>0</v>
      </c>
      <c r="P1734">
        <f t="shared" si="136"/>
        <v>0</v>
      </c>
      <c r="Q1734" s="10" t="s">
        <v>8313</v>
      </c>
      <c r="R1734" t="s">
        <v>8335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1733</v>
      </c>
      <c r="C1735" s="3" t="s">
        <v>5841</v>
      </c>
      <c r="D1735" s="6">
        <v>10000</v>
      </c>
      <c r="E1735" s="8">
        <v>0</v>
      </c>
      <c r="F1735" t="s">
        <v>8217</v>
      </c>
      <c r="G1735" t="s">
        <v>8220</v>
      </c>
      <c r="H1735" t="s">
        <v>8241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8282</v>
      </c>
      <c r="O1735">
        <f t="shared" si="135"/>
        <v>0</v>
      </c>
      <c r="P1735">
        <f t="shared" si="136"/>
        <v>0</v>
      </c>
      <c r="Q1735" s="10" t="s">
        <v>8313</v>
      </c>
      <c r="R1735" t="s">
        <v>8335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1734</v>
      </c>
      <c r="C1736" s="3" t="s">
        <v>5842</v>
      </c>
      <c r="D1736" s="6">
        <v>4500</v>
      </c>
      <c r="E1736" s="8">
        <v>1</v>
      </c>
      <c r="F1736" t="s">
        <v>8217</v>
      </c>
      <c r="G1736" t="s">
        <v>8220</v>
      </c>
      <c r="H1736" t="s">
        <v>8241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8282</v>
      </c>
      <c r="O1736">
        <f t="shared" si="135"/>
        <v>0</v>
      </c>
      <c r="P1736">
        <f t="shared" si="136"/>
        <v>1</v>
      </c>
      <c r="Q1736" s="10" t="s">
        <v>8313</v>
      </c>
      <c r="R1736" t="s">
        <v>8335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1735</v>
      </c>
      <c r="C1737" s="3" t="s">
        <v>5843</v>
      </c>
      <c r="D1737" s="6">
        <v>1000</v>
      </c>
      <c r="E1737" s="8">
        <v>110</v>
      </c>
      <c r="F1737" t="s">
        <v>8217</v>
      </c>
      <c r="G1737" t="s">
        <v>8220</v>
      </c>
      <c r="H1737" t="s">
        <v>8241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8282</v>
      </c>
      <c r="O1737">
        <f t="shared" si="135"/>
        <v>11</v>
      </c>
      <c r="P1737">
        <f t="shared" si="136"/>
        <v>55</v>
      </c>
      <c r="Q1737" s="10" t="s">
        <v>8313</v>
      </c>
      <c r="R1737" t="s">
        <v>8335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1736</v>
      </c>
      <c r="C1738" s="3" t="s">
        <v>5844</v>
      </c>
      <c r="D1738" s="6">
        <v>3000</v>
      </c>
      <c r="E1738" s="8">
        <v>22</v>
      </c>
      <c r="F1738" t="s">
        <v>8217</v>
      </c>
      <c r="G1738" t="s">
        <v>8220</v>
      </c>
      <c r="H1738" t="s">
        <v>8241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8282</v>
      </c>
      <c r="O1738">
        <f t="shared" si="135"/>
        <v>1</v>
      </c>
      <c r="P1738">
        <f t="shared" si="136"/>
        <v>22</v>
      </c>
      <c r="Q1738" s="10" t="s">
        <v>8313</v>
      </c>
      <c r="R1738" t="s">
        <v>8335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1737</v>
      </c>
      <c r="C1739" s="3" t="s">
        <v>5845</v>
      </c>
      <c r="D1739" s="6">
        <v>4000</v>
      </c>
      <c r="E1739" s="8">
        <v>850</v>
      </c>
      <c r="F1739" t="s">
        <v>8217</v>
      </c>
      <c r="G1739" t="s">
        <v>8220</v>
      </c>
      <c r="H1739" t="s">
        <v>8241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8282</v>
      </c>
      <c r="O1739">
        <f t="shared" si="135"/>
        <v>21</v>
      </c>
      <c r="P1739">
        <f t="shared" si="136"/>
        <v>56.67</v>
      </c>
      <c r="Q1739" s="10" t="s">
        <v>8313</v>
      </c>
      <c r="R1739" t="s">
        <v>8335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1738</v>
      </c>
      <c r="C1740" s="3" t="s">
        <v>5846</v>
      </c>
      <c r="D1740" s="6">
        <v>5000</v>
      </c>
      <c r="E1740" s="8">
        <v>20</v>
      </c>
      <c r="F1740" t="s">
        <v>8217</v>
      </c>
      <c r="G1740" t="s">
        <v>8220</v>
      </c>
      <c r="H1740" t="s">
        <v>8241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8282</v>
      </c>
      <c r="O1740">
        <f t="shared" si="135"/>
        <v>0</v>
      </c>
      <c r="P1740">
        <f t="shared" si="136"/>
        <v>20</v>
      </c>
      <c r="Q1740" s="10" t="s">
        <v>8313</v>
      </c>
      <c r="R1740" t="s">
        <v>8335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1739</v>
      </c>
      <c r="C1741" s="3" t="s">
        <v>5847</v>
      </c>
      <c r="D1741" s="6">
        <v>1000</v>
      </c>
      <c r="E1741" s="8">
        <v>1</v>
      </c>
      <c r="F1741" t="s">
        <v>8217</v>
      </c>
      <c r="G1741" t="s">
        <v>8220</v>
      </c>
      <c r="H1741" t="s">
        <v>8241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8282</v>
      </c>
      <c r="O1741">
        <f t="shared" si="135"/>
        <v>0</v>
      </c>
      <c r="P1741">
        <f t="shared" si="136"/>
        <v>1</v>
      </c>
      <c r="Q1741" s="10" t="s">
        <v>8313</v>
      </c>
      <c r="R1741" t="s">
        <v>8335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1740</v>
      </c>
      <c r="C1742" s="3" t="s">
        <v>5848</v>
      </c>
      <c r="D1742" s="6">
        <v>3000</v>
      </c>
      <c r="E1742" s="8">
        <v>0</v>
      </c>
      <c r="F1742" t="s">
        <v>8217</v>
      </c>
      <c r="G1742" t="s">
        <v>8220</v>
      </c>
      <c r="H1742" t="s">
        <v>8241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8282</v>
      </c>
      <c r="O1742">
        <f t="shared" si="135"/>
        <v>0</v>
      </c>
      <c r="P1742">
        <f t="shared" si="136"/>
        <v>0</v>
      </c>
      <c r="Q1742" s="10" t="s">
        <v>8313</v>
      </c>
      <c r="R1742" t="s">
        <v>8335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1741</v>
      </c>
      <c r="C1743" s="3" t="s">
        <v>5849</v>
      </c>
      <c r="D1743" s="6">
        <v>1200</v>
      </c>
      <c r="E1743" s="8">
        <v>1330</v>
      </c>
      <c r="F1743" t="s">
        <v>8215</v>
      </c>
      <c r="G1743" t="s">
        <v>8221</v>
      </c>
      <c r="H1743" t="s">
        <v>8242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8274</v>
      </c>
      <c r="O1743">
        <f t="shared" si="135"/>
        <v>111</v>
      </c>
      <c r="P1743">
        <f t="shared" si="136"/>
        <v>25.58</v>
      </c>
      <c r="Q1743" s="10" t="s">
        <v>8326</v>
      </c>
      <c r="R1743" t="s">
        <v>8327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1742</v>
      </c>
      <c r="C1744" s="3" t="s">
        <v>5850</v>
      </c>
      <c r="D1744" s="6">
        <v>2000</v>
      </c>
      <c r="E1744" s="8">
        <v>2175</v>
      </c>
      <c r="F1744" t="s">
        <v>8215</v>
      </c>
      <c r="G1744" t="s">
        <v>8220</v>
      </c>
      <c r="H1744" t="s">
        <v>8241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8274</v>
      </c>
      <c r="O1744">
        <f t="shared" si="135"/>
        <v>109</v>
      </c>
      <c r="P1744">
        <f t="shared" si="136"/>
        <v>63.97</v>
      </c>
      <c r="Q1744" s="10" t="s">
        <v>8326</v>
      </c>
      <c r="R1744" t="s">
        <v>8327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1743</v>
      </c>
      <c r="C1745" s="3" t="s">
        <v>5851</v>
      </c>
      <c r="D1745" s="6">
        <v>6000</v>
      </c>
      <c r="E1745" s="8">
        <v>6025</v>
      </c>
      <c r="F1745" t="s">
        <v>8215</v>
      </c>
      <c r="G1745" t="s">
        <v>8220</v>
      </c>
      <c r="H1745" t="s">
        <v>8241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8274</v>
      </c>
      <c r="O1745">
        <f t="shared" si="135"/>
        <v>100</v>
      </c>
      <c r="P1745">
        <f t="shared" si="136"/>
        <v>89.93</v>
      </c>
      <c r="Q1745" s="10" t="s">
        <v>8326</v>
      </c>
      <c r="R1745" t="s">
        <v>8327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1744</v>
      </c>
      <c r="C1746" s="3" t="s">
        <v>5852</v>
      </c>
      <c r="D1746" s="6">
        <v>5500</v>
      </c>
      <c r="E1746" s="8">
        <v>6515</v>
      </c>
      <c r="F1746" t="s">
        <v>8215</v>
      </c>
      <c r="G1746" t="s">
        <v>8221</v>
      </c>
      <c r="H1746" t="s">
        <v>8242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8274</v>
      </c>
      <c r="O1746">
        <f t="shared" si="135"/>
        <v>118</v>
      </c>
      <c r="P1746">
        <f t="shared" si="136"/>
        <v>93.07</v>
      </c>
      <c r="Q1746" s="10" t="s">
        <v>8326</v>
      </c>
      <c r="R1746" t="s">
        <v>8327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1745</v>
      </c>
      <c r="C1747" s="3" t="s">
        <v>5853</v>
      </c>
      <c r="D1747" s="6">
        <v>7000</v>
      </c>
      <c r="E1747" s="8">
        <v>7981</v>
      </c>
      <c r="F1747" t="s">
        <v>8215</v>
      </c>
      <c r="G1747" t="s">
        <v>8220</v>
      </c>
      <c r="H1747" t="s">
        <v>8241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8274</v>
      </c>
      <c r="O1747">
        <f t="shared" si="135"/>
        <v>114</v>
      </c>
      <c r="P1747">
        <f t="shared" si="136"/>
        <v>89.67</v>
      </c>
      <c r="Q1747" s="10" t="s">
        <v>8326</v>
      </c>
      <c r="R1747" t="s">
        <v>8327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1746</v>
      </c>
      <c r="C1748" s="3" t="s">
        <v>5854</v>
      </c>
      <c r="D1748" s="6">
        <v>15000</v>
      </c>
      <c r="E1748" s="8">
        <v>22215</v>
      </c>
      <c r="F1748" t="s">
        <v>8215</v>
      </c>
      <c r="G1748" t="s">
        <v>8220</v>
      </c>
      <c r="H1748" t="s">
        <v>8241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8274</v>
      </c>
      <c r="O1748">
        <f t="shared" si="135"/>
        <v>148</v>
      </c>
      <c r="P1748">
        <f t="shared" si="136"/>
        <v>207.62</v>
      </c>
      <c r="Q1748" s="10" t="s">
        <v>8326</v>
      </c>
      <c r="R1748" t="s">
        <v>8327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1747</v>
      </c>
      <c r="C1749" s="3" t="s">
        <v>5855</v>
      </c>
      <c r="D1749" s="6">
        <v>9000</v>
      </c>
      <c r="E1749" s="8">
        <v>9446</v>
      </c>
      <c r="F1749" t="s">
        <v>8215</v>
      </c>
      <c r="G1749" t="s">
        <v>8221</v>
      </c>
      <c r="H1749" t="s">
        <v>8242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8274</v>
      </c>
      <c r="O1749">
        <f t="shared" si="135"/>
        <v>105</v>
      </c>
      <c r="P1749">
        <f t="shared" si="136"/>
        <v>59.41</v>
      </c>
      <c r="Q1749" s="10" t="s">
        <v>8326</v>
      </c>
      <c r="R1749" t="s">
        <v>8327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1748</v>
      </c>
      <c r="C1750" s="3" t="s">
        <v>5856</v>
      </c>
      <c r="D1750" s="6">
        <v>50000</v>
      </c>
      <c r="E1750" s="8">
        <v>64974</v>
      </c>
      <c r="F1750" t="s">
        <v>8215</v>
      </c>
      <c r="G1750" t="s">
        <v>8225</v>
      </c>
      <c r="H1750" t="s">
        <v>8246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8274</v>
      </c>
      <c r="O1750">
        <f t="shared" si="135"/>
        <v>130</v>
      </c>
      <c r="P1750">
        <f t="shared" si="136"/>
        <v>358.97</v>
      </c>
      <c r="Q1750" s="10" t="s">
        <v>8326</v>
      </c>
      <c r="R1750" t="s">
        <v>8327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1749</v>
      </c>
      <c r="C1751" s="3" t="s">
        <v>5857</v>
      </c>
      <c r="D1751" s="6">
        <v>10050</v>
      </c>
      <c r="E1751" s="8">
        <v>12410.5</v>
      </c>
      <c r="F1751" t="s">
        <v>8215</v>
      </c>
      <c r="G1751" t="s">
        <v>8239</v>
      </c>
      <c r="H1751" t="s">
        <v>8244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8274</v>
      </c>
      <c r="O1751">
        <f t="shared" si="135"/>
        <v>123</v>
      </c>
      <c r="P1751">
        <f t="shared" si="136"/>
        <v>94.74</v>
      </c>
      <c r="Q1751" s="10" t="s">
        <v>8326</v>
      </c>
      <c r="R1751" t="s">
        <v>8327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1750</v>
      </c>
      <c r="C1752" s="3" t="s">
        <v>5858</v>
      </c>
      <c r="D1752" s="6">
        <v>5000</v>
      </c>
      <c r="E1752" s="8">
        <v>10081</v>
      </c>
      <c r="F1752" t="s">
        <v>8215</v>
      </c>
      <c r="G1752" t="s">
        <v>8220</v>
      </c>
      <c r="H1752" t="s">
        <v>8241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8274</v>
      </c>
      <c r="O1752">
        <f t="shared" si="135"/>
        <v>202</v>
      </c>
      <c r="P1752">
        <f t="shared" si="136"/>
        <v>80.650000000000006</v>
      </c>
      <c r="Q1752" s="10" t="s">
        <v>8326</v>
      </c>
      <c r="R1752" t="s">
        <v>8327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1751</v>
      </c>
      <c r="C1753" s="3" t="s">
        <v>5859</v>
      </c>
      <c r="D1753" s="6">
        <v>10000</v>
      </c>
      <c r="E1753" s="8">
        <v>10290</v>
      </c>
      <c r="F1753" t="s">
        <v>8215</v>
      </c>
      <c r="G1753" t="s">
        <v>8220</v>
      </c>
      <c r="H1753" t="s">
        <v>8241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8274</v>
      </c>
      <c r="O1753">
        <f t="shared" si="135"/>
        <v>103</v>
      </c>
      <c r="P1753">
        <f t="shared" si="136"/>
        <v>168.69</v>
      </c>
      <c r="Q1753" s="10" t="s">
        <v>8326</v>
      </c>
      <c r="R1753" t="s">
        <v>8327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1752</v>
      </c>
      <c r="C1754" s="3" t="s">
        <v>5860</v>
      </c>
      <c r="D1754" s="6">
        <v>1200</v>
      </c>
      <c r="E1754" s="8">
        <v>3122</v>
      </c>
      <c r="F1754" t="s">
        <v>8215</v>
      </c>
      <c r="G1754" t="s">
        <v>8221</v>
      </c>
      <c r="H1754" t="s">
        <v>8242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8274</v>
      </c>
      <c r="O1754">
        <f t="shared" si="135"/>
        <v>260</v>
      </c>
      <c r="P1754">
        <f t="shared" si="136"/>
        <v>34.69</v>
      </c>
      <c r="Q1754" s="10" t="s">
        <v>8326</v>
      </c>
      <c r="R1754" t="s">
        <v>8327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1753</v>
      </c>
      <c r="C1755" s="3" t="s">
        <v>5861</v>
      </c>
      <c r="D1755" s="6">
        <v>15000</v>
      </c>
      <c r="E1755" s="8">
        <v>16200</v>
      </c>
      <c r="F1755" t="s">
        <v>8215</v>
      </c>
      <c r="G1755" t="s">
        <v>8228</v>
      </c>
      <c r="H1755" t="s">
        <v>8248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8274</v>
      </c>
      <c r="O1755">
        <f t="shared" si="135"/>
        <v>108</v>
      </c>
      <c r="P1755">
        <f t="shared" si="136"/>
        <v>462.86</v>
      </c>
      <c r="Q1755" s="10" t="s">
        <v>8326</v>
      </c>
      <c r="R1755" t="s">
        <v>8327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1754</v>
      </c>
      <c r="C1756" s="3" t="s">
        <v>5862</v>
      </c>
      <c r="D1756" s="6">
        <v>8500</v>
      </c>
      <c r="E1756" s="8">
        <v>9395</v>
      </c>
      <c r="F1756" t="s">
        <v>8215</v>
      </c>
      <c r="G1756" t="s">
        <v>8225</v>
      </c>
      <c r="H1756" t="s">
        <v>8246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8274</v>
      </c>
      <c r="O1756">
        <f t="shared" si="135"/>
        <v>111</v>
      </c>
      <c r="P1756">
        <f t="shared" si="136"/>
        <v>104.39</v>
      </c>
      <c r="Q1756" s="10" t="s">
        <v>8326</v>
      </c>
      <c r="R1756" t="s">
        <v>8327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1755</v>
      </c>
      <c r="C1757" s="3" t="s">
        <v>5863</v>
      </c>
      <c r="D1757" s="6">
        <v>25</v>
      </c>
      <c r="E1757" s="8">
        <v>30</v>
      </c>
      <c r="F1757" t="s">
        <v>8215</v>
      </c>
      <c r="G1757" t="s">
        <v>8220</v>
      </c>
      <c r="H1757" t="s">
        <v>8241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8274</v>
      </c>
      <c r="O1757">
        <f t="shared" si="135"/>
        <v>120</v>
      </c>
      <c r="P1757">
        <f t="shared" si="136"/>
        <v>7.5</v>
      </c>
      <c r="Q1757" s="10" t="s">
        <v>8326</v>
      </c>
      <c r="R1757" t="s">
        <v>8327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1756</v>
      </c>
      <c r="C1758" s="3" t="s">
        <v>5864</v>
      </c>
      <c r="D1758" s="6">
        <v>5500</v>
      </c>
      <c r="E1758" s="8">
        <v>5655.6</v>
      </c>
      <c r="F1758" t="s">
        <v>8215</v>
      </c>
      <c r="G1758" t="s">
        <v>8220</v>
      </c>
      <c r="H1758" t="s">
        <v>8241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8274</v>
      </c>
      <c r="O1758">
        <f t="shared" si="135"/>
        <v>103</v>
      </c>
      <c r="P1758">
        <f t="shared" si="136"/>
        <v>47.13</v>
      </c>
      <c r="Q1758" s="10" t="s">
        <v>8326</v>
      </c>
      <c r="R1758" t="s">
        <v>8327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1757</v>
      </c>
      <c r="C1759" s="3" t="s">
        <v>5865</v>
      </c>
      <c r="D1759" s="6">
        <v>5000</v>
      </c>
      <c r="E1759" s="8">
        <v>5800</v>
      </c>
      <c r="F1759" t="s">
        <v>8215</v>
      </c>
      <c r="G1759" t="s">
        <v>8220</v>
      </c>
      <c r="H1759" t="s">
        <v>8241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8274</v>
      </c>
      <c r="O1759">
        <f t="shared" si="135"/>
        <v>116</v>
      </c>
      <c r="P1759">
        <f t="shared" si="136"/>
        <v>414.29</v>
      </c>
      <c r="Q1759" s="10" t="s">
        <v>8326</v>
      </c>
      <c r="R1759" t="s">
        <v>8327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1758</v>
      </c>
      <c r="C1760" s="3" t="s">
        <v>5866</v>
      </c>
      <c r="D1760" s="6">
        <v>1000</v>
      </c>
      <c r="E1760" s="8">
        <v>1147</v>
      </c>
      <c r="F1760" t="s">
        <v>8215</v>
      </c>
      <c r="G1760" t="s">
        <v>8220</v>
      </c>
      <c r="H1760" t="s">
        <v>8241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8274</v>
      </c>
      <c r="O1760">
        <f t="shared" si="135"/>
        <v>115</v>
      </c>
      <c r="P1760">
        <f t="shared" si="136"/>
        <v>42.48</v>
      </c>
      <c r="Q1760" s="10" t="s">
        <v>8326</v>
      </c>
      <c r="R1760" t="s">
        <v>8327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1759</v>
      </c>
      <c r="C1761" s="3" t="s">
        <v>5867</v>
      </c>
      <c r="D1761" s="6">
        <v>5000</v>
      </c>
      <c r="E1761" s="8">
        <v>5330</v>
      </c>
      <c r="F1761" t="s">
        <v>8215</v>
      </c>
      <c r="G1761" t="s">
        <v>8220</v>
      </c>
      <c r="H1761" t="s">
        <v>8241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8274</v>
      </c>
      <c r="O1761">
        <f t="shared" si="135"/>
        <v>107</v>
      </c>
      <c r="P1761">
        <f t="shared" si="136"/>
        <v>108.78</v>
      </c>
      <c r="Q1761" s="10" t="s">
        <v>8326</v>
      </c>
      <c r="R1761" t="s">
        <v>8327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1760</v>
      </c>
      <c r="C1762" s="3" t="s">
        <v>5868</v>
      </c>
      <c r="D1762" s="6">
        <v>5000</v>
      </c>
      <c r="E1762" s="8">
        <v>8272</v>
      </c>
      <c r="F1762" t="s">
        <v>8215</v>
      </c>
      <c r="G1762" t="s">
        <v>8220</v>
      </c>
      <c r="H1762" t="s">
        <v>8241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8274</v>
      </c>
      <c r="O1762">
        <f t="shared" si="135"/>
        <v>165</v>
      </c>
      <c r="P1762">
        <f t="shared" si="136"/>
        <v>81.099999999999994</v>
      </c>
      <c r="Q1762" s="10" t="s">
        <v>8326</v>
      </c>
      <c r="R1762" t="s">
        <v>8327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1761</v>
      </c>
      <c r="C1763" s="3" t="s">
        <v>5869</v>
      </c>
      <c r="D1763" s="6">
        <v>100</v>
      </c>
      <c r="E1763" s="8">
        <v>155</v>
      </c>
      <c r="F1763" t="s">
        <v>8215</v>
      </c>
      <c r="G1763" t="s">
        <v>8221</v>
      </c>
      <c r="H1763" t="s">
        <v>8242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8274</v>
      </c>
      <c r="O1763">
        <f t="shared" si="135"/>
        <v>155</v>
      </c>
      <c r="P1763">
        <f t="shared" si="136"/>
        <v>51.67</v>
      </c>
      <c r="Q1763" s="10" t="s">
        <v>8326</v>
      </c>
      <c r="R1763" t="s">
        <v>8327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1762</v>
      </c>
      <c r="C1764" s="3" t="s">
        <v>5870</v>
      </c>
      <c r="D1764" s="6">
        <v>100</v>
      </c>
      <c r="E1764" s="8">
        <v>885</v>
      </c>
      <c r="F1764" t="s">
        <v>8215</v>
      </c>
      <c r="G1764" t="s">
        <v>8220</v>
      </c>
      <c r="H1764" t="s">
        <v>8241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8274</v>
      </c>
      <c r="O1764">
        <f t="shared" si="135"/>
        <v>885</v>
      </c>
      <c r="P1764">
        <f t="shared" si="136"/>
        <v>35.4</v>
      </c>
      <c r="Q1764" s="10" t="s">
        <v>8326</v>
      </c>
      <c r="R1764" t="s">
        <v>8327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1763</v>
      </c>
      <c r="C1765" s="3" t="s">
        <v>5871</v>
      </c>
      <c r="D1765" s="6">
        <v>12000</v>
      </c>
      <c r="E1765" s="8">
        <v>12229</v>
      </c>
      <c r="F1765" t="s">
        <v>8215</v>
      </c>
      <c r="G1765" t="s">
        <v>8220</v>
      </c>
      <c r="H1765" t="s">
        <v>8241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8274</v>
      </c>
      <c r="O1765">
        <f t="shared" si="135"/>
        <v>102</v>
      </c>
      <c r="P1765">
        <f t="shared" si="136"/>
        <v>103.64</v>
      </c>
      <c r="Q1765" s="10" t="s">
        <v>8326</v>
      </c>
      <c r="R1765" t="s">
        <v>8327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1764</v>
      </c>
      <c r="C1766" s="3" t="s">
        <v>5872</v>
      </c>
      <c r="D1766" s="6">
        <v>11000</v>
      </c>
      <c r="E1766" s="8">
        <v>2156</v>
      </c>
      <c r="F1766" t="s">
        <v>8217</v>
      </c>
      <c r="G1766" t="s">
        <v>8221</v>
      </c>
      <c r="H1766" t="s">
        <v>8242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8274</v>
      </c>
      <c r="O1766">
        <f t="shared" si="135"/>
        <v>20</v>
      </c>
      <c r="P1766">
        <f t="shared" si="136"/>
        <v>55.28</v>
      </c>
      <c r="Q1766" s="10" t="s">
        <v>8326</v>
      </c>
      <c r="R1766" t="s">
        <v>8327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1765</v>
      </c>
      <c r="C1767" s="3" t="s">
        <v>5873</v>
      </c>
      <c r="D1767" s="6">
        <v>12500</v>
      </c>
      <c r="E1767" s="8">
        <v>7433.48</v>
      </c>
      <c r="F1767" t="s">
        <v>8217</v>
      </c>
      <c r="G1767" t="s">
        <v>8220</v>
      </c>
      <c r="H1767" t="s">
        <v>8241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8274</v>
      </c>
      <c r="O1767">
        <f t="shared" si="135"/>
        <v>59</v>
      </c>
      <c r="P1767">
        <f t="shared" si="136"/>
        <v>72.17</v>
      </c>
      <c r="Q1767" s="10" t="s">
        <v>8326</v>
      </c>
      <c r="R1767" t="s">
        <v>8327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1766</v>
      </c>
      <c r="C1768" s="3" t="s">
        <v>5874</v>
      </c>
      <c r="D1768" s="6">
        <v>1500</v>
      </c>
      <c r="E1768" s="8">
        <v>0</v>
      </c>
      <c r="F1768" t="s">
        <v>8217</v>
      </c>
      <c r="G1768" t="s">
        <v>8222</v>
      </c>
      <c r="H1768" t="s">
        <v>8243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8274</v>
      </c>
      <c r="O1768">
        <f t="shared" si="135"/>
        <v>0</v>
      </c>
      <c r="P1768">
        <f t="shared" si="136"/>
        <v>0</v>
      </c>
      <c r="Q1768" s="10" t="s">
        <v>8326</v>
      </c>
      <c r="R1768" t="s">
        <v>8327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1767</v>
      </c>
      <c r="C1769" s="3" t="s">
        <v>5875</v>
      </c>
      <c r="D1769" s="6">
        <v>5000</v>
      </c>
      <c r="E1769" s="8">
        <v>2286</v>
      </c>
      <c r="F1769" t="s">
        <v>8217</v>
      </c>
      <c r="G1769" t="s">
        <v>8220</v>
      </c>
      <c r="H1769" t="s">
        <v>8241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8274</v>
      </c>
      <c r="O1769">
        <f t="shared" si="135"/>
        <v>46</v>
      </c>
      <c r="P1769">
        <f t="shared" si="136"/>
        <v>58.62</v>
      </c>
      <c r="Q1769" s="10" t="s">
        <v>8326</v>
      </c>
      <c r="R1769" t="s">
        <v>8327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1768</v>
      </c>
      <c r="C1770" s="3" t="s">
        <v>5876</v>
      </c>
      <c r="D1770" s="6">
        <v>5000</v>
      </c>
      <c r="E1770" s="8">
        <v>187</v>
      </c>
      <c r="F1770" t="s">
        <v>8217</v>
      </c>
      <c r="G1770" t="s">
        <v>8220</v>
      </c>
      <c r="H1770" t="s">
        <v>8241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8274</v>
      </c>
      <c r="O1770">
        <f t="shared" si="135"/>
        <v>4</v>
      </c>
      <c r="P1770">
        <f t="shared" si="136"/>
        <v>12.47</v>
      </c>
      <c r="Q1770" s="10" t="s">
        <v>8326</v>
      </c>
      <c r="R1770" t="s">
        <v>8327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1769</v>
      </c>
      <c r="C1771" s="3" t="s">
        <v>5877</v>
      </c>
      <c r="D1771" s="6">
        <v>40000</v>
      </c>
      <c r="E1771" s="8">
        <v>1081</v>
      </c>
      <c r="F1771" t="s">
        <v>8217</v>
      </c>
      <c r="G1771" t="s">
        <v>8220</v>
      </c>
      <c r="H1771" t="s">
        <v>8241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8274</v>
      </c>
      <c r="O1771">
        <f t="shared" si="135"/>
        <v>3</v>
      </c>
      <c r="P1771">
        <f t="shared" si="136"/>
        <v>49.14</v>
      </c>
      <c r="Q1771" s="10" t="s">
        <v>8326</v>
      </c>
      <c r="R1771" t="s">
        <v>8327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1770</v>
      </c>
      <c r="C1772" s="3" t="s">
        <v>5878</v>
      </c>
      <c r="D1772" s="6">
        <v>24500</v>
      </c>
      <c r="E1772" s="8">
        <v>13846</v>
      </c>
      <c r="F1772" t="s">
        <v>8217</v>
      </c>
      <c r="G1772" t="s">
        <v>8220</v>
      </c>
      <c r="H1772" t="s">
        <v>8241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8274</v>
      </c>
      <c r="O1772">
        <f t="shared" si="135"/>
        <v>57</v>
      </c>
      <c r="P1772">
        <f t="shared" si="136"/>
        <v>150.5</v>
      </c>
      <c r="Q1772" s="10" t="s">
        <v>8326</v>
      </c>
      <c r="R1772" t="s">
        <v>8327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1771</v>
      </c>
      <c r="C1773" s="3" t="s">
        <v>5879</v>
      </c>
      <c r="D1773" s="6">
        <v>4200</v>
      </c>
      <c r="E1773" s="8">
        <v>895</v>
      </c>
      <c r="F1773" t="s">
        <v>8217</v>
      </c>
      <c r="G1773" t="s">
        <v>8221</v>
      </c>
      <c r="H1773" t="s">
        <v>8242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8274</v>
      </c>
      <c r="O1773">
        <f t="shared" si="135"/>
        <v>21</v>
      </c>
      <c r="P1773">
        <f t="shared" si="136"/>
        <v>35.799999999999997</v>
      </c>
      <c r="Q1773" s="10" t="s">
        <v>8326</v>
      </c>
      <c r="R1773" t="s">
        <v>8327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1772</v>
      </c>
      <c r="C1774" s="3" t="s">
        <v>5880</v>
      </c>
      <c r="D1774" s="6">
        <v>5500</v>
      </c>
      <c r="E1774" s="8">
        <v>858</v>
      </c>
      <c r="F1774" t="s">
        <v>8217</v>
      </c>
      <c r="G1774" t="s">
        <v>8221</v>
      </c>
      <c r="H1774" t="s">
        <v>8242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8274</v>
      </c>
      <c r="O1774">
        <f t="shared" si="135"/>
        <v>16</v>
      </c>
      <c r="P1774">
        <f t="shared" si="136"/>
        <v>45.16</v>
      </c>
      <c r="Q1774" s="10" t="s">
        <v>8326</v>
      </c>
      <c r="R1774" t="s">
        <v>8327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1773</v>
      </c>
      <c r="C1775" s="3" t="s">
        <v>5881</v>
      </c>
      <c r="D1775" s="6">
        <v>30000</v>
      </c>
      <c r="E1775" s="8">
        <v>1877</v>
      </c>
      <c r="F1775" t="s">
        <v>8217</v>
      </c>
      <c r="G1775" t="s">
        <v>8220</v>
      </c>
      <c r="H1775" t="s">
        <v>8241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8274</v>
      </c>
      <c r="O1775">
        <f t="shared" si="135"/>
        <v>6</v>
      </c>
      <c r="P1775">
        <f t="shared" si="136"/>
        <v>98.79</v>
      </c>
      <c r="Q1775" s="10" t="s">
        <v>8326</v>
      </c>
      <c r="R1775" t="s">
        <v>8327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1774</v>
      </c>
      <c r="C1776" s="3" t="s">
        <v>5882</v>
      </c>
      <c r="D1776" s="6">
        <v>2500</v>
      </c>
      <c r="E1776" s="8">
        <v>1148</v>
      </c>
      <c r="F1776" t="s">
        <v>8217</v>
      </c>
      <c r="G1776" t="s">
        <v>8220</v>
      </c>
      <c r="H1776" t="s">
        <v>8241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8274</v>
      </c>
      <c r="O1776">
        <f t="shared" si="135"/>
        <v>46</v>
      </c>
      <c r="P1776">
        <f t="shared" si="136"/>
        <v>88.31</v>
      </c>
      <c r="Q1776" s="10" t="s">
        <v>8326</v>
      </c>
      <c r="R1776" t="s">
        <v>8327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1775</v>
      </c>
      <c r="C1777" s="3" t="s">
        <v>5883</v>
      </c>
      <c r="D1777" s="6">
        <v>32500</v>
      </c>
      <c r="E1777" s="8">
        <v>21158</v>
      </c>
      <c r="F1777" t="s">
        <v>8217</v>
      </c>
      <c r="G1777" t="s">
        <v>8220</v>
      </c>
      <c r="H1777" t="s">
        <v>8241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8274</v>
      </c>
      <c r="O1777">
        <f t="shared" si="135"/>
        <v>65</v>
      </c>
      <c r="P1777">
        <f t="shared" si="136"/>
        <v>170.63</v>
      </c>
      <c r="Q1777" s="10" t="s">
        <v>8326</v>
      </c>
      <c r="R1777" t="s">
        <v>8327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1776</v>
      </c>
      <c r="C1778" s="3" t="s">
        <v>5884</v>
      </c>
      <c r="D1778" s="6">
        <v>5000</v>
      </c>
      <c r="E1778" s="8">
        <v>335</v>
      </c>
      <c r="F1778" t="s">
        <v>8217</v>
      </c>
      <c r="G1778" t="s">
        <v>8221</v>
      </c>
      <c r="H1778" t="s">
        <v>8242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8274</v>
      </c>
      <c r="O1778">
        <f t="shared" si="135"/>
        <v>7</v>
      </c>
      <c r="P1778">
        <f t="shared" si="136"/>
        <v>83.75</v>
      </c>
      <c r="Q1778" s="10" t="s">
        <v>8326</v>
      </c>
      <c r="R1778" t="s">
        <v>8327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1777</v>
      </c>
      <c r="C1779" s="3" t="s">
        <v>5885</v>
      </c>
      <c r="D1779" s="6">
        <v>4800</v>
      </c>
      <c r="E1779" s="8">
        <v>651</v>
      </c>
      <c r="F1779" t="s">
        <v>8217</v>
      </c>
      <c r="G1779" t="s">
        <v>8229</v>
      </c>
      <c r="H1779" t="s">
        <v>8244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8274</v>
      </c>
      <c r="O1779">
        <f t="shared" si="135"/>
        <v>14</v>
      </c>
      <c r="P1779">
        <f t="shared" si="136"/>
        <v>65.099999999999994</v>
      </c>
      <c r="Q1779" s="10" t="s">
        <v>8326</v>
      </c>
      <c r="R1779" t="s">
        <v>8327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1778</v>
      </c>
      <c r="C1780" s="3" t="s">
        <v>5886</v>
      </c>
      <c r="D1780" s="6">
        <v>50000</v>
      </c>
      <c r="E1780" s="8">
        <v>995</v>
      </c>
      <c r="F1780" t="s">
        <v>8217</v>
      </c>
      <c r="G1780" t="s">
        <v>8220</v>
      </c>
      <c r="H1780" t="s">
        <v>8241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8274</v>
      </c>
      <c r="O1780">
        <f t="shared" si="135"/>
        <v>2</v>
      </c>
      <c r="P1780">
        <f t="shared" si="136"/>
        <v>66.33</v>
      </c>
      <c r="Q1780" s="10" t="s">
        <v>8326</v>
      </c>
      <c r="R1780" t="s">
        <v>8327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1779</v>
      </c>
      <c r="C1781" s="3" t="s">
        <v>5887</v>
      </c>
      <c r="D1781" s="6">
        <v>11000</v>
      </c>
      <c r="E1781" s="8">
        <v>3986</v>
      </c>
      <c r="F1781" t="s">
        <v>8217</v>
      </c>
      <c r="G1781" t="s">
        <v>8220</v>
      </c>
      <c r="H1781" t="s">
        <v>8241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8274</v>
      </c>
      <c r="O1781">
        <f t="shared" si="135"/>
        <v>36</v>
      </c>
      <c r="P1781">
        <f t="shared" si="136"/>
        <v>104.89</v>
      </c>
      <c r="Q1781" s="10" t="s">
        <v>8326</v>
      </c>
      <c r="R1781" t="s">
        <v>8327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1780</v>
      </c>
      <c r="C1782" s="3" t="s">
        <v>5888</v>
      </c>
      <c r="D1782" s="6">
        <v>30000</v>
      </c>
      <c r="E1782" s="8">
        <v>11923</v>
      </c>
      <c r="F1782" t="s">
        <v>8217</v>
      </c>
      <c r="G1782" t="s">
        <v>8220</v>
      </c>
      <c r="H1782" t="s">
        <v>8241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8274</v>
      </c>
      <c r="O1782">
        <f t="shared" si="135"/>
        <v>40</v>
      </c>
      <c r="P1782">
        <f t="shared" si="136"/>
        <v>78.44</v>
      </c>
      <c r="Q1782" s="10" t="s">
        <v>8326</v>
      </c>
      <c r="R1782" t="s">
        <v>8327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1781</v>
      </c>
      <c r="C1783" s="3" t="s">
        <v>5889</v>
      </c>
      <c r="D1783" s="6">
        <v>5500</v>
      </c>
      <c r="E1783" s="8">
        <v>1417</v>
      </c>
      <c r="F1783" t="s">
        <v>8217</v>
      </c>
      <c r="G1783" t="s">
        <v>8220</v>
      </c>
      <c r="H1783" t="s">
        <v>8241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8274</v>
      </c>
      <c r="O1783">
        <f t="shared" si="135"/>
        <v>26</v>
      </c>
      <c r="P1783">
        <f t="shared" si="136"/>
        <v>59.04</v>
      </c>
      <c r="Q1783" s="10" t="s">
        <v>8326</v>
      </c>
      <c r="R1783" t="s">
        <v>8327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1782</v>
      </c>
      <c r="C1784" s="3" t="s">
        <v>5890</v>
      </c>
      <c r="D1784" s="6">
        <v>35000</v>
      </c>
      <c r="E1784" s="8">
        <v>5422</v>
      </c>
      <c r="F1784" t="s">
        <v>8217</v>
      </c>
      <c r="G1784" t="s">
        <v>8220</v>
      </c>
      <c r="H1784" t="s">
        <v>8241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8274</v>
      </c>
      <c r="O1784">
        <f t="shared" si="135"/>
        <v>15</v>
      </c>
      <c r="P1784">
        <f t="shared" si="136"/>
        <v>71.34</v>
      </c>
      <c r="Q1784" s="10" t="s">
        <v>8326</v>
      </c>
      <c r="R1784" t="s">
        <v>8327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1783</v>
      </c>
      <c r="C1785" s="3" t="s">
        <v>5891</v>
      </c>
      <c r="D1785" s="6">
        <v>40000</v>
      </c>
      <c r="E1785" s="8">
        <v>9477</v>
      </c>
      <c r="F1785" t="s">
        <v>8217</v>
      </c>
      <c r="G1785" t="s">
        <v>8220</v>
      </c>
      <c r="H1785" t="s">
        <v>8241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8274</v>
      </c>
      <c r="O1785">
        <f t="shared" si="135"/>
        <v>24</v>
      </c>
      <c r="P1785">
        <f t="shared" si="136"/>
        <v>51.23</v>
      </c>
      <c r="Q1785" s="10" t="s">
        <v>8326</v>
      </c>
      <c r="R1785" t="s">
        <v>8327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1784</v>
      </c>
      <c r="C1786" s="3" t="s">
        <v>5892</v>
      </c>
      <c r="D1786" s="6">
        <v>5000</v>
      </c>
      <c r="E1786" s="8">
        <v>1988</v>
      </c>
      <c r="F1786" t="s">
        <v>8217</v>
      </c>
      <c r="G1786" t="s">
        <v>8220</v>
      </c>
      <c r="H1786" t="s">
        <v>8241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8274</v>
      </c>
      <c r="O1786">
        <f t="shared" si="135"/>
        <v>40</v>
      </c>
      <c r="P1786">
        <f t="shared" si="136"/>
        <v>60.24</v>
      </c>
      <c r="Q1786" s="10" t="s">
        <v>8326</v>
      </c>
      <c r="R1786" t="s">
        <v>8327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1785</v>
      </c>
      <c r="C1787" s="3" t="s">
        <v>5893</v>
      </c>
      <c r="D1787" s="6">
        <v>24000</v>
      </c>
      <c r="E1787" s="8">
        <v>4853</v>
      </c>
      <c r="F1787" t="s">
        <v>8217</v>
      </c>
      <c r="G1787" t="s">
        <v>8220</v>
      </c>
      <c r="H1787" t="s">
        <v>8241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8274</v>
      </c>
      <c r="O1787">
        <f t="shared" si="135"/>
        <v>20</v>
      </c>
      <c r="P1787">
        <f t="shared" si="136"/>
        <v>44.94</v>
      </c>
      <c r="Q1787" s="10" t="s">
        <v>8326</v>
      </c>
      <c r="R1787" t="s">
        <v>8327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1786</v>
      </c>
      <c r="C1788" s="3" t="s">
        <v>5894</v>
      </c>
      <c r="D1788" s="6">
        <v>1900</v>
      </c>
      <c r="E1788" s="8">
        <v>905</v>
      </c>
      <c r="F1788" t="s">
        <v>8217</v>
      </c>
      <c r="G1788" t="s">
        <v>8229</v>
      </c>
      <c r="H1788" t="s">
        <v>8244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8274</v>
      </c>
      <c r="O1788">
        <f t="shared" si="135"/>
        <v>48</v>
      </c>
      <c r="P1788">
        <f t="shared" si="136"/>
        <v>31.21</v>
      </c>
      <c r="Q1788" s="10" t="s">
        <v>8326</v>
      </c>
      <c r="R1788" t="s">
        <v>8327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1787</v>
      </c>
      <c r="C1789" s="3" t="s">
        <v>5895</v>
      </c>
      <c r="D1789" s="6">
        <v>10000</v>
      </c>
      <c r="E1789" s="8">
        <v>1533</v>
      </c>
      <c r="F1789" t="s">
        <v>8217</v>
      </c>
      <c r="G1789" t="s">
        <v>8220</v>
      </c>
      <c r="H1789" t="s">
        <v>8241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8274</v>
      </c>
      <c r="O1789">
        <f t="shared" si="135"/>
        <v>15</v>
      </c>
      <c r="P1789">
        <f t="shared" si="136"/>
        <v>63.88</v>
      </c>
      <c r="Q1789" s="10" t="s">
        <v>8326</v>
      </c>
      <c r="R1789" t="s">
        <v>8327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1788</v>
      </c>
      <c r="C1790" s="3" t="s">
        <v>5896</v>
      </c>
      <c r="D1790" s="6">
        <v>5500</v>
      </c>
      <c r="E1790" s="8">
        <v>76</v>
      </c>
      <c r="F1790" t="s">
        <v>8217</v>
      </c>
      <c r="G1790" t="s">
        <v>8221</v>
      </c>
      <c r="H1790" t="s">
        <v>8242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8274</v>
      </c>
      <c r="O1790">
        <f t="shared" si="135"/>
        <v>1</v>
      </c>
      <c r="P1790">
        <f t="shared" si="136"/>
        <v>19</v>
      </c>
      <c r="Q1790" s="10" t="s">
        <v>8326</v>
      </c>
      <c r="R1790" t="s">
        <v>8327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1789</v>
      </c>
      <c r="C1791" s="3" t="s">
        <v>5897</v>
      </c>
      <c r="D1791" s="6">
        <v>8000</v>
      </c>
      <c r="E1791" s="8">
        <v>40</v>
      </c>
      <c r="F1791" t="s">
        <v>8217</v>
      </c>
      <c r="G1791" t="s">
        <v>8220</v>
      </c>
      <c r="H1791" t="s">
        <v>8241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8274</v>
      </c>
      <c r="O1791">
        <f t="shared" si="135"/>
        <v>1</v>
      </c>
      <c r="P1791">
        <f t="shared" si="136"/>
        <v>10</v>
      </c>
      <c r="Q1791" s="10" t="s">
        <v>8326</v>
      </c>
      <c r="R1791" t="s">
        <v>8327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1790</v>
      </c>
      <c r="C1792" s="3" t="s">
        <v>5898</v>
      </c>
      <c r="D1792" s="6">
        <v>33000</v>
      </c>
      <c r="E1792" s="8">
        <v>1636</v>
      </c>
      <c r="F1792" t="s">
        <v>8217</v>
      </c>
      <c r="G1792" t="s">
        <v>8220</v>
      </c>
      <c r="H1792" t="s">
        <v>8241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8274</v>
      </c>
      <c r="O1792">
        <f t="shared" si="135"/>
        <v>5</v>
      </c>
      <c r="P1792">
        <f t="shared" si="136"/>
        <v>109.07</v>
      </c>
      <c r="Q1792" s="10" t="s">
        <v>8326</v>
      </c>
      <c r="R1792" t="s">
        <v>8327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1791</v>
      </c>
      <c r="C1793" s="3" t="s">
        <v>5899</v>
      </c>
      <c r="D1793" s="6">
        <v>3000</v>
      </c>
      <c r="E1793" s="8">
        <v>107</v>
      </c>
      <c r="F1793" t="s">
        <v>8217</v>
      </c>
      <c r="G1793" t="s">
        <v>8221</v>
      </c>
      <c r="H1793" t="s">
        <v>8242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8274</v>
      </c>
      <c r="O1793">
        <f t="shared" si="135"/>
        <v>4</v>
      </c>
      <c r="P1793">
        <f t="shared" si="136"/>
        <v>26.75</v>
      </c>
      <c r="Q1793" s="10" t="s">
        <v>8326</v>
      </c>
      <c r="R1793" t="s">
        <v>8327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1792</v>
      </c>
      <c r="C1794" s="3" t="s">
        <v>5900</v>
      </c>
      <c r="D1794" s="6">
        <v>25000</v>
      </c>
      <c r="E1794" s="8">
        <v>15281</v>
      </c>
      <c r="F1794" t="s">
        <v>8217</v>
      </c>
      <c r="G1794" t="s">
        <v>8220</v>
      </c>
      <c r="H1794" t="s">
        <v>8241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8274</v>
      </c>
      <c r="O1794">
        <f t="shared" ref="O1794:O1857" si="140">ROUND(E1794/D1794*100,0)</f>
        <v>61</v>
      </c>
      <c r="P1794">
        <f t="shared" si="136"/>
        <v>109.94</v>
      </c>
      <c r="Q1794" s="10" t="s">
        <v>8326</v>
      </c>
      <c r="R1794" t="s">
        <v>8327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1793</v>
      </c>
      <c r="C1795" s="3" t="s">
        <v>5901</v>
      </c>
      <c r="D1795" s="6">
        <v>3000</v>
      </c>
      <c r="E1795" s="8">
        <v>40</v>
      </c>
      <c r="F1795" t="s">
        <v>8217</v>
      </c>
      <c r="G1795" t="s">
        <v>8222</v>
      </c>
      <c r="H1795" t="s">
        <v>8243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8274</v>
      </c>
      <c r="O1795">
        <f t="shared" si="140"/>
        <v>1</v>
      </c>
      <c r="P1795">
        <f t="shared" ref="P1795:P1858" si="141">IFERROR(ROUND(E1795/L1795,2),0)</f>
        <v>20</v>
      </c>
      <c r="Q1795" s="10" t="s">
        <v>8326</v>
      </c>
      <c r="R1795" t="s">
        <v>8327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1794</v>
      </c>
      <c r="C1796" s="3" t="s">
        <v>5902</v>
      </c>
      <c r="D1796" s="6">
        <v>9000</v>
      </c>
      <c r="E1796" s="8">
        <v>997</v>
      </c>
      <c r="F1796" t="s">
        <v>8217</v>
      </c>
      <c r="G1796" t="s">
        <v>8220</v>
      </c>
      <c r="H1796" t="s">
        <v>8241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8274</v>
      </c>
      <c r="O1796">
        <f t="shared" si="140"/>
        <v>11</v>
      </c>
      <c r="P1796">
        <f t="shared" si="141"/>
        <v>55.39</v>
      </c>
      <c r="Q1796" s="10" t="s">
        <v>8326</v>
      </c>
      <c r="R1796" t="s">
        <v>8327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1795</v>
      </c>
      <c r="C1797" s="3" t="s">
        <v>5903</v>
      </c>
      <c r="D1797" s="6">
        <v>28000</v>
      </c>
      <c r="E1797" s="8">
        <v>10846</v>
      </c>
      <c r="F1797" t="s">
        <v>8217</v>
      </c>
      <c r="G1797" t="s">
        <v>8232</v>
      </c>
      <c r="H1797" t="s">
        <v>8244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8274</v>
      </c>
      <c r="O1797">
        <f t="shared" si="140"/>
        <v>39</v>
      </c>
      <c r="P1797">
        <f t="shared" si="141"/>
        <v>133.9</v>
      </c>
      <c r="Q1797" s="10" t="s">
        <v>8326</v>
      </c>
      <c r="R1797" t="s">
        <v>8327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1796</v>
      </c>
      <c r="C1798" s="3" t="s">
        <v>5904</v>
      </c>
      <c r="D1798" s="6">
        <v>19000</v>
      </c>
      <c r="E1798" s="8">
        <v>4190</v>
      </c>
      <c r="F1798" t="s">
        <v>8217</v>
      </c>
      <c r="G1798" t="s">
        <v>8221</v>
      </c>
      <c r="H1798" t="s">
        <v>8242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8274</v>
      </c>
      <c r="O1798">
        <f t="shared" si="140"/>
        <v>22</v>
      </c>
      <c r="P1798">
        <f t="shared" si="141"/>
        <v>48.72</v>
      </c>
      <c r="Q1798" s="10" t="s">
        <v>8326</v>
      </c>
      <c r="R1798" t="s">
        <v>8327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1797</v>
      </c>
      <c r="C1799" s="3" t="s">
        <v>5905</v>
      </c>
      <c r="D1799" s="6">
        <v>10000</v>
      </c>
      <c r="E1799" s="8">
        <v>6755</v>
      </c>
      <c r="F1799" t="s">
        <v>8217</v>
      </c>
      <c r="G1799" t="s">
        <v>8220</v>
      </c>
      <c r="H1799" t="s">
        <v>8241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8274</v>
      </c>
      <c r="O1799">
        <f t="shared" si="140"/>
        <v>68</v>
      </c>
      <c r="P1799">
        <f t="shared" si="141"/>
        <v>48.25</v>
      </c>
      <c r="Q1799" s="10" t="s">
        <v>8326</v>
      </c>
      <c r="R1799" t="s">
        <v>8327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1798</v>
      </c>
      <c r="C1800" s="3" t="s">
        <v>5906</v>
      </c>
      <c r="D1800" s="6">
        <v>16000</v>
      </c>
      <c r="E1800" s="8">
        <v>2182</v>
      </c>
      <c r="F1800" t="s">
        <v>8217</v>
      </c>
      <c r="G1800" t="s">
        <v>8220</v>
      </c>
      <c r="H1800" t="s">
        <v>8241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8274</v>
      </c>
      <c r="O1800">
        <f t="shared" si="140"/>
        <v>14</v>
      </c>
      <c r="P1800">
        <f t="shared" si="141"/>
        <v>58.97</v>
      </c>
      <c r="Q1800" s="10" t="s">
        <v>8326</v>
      </c>
      <c r="R1800" t="s">
        <v>8327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1799</v>
      </c>
      <c r="C1801" s="3" t="s">
        <v>5907</v>
      </c>
      <c r="D1801" s="6">
        <v>4000</v>
      </c>
      <c r="E1801" s="8">
        <v>69.83</v>
      </c>
      <c r="F1801" t="s">
        <v>8217</v>
      </c>
      <c r="G1801" t="s">
        <v>8221</v>
      </c>
      <c r="H1801" t="s">
        <v>8242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8274</v>
      </c>
      <c r="O1801">
        <f t="shared" si="140"/>
        <v>2</v>
      </c>
      <c r="P1801">
        <f t="shared" si="141"/>
        <v>11.64</v>
      </c>
      <c r="Q1801" s="10" t="s">
        <v>8326</v>
      </c>
      <c r="R1801" t="s">
        <v>8327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1800</v>
      </c>
      <c r="C1802" s="3" t="s">
        <v>5908</v>
      </c>
      <c r="D1802" s="6">
        <v>46260</v>
      </c>
      <c r="E1802" s="8">
        <v>9460</v>
      </c>
      <c r="F1802" t="s">
        <v>8217</v>
      </c>
      <c r="G1802" t="s">
        <v>8221</v>
      </c>
      <c r="H1802" t="s">
        <v>8242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8274</v>
      </c>
      <c r="O1802">
        <f t="shared" si="140"/>
        <v>20</v>
      </c>
      <c r="P1802">
        <f t="shared" si="141"/>
        <v>83.72</v>
      </c>
      <c r="Q1802" s="10" t="s">
        <v>8326</v>
      </c>
      <c r="R1802" t="s">
        <v>8327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1801</v>
      </c>
      <c r="C1803" s="3" t="s">
        <v>5909</v>
      </c>
      <c r="D1803" s="6">
        <v>17000</v>
      </c>
      <c r="E1803" s="8">
        <v>2355</v>
      </c>
      <c r="F1803" t="s">
        <v>8217</v>
      </c>
      <c r="G1803" t="s">
        <v>8221</v>
      </c>
      <c r="H1803" t="s">
        <v>8242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8274</v>
      </c>
      <c r="O1803">
        <f t="shared" si="140"/>
        <v>14</v>
      </c>
      <c r="P1803">
        <f t="shared" si="141"/>
        <v>63.65</v>
      </c>
      <c r="Q1803" s="10" t="s">
        <v>8326</v>
      </c>
      <c r="R1803" t="s">
        <v>8327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1802</v>
      </c>
      <c r="C1804" s="3" t="s">
        <v>5910</v>
      </c>
      <c r="D1804" s="6">
        <v>3500</v>
      </c>
      <c r="E1804" s="8">
        <v>1697</v>
      </c>
      <c r="F1804" t="s">
        <v>8217</v>
      </c>
      <c r="G1804" t="s">
        <v>8232</v>
      </c>
      <c r="H1804" t="s">
        <v>8244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8274</v>
      </c>
      <c r="O1804">
        <f t="shared" si="140"/>
        <v>48</v>
      </c>
      <c r="P1804">
        <f t="shared" si="141"/>
        <v>94.28</v>
      </c>
      <c r="Q1804" s="10" t="s">
        <v>8326</v>
      </c>
      <c r="R1804" t="s">
        <v>8327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1803</v>
      </c>
      <c r="C1805" s="3" t="s">
        <v>5911</v>
      </c>
      <c r="D1805" s="6">
        <v>17500</v>
      </c>
      <c r="E1805" s="8">
        <v>5390</v>
      </c>
      <c r="F1805" t="s">
        <v>8217</v>
      </c>
      <c r="G1805" t="s">
        <v>8220</v>
      </c>
      <c r="H1805" t="s">
        <v>8241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8274</v>
      </c>
      <c r="O1805">
        <f t="shared" si="140"/>
        <v>31</v>
      </c>
      <c r="P1805">
        <f t="shared" si="141"/>
        <v>71.87</v>
      </c>
      <c r="Q1805" s="10" t="s">
        <v>8326</v>
      </c>
      <c r="R1805" t="s">
        <v>8327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1804</v>
      </c>
      <c r="C1806" s="3" t="s">
        <v>5912</v>
      </c>
      <c r="D1806" s="6">
        <v>15500</v>
      </c>
      <c r="E1806" s="8">
        <v>5452</v>
      </c>
      <c r="F1806" t="s">
        <v>8217</v>
      </c>
      <c r="G1806" t="s">
        <v>8220</v>
      </c>
      <c r="H1806" t="s">
        <v>8241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8274</v>
      </c>
      <c r="O1806">
        <f t="shared" si="140"/>
        <v>35</v>
      </c>
      <c r="P1806">
        <f t="shared" si="141"/>
        <v>104.85</v>
      </c>
      <c r="Q1806" s="10" t="s">
        <v>8326</v>
      </c>
      <c r="R1806" t="s">
        <v>8327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1805</v>
      </c>
      <c r="C1807" s="3" t="s">
        <v>5913</v>
      </c>
      <c r="D1807" s="6">
        <v>22500</v>
      </c>
      <c r="E1807" s="8">
        <v>8191</v>
      </c>
      <c r="F1807" t="s">
        <v>8217</v>
      </c>
      <c r="G1807" t="s">
        <v>8232</v>
      </c>
      <c r="H1807" t="s">
        <v>8244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8274</v>
      </c>
      <c r="O1807">
        <f t="shared" si="140"/>
        <v>36</v>
      </c>
      <c r="P1807">
        <f t="shared" si="141"/>
        <v>67.14</v>
      </c>
      <c r="Q1807" s="10" t="s">
        <v>8326</v>
      </c>
      <c r="R1807" t="s">
        <v>8327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1806</v>
      </c>
      <c r="C1808" s="3" t="s">
        <v>5914</v>
      </c>
      <c r="D1808" s="6">
        <v>20000</v>
      </c>
      <c r="E1808" s="8">
        <v>591</v>
      </c>
      <c r="F1808" t="s">
        <v>8217</v>
      </c>
      <c r="G1808" t="s">
        <v>8221</v>
      </c>
      <c r="H1808" t="s">
        <v>8242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8274</v>
      </c>
      <c r="O1808">
        <f t="shared" si="140"/>
        <v>3</v>
      </c>
      <c r="P1808">
        <f t="shared" si="141"/>
        <v>73.88</v>
      </c>
      <c r="Q1808" s="10" t="s">
        <v>8326</v>
      </c>
      <c r="R1808" t="s">
        <v>8327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1807</v>
      </c>
      <c r="C1809" s="3" t="s">
        <v>5915</v>
      </c>
      <c r="D1809" s="6">
        <v>5000</v>
      </c>
      <c r="E1809" s="8">
        <v>553</v>
      </c>
      <c r="F1809" t="s">
        <v>8217</v>
      </c>
      <c r="G1809" t="s">
        <v>8220</v>
      </c>
      <c r="H1809" t="s">
        <v>8241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8274</v>
      </c>
      <c r="O1809">
        <f t="shared" si="140"/>
        <v>11</v>
      </c>
      <c r="P1809">
        <f t="shared" si="141"/>
        <v>69.13</v>
      </c>
      <c r="Q1809" s="10" t="s">
        <v>8326</v>
      </c>
      <c r="R1809" t="s">
        <v>8327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1808</v>
      </c>
      <c r="C1810" s="3" t="s">
        <v>5916</v>
      </c>
      <c r="D1810" s="6">
        <v>28000</v>
      </c>
      <c r="E1810" s="8">
        <v>11594</v>
      </c>
      <c r="F1810" t="s">
        <v>8217</v>
      </c>
      <c r="G1810" t="s">
        <v>8220</v>
      </c>
      <c r="H1810" t="s">
        <v>8241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8274</v>
      </c>
      <c r="O1810">
        <f t="shared" si="140"/>
        <v>41</v>
      </c>
      <c r="P1810">
        <f t="shared" si="141"/>
        <v>120.77</v>
      </c>
      <c r="Q1810" s="10" t="s">
        <v>8326</v>
      </c>
      <c r="R1810" t="s">
        <v>8327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1809</v>
      </c>
      <c r="C1811" s="3" t="s">
        <v>5917</v>
      </c>
      <c r="D1811" s="6">
        <v>3500</v>
      </c>
      <c r="E1811" s="8">
        <v>380</v>
      </c>
      <c r="F1811" t="s">
        <v>8217</v>
      </c>
      <c r="G1811" t="s">
        <v>8225</v>
      </c>
      <c r="H1811" t="s">
        <v>8246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8274</v>
      </c>
      <c r="O1811">
        <f t="shared" si="140"/>
        <v>11</v>
      </c>
      <c r="P1811">
        <f t="shared" si="141"/>
        <v>42.22</v>
      </c>
      <c r="Q1811" s="10" t="s">
        <v>8326</v>
      </c>
      <c r="R1811" t="s">
        <v>8327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1810</v>
      </c>
      <c r="C1812" s="3" t="s">
        <v>5918</v>
      </c>
      <c r="D1812" s="6">
        <v>450</v>
      </c>
      <c r="E1812" s="8">
        <v>15</v>
      </c>
      <c r="F1812" t="s">
        <v>8217</v>
      </c>
      <c r="G1812" t="s">
        <v>8220</v>
      </c>
      <c r="H1812" t="s">
        <v>8241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8274</v>
      </c>
      <c r="O1812">
        <f t="shared" si="140"/>
        <v>3</v>
      </c>
      <c r="P1812">
        <f t="shared" si="141"/>
        <v>7.5</v>
      </c>
      <c r="Q1812" s="10" t="s">
        <v>8326</v>
      </c>
      <c r="R1812" t="s">
        <v>8327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1811</v>
      </c>
      <c r="C1813" s="3" t="s">
        <v>5919</v>
      </c>
      <c r="D1813" s="6">
        <v>54000</v>
      </c>
      <c r="E1813" s="8">
        <v>40</v>
      </c>
      <c r="F1813" t="s">
        <v>8217</v>
      </c>
      <c r="G1813" t="s">
        <v>8220</v>
      </c>
      <c r="H1813" t="s">
        <v>8241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8274</v>
      </c>
      <c r="O1813">
        <f t="shared" si="140"/>
        <v>0</v>
      </c>
      <c r="P1813">
        <f t="shared" si="141"/>
        <v>1.54</v>
      </c>
      <c r="Q1813" s="10" t="s">
        <v>8326</v>
      </c>
      <c r="R1813" t="s">
        <v>8327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1812</v>
      </c>
      <c r="C1814" s="3" t="s">
        <v>5920</v>
      </c>
      <c r="D1814" s="6">
        <v>6500</v>
      </c>
      <c r="E1814" s="8">
        <v>865</v>
      </c>
      <c r="F1814" t="s">
        <v>8217</v>
      </c>
      <c r="G1814" t="s">
        <v>8221</v>
      </c>
      <c r="H1814" t="s">
        <v>8242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8274</v>
      </c>
      <c r="O1814">
        <f t="shared" si="140"/>
        <v>13</v>
      </c>
      <c r="P1814">
        <f t="shared" si="141"/>
        <v>37.61</v>
      </c>
      <c r="Q1814" s="10" t="s">
        <v>8326</v>
      </c>
      <c r="R1814" t="s">
        <v>8327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1813</v>
      </c>
      <c r="C1815" s="3" t="s">
        <v>5921</v>
      </c>
      <c r="D1815" s="6">
        <v>8750</v>
      </c>
      <c r="E1815" s="8">
        <v>0</v>
      </c>
      <c r="F1815" t="s">
        <v>8217</v>
      </c>
      <c r="G1815" t="s">
        <v>8221</v>
      </c>
      <c r="H1815" t="s">
        <v>8242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8274</v>
      </c>
      <c r="O1815">
        <f t="shared" si="140"/>
        <v>0</v>
      </c>
      <c r="P1815">
        <f t="shared" si="141"/>
        <v>0</v>
      </c>
      <c r="Q1815" s="10" t="s">
        <v>8326</v>
      </c>
      <c r="R1815" t="s">
        <v>8327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1814</v>
      </c>
      <c r="C1816" s="3" t="s">
        <v>5922</v>
      </c>
      <c r="D1816" s="6">
        <v>12000</v>
      </c>
      <c r="E1816" s="8">
        <v>5902</v>
      </c>
      <c r="F1816" t="s">
        <v>8217</v>
      </c>
      <c r="G1816" t="s">
        <v>8221</v>
      </c>
      <c r="H1816" t="s">
        <v>8242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8274</v>
      </c>
      <c r="O1816">
        <f t="shared" si="140"/>
        <v>49</v>
      </c>
      <c r="P1816">
        <f t="shared" si="141"/>
        <v>42.16</v>
      </c>
      <c r="Q1816" s="10" t="s">
        <v>8326</v>
      </c>
      <c r="R1816" t="s">
        <v>8327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1815</v>
      </c>
      <c r="C1817" s="3" t="s">
        <v>5923</v>
      </c>
      <c r="D1817" s="6">
        <v>3000</v>
      </c>
      <c r="E1817" s="8">
        <v>0</v>
      </c>
      <c r="F1817" t="s">
        <v>8217</v>
      </c>
      <c r="G1817" t="s">
        <v>8220</v>
      </c>
      <c r="H1817" t="s">
        <v>8241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8274</v>
      </c>
      <c r="O1817">
        <f t="shared" si="140"/>
        <v>0</v>
      </c>
      <c r="P1817">
        <f t="shared" si="141"/>
        <v>0</v>
      </c>
      <c r="Q1817" s="10" t="s">
        <v>8326</v>
      </c>
      <c r="R1817" t="s">
        <v>8327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1816</v>
      </c>
      <c r="C1818" s="3" t="s">
        <v>5924</v>
      </c>
      <c r="D1818" s="6">
        <v>25000</v>
      </c>
      <c r="E1818" s="8">
        <v>509</v>
      </c>
      <c r="F1818" t="s">
        <v>8217</v>
      </c>
      <c r="G1818" t="s">
        <v>8236</v>
      </c>
      <c r="H1818" t="s">
        <v>8252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8274</v>
      </c>
      <c r="O1818">
        <f t="shared" si="140"/>
        <v>2</v>
      </c>
      <c r="P1818">
        <f t="shared" si="141"/>
        <v>84.83</v>
      </c>
      <c r="Q1818" s="10" t="s">
        <v>8326</v>
      </c>
      <c r="R1818" t="s">
        <v>8327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1817</v>
      </c>
      <c r="C1819" s="3" t="s">
        <v>5925</v>
      </c>
      <c r="D1819" s="6">
        <v>18000</v>
      </c>
      <c r="E1819" s="8">
        <v>9419</v>
      </c>
      <c r="F1819" t="s">
        <v>8217</v>
      </c>
      <c r="G1819" t="s">
        <v>8220</v>
      </c>
      <c r="H1819" t="s">
        <v>8241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8274</v>
      </c>
      <c r="O1819">
        <f t="shared" si="140"/>
        <v>52</v>
      </c>
      <c r="P1819">
        <f t="shared" si="141"/>
        <v>94.19</v>
      </c>
      <c r="Q1819" s="10" t="s">
        <v>8326</v>
      </c>
      <c r="R1819" t="s">
        <v>8327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1818</v>
      </c>
      <c r="C1820" s="3" t="s">
        <v>5926</v>
      </c>
      <c r="D1820" s="6">
        <v>15000</v>
      </c>
      <c r="E1820" s="8">
        <v>0</v>
      </c>
      <c r="F1820" t="s">
        <v>8217</v>
      </c>
      <c r="G1820" t="s">
        <v>8220</v>
      </c>
      <c r="H1820" t="s">
        <v>8241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8274</v>
      </c>
      <c r="O1820">
        <f t="shared" si="140"/>
        <v>0</v>
      </c>
      <c r="P1820">
        <f t="shared" si="141"/>
        <v>0</v>
      </c>
      <c r="Q1820" s="10" t="s">
        <v>8326</v>
      </c>
      <c r="R1820" t="s">
        <v>8327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1819</v>
      </c>
      <c r="C1821" s="3" t="s">
        <v>5927</v>
      </c>
      <c r="D1821" s="6">
        <v>1200</v>
      </c>
      <c r="E1821" s="8">
        <v>25</v>
      </c>
      <c r="F1821" t="s">
        <v>8217</v>
      </c>
      <c r="G1821" t="s">
        <v>8220</v>
      </c>
      <c r="H1821" t="s">
        <v>8241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8274</v>
      </c>
      <c r="O1821">
        <f t="shared" si="140"/>
        <v>2</v>
      </c>
      <c r="P1821">
        <f t="shared" si="141"/>
        <v>6.25</v>
      </c>
      <c r="Q1821" s="10" t="s">
        <v>8326</v>
      </c>
      <c r="R1821" t="s">
        <v>8327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1820</v>
      </c>
      <c r="C1822" s="3" t="s">
        <v>5928</v>
      </c>
      <c r="D1822" s="6">
        <v>26000</v>
      </c>
      <c r="E1822" s="8">
        <v>1707</v>
      </c>
      <c r="F1822" t="s">
        <v>8217</v>
      </c>
      <c r="G1822" t="s">
        <v>8220</v>
      </c>
      <c r="H1822" t="s">
        <v>8241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8274</v>
      </c>
      <c r="O1822">
        <f t="shared" si="140"/>
        <v>7</v>
      </c>
      <c r="P1822">
        <f t="shared" si="141"/>
        <v>213.38</v>
      </c>
      <c r="Q1822" s="10" t="s">
        <v>8326</v>
      </c>
      <c r="R1822" t="s">
        <v>8327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1821</v>
      </c>
      <c r="C1823" s="3" t="s">
        <v>5929</v>
      </c>
      <c r="D1823" s="6">
        <v>2500</v>
      </c>
      <c r="E1823" s="8">
        <v>3372.25</v>
      </c>
      <c r="F1823" t="s">
        <v>8215</v>
      </c>
      <c r="G1823" t="s">
        <v>8220</v>
      </c>
      <c r="H1823" t="s">
        <v>8241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8265</v>
      </c>
      <c r="O1823">
        <f t="shared" si="140"/>
        <v>135</v>
      </c>
      <c r="P1823">
        <f t="shared" si="141"/>
        <v>59.16</v>
      </c>
      <c r="Q1823" s="10" t="s">
        <v>8313</v>
      </c>
      <c r="R1823" t="s">
        <v>8314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1822</v>
      </c>
      <c r="C1824" s="3" t="s">
        <v>5930</v>
      </c>
      <c r="D1824" s="6">
        <v>300</v>
      </c>
      <c r="E1824" s="8">
        <v>300</v>
      </c>
      <c r="F1824" t="s">
        <v>8215</v>
      </c>
      <c r="G1824" t="s">
        <v>8225</v>
      </c>
      <c r="H1824" t="s">
        <v>8246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8265</v>
      </c>
      <c r="O1824">
        <f t="shared" si="140"/>
        <v>100</v>
      </c>
      <c r="P1824">
        <f t="shared" si="141"/>
        <v>27.27</v>
      </c>
      <c r="Q1824" s="10" t="s">
        <v>8313</v>
      </c>
      <c r="R1824" t="s">
        <v>8314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1823</v>
      </c>
      <c r="C1825" s="3" t="s">
        <v>5931</v>
      </c>
      <c r="D1825" s="6">
        <v>700</v>
      </c>
      <c r="E1825" s="8">
        <v>811</v>
      </c>
      <c r="F1825" t="s">
        <v>8215</v>
      </c>
      <c r="G1825" t="s">
        <v>8220</v>
      </c>
      <c r="H1825" t="s">
        <v>8241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8265</v>
      </c>
      <c r="O1825">
        <f t="shared" si="140"/>
        <v>116</v>
      </c>
      <c r="P1825">
        <f t="shared" si="141"/>
        <v>24.58</v>
      </c>
      <c r="Q1825" s="10" t="s">
        <v>8313</v>
      </c>
      <c r="R1825" t="s">
        <v>8314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1824</v>
      </c>
      <c r="C1826" s="3" t="s">
        <v>5932</v>
      </c>
      <c r="D1826" s="6">
        <v>3000</v>
      </c>
      <c r="E1826" s="8">
        <v>3002</v>
      </c>
      <c r="F1826" t="s">
        <v>8215</v>
      </c>
      <c r="G1826" t="s">
        <v>8220</v>
      </c>
      <c r="H1826" t="s">
        <v>8241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8265</v>
      </c>
      <c r="O1826">
        <f t="shared" si="140"/>
        <v>100</v>
      </c>
      <c r="P1826">
        <f t="shared" si="141"/>
        <v>75.05</v>
      </c>
      <c r="Q1826" s="10" t="s">
        <v>8313</v>
      </c>
      <c r="R1826" t="s">
        <v>8314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1825</v>
      </c>
      <c r="C1827" s="3" t="s">
        <v>5933</v>
      </c>
      <c r="D1827" s="6">
        <v>2000</v>
      </c>
      <c r="E1827" s="8">
        <v>2101</v>
      </c>
      <c r="F1827" t="s">
        <v>8215</v>
      </c>
      <c r="G1827" t="s">
        <v>8220</v>
      </c>
      <c r="H1827" t="s">
        <v>8241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8265</v>
      </c>
      <c r="O1827">
        <f t="shared" si="140"/>
        <v>105</v>
      </c>
      <c r="P1827">
        <f t="shared" si="141"/>
        <v>42.02</v>
      </c>
      <c r="Q1827" s="10" t="s">
        <v>8313</v>
      </c>
      <c r="R1827" t="s">
        <v>8314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1826</v>
      </c>
      <c r="C1828" s="3" t="s">
        <v>5934</v>
      </c>
      <c r="D1828" s="6">
        <v>2000</v>
      </c>
      <c r="E1828" s="8">
        <v>2020</v>
      </c>
      <c r="F1828" t="s">
        <v>8215</v>
      </c>
      <c r="G1828" t="s">
        <v>8220</v>
      </c>
      <c r="H1828" t="s">
        <v>8241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8265</v>
      </c>
      <c r="O1828">
        <f t="shared" si="140"/>
        <v>101</v>
      </c>
      <c r="P1828">
        <f t="shared" si="141"/>
        <v>53.16</v>
      </c>
      <c r="Q1828" s="10" t="s">
        <v>8313</v>
      </c>
      <c r="R1828" t="s">
        <v>8314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1827</v>
      </c>
      <c r="C1829" s="3" t="s">
        <v>5935</v>
      </c>
      <c r="D1829" s="6">
        <v>8000</v>
      </c>
      <c r="E1829" s="8">
        <v>8053</v>
      </c>
      <c r="F1829" t="s">
        <v>8215</v>
      </c>
      <c r="G1829" t="s">
        <v>8220</v>
      </c>
      <c r="H1829" t="s">
        <v>8241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8265</v>
      </c>
      <c r="O1829">
        <f t="shared" si="140"/>
        <v>101</v>
      </c>
      <c r="P1829">
        <f t="shared" si="141"/>
        <v>83.89</v>
      </c>
      <c r="Q1829" s="10" t="s">
        <v>8313</v>
      </c>
      <c r="R1829" t="s">
        <v>8314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1828</v>
      </c>
      <c r="C1830" s="3" t="s">
        <v>5936</v>
      </c>
      <c r="D1830" s="6">
        <v>20000</v>
      </c>
      <c r="E1830" s="8">
        <v>20032</v>
      </c>
      <c r="F1830" t="s">
        <v>8215</v>
      </c>
      <c r="G1830" t="s">
        <v>8220</v>
      </c>
      <c r="H1830" t="s">
        <v>8241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8265</v>
      </c>
      <c r="O1830">
        <f t="shared" si="140"/>
        <v>100</v>
      </c>
      <c r="P1830">
        <f t="shared" si="141"/>
        <v>417.33</v>
      </c>
      <c r="Q1830" s="10" t="s">
        <v>8313</v>
      </c>
      <c r="R1830" t="s">
        <v>8314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1829</v>
      </c>
      <c r="C1831" s="3" t="s">
        <v>5937</v>
      </c>
      <c r="D1831" s="6">
        <v>1500</v>
      </c>
      <c r="E1831" s="8">
        <v>2500.25</v>
      </c>
      <c r="F1831" t="s">
        <v>8215</v>
      </c>
      <c r="G1831" t="s">
        <v>8220</v>
      </c>
      <c r="H1831" t="s">
        <v>8241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8265</v>
      </c>
      <c r="O1831">
        <f t="shared" si="140"/>
        <v>167</v>
      </c>
      <c r="P1831">
        <f t="shared" si="141"/>
        <v>75.77</v>
      </c>
      <c r="Q1831" s="10" t="s">
        <v>8313</v>
      </c>
      <c r="R1831" t="s">
        <v>8314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1830</v>
      </c>
      <c r="C1832" s="3" t="s">
        <v>5938</v>
      </c>
      <c r="D1832" s="6">
        <v>15000</v>
      </c>
      <c r="E1832" s="8">
        <v>15230</v>
      </c>
      <c r="F1832" t="s">
        <v>8215</v>
      </c>
      <c r="G1832" t="s">
        <v>8220</v>
      </c>
      <c r="H1832" t="s">
        <v>8241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8265</v>
      </c>
      <c r="O1832">
        <f t="shared" si="140"/>
        <v>102</v>
      </c>
      <c r="P1832">
        <f t="shared" si="141"/>
        <v>67.39</v>
      </c>
      <c r="Q1832" s="10" t="s">
        <v>8313</v>
      </c>
      <c r="R1832" t="s">
        <v>8314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1831</v>
      </c>
      <c r="C1833" s="3" t="s">
        <v>5939</v>
      </c>
      <c r="D1833" s="6">
        <v>1000</v>
      </c>
      <c r="E1833" s="8">
        <v>1030</v>
      </c>
      <c r="F1833" t="s">
        <v>8215</v>
      </c>
      <c r="G1833" t="s">
        <v>8220</v>
      </c>
      <c r="H1833" t="s">
        <v>8241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8265</v>
      </c>
      <c r="O1833">
        <f t="shared" si="140"/>
        <v>103</v>
      </c>
      <c r="P1833">
        <f t="shared" si="141"/>
        <v>73.569999999999993</v>
      </c>
      <c r="Q1833" s="10" t="s">
        <v>8313</v>
      </c>
      <c r="R1833" t="s">
        <v>8314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1832</v>
      </c>
      <c r="C1834" s="3" t="s">
        <v>5940</v>
      </c>
      <c r="D1834" s="6">
        <v>350</v>
      </c>
      <c r="E1834" s="8">
        <v>500</v>
      </c>
      <c r="F1834" t="s">
        <v>8215</v>
      </c>
      <c r="G1834" t="s">
        <v>8220</v>
      </c>
      <c r="H1834" t="s">
        <v>8241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8265</v>
      </c>
      <c r="O1834">
        <f t="shared" si="140"/>
        <v>143</v>
      </c>
      <c r="P1834">
        <f t="shared" si="141"/>
        <v>25</v>
      </c>
      <c r="Q1834" s="10" t="s">
        <v>8313</v>
      </c>
      <c r="R1834" t="s">
        <v>8314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1833</v>
      </c>
      <c r="C1835" s="3" t="s">
        <v>5941</v>
      </c>
      <c r="D1835" s="6">
        <v>400</v>
      </c>
      <c r="E1835" s="8">
        <v>1050</v>
      </c>
      <c r="F1835" t="s">
        <v>8215</v>
      </c>
      <c r="G1835" t="s">
        <v>8220</v>
      </c>
      <c r="H1835" t="s">
        <v>8241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8265</v>
      </c>
      <c r="O1835">
        <f t="shared" si="140"/>
        <v>263</v>
      </c>
      <c r="P1835">
        <f t="shared" si="141"/>
        <v>42</v>
      </c>
      <c r="Q1835" s="10" t="s">
        <v>8313</v>
      </c>
      <c r="R1835" t="s">
        <v>8314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1834</v>
      </c>
      <c r="C1836" s="3" t="s">
        <v>5942</v>
      </c>
      <c r="D1836" s="6">
        <v>10000</v>
      </c>
      <c r="E1836" s="8">
        <v>11805</v>
      </c>
      <c r="F1836" t="s">
        <v>8215</v>
      </c>
      <c r="G1836" t="s">
        <v>8220</v>
      </c>
      <c r="H1836" t="s">
        <v>8241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8265</v>
      </c>
      <c r="O1836">
        <f t="shared" si="140"/>
        <v>118</v>
      </c>
      <c r="P1836">
        <f t="shared" si="141"/>
        <v>131.16999999999999</v>
      </c>
      <c r="Q1836" s="10" t="s">
        <v>8313</v>
      </c>
      <c r="R1836" t="s">
        <v>8314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1835</v>
      </c>
      <c r="C1837" s="3" t="s">
        <v>5943</v>
      </c>
      <c r="D1837" s="6">
        <v>500</v>
      </c>
      <c r="E1837" s="8">
        <v>520</v>
      </c>
      <c r="F1837" t="s">
        <v>8215</v>
      </c>
      <c r="G1837" t="s">
        <v>8221</v>
      </c>
      <c r="H1837" t="s">
        <v>8242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8265</v>
      </c>
      <c r="O1837">
        <f t="shared" si="140"/>
        <v>104</v>
      </c>
      <c r="P1837">
        <f t="shared" si="141"/>
        <v>47.27</v>
      </c>
      <c r="Q1837" s="10" t="s">
        <v>8313</v>
      </c>
      <c r="R1837" t="s">
        <v>8314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1836</v>
      </c>
      <c r="C1838" s="3" t="s">
        <v>5944</v>
      </c>
      <c r="D1838" s="6">
        <v>5000</v>
      </c>
      <c r="E1838" s="8">
        <v>10017</v>
      </c>
      <c r="F1838" t="s">
        <v>8215</v>
      </c>
      <c r="G1838" t="s">
        <v>8220</v>
      </c>
      <c r="H1838" t="s">
        <v>8241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8265</v>
      </c>
      <c r="O1838">
        <f t="shared" si="140"/>
        <v>200</v>
      </c>
      <c r="P1838">
        <f t="shared" si="141"/>
        <v>182.13</v>
      </c>
      <c r="Q1838" s="10" t="s">
        <v>8313</v>
      </c>
      <c r="R1838" t="s">
        <v>8314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1837</v>
      </c>
      <c r="C1839" s="3" t="s">
        <v>5945</v>
      </c>
      <c r="D1839" s="6">
        <v>600</v>
      </c>
      <c r="E1839" s="8">
        <v>1841</v>
      </c>
      <c r="F1839" t="s">
        <v>8215</v>
      </c>
      <c r="G1839" t="s">
        <v>8220</v>
      </c>
      <c r="H1839" t="s">
        <v>8241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8265</v>
      </c>
      <c r="O1839">
        <f t="shared" si="140"/>
        <v>307</v>
      </c>
      <c r="P1839">
        <f t="shared" si="141"/>
        <v>61.37</v>
      </c>
      <c r="Q1839" s="10" t="s">
        <v>8313</v>
      </c>
      <c r="R1839" t="s">
        <v>8314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1838</v>
      </c>
      <c r="C1840" s="3" t="s">
        <v>5946</v>
      </c>
      <c r="D1840" s="6">
        <v>1000</v>
      </c>
      <c r="E1840" s="8">
        <v>1001.49</v>
      </c>
      <c r="F1840" t="s">
        <v>8215</v>
      </c>
      <c r="G1840" t="s">
        <v>8220</v>
      </c>
      <c r="H1840" t="s">
        <v>8241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8265</v>
      </c>
      <c r="O1840">
        <f t="shared" si="140"/>
        <v>100</v>
      </c>
      <c r="P1840">
        <f t="shared" si="141"/>
        <v>35.770000000000003</v>
      </c>
      <c r="Q1840" s="10" t="s">
        <v>8313</v>
      </c>
      <c r="R1840" t="s">
        <v>8314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1839</v>
      </c>
      <c r="C1841" s="3" t="s">
        <v>5947</v>
      </c>
      <c r="D1841" s="6">
        <v>1000</v>
      </c>
      <c r="E1841" s="8">
        <v>2053</v>
      </c>
      <c r="F1841" t="s">
        <v>8215</v>
      </c>
      <c r="G1841" t="s">
        <v>8220</v>
      </c>
      <c r="H1841" t="s">
        <v>8241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8265</v>
      </c>
      <c r="O1841">
        <f t="shared" si="140"/>
        <v>205</v>
      </c>
      <c r="P1841">
        <f t="shared" si="141"/>
        <v>45.62</v>
      </c>
      <c r="Q1841" s="10" t="s">
        <v>8313</v>
      </c>
      <c r="R1841" t="s">
        <v>8314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1840</v>
      </c>
      <c r="C1842" s="3" t="s">
        <v>5948</v>
      </c>
      <c r="D1842" s="6">
        <v>900</v>
      </c>
      <c r="E1842" s="8">
        <v>980</v>
      </c>
      <c r="F1842" t="s">
        <v>8215</v>
      </c>
      <c r="G1842" t="s">
        <v>8220</v>
      </c>
      <c r="H1842" t="s">
        <v>8241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8265</v>
      </c>
      <c r="O1842">
        <f t="shared" si="140"/>
        <v>109</v>
      </c>
      <c r="P1842">
        <f t="shared" si="141"/>
        <v>75.38</v>
      </c>
      <c r="Q1842" s="10" t="s">
        <v>8313</v>
      </c>
      <c r="R1842" t="s">
        <v>8314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1841</v>
      </c>
      <c r="C1843" s="3" t="s">
        <v>5949</v>
      </c>
      <c r="D1843" s="6">
        <v>2000</v>
      </c>
      <c r="E1843" s="8">
        <v>2035</v>
      </c>
      <c r="F1843" t="s">
        <v>8215</v>
      </c>
      <c r="G1843" t="s">
        <v>8220</v>
      </c>
      <c r="H1843" t="s">
        <v>8241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8265</v>
      </c>
      <c r="O1843">
        <f t="shared" si="140"/>
        <v>102</v>
      </c>
      <c r="P1843">
        <f t="shared" si="141"/>
        <v>50.88</v>
      </c>
      <c r="Q1843" s="10" t="s">
        <v>8313</v>
      </c>
      <c r="R1843" t="s">
        <v>8314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1842</v>
      </c>
      <c r="C1844" s="3" t="s">
        <v>5950</v>
      </c>
      <c r="D1844" s="6">
        <v>2000</v>
      </c>
      <c r="E1844" s="8">
        <v>2505</v>
      </c>
      <c r="F1844" t="s">
        <v>8215</v>
      </c>
      <c r="G1844" t="s">
        <v>8220</v>
      </c>
      <c r="H1844" t="s">
        <v>8241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8265</v>
      </c>
      <c r="O1844">
        <f t="shared" si="140"/>
        <v>125</v>
      </c>
      <c r="P1844">
        <f t="shared" si="141"/>
        <v>119.29</v>
      </c>
      <c r="Q1844" s="10" t="s">
        <v>8313</v>
      </c>
      <c r="R1844" t="s">
        <v>8314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1843</v>
      </c>
      <c r="C1845" s="3" t="s">
        <v>5951</v>
      </c>
      <c r="D1845" s="6">
        <v>10000</v>
      </c>
      <c r="E1845" s="8">
        <v>12400.61</v>
      </c>
      <c r="F1845" t="s">
        <v>8215</v>
      </c>
      <c r="G1845" t="s">
        <v>8220</v>
      </c>
      <c r="H1845" t="s">
        <v>8241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8265</v>
      </c>
      <c r="O1845">
        <f t="shared" si="140"/>
        <v>124</v>
      </c>
      <c r="P1845">
        <f t="shared" si="141"/>
        <v>92.54</v>
      </c>
      <c r="Q1845" s="10" t="s">
        <v>8313</v>
      </c>
      <c r="R1845" t="s">
        <v>8314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1844</v>
      </c>
      <c r="C1846" s="3" t="s">
        <v>5952</v>
      </c>
      <c r="D1846" s="6">
        <v>1500</v>
      </c>
      <c r="E1846" s="8">
        <v>1521</v>
      </c>
      <c r="F1846" t="s">
        <v>8215</v>
      </c>
      <c r="G1846" t="s">
        <v>8220</v>
      </c>
      <c r="H1846" t="s">
        <v>8241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8265</v>
      </c>
      <c r="O1846">
        <f t="shared" si="140"/>
        <v>101</v>
      </c>
      <c r="P1846">
        <f t="shared" si="141"/>
        <v>76.05</v>
      </c>
      <c r="Q1846" s="10" t="s">
        <v>8313</v>
      </c>
      <c r="R1846" t="s">
        <v>8314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1845</v>
      </c>
      <c r="C1847" s="3" t="s">
        <v>5953</v>
      </c>
      <c r="D1847" s="6">
        <v>1000</v>
      </c>
      <c r="E1847" s="8">
        <v>1000</v>
      </c>
      <c r="F1847" t="s">
        <v>8215</v>
      </c>
      <c r="G1847" t="s">
        <v>8220</v>
      </c>
      <c r="H1847" t="s">
        <v>8241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8265</v>
      </c>
      <c r="O1847">
        <f t="shared" si="140"/>
        <v>100</v>
      </c>
      <c r="P1847">
        <f t="shared" si="141"/>
        <v>52.63</v>
      </c>
      <c r="Q1847" s="10" t="s">
        <v>8313</v>
      </c>
      <c r="R1847" t="s">
        <v>8314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1846</v>
      </c>
      <c r="C1848" s="3" t="s">
        <v>5954</v>
      </c>
      <c r="D1848" s="6">
        <v>15000</v>
      </c>
      <c r="E1848" s="8">
        <v>20689</v>
      </c>
      <c r="F1848" t="s">
        <v>8215</v>
      </c>
      <c r="G1848" t="s">
        <v>8220</v>
      </c>
      <c r="H1848" t="s">
        <v>8241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8265</v>
      </c>
      <c r="O1848">
        <f t="shared" si="140"/>
        <v>138</v>
      </c>
      <c r="P1848">
        <f t="shared" si="141"/>
        <v>98.99</v>
      </c>
      <c r="Q1848" s="10" t="s">
        <v>8313</v>
      </c>
      <c r="R1848" t="s">
        <v>8314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1847</v>
      </c>
      <c r="C1849" s="3" t="s">
        <v>5955</v>
      </c>
      <c r="D1849" s="6">
        <v>2500</v>
      </c>
      <c r="E1849" s="8">
        <v>3022</v>
      </c>
      <c r="F1849" t="s">
        <v>8215</v>
      </c>
      <c r="G1849" t="s">
        <v>8220</v>
      </c>
      <c r="H1849" t="s">
        <v>8241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8265</v>
      </c>
      <c r="O1849">
        <f t="shared" si="140"/>
        <v>121</v>
      </c>
      <c r="P1849">
        <f t="shared" si="141"/>
        <v>79.53</v>
      </c>
      <c r="Q1849" s="10" t="s">
        <v>8313</v>
      </c>
      <c r="R1849" t="s">
        <v>8314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1848</v>
      </c>
      <c r="C1850" s="3" t="s">
        <v>5956</v>
      </c>
      <c r="D1850" s="6">
        <v>3000</v>
      </c>
      <c r="E1850" s="8">
        <v>3221</v>
      </c>
      <c r="F1850" t="s">
        <v>8215</v>
      </c>
      <c r="G1850" t="s">
        <v>8220</v>
      </c>
      <c r="H1850" t="s">
        <v>8241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8265</v>
      </c>
      <c r="O1850">
        <f t="shared" si="140"/>
        <v>107</v>
      </c>
      <c r="P1850">
        <f t="shared" si="141"/>
        <v>134.21</v>
      </c>
      <c r="Q1850" s="10" t="s">
        <v>8313</v>
      </c>
      <c r="R1850" t="s">
        <v>8314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1849</v>
      </c>
      <c r="C1851" s="3" t="s">
        <v>5957</v>
      </c>
      <c r="D1851" s="6">
        <v>300</v>
      </c>
      <c r="E1851" s="8">
        <v>301</v>
      </c>
      <c r="F1851" t="s">
        <v>8215</v>
      </c>
      <c r="G1851" t="s">
        <v>8220</v>
      </c>
      <c r="H1851" t="s">
        <v>8241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8265</v>
      </c>
      <c r="O1851">
        <f t="shared" si="140"/>
        <v>100</v>
      </c>
      <c r="P1851">
        <f t="shared" si="141"/>
        <v>37.630000000000003</v>
      </c>
      <c r="Q1851" s="10" t="s">
        <v>8313</v>
      </c>
      <c r="R1851" t="s">
        <v>8314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1850</v>
      </c>
      <c r="C1852" s="3" t="s">
        <v>5958</v>
      </c>
      <c r="D1852" s="6">
        <v>9000</v>
      </c>
      <c r="E1852" s="8">
        <v>9137</v>
      </c>
      <c r="F1852" t="s">
        <v>8215</v>
      </c>
      <c r="G1852" t="s">
        <v>8220</v>
      </c>
      <c r="H1852" t="s">
        <v>8241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8265</v>
      </c>
      <c r="O1852">
        <f t="shared" si="140"/>
        <v>102</v>
      </c>
      <c r="P1852">
        <f t="shared" si="141"/>
        <v>51.04</v>
      </c>
      <c r="Q1852" s="10" t="s">
        <v>8313</v>
      </c>
      <c r="R1852" t="s">
        <v>8314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1851</v>
      </c>
      <c r="C1853" s="3" t="s">
        <v>5959</v>
      </c>
      <c r="D1853" s="6">
        <v>1300</v>
      </c>
      <c r="E1853" s="8">
        <v>1301</v>
      </c>
      <c r="F1853" t="s">
        <v>8215</v>
      </c>
      <c r="G1853" t="s">
        <v>8220</v>
      </c>
      <c r="H1853" t="s">
        <v>8241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8265</v>
      </c>
      <c r="O1853">
        <f t="shared" si="140"/>
        <v>100</v>
      </c>
      <c r="P1853">
        <f t="shared" si="141"/>
        <v>50.04</v>
      </c>
      <c r="Q1853" s="10" t="s">
        <v>8313</v>
      </c>
      <c r="R1853" t="s">
        <v>8314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1852</v>
      </c>
      <c r="C1854" s="3" t="s">
        <v>5960</v>
      </c>
      <c r="D1854" s="6">
        <v>15000</v>
      </c>
      <c r="E1854" s="8">
        <v>17545</v>
      </c>
      <c r="F1854" t="s">
        <v>8215</v>
      </c>
      <c r="G1854" t="s">
        <v>8220</v>
      </c>
      <c r="H1854" t="s">
        <v>8241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8265</v>
      </c>
      <c r="O1854">
        <f t="shared" si="140"/>
        <v>117</v>
      </c>
      <c r="P1854">
        <f t="shared" si="141"/>
        <v>133.93</v>
      </c>
      <c r="Q1854" s="10" t="s">
        <v>8313</v>
      </c>
      <c r="R1854" t="s">
        <v>8314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1853</v>
      </c>
      <c r="C1855" s="3" t="s">
        <v>5961</v>
      </c>
      <c r="D1855" s="6">
        <v>800</v>
      </c>
      <c r="E1855" s="8">
        <v>815</v>
      </c>
      <c r="F1855" t="s">
        <v>8215</v>
      </c>
      <c r="G1855" t="s">
        <v>8220</v>
      </c>
      <c r="H1855" t="s">
        <v>8241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8265</v>
      </c>
      <c r="O1855">
        <f t="shared" si="140"/>
        <v>102</v>
      </c>
      <c r="P1855">
        <f t="shared" si="141"/>
        <v>58.21</v>
      </c>
      <c r="Q1855" s="10" t="s">
        <v>8313</v>
      </c>
      <c r="R1855" t="s">
        <v>8314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1854</v>
      </c>
      <c r="C1856" s="3" t="s">
        <v>5962</v>
      </c>
      <c r="D1856" s="6">
        <v>15000</v>
      </c>
      <c r="E1856" s="8">
        <v>15318.55</v>
      </c>
      <c r="F1856" t="s">
        <v>8215</v>
      </c>
      <c r="G1856" t="s">
        <v>8220</v>
      </c>
      <c r="H1856" t="s">
        <v>8241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8265</v>
      </c>
      <c r="O1856">
        <f t="shared" si="140"/>
        <v>102</v>
      </c>
      <c r="P1856">
        <f t="shared" si="141"/>
        <v>88.04</v>
      </c>
      <c r="Q1856" s="10" t="s">
        <v>8313</v>
      </c>
      <c r="R1856" t="s">
        <v>8314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1855</v>
      </c>
      <c r="C1857" s="3" t="s">
        <v>5963</v>
      </c>
      <c r="D1857" s="6">
        <v>8750</v>
      </c>
      <c r="E1857" s="8">
        <v>13480.16</v>
      </c>
      <c r="F1857" t="s">
        <v>8215</v>
      </c>
      <c r="G1857" t="s">
        <v>8225</v>
      </c>
      <c r="H1857" t="s">
        <v>8246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8265</v>
      </c>
      <c r="O1857">
        <f t="shared" si="140"/>
        <v>154</v>
      </c>
      <c r="P1857">
        <f t="shared" si="141"/>
        <v>70.58</v>
      </c>
      <c r="Q1857" s="10" t="s">
        <v>8313</v>
      </c>
      <c r="R1857" t="s">
        <v>8314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1856</v>
      </c>
      <c r="C1858" s="3" t="s">
        <v>5964</v>
      </c>
      <c r="D1858" s="6">
        <v>2000</v>
      </c>
      <c r="E1858" s="8">
        <v>2025</v>
      </c>
      <c r="F1858" t="s">
        <v>8215</v>
      </c>
      <c r="G1858" t="s">
        <v>8220</v>
      </c>
      <c r="H1858" t="s">
        <v>8241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8265</v>
      </c>
      <c r="O1858">
        <f t="shared" ref="O1858:O1921" si="145">ROUND(E1858/D1858*100,0)</f>
        <v>101</v>
      </c>
      <c r="P1858">
        <f t="shared" si="141"/>
        <v>53.29</v>
      </c>
      <c r="Q1858" s="10" t="s">
        <v>8313</v>
      </c>
      <c r="R1858" t="s">
        <v>8314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1857</v>
      </c>
      <c r="C1859" s="3" t="s">
        <v>5965</v>
      </c>
      <c r="D1859" s="6">
        <v>3000</v>
      </c>
      <c r="E1859" s="8">
        <v>3000</v>
      </c>
      <c r="F1859" t="s">
        <v>8215</v>
      </c>
      <c r="G1859" t="s">
        <v>8220</v>
      </c>
      <c r="H1859" t="s">
        <v>8241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8265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8313</v>
      </c>
      <c r="R1859" t="s">
        <v>8314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1858</v>
      </c>
      <c r="C1860" s="3" t="s">
        <v>5966</v>
      </c>
      <c r="D1860" s="6">
        <v>5555.55</v>
      </c>
      <c r="E1860" s="8">
        <v>6041.55</v>
      </c>
      <c r="F1860" t="s">
        <v>8215</v>
      </c>
      <c r="G1860" t="s">
        <v>8220</v>
      </c>
      <c r="H1860" t="s">
        <v>8241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8265</v>
      </c>
      <c r="O1860">
        <f t="shared" si="145"/>
        <v>109</v>
      </c>
      <c r="P1860">
        <f t="shared" si="146"/>
        <v>40.549999999999997</v>
      </c>
      <c r="Q1860" s="10" t="s">
        <v>8313</v>
      </c>
      <c r="R1860" t="s">
        <v>8314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1859</v>
      </c>
      <c r="C1861" s="3" t="s">
        <v>5967</v>
      </c>
      <c r="D1861" s="6">
        <v>3000</v>
      </c>
      <c r="E1861" s="8">
        <v>3955</v>
      </c>
      <c r="F1861" t="s">
        <v>8215</v>
      </c>
      <c r="G1861" t="s">
        <v>8220</v>
      </c>
      <c r="H1861" t="s">
        <v>8241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8265</v>
      </c>
      <c r="O1861">
        <f t="shared" si="145"/>
        <v>132</v>
      </c>
      <c r="P1861">
        <f t="shared" si="146"/>
        <v>70.63</v>
      </c>
      <c r="Q1861" s="10" t="s">
        <v>8313</v>
      </c>
      <c r="R1861" t="s">
        <v>8314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1860</v>
      </c>
      <c r="C1862" s="3" t="s">
        <v>5968</v>
      </c>
      <c r="D1862" s="6">
        <v>750</v>
      </c>
      <c r="E1862" s="8">
        <v>1001</v>
      </c>
      <c r="F1862" t="s">
        <v>8215</v>
      </c>
      <c r="G1862" t="s">
        <v>8220</v>
      </c>
      <c r="H1862" t="s">
        <v>8241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8265</v>
      </c>
      <c r="O1862">
        <f t="shared" si="145"/>
        <v>133</v>
      </c>
      <c r="P1862">
        <f t="shared" si="146"/>
        <v>52.68</v>
      </c>
      <c r="Q1862" s="10" t="s">
        <v>8313</v>
      </c>
      <c r="R1862" t="s">
        <v>8314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1861</v>
      </c>
      <c r="C1863" s="3" t="s">
        <v>5969</v>
      </c>
      <c r="D1863" s="6">
        <v>250000</v>
      </c>
      <c r="E1863" s="8">
        <v>0</v>
      </c>
      <c r="F1863" t="s">
        <v>8217</v>
      </c>
      <c r="G1863" t="s">
        <v>8221</v>
      </c>
      <c r="H1863" t="s">
        <v>8242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8272</v>
      </c>
      <c r="O1863">
        <f t="shared" si="145"/>
        <v>0</v>
      </c>
      <c r="P1863">
        <f t="shared" si="146"/>
        <v>0</v>
      </c>
      <c r="Q1863" s="10" t="s">
        <v>8321</v>
      </c>
      <c r="R1863" t="s">
        <v>8323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1862</v>
      </c>
      <c r="C1864" s="3" t="s">
        <v>5970</v>
      </c>
      <c r="D1864" s="6">
        <v>18000</v>
      </c>
      <c r="E1864" s="8">
        <v>1455</v>
      </c>
      <c r="F1864" t="s">
        <v>8217</v>
      </c>
      <c r="G1864" t="s">
        <v>8220</v>
      </c>
      <c r="H1864" t="s">
        <v>8241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8272</v>
      </c>
      <c r="O1864">
        <f t="shared" si="145"/>
        <v>8</v>
      </c>
      <c r="P1864">
        <f t="shared" si="146"/>
        <v>90.94</v>
      </c>
      <c r="Q1864" s="10" t="s">
        <v>8321</v>
      </c>
      <c r="R1864" t="s">
        <v>8323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1863</v>
      </c>
      <c r="C1865" s="3" t="s">
        <v>5971</v>
      </c>
      <c r="D1865" s="6">
        <v>2500</v>
      </c>
      <c r="E1865" s="8">
        <v>10</v>
      </c>
      <c r="F1865" t="s">
        <v>8217</v>
      </c>
      <c r="G1865" t="s">
        <v>8220</v>
      </c>
      <c r="H1865" t="s">
        <v>8241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8272</v>
      </c>
      <c r="O1865">
        <f t="shared" si="145"/>
        <v>0</v>
      </c>
      <c r="P1865">
        <f t="shared" si="146"/>
        <v>5</v>
      </c>
      <c r="Q1865" s="10" t="s">
        <v>8321</v>
      </c>
      <c r="R1865" t="s">
        <v>8323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1864</v>
      </c>
      <c r="C1866" s="3" t="s">
        <v>5972</v>
      </c>
      <c r="D1866" s="6">
        <v>6500</v>
      </c>
      <c r="E1866" s="8">
        <v>2788</v>
      </c>
      <c r="F1866" t="s">
        <v>8217</v>
      </c>
      <c r="G1866" t="s">
        <v>8220</v>
      </c>
      <c r="H1866" t="s">
        <v>8241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8272</v>
      </c>
      <c r="O1866">
        <f t="shared" si="145"/>
        <v>43</v>
      </c>
      <c r="P1866">
        <f t="shared" si="146"/>
        <v>58.08</v>
      </c>
      <c r="Q1866" s="10" t="s">
        <v>8321</v>
      </c>
      <c r="R1866" t="s">
        <v>8323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1865</v>
      </c>
      <c r="C1867" s="3" t="s">
        <v>5973</v>
      </c>
      <c r="D1867" s="6">
        <v>110000</v>
      </c>
      <c r="E1867" s="8">
        <v>4</v>
      </c>
      <c r="F1867" t="s">
        <v>8217</v>
      </c>
      <c r="G1867" t="s">
        <v>8221</v>
      </c>
      <c r="H1867" t="s">
        <v>8242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8272</v>
      </c>
      <c r="O1867">
        <f t="shared" si="145"/>
        <v>0</v>
      </c>
      <c r="P1867">
        <f t="shared" si="146"/>
        <v>2</v>
      </c>
      <c r="Q1867" s="10" t="s">
        <v>8321</v>
      </c>
      <c r="R1867" t="s">
        <v>8323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1866</v>
      </c>
      <c r="C1868" s="3" t="s">
        <v>5974</v>
      </c>
      <c r="D1868" s="6">
        <v>25000</v>
      </c>
      <c r="E1868" s="8">
        <v>125</v>
      </c>
      <c r="F1868" t="s">
        <v>8217</v>
      </c>
      <c r="G1868" t="s">
        <v>8220</v>
      </c>
      <c r="H1868" t="s">
        <v>8241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8272</v>
      </c>
      <c r="O1868">
        <f t="shared" si="145"/>
        <v>1</v>
      </c>
      <c r="P1868">
        <f t="shared" si="146"/>
        <v>62.5</v>
      </c>
      <c r="Q1868" s="10" t="s">
        <v>8321</v>
      </c>
      <c r="R1868" t="s">
        <v>8323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1867</v>
      </c>
      <c r="C1869" s="3" t="s">
        <v>5975</v>
      </c>
      <c r="D1869" s="6">
        <v>20000</v>
      </c>
      <c r="E1869" s="8">
        <v>10</v>
      </c>
      <c r="F1869" t="s">
        <v>8217</v>
      </c>
      <c r="G1869" t="s">
        <v>8220</v>
      </c>
      <c r="H1869" t="s">
        <v>8241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8272</v>
      </c>
      <c r="O1869">
        <f t="shared" si="145"/>
        <v>0</v>
      </c>
      <c r="P1869">
        <f t="shared" si="146"/>
        <v>10</v>
      </c>
      <c r="Q1869" s="10" t="s">
        <v>8321</v>
      </c>
      <c r="R1869" t="s">
        <v>8323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1868</v>
      </c>
      <c r="C1870" s="3" t="s">
        <v>5976</v>
      </c>
      <c r="D1870" s="6">
        <v>25000</v>
      </c>
      <c r="E1870" s="8">
        <v>1217</v>
      </c>
      <c r="F1870" t="s">
        <v>8217</v>
      </c>
      <c r="G1870" t="s">
        <v>8220</v>
      </c>
      <c r="H1870" t="s">
        <v>8241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8272</v>
      </c>
      <c r="O1870">
        <f t="shared" si="145"/>
        <v>5</v>
      </c>
      <c r="P1870">
        <f t="shared" si="146"/>
        <v>71.59</v>
      </c>
      <c r="Q1870" s="10" t="s">
        <v>8321</v>
      </c>
      <c r="R1870" t="s">
        <v>8323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1869</v>
      </c>
      <c r="C1871" s="3" t="s">
        <v>5977</v>
      </c>
      <c r="D1871" s="6">
        <v>10000</v>
      </c>
      <c r="E1871" s="8">
        <v>0</v>
      </c>
      <c r="F1871" t="s">
        <v>8217</v>
      </c>
      <c r="G1871" t="s">
        <v>8220</v>
      </c>
      <c r="H1871" t="s">
        <v>8241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8272</v>
      </c>
      <c r="O1871">
        <f t="shared" si="145"/>
        <v>0</v>
      </c>
      <c r="P1871">
        <f t="shared" si="146"/>
        <v>0</v>
      </c>
      <c r="Q1871" s="10" t="s">
        <v>8321</v>
      </c>
      <c r="R1871" t="s">
        <v>8323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1870</v>
      </c>
      <c r="C1872" s="3" t="s">
        <v>5978</v>
      </c>
      <c r="D1872" s="6">
        <v>3500</v>
      </c>
      <c r="E1872" s="8">
        <v>361</v>
      </c>
      <c r="F1872" t="s">
        <v>8217</v>
      </c>
      <c r="G1872" t="s">
        <v>8220</v>
      </c>
      <c r="H1872" t="s">
        <v>8241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8272</v>
      </c>
      <c r="O1872">
        <f t="shared" si="145"/>
        <v>10</v>
      </c>
      <c r="P1872">
        <f t="shared" si="146"/>
        <v>32.82</v>
      </c>
      <c r="Q1872" s="10" t="s">
        <v>8321</v>
      </c>
      <c r="R1872" t="s">
        <v>8323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1871</v>
      </c>
      <c r="C1873" s="3" t="s">
        <v>5979</v>
      </c>
      <c r="D1873" s="6">
        <v>6500</v>
      </c>
      <c r="E1873" s="8">
        <v>4666</v>
      </c>
      <c r="F1873" t="s">
        <v>8217</v>
      </c>
      <c r="G1873" t="s">
        <v>8220</v>
      </c>
      <c r="H1873" t="s">
        <v>8241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8272</v>
      </c>
      <c r="O1873">
        <f t="shared" si="145"/>
        <v>72</v>
      </c>
      <c r="P1873">
        <f t="shared" si="146"/>
        <v>49.12</v>
      </c>
      <c r="Q1873" s="10" t="s">
        <v>8321</v>
      </c>
      <c r="R1873" t="s">
        <v>8323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1872</v>
      </c>
      <c r="C1874" s="3" t="s">
        <v>5980</v>
      </c>
      <c r="D1874" s="6">
        <v>20000</v>
      </c>
      <c r="E1874" s="8">
        <v>212</v>
      </c>
      <c r="F1874" t="s">
        <v>8217</v>
      </c>
      <c r="G1874" t="s">
        <v>8220</v>
      </c>
      <c r="H1874" t="s">
        <v>8241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8272</v>
      </c>
      <c r="O1874">
        <f t="shared" si="145"/>
        <v>1</v>
      </c>
      <c r="P1874">
        <f t="shared" si="146"/>
        <v>16.309999999999999</v>
      </c>
      <c r="Q1874" s="10" t="s">
        <v>8321</v>
      </c>
      <c r="R1874" t="s">
        <v>8323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1873</v>
      </c>
      <c r="C1875" s="3" t="s">
        <v>5981</v>
      </c>
      <c r="D1875" s="6">
        <v>8000</v>
      </c>
      <c r="E1875" s="8">
        <v>36</v>
      </c>
      <c r="F1875" t="s">
        <v>8217</v>
      </c>
      <c r="G1875" t="s">
        <v>8225</v>
      </c>
      <c r="H1875" t="s">
        <v>8246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8272</v>
      </c>
      <c r="O1875">
        <f t="shared" si="145"/>
        <v>0</v>
      </c>
      <c r="P1875">
        <f t="shared" si="146"/>
        <v>18</v>
      </c>
      <c r="Q1875" s="10" t="s">
        <v>8321</v>
      </c>
      <c r="R1875" t="s">
        <v>8323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1874</v>
      </c>
      <c r="C1876" s="3" t="s">
        <v>5982</v>
      </c>
      <c r="D1876" s="6">
        <v>160000</v>
      </c>
      <c r="E1876" s="8">
        <v>26</v>
      </c>
      <c r="F1876" t="s">
        <v>8217</v>
      </c>
      <c r="G1876" t="s">
        <v>8220</v>
      </c>
      <c r="H1876" t="s">
        <v>8241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8272</v>
      </c>
      <c r="O1876">
        <f t="shared" si="145"/>
        <v>0</v>
      </c>
      <c r="P1876">
        <f t="shared" si="146"/>
        <v>13</v>
      </c>
      <c r="Q1876" s="10" t="s">
        <v>8321</v>
      </c>
      <c r="R1876" t="s">
        <v>8323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1875</v>
      </c>
      <c r="C1877" s="3" t="s">
        <v>5983</v>
      </c>
      <c r="D1877" s="6">
        <v>10000</v>
      </c>
      <c r="E1877" s="8">
        <v>51</v>
      </c>
      <c r="F1877" t="s">
        <v>8217</v>
      </c>
      <c r="G1877" t="s">
        <v>8220</v>
      </c>
      <c r="H1877" t="s">
        <v>8241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8272</v>
      </c>
      <c r="O1877">
        <f t="shared" si="145"/>
        <v>1</v>
      </c>
      <c r="P1877">
        <f t="shared" si="146"/>
        <v>17</v>
      </c>
      <c r="Q1877" s="10" t="s">
        <v>8321</v>
      </c>
      <c r="R1877" t="s">
        <v>8323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1876</v>
      </c>
      <c r="C1878" s="3" t="s">
        <v>5984</v>
      </c>
      <c r="D1878" s="6">
        <v>280</v>
      </c>
      <c r="E1878" s="8">
        <v>0</v>
      </c>
      <c r="F1878" t="s">
        <v>8217</v>
      </c>
      <c r="G1878" t="s">
        <v>8222</v>
      </c>
      <c r="H1878" t="s">
        <v>8243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8272</v>
      </c>
      <c r="O1878">
        <f t="shared" si="145"/>
        <v>0</v>
      </c>
      <c r="P1878">
        <f t="shared" si="146"/>
        <v>0</v>
      </c>
      <c r="Q1878" s="10" t="s">
        <v>8321</v>
      </c>
      <c r="R1878" t="s">
        <v>8323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1877</v>
      </c>
      <c r="C1879" s="3" t="s">
        <v>5985</v>
      </c>
      <c r="D1879" s="6">
        <v>60</v>
      </c>
      <c r="E1879" s="8">
        <v>0</v>
      </c>
      <c r="F1879" t="s">
        <v>8217</v>
      </c>
      <c r="G1879" t="s">
        <v>8220</v>
      </c>
      <c r="H1879" t="s">
        <v>8241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8272</v>
      </c>
      <c r="O1879">
        <f t="shared" si="145"/>
        <v>0</v>
      </c>
      <c r="P1879">
        <f t="shared" si="146"/>
        <v>0</v>
      </c>
      <c r="Q1879" s="10" t="s">
        <v>8321</v>
      </c>
      <c r="R1879" t="s">
        <v>8323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1878</v>
      </c>
      <c r="C1880" s="3" t="s">
        <v>5986</v>
      </c>
      <c r="D1880" s="6">
        <v>8000</v>
      </c>
      <c r="E1880" s="8">
        <v>0</v>
      </c>
      <c r="F1880" t="s">
        <v>8217</v>
      </c>
      <c r="G1880" t="s">
        <v>8222</v>
      </c>
      <c r="H1880" t="s">
        <v>8243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8272</v>
      </c>
      <c r="O1880">
        <f t="shared" si="145"/>
        <v>0</v>
      </c>
      <c r="P1880">
        <f t="shared" si="146"/>
        <v>0</v>
      </c>
      <c r="Q1880" s="10" t="s">
        <v>8321</v>
      </c>
      <c r="R1880" t="s">
        <v>8323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1879</v>
      </c>
      <c r="C1881" s="3" t="s">
        <v>5987</v>
      </c>
      <c r="D1881" s="6">
        <v>5000</v>
      </c>
      <c r="E1881" s="8">
        <v>6</v>
      </c>
      <c r="F1881" t="s">
        <v>8217</v>
      </c>
      <c r="G1881" t="s">
        <v>8223</v>
      </c>
      <c r="H1881" t="s">
        <v>8244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8272</v>
      </c>
      <c r="O1881">
        <f t="shared" si="145"/>
        <v>0</v>
      </c>
      <c r="P1881">
        <f t="shared" si="146"/>
        <v>3</v>
      </c>
      <c r="Q1881" s="10" t="s">
        <v>8321</v>
      </c>
      <c r="R1881" t="s">
        <v>8323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1880</v>
      </c>
      <c r="C1882" s="3" t="s">
        <v>5988</v>
      </c>
      <c r="D1882" s="6">
        <v>5000</v>
      </c>
      <c r="E1882" s="8">
        <v>1004</v>
      </c>
      <c r="F1882" t="s">
        <v>8217</v>
      </c>
      <c r="G1882" t="s">
        <v>8221</v>
      </c>
      <c r="H1882" t="s">
        <v>8242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8272</v>
      </c>
      <c r="O1882">
        <f t="shared" si="145"/>
        <v>20</v>
      </c>
      <c r="P1882">
        <f t="shared" si="146"/>
        <v>41.83</v>
      </c>
      <c r="Q1882" s="10" t="s">
        <v>8321</v>
      </c>
      <c r="R1882" t="s">
        <v>8323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1881</v>
      </c>
      <c r="C1883" s="3" t="s">
        <v>5989</v>
      </c>
      <c r="D1883" s="6">
        <v>2000</v>
      </c>
      <c r="E1883" s="8">
        <v>3453.69</v>
      </c>
      <c r="F1883" t="s">
        <v>8215</v>
      </c>
      <c r="G1883" t="s">
        <v>8220</v>
      </c>
      <c r="H1883" t="s">
        <v>8241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8268</v>
      </c>
      <c r="O1883">
        <f t="shared" si="145"/>
        <v>173</v>
      </c>
      <c r="P1883">
        <f t="shared" si="146"/>
        <v>49.34</v>
      </c>
      <c r="Q1883" s="10" t="s">
        <v>8313</v>
      </c>
      <c r="R1883" t="s">
        <v>8317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1882</v>
      </c>
      <c r="C1884" s="3" t="s">
        <v>5990</v>
      </c>
      <c r="D1884" s="6">
        <v>3350</v>
      </c>
      <c r="E1884" s="8">
        <v>3380</v>
      </c>
      <c r="F1884" t="s">
        <v>8215</v>
      </c>
      <c r="G1884" t="s">
        <v>8220</v>
      </c>
      <c r="H1884" t="s">
        <v>8241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8268</v>
      </c>
      <c r="O1884">
        <f t="shared" si="145"/>
        <v>101</v>
      </c>
      <c r="P1884">
        <f t="shared" si="146"/>
        <v>41.73</v>
      </c>
      <c r="Q1884" s="10" t="s">
        <v>8313</v>
      </c>
      <c r="R1884" t="s">
        <v>8317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1883</v>
      </c>
      <c r="C1885" s="3" t="s">
        <v>5991</v>
      </c>
      <c r="D1885" s="6">
        <v>999</v>
      </c>
      <c r="E1885" s="8">
        <v>1047</v>
      </c>
      <c r="F1885" t="s">
        <v>8215</v>
      </c>
      <c r="G1885" t="s">
        <v>8220</v>
      </c>
      <c r="H1885" t="s">
        <v>8241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8268</v>
      </c>
      <c r="O1885">
        <f t="shared" si="145"/>
        <v>105</v>
      </c>
      <c r="P1885">
        <f t="shared" si="146"/>
        <v>32.72</v>
      </c>
      <c r="Q1885" s="10" t="s">
        <v>8313</v>
      </c>
      <c r="R1885" t="s">
        <v>8317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1884</v>
      </c>
      <c r="C1886" s="3" t="s">
        <v>5992</v>
      </c>
      <c r="D1886" s="6">
        <v>1000</v>
      </c>
      <c r="E1886" s="8">
        <v>1351</v>
      </c>
      <c r="F1886" t="s">
        <v>8215</v>
      </c>
      <c r="G1886" t="s">
        <v>8220</v>
      </c>
      <c r="H1886" t="s">
        <v>8241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8268</v>
      </c>
      <c r="O1886">
        <f t="shared" si="145"/>
        <v>135</v>
      </c>
      <c r="P1886">
        <f t="shared" si="146"/>
        <v>51.96</v>
      </c>
      <c r="Q1886" s="10" t="s">
        <v>8313</v>
      </c>
      <c r="R1886" t="s">
        <v>8317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1885</v>
      </c>
      <c r="C1887" s="3" t="s">
        <v>5993</v>
      </c>
      <c r="D1887" s="6">
        <v>4575</v>
      </c>
      <c r="E1887" s="8">
        <v>5322</v>
      </c>
      <c r="F1887" t="s">
        <v>8215</v>
      </c>
      <c r="G1887" t="s">
        <v>8220</v>
      </c>
      <c r="H1887" t="s">
        <v>8241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8268</v>
      </c>
      <c r="O1887">
        <f t="shared" si="145"/>
        <v>116</v>
      </c>
      <c r="P1887">
        <f t="shared" si="146"/>
        <v>50.69</v>
      </c>
      <c r="Q1887" s="10" t="s">
        <v>8313</v>
      </c>
      <c r="R1887" t="s">
        <v>8317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1886</v>
      </c>
      <c r="C1888" s="3" t="s">
        <v>5994</v>
      </c>
      <c r="D1888" s="6">
        <v>1200</v>
      </c>
      <c r="E1888" s="8">
        <v>1225</v>
      </c>
      <c r="F1888" t="s">
        <v>8215</v>
      </c>
      <c r="G1888" t="s">
        <v>8220</v>
      </c>
      <c r="H1888" t="s">
        <v>8241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8268</v>
      </c>
      <c r="O1888">
        <f t="shared" si="145"/>
        <v>102</v>
      </c>
      <c r="P1888">
        <f t="shared" si="146"/>
        <v>42.24</v>
      </c>
      <c r="Q1888" s="10" t="s">
        <v>8313</v>
      </c>
      <c r="R1888" t="s">
        <v>8317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1887</v>
      </c>
      <c r="C1889" s="3" t="s">
        <v>5995</v>
      </c>
      <c r="D1889" s="6">
        <v>3000</v>
      </c>
      <c r="E1889" s="8">
        <v>3335</v>
      </c>
      <c r="F1889" t="s">
        <v>8215</v>
      </c>
      <c r="G1889" t="s">
        <v>8223</v>
      </c>
      <c r="H1889" t="s">
        <v>8244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8268</v>
      </c>
      <c r="O1889">
        <f t="shared" si="145"/>
        <v>111</v>
      </c>
      <c r="P1889">
        <f t="shared" si="146"/>
        <v>416.88</v>
      </c>
      <c r="Q1889" s="10" t="s">
        <v>8313</v>
      </c>
      <c r="R1889" t="s">
        <v>8317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1888</v>
      </c>
      <c r="C1890" s="3" t="s">
        <v>5996</v>
      </c>
      <c r="D1890" s="6">
        <v>2500</v>
      </c>
      <c r="E1890" s="8">
        <v>4152</v>
      </c>
      <c r="F1890" t="s">
        <v>8215</v>
      </c>
      <c r="G1890" t="s">
        <v>8220</v>
      </c>
      <c r="H1890" t="s">
        <v>8241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8268</v>
      </c>
      <c r="O1890">
        <f t="shared" si="145"/>
        <v>166</v>
      </c>
      <c r="P1890">
        <f t="shared" si="146"/>
        <v>46.65</v>
      </c>
      <c r="Q1890" s="10" t="s">
        <v>8313</v>
      </c>
      <c r="R1890" t="s">
        <v>8317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1889</v>
      </c>
      <c r="C1891" s="3" t="s">
        <v>5997</v>
      </c>
      <c r="D1891" s="6">
        <v>2000</v>
      </c>
      <c r="E1891" s="8">
        <v>2132</v>
      </c>
      <c r="F1891" t="s">
        <v>8215</v>
      </c>
      <c r="G1891" t="s">
        <v>8220</v>
      </c>
      <c r="H1891" t="s">
        <v>8241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8268</v>
      </c>
      <c r="O1891">
        <f t="shared" si="145"/>
        <v>107</v>
      </c>
      <c r="P1891">
        <f t="shared" si="146"/>
        <v>48.45</v>
      </c>
      <c r="Q1891" s="10" t="s">
        <v>8313</v>
      </c>
      <c r="R1891" t="s">
        <v>8317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1890</v>
      </c>
      <c r="C1892" s="3" t="s">
        <v>5998</v>
      </c>
      <c r="D1892" s="6">
        <v>12000</v>
      </c>
      <c r="E1892" s="8">
        <v>17350.13</v>
      </c>
      <c r="F1892" t="s">
        <v>8215</v>
      </c>
      <c r="G1892" t="s">
        <v>8220</v>
      </c>
      <c r="H1892" t="s">
        <v>8241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8268</v>
      </c>
      <c r="O1892">
        <f t="shared" si="145"/>
        <v>145</v>
      </c>
      <c r="P1892">
        <f t="shared" si="146"/>
        <v>70.53</v>
      </c>
      <c r="Q1892" s="10" t="s">
        <v>8313</v>
      </c>
      <c r="R1892" t="s">
        <v>8317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1891</v>
      </c>
      <c r="C1893" s="3" t="s">
        <v>5999</v>
      </c>
      <c r="D1893" s="6">
        <v>10000</v>
      </c>
      <c r="E1893" s="8">
        <v>10555</v>
      </c>
      <c r="F1893" t="s">
        <v>8215</v>
      </c>
      <c r="G1893" t="s">
        <v>8220</v>
      </c>
      <c r="H1893" t="s">
        <v>8241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8268</v>
      </c>
      <c r="O1893">
        <f t="shared" si="145"/>
        <v>106</v>
      </c>
      <c r="P1893">
        <f t="shared" si="146"/>
        <v>87.96</v>
      </c>
      <c r="Q1893" s="10" t="s">
        <v>8313</v>
      </c>
      <c r="R1893" t="s">
        <v>8317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1892</v>
      </c>
      <c r="C1894" s="3" t="s">
        <v>6000</v>
      </c>
      <c r="D1894" s="6">
        <v>500</v>
      </c>
      <c r="E1894" s="8">
        <v>683</v>
      </c>
      <c r="F1894" t="s">
        <v>8215</v>
      </c>
      <c r="G1894" t="s">
        <v>8220</v>
      </c>
      <c r="H1894" t="s">
        <v>8241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8268</v>
      </c>
      <c r="O1894">
        <f t="shared" si="145"/>
        <v>137</v>
      </c>
      <c r="P1894">
        <f t="shared" si="146"/>
        <v>26.27</v>
      </c>
      <c r="Q1894" s="10" t="s">
        <v>8313</v>
      </c>
      <c r="R1894" t="s">
        <v>8317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1893</v>
      </c>
      <c r="C1895" s="3" t="s">
        <v>6001</v>
      </c>
      <c r="D1895" s="6">
        <v>2500</v>
      </c>
      <c r="E1895" s="8">
        <v>2600</v>
      </c>
      <c r="F1895" t="s">
        <v>8215</v>
      </c>
      <c r="G1895" t="s">
        <v>8220</v>
      </c>
      <c r="H1895" t="s">
        <v>8241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8268</v>
      </c>
      <c r="O1895">
        <f t="shared" si="145"/>
        <v>104</v>
      </c>
      <c r="P1895">
        <f t="shared" si="146"/>
        <v>57.78</v>
      </c>
      <c r="Q1895" s="10" t="s">
        <v>8313</v>
      </c>
      <c r="R1895" t="s">
        <v>8317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1894</v>
      </c>
      <c r="C1896" s="3" t="s">
        <v>6002</v>
      </c>
      <c r="D1896" s="6">
        <v>1000</v>
      </c>
      <c r="E1896" s="8">
        <v>1145</v>
      </c>
      <c r="F1896" t="s">
        <v>8215</v>
      </c>
      <c r="G1896" t="s">
        <v>8220</v>
      </c>
      <c r="H1896" t="s">
        <v>8241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8268</v>
      </c>
      <c r="O1896">
        <f t="shared" si="145"/>
        <v>115</v>
      </c>
      <c r="P1896">
        <f t="shared" si="146"/>
        <v>57.25</v>
      </c>
      <c r="Q1896" s="10" t="s">
        <v>8313</v>
      </c>
      <c r="R1896" t="s">
        <v>8317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1895</v>
      </c>
      <c r="C1897" s="3" t="s">
        <v>6003</v>
      </c>
      <c r="D1897" s="6">
        <v>9072</v>
      </c>
      <c r="E1897" s="8">
        <v>9228</v>
      </c>
      <c r="F1897" t="s">
        <v>8215</v>
      </c>
      <c r="G1897" t="s">
        <v>8220</v>
      </c>
      <c r="H1897" t="s">
        <v>8241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8268</v>
      </c>
      <c r="O1897">
        <f t="shared" si="145"/>
        <v>102</v>
      </c>
      <c r="P1897">
        <f t="shared" si="146"/>
        <v>196.34</v>
      </c>
      <c r="Q1897" s="10" t="s">
        <v>8313</v>
      </c>
      <c r="R1897" t="s">
        <v>8317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1896</v>
      </c>
      <c r="C1898" s="3" t="s">
        <v>6004</v>
      </c>
      <c r="D1898" s="6">
        <v>451</v>
      </c>
      <c r="E1898" s="8">
        <v>559</v>
      </c>
      <c r="F1898" t="s">
        <v>8215</v>
      </c>
      <c r="G1898" t="s">
        <v>8220</v>
      </c>
      <c r="H1898" t="s">
        <v>8241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8268</v>
      </c>
      <c r="O1898">
        <f t="shared" si="145"/>
        <v>124</v>
      </c>
      <c r="P1898">
        <f t="shared" si="146"/>
        <v>43</v>
      </c>
      <c r="Q1898" s="10" t="s">
        <v>8313</v>
      </c>
      <c r="R1898" t="s">
        <v>8317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1897</v>
      </c>
      <c r="C1899" s="3" t="s">
        <v>6005</v>
      </c>
      <c r="D1899" s="6">
        <v>6350</v>
      </c>
      <c r="E1899" s="8">
        <v>6506</v>
      </c>
      <c r="F1899" t="s">
        <v>8215</v>
      </c>
      <c r="G1899" t="s">
        <v>8220</v>
      </c>
      <c r="H1899" t="s">
        <v>8241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8268</v>
      </c>
      <c r="O1899">
        <f t="shared" si="145"/>
        <v>102</v>
      </c>
      <c r="P1899">
        <f t="shared" si="146"/>
        <v>35.549999999999997</v>
      </c>
      <c r="Q1899" s="10" t="s">
        <v>8313</v>
      </c>
      <c r="R1899" t="s">
        <v>8317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1898</v>
      </c>
      <c r="C1900" s="3" t="s">
        <v>6006</v>
      </c>
      <c r="D1900" s="6">
        <v>1000</v>
      </c>
      <c r="E1900" s="8">
        <v>1445</v>
      </c>
      <c r="F1900" t="s">
        <v>8215</v>
      </c>
      <c r="G1900" t="s">
        <v>8220</v>
      </c>
      <c r="H1900" t="s">
        <v>8241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8268</v>
      </c>
      <c r="O1900">
        <f t="shared" si="145"/>
        <v>145</v>
      </c>
      <c r="P1900">
        <f t="shared" si="146"/>
        <v>68.81</v>
      </c>
      <c r="Q1900" s="10" t="s">
        <v>8313</v>
      </c>
      <c r="R1900" t="s">
        <v>8317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1899</v>
      </c>
      <c r="C1901" s="3" t="s">
        <v>6007</v>
      </c>
      <c r="D1901" s="6">
        <v>900</v>
      </c>
      <c r="E1901" s="8">
        <v>1200</v>
      </c>
      <c r="F1901" t="s">
        <v>8215</v>
      </c>
      <c r="G1901" t="s">
        <v>8220</v>
      </c>
      <c r="H1901" t="s">
        <v>8241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8268</v>
      </c>
      <c r="O1901">
        <f t="shared" si="145"/>
        <v>133</v>
      </c>
      <c r="P1901">
        <f t="shared" si="146"/>
        <v>28.57</v>
      </c>
      <c r="Q1901" s="10" t="s">
        <v>8313</v>
      </c>
      <c r="R1901" t="s">
        <v>8317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1900</v>
      </c>
      <c r="C1902" s="3" t="s">
        <v>6008</v>
      </c>
      <c r="D1902" s="6">
        <v>2500</v>
      </c>
      <c r="E1902" s="8">
        <v>2734.11</v>
      </c>
      <c r="F1902" t="s">
        <v>8215</v>
      </c>
      <c r="G1902" t="s">
        <v>8220</v>
      </c>
      <c r="H1902" t="s">
        <v>8241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8268</v>
      </c>
      <c r="O1902">
        <f t="shared" si="145"/>
        <v>109</v>
      </c>
      <c r="P1902">
        <f t="shared" si="146"/>
        <v>50.63</v>
      </c>
      <c r="Q1902" s="10" t="s">
        <v>8313</v>
      </c>
      <c r="R1902" t="s">
        <v>8317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1901</v>
      </c>
      <c r="C1903" s="3" t="s">
        <v>6009</v>
      </c>
      <c r="D1903" s="6">
        <v>99000</v>
      </c>
      <c r="E1903" s="8">
        <v>2670</v>
      </c>
      <c r="F1903" t="s">
        <v>8217</v>
      </c>
      <c r="G1903" t="s">
        <v>8221</v>
      </c>
      <c r="H1903" t="s">
        <v>8242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8283</v>
      </c>
      <c r="O1903">
        <f t="shared" si="145"/>
        <v>3</v>
      </c>
      <c r="P1903">
        <f t="shared" si="146"/>
        <v>106.8</v>
      </c>
      <c r="Q1903" s="10" t="s">
        <v>8307</v>
      </c>
      <c r="R1903" t="s">
        <v>8336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1902</v>
      </c>
      <c r="C1904" s="3" t="s">
        <v>6010</v>
      </c>
      <c r="D1904" s="6">
        <v>1000</v>
      </c>
      <c r="E1904" s="8">
        <v>12</v>
      </c>
      <c r="F1904" t="s">
        <v>8217</v>
      </c>
      <c r="G1904" t="s">
        <v>8229</v>
      </c>
      <c r="H1904" t="s">
        <v>8244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8283</v>
      </c>
      <c r="O1904">
        <f t="shared" si="145"/>
        <v>1</v>
      </c>
      <c r="P1904">
        <f t="shared" si="146"/>
        <v>4</v>
      </c>
      <c r="Q1904" s="10" t="s">
        <v>8307</v>
      </c>
      <c r="R1904" t="s">
        <v>8336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1903</v>
      </c>
      <c r="C1905" s="3" t="s">
        <v>6011</v>
      </c>
      <c r="D1905" s="6">
        <v>3000</v>
      </c>
      <c r="E1905" s="8">
        <v>1398</v>
      </c>
      <c r="F1905" t="s">
        <v>8217</v>
      </c>
      <c r="G1905" t="s">
        <v>8220</v>
      </c>
      <c r="H1905" t="s">
        <v>8241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8283</v>
      </c>
      <c r="O1905">
        <f t="shared" si="145"/>
        <v>47</v>
      </c>
      <c r="P1905">
        <f t="shared" si="146"/>
        <v>34.1</v>
      </c>
      <c r="Q1905" s="10" t="s">
        <v>8307</v>
      </c>
      <c r="R1905" t="s">
        <v>8336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1904</v>
      </c>
      <c r="C1906" s="3" t="s">
        <v>6012</v>
      </c>
      <c r="D1906" s="6">
        <v>50000</v>
      </c>
      <c r="E1906" s="8">
        <v>50</v>
      </c>
      <c r="F1906" t="s">
        <v>8217</v>
      </c>
      <c r="G1906" t="s">
        <v>8220</v>
      </c>
      <c r="H1906" t="s">
        <v>8241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8283</v>
      </c>
      <c r="O1906">
        <f t="shared" si="145"/>
        <v>0</v>
      </c>
      <c r="P1906">
        <f t="shared" si="146"/>
        <v>25</v>
      </c>
      <c r="Q1906" s="10" t="s">
        <v>8307</v>
      </c>
      <c r="R1906" t="s">
        <v>8336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1905</v>
      </c>
      <c r="C1907" s="3" t="s">
        <v>6013</v>
      </c>
      <c r="D1907" s="6">
        <v>25000</v>
      </c>
      <c r="E1907" s="8">
        <v>42</v>
      </c>
      <c r="F1907" t="s">
        <v>8217</v>
      </c>
      <c r="G1907" t="s">
        <v>8220</v>
      </c>
      <c r="H1907" t="s">
        <v>8241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8283</v>
      </c>
      <c r="O1907">
        <f t="shared" si="145"/>
        <v>0</v>
      </c>
      <c r="P1907">
        <f t="shared" si="146"/>
        <v>10.5</v>
      </c>
      <c r="Q1907" s="10" t="s">
        <v>8307</v>
      </c>
      <c r="R1907" t="s">
        <v>8336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1906</v>
      </c>
      <c r="C1908" s="3" t="s">
        <v>6014</v>
      </c>
      <c r="D1908" s="6">
        <v>50000</v>
      </c>
      <c r="E1908" s="8">
        <v>21380</v>
      </c>
      <c r="F1908" t="s">
        <v>8217</v>
      </c>
      <c r="G1908" t="s">
        <v>8220</v>
      </c>
      <c r="H1908" t="s">
        <v>8241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8283</v>
      </c>
      <c r="O1908">
        <f t="shared" si="145"/>
        <v>43</v>
      </c>
      <c r="P1908">
        <f t="shared" si="146"/>
        <v>215.96</v>
      </c>
      <c r="Q1908" s="10" t="s">
        <v>8307</v>
      </c>
      <c r="R1908" t="s">
        <v>8336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1907</v>
      </c>
      <c r="C1909" s="3" t="s">
        <v>6015</v>
      </c>
      <c r="D1909" s="6">
        <v>30000</v>
      </c>
      <c r="E1909" s="8">
        <v>85</v>
      </c>
      <c r="F1909" t="s">
        <v>8217</v>
      </c>
      <c r="G1909" t="s">
        <v>8220</v>
      </c>
      <c r="H1909" t="s">
        <v>8241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8283</v>
      </c>
      <c r="O1909">
        <f t="shared" si="145"/>
        <v>0</v>
      </c>
      <c r="P1909">
        <f t="shared" si="146"/>
        <v>21.25</v>
      </c>
      <c r="Q1909" s="10" t="s">
        <v>8307</v>
      </c>
      <c r="R1909" t="s">
        <v>8336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1908</v>
      </c>
      <c r="C1910" s="3" t="s">
        <v>6016</v>
      </c>
      <c r="D1910" s="6">
        <v>25000</v>
      </c>
      <c r="E1910" s="8">
        <v>433</v>
      </c>
      <c r="F1910" t="s">
        <v>8217</v>
      </c>
      <c r="G1910" t="s">
        <v>8220</v>
      </c>
      <c r="H1910" t="s">
        <v>8241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8283</v>
      </c>
      <c r="O1910">
        <f t="shared" si="145"/>
        <v>2</v>
      </c>
      <c r="P1910">
        <f t="shared" si="146"/>
        <v>108.25</v>
      </c>
      <c r="Q1910" s="10" t="s">
        <v>8307</v>
      </c>
      <c r="R1910" t="s">
        <v>8336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1909</v>
      </c>
      <c r="C1911" s="3" t="s">
        <v>6017</v>
      </c>
      <c r="D1911" s="6">
        <v>35000</v>
      </c>
      <c r="E1911" s="8">
        <v>4939</v>
      </c>
      <c r="F1911" t="s">
        <v>8217</v>
      </c>
      <c r="G1911" t="s">
        <v>8220</v>
      </c>
      <c r="H1911" t="s">
        <v>8241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8283</v>
      </c>
      <c r="O1911">
        <f t="shared" si="145"/>
        <v>14</v>
      </c>
      <c r="P1911">
        <f t="shared" si="146"/>
        <v>129.97</v>
      </c>
      <c r="Q1911" s="10" t="s">
        <v>8307</v>
      </c>
      <c r="R1911" t="s">
        <v>8336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1910</v>
      </c>
      <c r="C1912" s="3" t="s">
        <v>6018</v>
      </c>
      <c r="D1912" s="6">
        <v>85000</v>
      </c>
      <c r="E1912" s="8">
        <v>33486</v>
      </c>
      <c r="F1912" t="s">
        <v>8217</v>
      </c>
      <c r="G1912" t="s">
        <v>8229</v>
      </c>
      <c r="H1912" t="s">
        <v>8244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8283</v>
      </c>
      <c r="O1912">
        <f t="shared" si="145"/>
        <v>39</v>
      </c>
      <c r="P1912">
        <f t="shared" si="146"/>
        <v>117.49</v>
      </c>
      <c r="Q1912" s="10" t="s">
        <v>8307</v>
      </c>
      <c r="R1912" t="s">
        <v>8336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1911</v>
      </c>
      <c r="C1913" s="3" t="s">
        <v>6019</v>
      </c>
      <c r="D1913" s="6">
        <v>42500</v>
      </c>
      <c r="E1913" s="8">
        <v>10</v>
      </c>
      <c r="F1913" t="s">
        <v>8217</v>
      </c>
      <c r="G1913" t="s">
        <v>8224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8283</v>
      </c>
      <c r="O1913">
        <f t="shared" si="145"/>
        <v>0</v>
      </c>
      <c r="P1913">
        <f t="shared" si="146"/>
        <v>10</v>
      </c>
      <c r="Q1913" s="10" t="s">
        <v>8307</v>
      </c>
      <c r="R1913" t="s">
        <v>8336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1912</v>
      </c>
      <c r="C1914" s="3" t="s">
        <v>6020</v>
      </c>
      <c r="D1914" s="6">
        <v>5000</v>
      </c>
      <c r="E1914" s="8">
        <v>2965</v>
      </c>
      <c r="F1914" t="s">
        <v>8217</v>
      </c>
      <c r="G1914" t="s">
        <v>8220</v>
      </c>
      <c r="H1914" t="s">
        <v>8241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8283</v>
      </c>
      <c r="O1914">
        <f t="shared" si="145"/>
        <v>59</v>
      </c>
      <c r="P1914">
        <f t="shared" si="146"/>
        <v>70.599999999999994</v>
      </c>
      <c r="Q1914" s="10" t="s">
        <v>8307</v>
      </c>
      <c r="R1914" t="s">
        <v>8336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1913</v>
      </c>
      <c r="C1915" s="3" t="s">
        <v>6021</v>
      </c>
      <c r="D1915" s="6">
        <v>48000</v>
      </c>
      <c r="E1915" s="8">
        <v>637</v>
      </c>
      <c r="F1915" t="s">
        <v>8217</v>
      </c>
      <c r="G1915" t="s">
        <v>8221</v>
      </c>
      <c r="H1915" t="s">
        <v>8242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8283</v>
      </c>
      <c r="O1915">
        <f t="shared" si="145"/>
        <v>1</v>
      </c>
      <c r="P1915">
        <f t="shared" si="146"/>
        <v>24.5</v>
      </c>
      <c r="Q1915" s="10" t="s">
        <v>8307</v>
      </c>
      <c r="R1915" t="s">
        <v>8336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1914</v>
      </c>
      <c r="C1916" s="3" t="s">
        <v>6022</v>
      </c>
      <c r="D1916" s="6">
        <v>666</v>
      </c>
      <c r="E1916" s="8">
        <v>60</v>
      </c>
      <c r="F1916" t="s">
        <v>8217</v>
      </c>
      <c r="G1916" t="s">
        <v>8220</v>
      </c>
      <c r="H1916" t="s">
        <v>8241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8283</v>
      </c>
      <c r="O1916">
        <f t="shared" si="145"/>
        <v>9</v>
      </c>
      <c r="P1916">
        <f t="shared" si="146"/>
        <v>30</v>
      </c>
      <c r="Q1916" s="10" t="s">
        <v>8307</v>
      </c>
      <c r="R1916" t="s">
        <v>8336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1915</v>
      </c>
      <c r="C1917" s="3" t="s">
        <v>6023</v>
      </c>
      <c r="D1917" s="6">
        <v>500</v>
      </c>
      <c r="E1917" s="8">
        <v>8</v>
      </c>
      <c r="F1917" t="s">
        <v>8217</v>
      </c>
      <c r="G1917" t="s">
        <v>8220</v>
      </c>
      <c r="H1917" t="s">
        <v>8241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8283</v>
      </c>
      <c r="O1917">
        <f t="shared" si="145"/>
        <v>2</v>
      </c>
      <c r="P1917">
        <f t="shared" si="146"/>
        <v>2</v>
      </c>
      <c r="Q1917" s="10" t="s">
        <v>8307</v>
      </c>
      <c r="R1917" t="s">
        <v>8336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1916</v>
      </c>
      <c r="C1918" s="3" t="s">
        <v>6024</v>
      </c>
      <c r="D1918" s="6">
        <v>20000</v>
      </c>
      <c r="E1918" s="8">
        <v>102</v>
      </c>
      <c r="F1918" t="s">
        <v>8217</v>
      </c>
      <c r="G1918" t="s">
        <v>8220</v>
      </c>
      <c r="H1918" t="s">
        <v>8241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8283</v>
      </c>
      <c r="O1918">
        <f t="shared" si="145"/>
        <v>1</v>
      </c>
      <c r="P1918">
        <f t="shared" si="146"/>
        <v>17</v>
      </c>
      <c r="Q1918" s="10" t="s">
        <v>8307</v>
      </c>
      <c r="R1918" t="s">
        <v>8336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1917</v>
      </c>
      <c r="C1919" s="3" t="s">
        <v>6025</v>
      </c>
      <c r="D1919" s="6">
        <v>390000</v>
      </c>
      <c r="E1919" s="8">
        <v>205025</v>
      </c>
      <c r="F1919" t="s">
        <v>8217</v>
      </c>
      <c r="G1919" t="s">
        <v>8227</v>
      </c>
      <c r="H1919" t="s">
        <v>8247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8283</v>
      </c>
      <c r="O1919">
        <f t="shared" si="145"/>
        <v>53</v>
      </c>
      <c r="P1919">
        <f t="shared" si="146"/>
        <v>2928.93</v>
      </c>
      <c r="Q1919" s="10" t="s">
        <v>8307</v>
      </c>
      <c r="R1919" t="s">
        <v>8336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1918</v>
      </c>
      <c r="C1920" s="3" t="s">
        <v>6026</v>
      </c>
      <c r="D1920" s="6">
        <v>25000</v>
      </c>
      <c r="E1920" s="8">
        <v>260</v>
      </c>
      <c r="F1920" t="s">
        <v>8217</v>
      </c>
      <c r="G1920" t="s">
        <v>8220</v>
      </c>
      <c r="H1920" t="s">
        <v>8241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8283</v>
      </c>
      <c r="O1920">
        <f t="shared" si="145"/>
        <v>1</v>
      </c>
      <c r="P1920">
        <f t="shared" si="146"/>
        <v>28.89</v>
      </c>
      <c r="Q1920" s="10" t="s">
        <v>8307</v>
      </c>
      <c r="R1920" t="s">
        <v>8336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1919</v>
      </c>
      <c r="C1921" s="3" t="s">
        <v>6027</v>
      </c>
      <c r="D1921" s="6">
        <v>500</v>
      </c>
      <c r="E1921" s="8">
        <v>237</v>
      </c>
      <c r="F1921" t="s">
        <v>8217</v>
      </c>
      <c r="G1921" t="s">
        <v>8220</v>
      </c>
      <c r="H1921" t="s">
        <v>8241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8283</v>
      </c>
      <c r="O1921">
        <f t="shared" si="145"/>
        <v>47</v>
      </c>
      <c r="P1921">
        <f t="shared" si="146"/>
        <v>29.63</v>
      </c>
      <c r="Q1921" s="10" t="s">
        <v>8307</v>
      </c>
      <c r="R1921" t="s">
        <v>8336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1920</v>
      </c>
      <c r="C1922" s="3" t="s">
        <v>6028</v>
      </c>
      <c r="D1922" s="6">
        <v>10000</v>
      </c>
      <c r="E1922" s="8">
        <v>4303</v>
      </c>
      <c r="F1922" t="s">
        <v>8217</v>
      </c>
      <c r="G1922" t="s">
        <v>8221</v>
      </c>
      <c r="H1922" t="s">
        <v>8242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8283</v>
      </c>
      <c r="O1922">
        <f t="shared" ref="O1922:O1985" si="150">ROUND(E1922/D1922*100,0)</f>
        <v>43</v>
      </c>
      <c r="P1922">
        <f t="shared" si="146"/>
        <v>40.98</v>
      </c>
      <c r="Q1922" s="10" t="s">
        <v>8307</v>
      </c>
      <c r="R1922" t="s">
        <v>8336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1921</v>
      </c>
      <c r="C1923" s="3" t="s">
        <v>6029</v>
      </c>
      <c r="D1923" s="6">
        <v>1500</v>
      </c>
      <c r="E1923" s="8">
        <v>2052</v>
      </c>
      <c r="F1923" t="s">
        <v>8215</v>
      </c>
      <c r="G1923" t="s">
        <v>8220</v>
      </c>
      <c r="H1923" t="s">
        <v>8241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8268</v>
      </c>
      <c r="O1923">
        <f t="shared" si="150"/>
        <v>137</v>
      </c>
      <c r="P1923">
        <f t="shared" ref="P1923:P1986" si="151">IFERROR(ROUND(E1923/L1923,2),0)</f>
        <v>54</v>
      </c>
      <c r="Q1923" s="10" t="s">
        <v>8313</v>
      </c>
      <c r="R1923" t="s">
        <v>8317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1922</v>
      </c>
      <c r="C1924" s="3" t="s">
        <v>6030</v>
      </c>
      <c r="D1924" s="6">
        <v>2000</v>
      </c>
      <c r="E1924" s="8">
        <v>2311</v>
      </c>
      <c r="F1924" t="s">
        <v>8215</v>
      </c>
      <c r="G1924" t="s">
        <v>8220</v>
      </c>
      <c r="H1924" t="s">
        <v>8241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8268</v>
      </c>
      <c r="O1924">
        <f t="shared" si="150"/>
        <v>116</v>
      </c>
      <c r="P1924">
        <f t="shared" si="151"/>
        <v>36.11</v>
      </c>
      <c r="Q1924" s="10" t="s">
        <v>8313</v>
      </c>
      <c r="R1924" t="s">
        <v>8317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1923</v>
      </c>
      <c r="C1925" s="3" t="s">
        <v>6031</v>
      </c>
      <c r="D1925" s="6">
        <v>125</v>
      </c>
      <c r="E1925" s="8">
        <v>301</v>
      </c>
      <c r="F1925" t="s">
        <v>8215</v>
      </c>
      <c r="G1925" t="s">
        <v>8220</v>
      </c>
      <c r="H1925" t="s">
        <v>8241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8268</v>
      </c>
      <c r="O1925">
        <f t="shared" si="150"/>
        <v>241</v>
      </c>
      <c r="P1925">
        <f t="shared" si="151"/>
        <v>23.15</v>
      </c>
      <c r="Q1925" s="10" t="s">
        <v>8313</v>
      </c>
      <c r="R1925" t="s">
        <v>8317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1924</v>
      </c>
      <c r="C1926" s="3" t="s">
        <v>6032</v>
      </c>
      <c r="D1926" s="6">
        <v>3000</v>
      </c>
      <c r="E1926" s="8">
        <v>3432</v>
      </c>
      <c r="F1926" t="s">
        <v>8215</v>
      </c>
      <c r="G1926" t="s">
        <v>8220</v>
      </c>
      <c r="H1926" t="s">
        <v>8241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8268</v>
      </c>
      <c r="O1926">
        <f t="shared" si="150"/>
        <v>114</v>
      </c>
      <c r="P1926">
        <f t="shared" si="151"/>
        <v>104</v>
      </c>
      <c r="Q1926" s="10" t="s">
        <v>8313</v>
      </c>
      <c r="R1926" t="s">
        <v>8317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1925</v>
      </c>
      <c r="C1927" s="3" t="s">
        <v>6033</v>
      </c>
      <c r="D1927" s="6">
        <v>1500</v>
      </c>
      <c r="E1927" s="8">
        <v>1655</v>
      </c>
      <c r="F1927" t="s">
        <v>8215</v>
      </c>
      <c r="G1927" t="s">
        <v>8220</v>
      </c>
      <c r="H1927" t="s">
        <v>8241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8268</v>
      </c>
      <c r="O1927">
        <f t="shared" si="150"/>
        <v>110</v>
      </c>
      <c r="P1927">
        <f t="shared" si="151"/>
        <v>31.83</v>
      </c>
      <c r="Q1927" s="10" t="s">
        <v>8313</v>
      </c>
      <c r="R1927" t="s">
        <v>8317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1926</v>
      </c>
      <c r="C1928" s="3" t="s">
        <v>6034</v>
      </c>
      <c r="D1928" s="6">
        <v>1500</v>
      </c>
      <c r="E1928" s="8">
        <v>2930.69</v>
      </c>
      <c r="F1928" t="s">
        <v>8215</v>
      </c>
      <c r="G1928" t="s">
        <v>8220</v>
      </c>
      <c r="H1928" t="s">
        <v>8241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8268</v>
      </c>
      <c r="O1928">
        <f t="shared" si="150"/>
        <v>195</v>
      </c>
      <c r="P1928">
        <f t="shared" si="151"/>
        <v>27.39</v>
      </c>
      <c r="Q1928" s="10" t="s">
        <v>8313</v>
      </c>
      <c r="R1928" t="s">
        <v>8317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1927</v>
      </c>
      <c r="C1929" s="3" t="s">
        <v>6035</v>
      </c>
      <c r="D1929" s="6">
        <v>600</v>
      </c>
      <c r="E1929" s="8">
        <v>620</v>
      </c>
      <c r="F1929" t="s">
        <v>8215</v>
      </c>
      <c r="G1929" t="s">
        <v>8220</v>
      </c>
      <c r="H1929" t="s">
        <v>8241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8268</v>
      </c>
      <c r="O1929">
        <f t="shared" si="150"/>
        <v>103</v>
      </c>
      <c r="P1929">
        <f t="shared" si="151"/>
        <v>56.36</v>
      </c>
      <c r="Q1929" s="10" t="s">
        <v>8313</v>
      </c>
      <c r="R1929" t="s">
        <v>8317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1928</v>
      </c>
      <c r="C1930" s="3" t="s">
        <v>6036</v>
      </c>
      <c r="D1930" s="6">
        <v>2550</v>
      </c>
      <c r="E1930" s="8">
        <v>2630</v>
      </c>
      <c r="F1930" t="s">
        <v>8215</v>
      </c>
      <c r="G1930" t="s">
        <v>8220</v>
      </c>
      <c r="H1930" t="s">
        <v>8241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8268</v>
      </c>
      <c r="O1930">
        <f t="shared" si="150"/>
        <v>103</v>
      </c>
      <c r="P1930">
        <f t="shared" si="151"/>
        <v>77.349999999999994</v>
      </c>
      <c r="Q1930" s="10" t="s">
        <v>8313</v>
      </c>
      <c r="R1930" t="s">
        <v>8317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1929</v>
      </c>
      <c r="C1931" s="3" t="s">
        <v>6037</v>
      </c>
      <c r="D1931" s="6">
        <v>3200</v>
      </c>
      <c r="E1931" s="8">
        <v>3210</v>
      </c>
      <c r="F1931" t="s">
        <v>8215</v>
      </c>
      <c r="G1931" t="s">
        <v>8220</v>
      </c>
      <c r="H1931" t="s">
        <v>8241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8268</v>
      </c>
      <c r="O1931">
        <f t="shared" si="150"/>
        <v>100</v>
      </c>
      <c r="P1931">
        <f t="shared" si="151"/>
        <v>42.8</v>
      </c>
      <c r="Q1931" s="10" t="s">
        <v>8313</v>
      </c>
      <c r="R1931" t="s">
        <v>8317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1930</v>
      </c>
      <c r="C1932" s="3" t="s">
        <v>6038</v>
      </c>
      <c r="D1932" s="6">
        <v>1000</v>
      </c>
      <c r="E1932" s="8">
        <v>1270</v>
      </c>
      <c r="F1932" t="s">
        <v>8215</v>
      </c>
      <c r="G1932" t="s">
        <v>8220</v>
      </c>
      <c r="H1932" t="s">
        <v>8241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8268</v>
      </c>
      <c r="O1932">
        <f t="shared" si="150"/>
        <v>127</v>
      </c>
      <c r="P1932">
        <f t="shared" si="151"/>
        <v>48.85</v>
      </c>
      <c r="Q1932" s="10" t="s">
        <v>8313</v>
      </c>
      <c r="R1932" t="s">
        <v>8317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1931</v>
      </c>
      <c r="C1933" s="3" t="s">
        <v>6039</v>
      </c>
      <c r="D1933" s="6">
        <v>2000</v>
      </c>
      <c r="E1933" s="8">
        <v>2412.02</v>
      </c>
      <c r="F1933" t="s">
        <v>8215</v>
      </c>
      <c r="G1933" t="s">
        <v>8220</v>
      </c>
      <c r="H1933" t="s">
        <v>8241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8268</v>
      </c>
      <c r="O1933">
        <f t="shared" si="150"/>
        <v>121</v>
      </c>
      <c r="P1933">
        <f t="shared" si="151"/>
        <v>48.24</v>
      </c>
      <c r="Q1933" s="10" t="s">
        <v>8313</v>
      </c>
      <c r="R1933" t="s">
        <v>8317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1932</v>
      </c>
      <c r="C1934" s="3" t="s">
        <v>6040</v>
      </c>
      <c r="D1934" s="6">
        <v>5250</v>
      </c>
      <c r="E1934" s="8">
        <v>5617</v>
      </c>
      <c r="F1934" t="s">
        <v>8215</v>
      </c>
      <c r="G1934" t="s">
        <v>8220</v>
      </c>
      <c r="H1934" t="s">
        <v>8241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8268</v>
      </c>
      <c r="O1934">
        <f t="shared" si="150"/>
        <v>107</v>
      </c>
      <c r="P1934">
        <f t="shared" si="151"/>
        <v>70.209999999999994</v>
      </c>
      <c r="Q1934" s="10" t="s">
        <v>8313</v>
      </c>
      <c r="R1934" t="s">
        <v>8317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1933</v>
      </c>
      <c r="C1935" s="3" t="s">
        <v>6041</v>
      </c>
      <c r="D1935" s="6">
        <v>6000</v>
      </c>
      <c r="E1935" s="8">
        <v>10346</v>
      </c>
      <c r="F1935" t="s">
        <v>8215</v>
      </c>
      <c r="G1935" t="s">
        <v>8220</v>
      </c>
      <c r="H1935" t="s">
        <v>8241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8268</v>
      </c>
      <c r="O1935">
        <f t="shared" si="150"/>
        <v>172</v>
      </c>
      <c r="P1935">
        <f t="shared" si="151"/>
        <v>94.05</v>
      </c>
      <c r="Q1935" s="10" t="s">
        <v>8313</v>
      </c>
      <c r="R1935" t="s">
        <v>8317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1934</v>
      </c>
      <c r="C1936" s="3" t="s">
        <v>6042</v>
      </c>
      <c r="D1936" s="6">
        <v>5000</v>
      </c>
      <c r="E1936" s="8">
        <v>6181</v>
      </c>
      <c r="F1936" t="s">
        <v>8215</v>
      </c>
      <c r="G1936" t="s">
        <v>8220</v>
      </c>
      <c r="H1936" t="s">
        <v>8241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8268</v>
      </c>
      <c r="O1936">
        <f t="shared" si="150"/>
        <v>124</v>
      </c>
      <c r="P1936">
        <f t="shared" si="151"/>
        <v>80.27</v>
      </c>
      <c r="Q1936" s="10" t="s">
        <v>8313</v>
      </c>
      <c r="R1936" t="s">
        <v>8317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1935</v>
      </c>
      <c r="C1937" s="3" t="s">
        <v>6043</v>
      </c>
      <c r="D1937" s="6">
        <v>2500</v>
      </c>
      <c r="E1937" s="8">
        <v>2710</v>
      </c>
      <c r="F1937" t="s">
        <v>8215</v>
      </c>
      <c r="G1937" t="s">
        <v>8220</v>
      </c>
      <c r="H1937" t="s">
        <v>8241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8268</v>
      </c>
      <c r="O1937">
        <f t="shared" si="150"/>
        <v>108</v>
      </c>
      <c r="P1937">
        <f t="shared" si="151"/>
        <v>54.2</v>
      </c>
      <c r="Q1937" s="10" t="s">
        <v>8313</v>
      </c>
      <c r="R1937" t="s">
        <v>8317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1936</v>
      </c>
      <c r="C1938" s="3" t="s">
        <v>6044</v>
      </c>
      <c r="D1938" s="6">
        <v>7500</v>
      </c>
      <c r="E1938" s="8">
        <v>8739.01</v>
      </c>
      <c r="F1938" t="s">
        <v>8215</v>
      </c>
      <c r="G1938" t="s">
        <v>8220</v>
      </c>
      <c r="H1938" t="s">
        <v>8241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8268</v>
      </c>
      <c r="O1938">
        <f t="shared" si="150"/>
        <v>117</v>
      </c>
      <c r="P1938">
        <f t="shared" si="151"/>
        <v>60.27</v>
      </c>
      <c r="Q1938" s="10" t="s">
        <v>8313</v>
      </c>
      <c r="R1938" t="s">
        <v>8317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1937</v>
      </c>
      <c r="C1939" s="3" t="s">
        <v>6045</v>
      </c>
      <c r="D1939" s="6">
        <v>600</v>
      </c>
      <c r="E1939" s="8">
        <v>1123.47</v>
      </c>
      <c r="F1939" t="s">
        <v>8215</v>
      </c>
      <c r="G1939" t="s">
        <v>8220</v>
      </c>
      <c r="H1939" t="s">
        <v>8241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8268</v>
      </c>
      <c r="O1939">
        <f t="shared" si="150"/>
        <v>187</v>
      </c>
      <c r="P1939">
        <f t="shared" si="151"/>
        <v>38.74</v>
      </c>
      <c r="Q1939" s="10" t="s">
        <v>8313</v>
      </c>
      <c r="R1939" t="s">
        <v>8317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1938</v>
      </c>
      <c r="C1940" s="3" t="s">
        <v>6046</v>
      </c>
      <c r="D1940" s="6">
        <v>15000</v>
      </c>
      <c r="E1940" s="8">
        <v>17390</v>
      </c>
      <c r="F1940" t="s">
        <v>8215</v>
      </c>
      <c r="G1940" t="s">
        <v>8220</v>
      </c>
      <c r="H1940" t="s">
        <v>8241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8268</v>
      </c>
      <c r="O1940">
        <f t="shared" si="150"/>
        <v>116</v>
      </c>
      <c r="P1940">
        <f t="shared" si="151"/>
        <v>152.54</v>
      </c>
      <c r="Q1940" s="10" t="s">
        <v>8313</v>
      </c>
      <c r="R1940" t="s">
        <v>8317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1939</v>
      </c>
      <c r="C1941" s="3" t="s">
        <v>6047</v>
      </c>
      <c r="D1941" s="6">
        <v>10000</v>
      </c>
      <c r="E1941" s="8">
        <v>11070</v>
      </c>
      <c r="F1941" t="s">
        <v>8215</v>
      </c>
      <c r="G1941" t="s">
        <v>8220</v>
      </c>
      <c r="H1941" t="s">
        <v>8241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8268</v>
      </c>
      <c r="O1941">
        <f t="shared" si="150"/>
        <v>111</v>
      </c>
      <c r="P1941">
        <f t="shared" si="151"/>
        <v>115.31</v>
      </c>
      <c r="Q1941" s="10" t="s">
        <v>8313</v>
      </c>
      <c r="R1941" t="s">
        <v>8317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1940</v>
      </c>
      <c r="C1942" s="3" t="s">
        <v>6048</v>
      </c>
      <c r="D1942" s="6">
        <v>650</v>
      </c>
      <c r="E1942" s="8">
        <v>1111</v>
      </c>
      <c r="F1942" t="s">
        <v>8215</v>
      </c>
      <c r="G1942" t="s">
        <v>8220</v>
      </c>
      <c r="H1942" t="s">
        <v>8241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8268</v>
      </c>
      <c r="O1942">
        <f t="shared" si="150"/>
        <v>171</v>
      </c>
      <c r="P1942">
        <f t="shared" si="151"/>
        <v>35.840000000000003</v>
      </c>
      <c r="Q1942" s="10" t="s">
        <v>8313</v>
      </c>
      <c r="R1942" t="s">
        <v>8317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1941</v>
      </c>
      <c r="C1943" s="3" t="s">
        <v>6049</v>
      </c>
      <c r="D1943" s="6">
        <v>250000</v>
      </c>
      <c r="E1943" s="8">
        <v>315295.89</v>
      </c>
      <c r="F1943" t="s">
        <v>8215</v>
      </c>
      <c r="G1943" t="s">
        <v>8220</v>
      </c>
      <c r="H1943" t="s">
        <v>8241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8284</v>
      </c>
      <c r="O1943">
        <f t="shared" si="150"/>
        <v>126</v>
      </c>
      <c r="P1943">
        <f t="shared" si="151"/>
        <v>64.569999999999993</v>
      </c>
      <c r="Q1943" s="10" t="s">
        <v>8307</v>
      </c>
      <c r="R1943" t="s">
        <v>8337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1942</v>
      </c>
      <c r="C1944" s="3" t="s">
        <v>6050</v>
      </c>
      <c r="D1944" s="6">
        <v>6000</v>
      </c>
      <c r="E1944" s="8">
        <v>8306.42</v>
      </c>
      <c r="F1944" t="s">
        <v>8215</v>
      </c>
      <c r="G1944" t="s">
        <v>8220</v>
      </c>
      <c r="H1944" t="s">
        <v>8241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8284</v>
      </c>
      <c r="O1944">
        <f t="shared" si="150"/>
        <v>138</v>
      </c>
      <c r="P1944">
        <f t="shared" si="151"/>
        <v>87.44</v>
      </c>
      <c r="Q1944" s="10" t="s">
        <v>8307</v>
      </c>
      <c r="R1944" t="s">
        <v>8337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1943</v>
      </c>
      <c r="C1945" s="3" t="s">
        <v>6051</v>
      </c>
      <c r="D1945" s="6">
        <v>10000</v>
      </c>
      <c r="E1945" s="8">
        <v>170525</v>
      </c>
      <c r="F1945" t="s">
        <v>8215</v>
      </c>
      <c r="G1945" t="s">
        <v>8220</v>
      </c>
      <c r="H1945" t="s">
        <v>8241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8284</v>
      </c>
      <c r="O1945">
        <f t="shared" si="150"/>
        <v>1705</v>
      </c>
      <c r="P1945">
        <f t="shared" si="151"/>
        <v>68.819999999999993</v>
      </c>
      <c r="Q1945" s="10" t="s">
        <v>8307</v>
      </c>
      <c r="R1945" t="s">
        <v>8337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1944</v>
      </c>
      <c r="C1946" s="3" t="s">
        <v>6052</v>
      </c>
      <c r="D1946" s="6">
        <v>40000</v>
      </c>
      <c r="E1946" s="8">
        <v>315222.2</v>
      </c>
      <c r="F1946" t="s">
        <v>8215</v>
      </c>
      <c r="G1946" t="s">
        <v>8220</v>
      </c>
      <c r="H1946" t="s">
        <v>8241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8284</v>
      </c>
      <c r="O1946">
        <f t="shared" si="150"/>
        <v>788</v>
      </c>
      <c r="P1946">
        <f t="shared" si="151"/>
        <v>176.2</v>
      </c>
      <c r="Q1946" s="10" t="s">
        <v>8307</v>
      </c>
      <c r="R1946" t="s">
        <v>8337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1945</v>
      </c>
      <c r="C1947" s="3" t="s">
        <v>6053</v>
      </c>
      <c r="D1947" s="6">
        <v>100000</v>
      </c>
      <c r="E1947" s="8">
        <v>348018</v>
      </c>
      <c r="F1947" t="s">
        <v>8215</v>
      </c>
      <c r="G1947" t="s">
        <v>8223</v>
      </c>
      <c r="H1947" t="s">
        <v>8244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8284</v>
      </c>
      <c r="O1947">
        <f t="shared" si="150"/>
        <v>348</v>
      </c>
      <c r="P1947">
        <f t="shared" si="151"/>
        <v>511.79</v>
      </c>
      <c r="Q1947" s="10" t="s">
        <v>8307</v>
      </c>
      <c r="R1947" t="s">
        <v>8337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1946</v>
      </c>
      <c r="C1948" s="3" t="s">
        <v>6054</v>
      </c>
      <c r="D1948" s="6">
        <v>7500</v>
      </c>
      <c r="E1948" s="8">
        <v>11231</v>
      </c>
      <c r="F1948" t="s">
        <v>8215</v>
      </c>
      <c r="G1948" t="s">
        <v>8220</v>
      </c>
      <c r="H1948" t="s">
        <v>8241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8284</v>
      </c>
      <c r="O1948">
        <f t="shared" si="150"/>
        <v>150</v>
      </c>
      <c r="P1948">
        <f t="shared" si="151"/>
        <v>160.44</v>
      </c>
      <c r="Q1948" s="10" t="s">
        <v>8307</v>
      </c>
      <c r="R1948" t="s">
        <v>8337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1947</v>
      </c>
      <c r="C1949" s="3" t="s">
        <v>6055</v>
      </c>
      <c r="D1949" s="6">
        <v>800</v>
      </c>
      <c r="E1949" s="8">
        <v>805.07</v>
      </c>
      <c r="F1949" t="s">
        <v>8215</v>
      </c>
      <c r="G1949" t="s">
        <v>8220</v>
      </c>
      <c r="H1949" t="s">
        <v>8241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8284</v>
      </c>
      <c r="O1949">
        <f t="shared" si="150"/>
        <v>101</v>
      </c>
      <c r="P1949">
        <f t="shared" si="151"/>
        <v>35</v>
      </c>
      <c r="Q1949" s="10" t="s">
        <v>8307</v>
      </c>
      <c r="R1949" t="s">
        <v>8337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1948</v>
      </c>
      <c r="C1950" s="3" t="s">
        <v>6056</v>
      </c>
      <c r="D1950" s="6">
        <v>100000</v>
      </c>
      <c r="E1950" s="8">
        <v>800211</v>
      </c>
      <c r="F1950" t="s">
        <v>8215</v>
      </c>
      <c r="G1950" t="s">
        <v>8220</v>
      </c>
      <c r="H1950" t="s">
        <v>8241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8284</v>
      </c>
      <c r="O1950">
        <f t="shared" si="150"/>
        <v>800</v>
      </c>
      <c r="P1950">
        <f t="shared" si="151"/>
        <v>188.51</v>
      </c>
      <c r="Q1950" s="10" t="s">
        <v>8307</v>
      </c>
      <c r="R1950" t="s">
        <v>8337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1949</v>
      </c>
      <c r="C1951" s="3" t="s">
        <v>6057</v>
      </c>
      <c r="D1951" s="6">
        <v>50000</v>
      </c>
      <c r="E1951" s="8">
        <v>53001.3</v>
      </c>
      <c r="F1951" t="s">
        <v>8215</v>
      </c>
      <c r="G1951" t="s">
        <v>8221</v>
      </c>
      <c r="H1951" t="s">
        <v>8242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8284</v>
      </c>
      <c r="O1951">
        <f t="shared" si="150"/>
        <v>106</v>
      </c>
      <c r="P1951">
        <f t="shared" si="151"/>
        <v>56.2</v>
      </c>
      <c r="Q1951" s="10" t="s">
        <v>8307</v>
      </c>
      <c r="R1951" t="s">
        <v>8337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1950</v>
      </c>
      <c r="C1952" s="3" t="s">
        <v>6058</v>
      </c>
      <c r="D1952" s="6">
        <v>48000</v>
      </c>
      <c r="E1952" s="8">
        <v>96248.960000000006</v>
      </c>
      <c r="F1952" t="s">
        <v>8215</v>
      </c>
      <c r="G1952" t="s">
        <v>8220</v>
      </c>
      <c r="H1952" t="s">
        <v>8241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8284</v>
      </c>
      <c r="O1952">
        <f t="shared" si="150"/>
        <v>201</v>
      </c>
      <c r="P1952">
        <f t="shared" si="151"/>
        <v>51.31</v>
      </c>
      <c r="Q1952" s="10" t="s">
        <v>8307</v>
      </c>
      <c r="R1952" t="s">
        <v>8337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1951</v>
      </c>
      <c r="C1953" s="3" t="s">
        <v>6059</v>
      </c>
      <c r="D1953" s="6">
        <v>50000</v>
      </c>
      <c r="E1953" s="8">
        <v>106222</v>
      </c>
      <c r="F1953" t="s">
        <v>8215</v>
      </c>
      <c r="G1953" t="s">
        <v>8220</v>
      </c>
      <c r="H1953" t="s">
        <v>8241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8284</v>
      </c>
      <c r="O1953">
        <f t="shared" si="150"/>
        <v>212</v>
      </c>
      <c r="P1953">
        <f t="shared" si="151"/>
        <v>127.36</v>
      </c>
      <c r="Q1953" s="10" t="s">
        <v>8307</v>
      </c>
      <c r="R1953" t="s">
        <v>8337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1952</v>
      </c>
      <c r="C1954" s="3" t="s">
        <v>6060</v>
      </c>
      <c r="D1954" s="6">
        <v>35000</v>
      </c>
      <c r="E1954" s="8">
        <v>69465.33</v>
      </c>
      <c r="F1954" t="s">
        <v>8215</v>
      </c>
      <c r="G1954" t="s">
        <v>8225</v>
      </c>
      <c r="H1954" t="s">
        <v>8246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8284</v>
      </c>
      <c r="O1954">
        <f t="shared" si="150"/>
        <v>198</v>
      </c>
      <c r="P1954">
        <f t="shared" si="151"/>
        <v>101.86</v>
      </c>
      <c r="Q1954" s="10" t="s">
        <v>8307</v>
      </c>
      <c r="R1954" t="s">
        <v>8337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1953</v>
      </c>
      <c r="C1955" s="3" t="s">
        <v>6061</v>
      </c>
      <c r="D1955" s="6">
        <v>15000</v>
      </c>
      <c r="E1955" s="8">
        <v>33892</v>
      </c>
      <c r="F1955" t="s">
        <v>8215</v>
      </c>
      <c r="G1955" t="s">
        <v>8220</v>
      </c>
      <c r="H1955" t="s">
        <v>8241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8284</v>
      </c>
      <c r="O1955">
        <f t="shared" si="150"/>
        <v>226</v>
      </c>
      <c r="P1955">
        <f t="shared" si="151"/>
        <v>230.56</v>
      </c>
      <c r="Q1955" s="10" t="s">
        <v>8307</v>
      </c>
      <c r="R1955" t="s">
        <v>8337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1954</v>
      </c>
      <c r="C1956" s="3" t="s">
        <v>6062</v>
      </c>
      <c r="D1956" s="6">
        <v>50000</v>
      </c>
      <c r="E1956" s="8">
        <v>349474</v>
      </c>
      <c r="F1956" t="s">
        <v>8215</v>
      </c>
      <c r="G1956" t="s">
        <v>8220</v>
      </c>
      <c r="H1956" t="s">
        <v>8241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8284</v>
      </c>
      <c r="O1956">
        <f t="shared" si="150"/>
        <v>699</v>
      </c>
      <c r="P1956">
        <f t="shared" si="151"/>
        <v>842.11</v>
      </c>
      <c r="Q1956" s="10" t="s">
        <v>8307</v>
      </c>
      <c r="R1956" t="s">
        <v>8337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1955</v>
      </c>
      <c r="C1957" s="3" t="s">
        <v>6063</v>
      </c>
      <c r="D1957" s="6">
        <v>42000</v>
      </c>
      <c r="E1957" s="8">
        <v>167410.01999999999</v>
      </c>
      <c r="F1957" t="s">
        <v>8215</v>
      </c>
      <c r="G1957" t="s">
        <v>8220</v>
      </c>
      <c r="H1957" t="s">
        <v>8241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8284</v>
      </c>
      <c r="O1957">
        <f t="shared" si="150"/>
        <v>399</v>
      </c>
      <c r="P1957">
        <f t="shared" si="151"/>
        <v>577.28</v>
      </c>
      <c r="Q1957" s="10" t="s">
        <v>8307</v>
      </c>
      <c r="R1957" t="s">
        <v>8337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1956</v>
      </c>
      <c r="C1958" s="3" t="s">
        <v>6064</v>
      </c>
      <c r="D1958" s="6">
        <v>60000</v>
      </c>
      <c r="E1958" s="8">
        <v>176420</v>
      </c>
      <c r="F1958" t="s">
        <v>8215</v>
      </c>
      <c r="G1958" t="s">
        <v>8220</v>
      </c>
      <c r="H1958" t="s">
        <v>8241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8284</v>
      </c>
      <c r="O1958">
        <f t="shared" si="150"/>
        <v>294</v>
      </c>
      <c r="P1958">
        <f t="shared" si="151"/>
        <v>483.34</v>
      </c>
      <c r="Q1958" s="10" t="s">
        <v>8307</v>
      </c>
      <c r="R1958" t="s">
        <v>8337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1957</v>
      </c>
      <c r="C1959" s="3" t="s">
        <v>6065</v>
      </c>
      <c r="D1959" s="6">
        <v>30000</v>
      </c>
      <c r="E1959" s="8">
        <v>50251.41</v>
      </c>
      <c r="F1959" t="s">
        <v>8215</v>
      </c>
      <c r="G1959" t="s">
        <v>8220</v>
      </c>
      <c r="H1959" t="s">
        <v>8241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8284</v>
      </c>
      <c r="O1959">
        <f t="shared" si="150"/>
        <v>168</v>
      </c>
      <c r="P1959">
        <f t="shared" si="151"/>
        <v>76.14</v>
      </c>
      <c r="Q1959" s="10" t="s">
        <v>8307</v>
      </c>
      <c r="R1959" t="s">
        <v>8337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1958</v>
      </c>
      <c r="C1960" s="3" t="s">
        <v>6066</v>
      </c>
      <c r="D1960" s="6">
        <v>7000</v>
      </c>
      <c r="E1960" s="8">
        <v>100490.02</v>
      </c>
      <c r="F1960" t="s">
        <v>8215</v>
      </c>
      <c r="G1960" t="s">
        <v>8220</v>
      </c>
      <c r="H1960" t="s">
        <v>8241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8284</v>
      </c>
      <c r="O1960">
        <f t="shared" si="150"/>
        <v>1436</v>
      </c>
      <c r="P1960">
        <f t="shared" si="151"/>
        <v>74.11</v>
      </c>
      <c r="Q1960" s="10" t="s">
        <v>8307</v>
      </c>
      <c r="R1960" t="s">
        <v>8337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1959</v>
      </c>
      <c r="C1961" s="3" t="s">
        <v>6067</v>
      </c>
      <c r="D1961" s="6">
        <v>10000</v>
      </c>
      <c r="E1961" s="8">
        <v>15673.44</v>
      </c>
      <c r="F1961" t="s">
        <v>8215</v>
      </c>
      <c r="G1961" t="s">
        <v>8220</v>
      </c>
      <c r="H1961" t="s">
        <v>8241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8284</v>
      </c>
      <c r="O1961">
        <f t="shared" si="150"/>
        <v>157</v>
      </c>
      <c r="P1961">
        <f t="shared" si="151"/>
        <v>36.97</v>
      </c>
      <c r="Q1961" s="10" t="s">
        <v>8307</v>
      </c>
      <c r="R1961" t="s">
        <v>8337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1960</v>
      </c>
      <c r="C1962" s="3" t="s">
        <v>6068</v>
      </c>
      <c r="D1962" s="6">
        <v>70000</v>
      </c>
      <c r="E1962" s="8">
        <v>82532</v>
      </c>
      <c r="F1962" t="s">
        <v>8215</v>
      </c>
      <c r="G1962" t="s">
        <v>8231</v>
      </c>
      <c r="H1962" t="s">
        <v>8250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8284</v>
      </c>
      <c r="O1962">
        <f t="shared" si="150"/>
        <v>118</v>
      </c>
      <c r="P1962">
        <f t="shared" si="151"/>
        <v>2500.9699999999998</v>
      </c>
      <c r="Q1962" s="10" t="s">
        <v>8307</v>
      </c>
      <c r="R1962" t="s">
        <v>8337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1961</v>
      </c>
      <c r="C1963" s="3" t="s">
        <v>6069</v>
      </c>
      <c r="D1963" s="6">
        <v>10000</v>
      </c>
      <c r="E1963" s="8">
        <v>110538.12</v>
      </c>
      <c r="F1963" t="s">
        <v>8215</v>
      </c>
      <c r="G1963" t="s">
        <v>8220</v>
      </c>
      <c r="H1963" t="s">
        <v>8241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8284</v>
      </c>
      <c r="O1963">
        <f t="shared" si="150"/>
        <v>1105</v>
      </c>
      <c r="P1963">
        <f t="shared" si="151"/>
        <v>67.69</v>
      </c>
      <c r="Q1963" s="10" t="s">
        <v>8307</v>
      </c>
      <c r="R1963" t="s">
        <v>8337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1962</v>
      </c>
      <c r="C1964" s="3" t="s">
        <v>6070</v>
      </c>
      <c r="D1964" s="6">
        <v>10000</v>
      </c>
      <c r="E1964" s="8">
        <v>19292.5</v>
      </c>
      <c r="F1964" t="s">
        <v>8215</v>
      </c>
      <c r="G1964" t="s">
        <v>8220</v>
      </c>
      <c r="H1964" t="s">
        <v>8241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8284</v>
      </c>
      <c r="O1964">
        <f t="shared" si="150"/>
        <v>193</v>
      </c>
      <c r="P1964">
        <f t="shared" si="151"/>
        <v>63.05</v>
      </c>
      <c r="Q1964" s="10" t="s">
        <v>8307</v>
      </c>
      <c r="R1964" t="s">
        <v>8337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1963</v>
      </c>
      <c r="C1965" s="3" t="s">
        <v>6071</v>
      </c>
      <c r="D1965" s="6">
        <v>19000</v>
      </c>
      <c r="E1965" s="8">
        <v>24108</v>
      </c>
      <c r="F1965" t="s">
        <v>8215</v>
      </c>
      <c r="G1965" t="s">
        <v>8221</v>
      </c>
      <c r="H1965" t="s">
        <v>8242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8284</v>
      </c>
      <c r="O1965">
        <f t="shared" si="150"/>
        <v>127</v>
      </c>
      <c r="P1965">
        <f t="shared" si="151"/>
        <v>117.6</v>
      </c>
      <c r="Q1965" s="10" t="s">
        <v>8307</v>
      </c>
      <c r="R1965" t="s">
        <v>8337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1964</v>
      </c>
      <c r="C1966" s="3" t="s">
        <v>6072</v>
      </c>
      <c r="D1966" s="6">
        <v>89200</v>
      </c>
      <c r="E1966" s="8">
        <v>231543.12</v>
      </c>
      <c r="F1966" t="s">
        <v>8215</v>
      </c>
      <c r="G1966" t="s">
        <v>8233</v>
      </c>
      <c r="H1966" t="s">
        <v>8244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8284</v>
      </c>
      <c r="O1966">
        <f t="shared" si="150"/>
        <v>260</v>
      </c>
      <c r="P1966">
        <f t="shared" si="151"/>
        <v>180.75</v>
      </c>
      <c r="Q1966" s="10" t="s">
        <v>8307</v>
      </c>
      <c r="R1966" t="s">
        <v>8337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1965</v>
      </c>
      <c r="C1967" s="3" t="s">
        <v>6073</v>
      </c>
      <c r="D1967" s="6">
        <v>5000</v>
      </c>
      <c r="E1967" s="8">
        <v>13114</v>
      </c>
      <c r="F1967" t="s">
        <v>8215</v>
      </c>
      <c r="G1967" t="s">
        <v>8220</v>
      </c>
      <c r="H1967" t="s">
        <v>8241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8284</v>
      </c>
      <c r="O1967">
        <f t="shared" si="150"/>
        <v>262</v>
      </c>
      <c r="P1967">
        <f t="shared" si="151"/>
        <v>127.32</v>
      </c>
      <c r="Q1967" s="10" t="s">
        <v>8307</v>
      </c>
      <c r="R1967" t="s">
        <v>8337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1966</v>
      </c>
      <c r="C1968" s="3" t="s">
        <v>6074</v>
      </c>
      <c r="D1968" s="6">
        <v>100000</v>
      </c>
      <c r="E1968" s="8">
        <v>206743.09</v>
      </c>
      <c r="F1968" t="s">
        <v>8215</v>
      </c>
      <c r="G1968" t="s">
        <v>8220</v>
      </c>
      <c r="H1968" t="s">
        <v>8241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8284</v>
      </c>
      <c r="O1968">
        <f t="shared" si="150"/>
        <v>207</v>
      </c>
      <c r="P1968">
        <f t="shared" si="151"/>
        <v>136.63999999999999</v>
      </c>
      <c r="Q1968" s="10" t="s">
        <v>8307</v>
      </c>
      <c r="R1968" t="s">
        <v>8337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1967</v>
      </c>
      <c r="C1969" s="3" t="s">
        <v>6075</v>
      </c>
      <c r="D1969" s="6">
        <v>20000</v>
      </c>
      <c r="E1969" s="8">
        <v>74026</v>
      </c>
      <c r="F1969" t="s">
        <v>8215</v>
      </c>
      <c r="G1969" t="s">
        <v>8220</v>
      </c>
      <c r="H1969" t="s">
        <v>8241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8284</v>
      </c>
      <c r="O1969">
        <f t="shared" si="150"/>
        <v>370</v>
      </c>
      <c r="P1969">
        <f t="shared" si="151"/>
        <v>182.78</v>
      </c>
      <c r="Q1969" s="10" t="s">
        <v>8307</v>
      </c>
      <c r="R1969" t="s">
        <v>8337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1968</v>
      </c>
      <c r="C1970" s="3" t="s">
        <v>6076</v>
      </c>
      <c r="D1970" s="6">
        <v>50000</v>
      </c>
      <c r="E1970" s="8">
        <v>142483</v>
      </c>
      <c r="F1970" t="s">
        <v>8215</v>
      </c>
      <c r="G1970" t="s">
        <v>8220</v>
      </c>
      <c r="H1970" t="s">
        <v>8241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8284</v>
      </c>
      <c r="O1970">
        <f t="shared" si="150"/>
        <v>285</v>
      </c>
      <c r="P1970">
        <f t="shared" si="151"/>
        <v>279.38</v>
      </c>
      <c r="Q1970" s="10" t="s">
        <v>8307</v>
      </c>
      <c r="R1970" t="s">
        <v>8337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1969</v>
      </c>
      <c r="C1971" s="3" t="s">
        <v>6077</v>
      </c>
      <c r="D1971" s="6">
        <v>20000</v>
      </c>
      <c r="E1971" s="8">
        <v>115816</v>
      </c>
      <c r="F1971" t="s">
        <v>8215</v>
      </c>
      <c r="G1971" t="s">
        <v>8221</v>
      </c>
      <c r="H1971" t="s">
        <v>8242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8284</v>
      </c>
      <c r="O1971">
        <f t="shared" si="150"/>
        <v>579</v>
      </c>
      <c r="P1971">
        <f t="shared" si="151"/>
        <v>61.38</v>
      </c>
      <c r="Q1971" s="10" t="s">
        <v>8307</v>
      </c>
      <c r="R1971" t="s">
        <v>8337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1970</v>
      </c>
      <c r="C1972" s="3" t="s">
        <v>6078</v>
      </c>
      <c r="D1972" s="6">
        <v>5000</v>
      </c>
      <c r="E1972" s="8">
        <v>56590</v>
      </c>
      <c r="F1972" t="s">
        <v>8215</v>
      </c>
      <c r="G1972" t="s">
        <v>8220</v>
      </c>
      <c r="H1972" t="s">
        <v>8241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8284</v>
      </c>
      <c r="O1972">
        <f t="shared" si="150"/>
        <v>1132</v>
      </c>
      <c r="P1972">
        <f t="shared" si="151"/>
        <v>80.73</v>
      </c>
      <c r="Q1972" s="10" t="s">
        <v>8307</v>
      </c>
      <c r="R1972" t="s">
        <v>8337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1971</v>
      </c>
      <c r="C1973" s="3" t="s">
        <v>6079</v>
      </c>
      <c r="D1973" s="6">
        <v>400000</v>
      </c>
      <c r="E1973" s="8">
        <v>1052110.8700000001</v>
      </c>
      <c r="F1973" t="s">
        <v>8215</v>
      </c>
      <c r="G1973" t="s">
        <v>8220</v>
      </c>
      <c r="H1973" t="s">
        <v>8241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8284</v>
      </c>
      <c r="O1973">
        <f t="shared" si="150"/>
        <v>263</v>
      </c>
      <c r="P1973">
        <f t="shared" si="151"/>
        <v>272.36</v>
      </c>
      <c r="Q1973" s="10" t="s">
        <v>8307</v>
      </c>
      <c r="R1973" t="s">
        <v>8337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1972</v>
      </c>
      <c r="C1974" s="3" t="s">
        <v>6080</v>
      </c>
      <c r="D1974" s="6">
        <v>2500</v>
      </c>
      <c r="E1974" s="8">
        <v>16862</v>
      </c>
      <c r="F1974" t="s">
        <v>8215</v>
      </c>
      <c r="G1974" t="s">
        <v>8220</v>
      </c>
      <c r="H1974" t="s">
        <v>8241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8284</v>
      </c>
      <c r="O1974">
        <f t="shared" si="150"/>
        <v>674</v>
      </c>
      <c r="P1974">
        <f t="shared" si="151"/>
        <v>70.849999999999994</v>
      </c>
      <c r="Q1974" s="10" t="s">
        <v>8307</v>
      </c>
      <c r="R1974" t="s">
        <v>8337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1973</v>
      </c>
      <c r="C1975" s="3" t="s">
        <v>6081</v>
      </c>
      <c r="D1975" s="6">
        <v>198000</v>
      </c>
      <c r="E1975" s="8">
        <v>508525.01</v>
      </c>
      <c r="F1975" t="s">
        <v>8215</v>
      </c>
      <c r="G1975" t="s">
        <v>8220</v>
      </c>
      <c r="H1975" t="s">
        <v>8241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8284</v>
      </c>
      <c r="O1975">
        <f t="shared" si="150"/>
        <v>257</v>
      </c>
      <c r="P1975">
        <f t="shared" si="151"/>
        <v>247.94</v>
      </c>
      <c r="Q1975" s="10" t="s">
        <v>8307</v>
      </c>
      <c r="R1975" t="s">
        <v>8337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1974</v>
      </c>
      <c r="C1976" s="3" t="s">
        <v>6082</v>
      </c>
      <c r="D1976" s="6">
        <v>20000</v>
      </c>
      <c r="E1976" s="8">
        <v>75099.199999999997</v>
      </c>
      <c r="F1976" t="s">
        <v>8215</v>
      </c>
      <c r="G1976" t="s">
        <v>8221</v>
      </c>
      <c r="H1976" t="s">
        <v>8242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8284</v>
      </c>
      <c r="O1976">
        <f t="shared" si="150"/>
        <v>375</v>
      </c>
      <c r="P1976">
        <f t="shared" si="151"/>
        <v>186.81</v>
      </c>
      <c r="Q1976" s="10" t="s">
        <v>8307</v>
      </c>
      <c r="R1976" t="s">
        <v>8337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1975</v>
      </c>
      <c r="C1977" s="3" t="s">
        <v>6083</v>
      </c>
      <c r="D1977" s="6">
        <v>16000</v>
      </c>
      <c r="E1977" s="8">
        <v>33393.339999999997</v>
      </c>
      <c r="F1977" t="s">
        <v>8215</v>
      </c>
      <c r="G1977" t="s">
        <v>8220</v>
      </c>
      <c r="H1977" t="s">
        <v>8241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8284</v>
      </c>
      <c r="O1977">
        <f t="shared" si="150"/>
        <v>209</v>
      </c>
      <c r="P1977">
        <f t="shared" si="151"/>
        <v>131.99</v>
      </c>
      <c r="Q1977" s="10" t="s">
        <v>8307</v>
      </c>
      <c r="R1977" t="s">
        <v>8337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1976</v>
      </c>
      <c r="C1978" s="3" t="s">
        <v>6084</v>
      </c>
      <c r="D1978" s="6">
        <v>4000</v>
      </c>
      <c r="E1978" s="8">
        <v>13864</v>
      </c>
      <c r="F1978" t="s">
        <v>8215</v>
      </c>
      <c r="G1978" t="s">
        <v>8221</v>
      </c>
      <c r="H1978" t="s">
        <v>8242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8284</v>
      </c>
      <c r="O1978">
        <f t="shared" si="150"/>
        <v>347</v>
      </c>
      <c r="P1978">
        <f t="shared" si="151"/>
        <v>29.31</v>
      </c>
      <c r="Q1978" s="10" t="s">
        <v>8307</v>
      </c>
      <c r="R1978" t="s">
        <v>8337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1977</v>
      </c>
      <c r="C1979" s="3" t="s">
        <v>6085</v>
      </c>
      <c r="D1979" s="6">
        <v>50000</v>
      </c>
      <c r="E1979" s="8">
        <v>201165</v>
      </c>
      <c r="F1979" t="s">
        <v>8215</v>
      </c>
      <c r="G1979" t="s">
        <v>8220</v>
      </c>
      <c r="H1979" t="s">
        <v>8241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8284</v>
      </c>
      <c r="O1979">
        <f t="shared" si="150"/>
        <v>402</v>
      </c>
      <c r="P1979">
        <f t="shared" si="151"/>
        <v>245.02</v>
      </c>
      <c r="Q1979" s="10" t="s">
        <v>8307</v>
      </c>
      <c r="R1979" t="s">
        <v>8337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1978</v>
      </c>
      <c r="C1980" s="3" t="s">
        <v>6086</v>
      </c>
      <c r="D1980" s="6">
        <v>50000</v>
      </c>
      <c r="E1980" s="8">
        <v>513422.57</v>
      </c>
      <c r="F1980" t="s">
        <v>8215</v>
      </c>
      <c r="G1980" t="s">
        <v>8220</v>
      </c>
      <c r="H1980" t="s">
        <v>8241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8284</v>
      </c>
      <c r="O1980">
        <f t="shared" si="150"/>
        <v>1027</v>
      </c>
      <c r="P1980">
        <f t="shared" si="151"/>
        <v>1323.25</v>
      </c>
      <c r="Q1980" s="10" t="s">
        <v>8307</v>
      </c>
      <c r="R1980" t="s">
        <v>8337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1979</v>
      </c>
      <c r="C1981" s="3" t="s">
        <v>6087</v>
      </c>
      <c r="D1981" s="6">
        <v>200000</v>
      </c>
      <c r="E1981" s="8">
        <v>229802.31</v>
      </c>
      <c r="F1981" t="s">
        <v>8215</v>
      </c>
      <c r="G1981" t="s">
        <v>8220</v>
      </c>
      <c r="H1981" t="s">
        <v>8241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8284</v>
      </c>
      <c r="O1981">
        <f t="shared" si="150"/>
        <v>115</v>
      </c>
      <c r="P1981">
        <f t="shared" si="151"/>
        <v>282.66000000000003</v>
      </c>
      <c r="Q1981" s="10" t="s">
        <v>8307</v>
      </c>
      <c r="R1981" t="s">
        <v>8337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1980</v>
      </c>
      <c r="C1982" s="3" t="s">
        <v>6088</v>
      </c>
      <c r="D1982" s="6">
        <v>50000</v>
      </c>
      <c r="E1982" s="8">
        <v>177412.01</v>
      </c>
      <c r="F1982" t="s">
        <v>8215</v>
      </c>
      <c r="G1982" t="s">
        <v>8232</v>
      </c>
      <c r="H1982" t="s">
        <v>8244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8284</v>
      </c>
      <c r="O1982">
        <f t="shared" si="150"/>
        <v>355</v>
      </c>
      <c r="P1982">
        <f t="shared" si="151"/>
        <v>91.21</v>
      </c>
      <c r="Q1982" s="10" t="s">
        <v>8307</v>
      </c>
      <c r="R1982" t="s">
        <v>8337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1981</v>
      </c>
      <c r="C1983" s="3" t="s">
        <v>6089</v>
      </c>
      <c r="D1983" s="6">
        <v>7500</v>
      </c>
      <c r="E1983" s="8">
        <v>381</v>
      </c>
      <c r="F1983" t="s">
        <v>8217</v>
      </c>
      <c r="G1983" t="s">
        <v>8225</v>
      </c>
      <c r="H1983" t="s">
        <v>8246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8285</v>
      </c>
      <c r="O1983">
        <f t="shared" si="150"/>
        <v>5</v>
      </c>
      <c r="P1983">
        <f t="shared" si="151"/>
        <v>31.75</v>
      </c>
      <c r="Q1983" s="10" t="s">
        <v>8326</v>
      </c>
      <c r="R1983" t="s">
        <v>8338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1982</v>
      </c>
      <c r="C1984" s="3" t="s">
        <v>6090</v>
      </c>
      <c r="D1984" s="6">
        <v>180000</v>
      </c>
      <c r="E1984" s="8">
        <v>0</v>
      </c>
      <c r="F1984" t="s">
        <v>8217</v>
      </c>
      <c r="G1984" t="s">
        <v>8227</v>
      </c>
      <c r="H1984" t="s">
        <v>8247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8285</v>
      </c>
      <c r="O1984">
        <f t="shared" si="150"/>
        <v>0</v>
      </c>
      <c r="P1984">
        <f t="shared" si="151"/>
        <v>0</v>
      </c>
      <c r="Q1984" s="10" t="s">
        <v>8326</v>
      </c>
      <c r="R1984" t="s">
        <v>8338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1983</v>
      </c>
      <c r="C1985" s="3" t="s">
        <v>6091</v>
      </c>
      <c r="D1985" s="6">
        <v>33000</v>
      </c>
      <c r="E1985" s="8">
        <v>1419</v>
      </c>
      <c r="F1985" t="s">
        <v>8217</v>
      </c>
      <c r="G1985" t="s">
        <v>8220</v>
      </c>
      <c r="H1985" t="s">
        <v>8241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8285</v>
      </c>
      <c r="O1985">
        <f t="shared" si="150"/>
        <v>4</v>
      </c>
      <c r="P1985">
        <f t="shared" si="151"/>
        <v>88.69</v>
      </c>
      <c r="Q1985" s="10" t="s">
        <v>8326</v>
      </c>
      <c r="R1985" t="s">
        <v>8338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1984</v>
      </c>
      <c r="C1986" s="3" t="s">
        <v>6092</v>
      </c>
      <c r="D1986" s="6">
        <v>15000</v>
      </c>
      <c r="E1986" s="8">
        <v>3172</v>
      </c>
      <c r="F1986" t="s">
        <v>8217</v>
      </c>
      <c r="G1986" t="s">
        <v>8220</v>
      </c>
      <c r="H1986" t="s">
        <v>8241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8285</v>
      </c>
      <c r="O1986">
        <f t="shared" ref="O1986:O2049" si="155">ROUND(E1986/D1986*100,0)</f>
        <v>21</v>
      </c>
      <c r="P1986">
        <f t="shared" si="151"/>
        <v>453.14</v>
      </c>
      <c r="Q1986" s="10" t="s">
        <v>8326</v>
      </c>
      <c r="R1986" t="s">
        <v>8338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1985</v>
      </c>
      <c r="C1987" s="3" t="s">
        <v>6093</v>
      </c>
      <c r="D1987" s="6">
        <v>1600</v>
      </c>
      <c r="E1987" s="8">
        <v>51</v>
      </c>
      <c r="F1987" t="s">
        <v>8217</v>
      </c>
      <c r="G1987" t="s">
        <v>8221</v>
      </c>
      <c r="H1987" t="s">
        <v>8242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8285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8326</v>
      </c>
      <c r="R1987" t="s">
        <v>8338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1986</v>
      </c>
      <c r="C1988" s="3" t="s">
        <v>6094</v>
      </c>
      <c r="D1988" s="6">
        <v>2000</v>
      </c>
      <c r="E1988" s="8">
        <v>1</v>
      </c>
      <c r="F1988" t="s">
        <v>8217</v>
      </c>
      <c r="G1988" t="s">
        <v>8221</v>
      </c>
      <c r="H1988" t="s">
        <v>8242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8285</v>
      </c>
      <c r="O1988">
        <f t="shared" si="155"/>
        <v>0</v>
      </c>
      <c r="P1988">
        <f t="shared" si="156"/>
        <v>1</v>
      </c>
      <c r="Q1988" s="10" t="s">
        <v>8326</v>
      </c>
      <c r="R1988" t="s">
        <v>8338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1987</v>
      </c>
      <c r="C1989" s="3" t="s">
        <v>6095</v>
      </c>
      <c r="D1989" s="6">
        <v>5500</v>
      </c>
      <c r="E1989" s="8">
        <v>2336</v>
      </c>
      <c r="F1989" t="s">
        <v>8217</v>
      </c>
      <c r="G1989" t="s">
        <v>8221</v>
      </c>
      <c r="H1989" t="s">
        <v>8242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8285</v>
      </c>
      <c r="O1989">
        <f t="shared" si="155"/>
        <v>42</v>
      </c>
      <c r="P1989">
        <f t="shared" si="156"/>
        <v>83.43</v>
      </c>
      <c r="Q1989" s="10" t="s">
        <v>8326</v>
      </c>
      <c r="R1989" t="s">
        <v>8338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1988</v>
      </c>
      <c r="C1990" s="3" t="s">
        <v>6096</v>
      </c>
      <c r="D1990" s="6">
        <v>6000</v>
      </c>
      <c r="E1990" s="8">
        <v>25</v>
      </c>
      <c r="F1990" t="s">
        <v>8217</v>
      </c>
      <c r="G1990" t="s">
        <v>8220</v>
      </c>
      <c r="H1990" t="s">
        <v>8241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8285</v>
      </c>
      <c r="O1990">
        <f t="shared" si="155"/>
        <v>0</v>
      </c>
      <c r="P1990">
        <f t="shared" si="156"/>
        <v>25</v>
      </c>
      <c r="Q1990" s="10" t="s">
        <v>8326</v>
      </c>
      <c r="R1990" t="s">
        <v>8338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1989</v>
      </c>
      <c r="C1991" s="3" t="s">
        <v>6097</v>
      </c>
      <c r="D1991" s="6">
        <v>5000</v>
      </c>
      <c r="E1991" s="8">
        <v>50</v>
      </c>
      <c r="F1991" t="s">
        <v>8217</v>
      </c>
      <c r="G1991" t="s">
        <v>8220</v>
      </c>
      <c r="H1991" t="s">
        <v>8241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8285</v>
      </c>
      <c r="O1991">
        <f t="shared" si="155"/>
        <v>1</v>
      </c>
      <c r="P1991">
        <f t="shared" si="156"/>
        <v>50</v>
      </c>
      <c r="Q1991" s="10" t="s">
        <v>8326</v>
      </c>
      <c r="R1991" t="s">
        <v>8338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1990</v>
      </c>
      <c r="C1992" s="3" t="s">
        <v>6098</v>
      </c>
      <c r="D1992" s="6">
        <v>3000</v>
      </c>
      <c r="E1992" s="8">
        <v>509</v>
      </c>
      <c r="F1992" t="s">
        <v>8217</v>
      </c>
      <c r="G1992" t="s">
        <v>8220</v>
      </c>
      <c r="H1992" t="s">
        <v>8241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8285</v>
      </c>
      <c r="O1992">
        <f t="shared" si="155"/>
        <v>17</v>
      </c>
      <c r="P1992">
        <f t="shared" si="156"/>
        <v>101.8</v>
      </c>
      <c r="Q1992" s="10" t="s">
        <v>8326</v>
      </c>
      <c r="R1992" t="s">
        <v>8338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1991</v>
      </c>
      <c r="C1993" s="3" t="s">
        <v>6099</v>
      </c>
      <c r="D1993" s="6">
        <v>2000</v>
      </c>
      <c r="E1993" s="8">
        <v>140</v>
      </c>
      <c r="F1993" t="s">
        <v>8217</v>
      </c>
      <c r="G1993" t="s">
        <v>8220</v>
      </c>
      <c r="H1993" t="s">
        <v>8241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8285</v>
      </c>
      <c r="O1993">
        <f t="shared" si="155"/>
        <v>7</v>
      </c>
      <c r="P1993">
        <f t="shared" si="156"/>
        <v>46.67</v>
      </c>
      <c r="Q1993" s="10" t="s">
        <v>8326</v>
      </c>
      <c r="R1993" t="s">
        <v>8338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1992</v>
      </c>
      <c r="C1994" s="3" t="s">
        <v>6100</v>
      </c>
      <c r="D1994" s="6">
        <v>1500</v>
      </c>
      <c r="E1994" s="8">
        <v>2</v>
      </c>
      <c r="F1994" t="s">
        <v>8217</v>
      </c>
      <c r="G1994" t="s">
        <v>8220</v>
      </c>
      <c r="H1994" t="s">
        <v>8241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8285</v>
      </c>
      <c r="O1994">
        <f t="shared" si="155"/>
        <v>0</v>
      </c>
      <c r="P1994">
        <f t="shared" si="156"/>
        <v>1</v>
      </c>
      <c r="Q1994" s="10" t="s">
        <v>8326</v>
      </c>
      <c r="R1994" t="s">
        <v>8338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1993</v>
      </c>
      <c r="C1995" s="3" t="s">
        <v>6101</v>
      </c>
      <c r="D1995" s="6">
        <v>2000</v>
      </c>
      <c r="E1995" s="8">
        <v>0</v>
      </c>
      <c r="F1995" t="s">
        <v>8217</v>
      </c>
      <c r="G1995" t="s">
        <v>8221</v>
      </c>
      <c r="H1995" t="s">
        <v>8242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8285</v>
      </c>
      <c r="O1995">
        <f t="shared" si="155"/>
        <v>0</v>
      </c>
      <c r="P1995">
        <f t="shared" si="156"/>
        <v>0</v>
      </c>
      <c r="Q1995" s="10" t="s">
        <v>8326</v>
      </c>
      <c r="R1995" t="s">
        <v>8338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1994</v>
      </c>
      <c r="C1996" s="3" t="s">
        <v>6102</v>
      </c>
      <c r="D1996" s="6">
        <v>3200</v>
      </c>
      <c r="E1996" s="8">
        <v>0</v>
      </c>
      <c r="F1996" t="s">
        <v>8217</v>
      </c>
      <c r="G1996" t="s">
        <v>8220</v>
      </c>
      <c r="H1996" t="s">
        <v>8241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8285</v>
      </c>
      <c r="O1996">
        <f t="shared" si="155"/>
        <v>0</v>
      </c>
      <c r="P1996">
        <f t="shared" si="156"/>
        <v>0</v>
      </c>
      <c r="Q1996" s="10" t="s">
        <v>8326</v>
      </c>
      <c r="R1996" t="s">
        <v>8338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1995</v>
      </c>
      <c r="C1997" s="3" t="s">
        <v>6103</v>
      </c>
      <c r="D1997" s="6">
        <v>1000</v>
      </c>
      <c r="E1997" s="8">
        <v>78</v>
      </c>
      <c r="F1997" t="s">
        <v>8217</v>
      </c>
      <c r="G1997" t="s">
        <v>8225</v>
      </c>
      <c r="H1997" t="s">
        <v>8246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8285</v>
      </c>
      <c r="O1997">
        <f t="shared" si="155"/>
        <v>8</v>
      </c>
      <c r="P1997">
        <f t="shared" si="156"/>
        <v>26</v>
      </c>
      <c r="Q1997" s="10" t="s">
        <v>8326</v>
      </c>
      <c r="R1997" t="s">
        <v>8338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1996</v>
      </c>
      <c r="C1998" s="3" t="s">
        <v>6104</v>
      </c>
      <c r="D1998" s="6">
        <v>133800</v>
      </c>
      <c r="E1998" s="8">
        <v>0</v>
      </c>
      <c r="F1998" t="s">
        <v>8217</v>
      </c>
      <c r="G1998" t="s">
        <v>8220</v>
      </c>
      <c r="H1998" t="s">
        <v>8241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8285</v>
      </c>
      <c r="O1998">
        <f t="shared" si="155"/>
        <v>0</v>
      </c>
      <c r="P1998">
        <f t="shared" si="156"/>
        <v>0</v>
      </c>
      <c r="Q1998" s="10" t="s">
        <v>8326</v>
      </c>
      <c r="R1998" t="s">
        <v>8338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1997</v>
      </c>
      <c r="C1999" s="3" t="s">
        <v>6105</v>
      </c>
      <c r="D1999" s="6">
        <v>6500</v>
      </c>
      <c r="E1999" s="8">
        <v>0</v>
      </c>
      <c r="F1999" t="s">
        <v>8217</v>
      </c>
      <c r="G1999" t="s">
        <v>8220</v>
      </c>
      <c r="H1999" t="s">
        <v>8241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8285</v>
      </c>
      <c r="O1999">
        <f t="shared" si="155"/>
        <v>0</v>
      </c>
      <c r="P1999">
        <f t="shared" si="156"/>
        <v>0</v>
      </c>
      <c r="Q1999" s="10" t="s">
        <v>8326</v>
      </c>
      <c r="R1999" t="s">
        <v>8338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1998</v>
      </c>
      <c r="C2000" s="3" t="s">
        <v>6106</v>
      </c>
      <c r="D2000" s="6">
        <v>2500</v>
      </c>
      <c r="E2000" s="8">
        <v>655</v>
      </c>
      <c r="F2000" t="s">
        <v>8217</v>
      </c>
      <c r="G2000" t="s">
        <v>8220</v>
      </c>
      <c r="H2000" t="s">
        <v>8241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8285</v>
      </c>
      <c r="O2000">
        <f t="shared" si="155"/>
        <v>26</v>
      </c>
      <c r="P2000">
        <f t="shared" si="156"/>
        <v>218.33</v>
      </c>
      <c r="Q2000" s="10" t="s">
        <v>8326</v>
      </c>
      <c r="R2000" t="s">
        <v>8338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1999</v>
      </c>
      <c r="C2001" s="3" t="s">
        <v>6107</v>
      </c>
      <c r="D2001" s="6">
        <v>31000</v>
      </c>
      <c r="E2001" s="8">
        <v>236</v>
      </c>
      <c r="F2001" t="s">
        <v>8217</v>
      </c>
      <c r="G2001" t="s">
        <v>8221</v>
      </c>
      <c r="H2001" t="s">
        <v>8242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8285</v>
      </c>
      <c r="O2001">
        <f t="shared" si="155"/>
        <v>1</v>
      </c>
      <c r="P2001">
        <f t="shared" si="156"/>
        <v>33.71</v>
      </c>
      <c r="Q2001" s="10" t="s">
        <v>8326</v>
      </c>
      <c r="R2001" t="s">
        <v>8338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2000</v>
      </c>
      <c r="C2002" s="3" t="s">
        <v>6108</v>
      </c>
      <c r="D2002" s="6">
        <v>5000</v>
      </c>
      <c r="E2002" s="8">
        <v>625</v>
      </c>
      <c r="F2002" t="s">
        <v>8217</v>
      </c>
      <c r="G2002" t="s">
        <v>8225</v>
      </c>
      <c r="H2002" t="s">
        <v>8246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8285</v>
      </c>
      <c r="O2002">
        <f t="shared" si="155"/>
        <v>13</v>
      </c>
      <c r="P2002">
        <f t="shared" si="156"/>
        <v>25</v>
      </c>
      <c r="Q2002" s="10" t="s">
        <v>8326</v>
      </c>
      <c r="R2002" t="s">
        <v>8338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2001</v>
      </c>
      <c r="C2003" s="3" t="s">
        <v>6109</v>
      </c>
      <c r="D2003" s="6">
        <v>55000</v>
      </c>
      <c r="E2003" s="8">
        <v>210171</v>
      </c>
      <c r="F2003" t="s">
        <v>8215</v>
      </c>
      <c r="G2003" t="s">
        <v>8232</v>
      </c>
      <c r="H2003" t="s">
        <v>8244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8284</v>
      </c>
      <c r="O2003">
        <f t="shared" si="155"/>
        <v>382</v>
      </c>
      <c r="P2003">
        <f t="shared" si="156"/>
        <v>128.38999999999999</v>
      </c>
      <c r="Q2003" s="10" t="s">
        <v>8307</v>
      </c>
      <c r="R2003" t="s">
        <v>8337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2002</v>
      </c>
      <c r="C2004" s="3" t="s">
        <v>6110</v>
      </c>
      <c r="D2004" s="6">
        <v>50000</v>
      </c>
      <c r="E2004" s="8">
        <v>108397.11</v>
      </c>
      <c r="F2004" t="s">
        <v>8215</v>
      </c>
      <c r="G2004" t="s">
        <v>8220</v>
      </c>
      <c r="H2004" t="s">
        <v>8241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8284</v>
      </c>
      <c r="O2004">
        <f t="shared" si="155"/>
        <v>217</v>
      </c>
      <c r="P2004">
        <f t="shared" si="156"/>
        <v>78.83</v>
      </c>
      <c r="Q2004" s="10" t="s">
        <v>8307</v>
      </c>
      <c r="R2004" t="s">
        <v>8337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2003</v>
      </c>
      <c r="C2005" s="3" t="s">
        <v>6111</v>
      </c>
      <c r="D2005" s="6">
        <v>500</v>
      </c>
      <c r="E2005" s="8">
        <v>1560</v>
      </c>
      <c r="F2005" t="s">
        <v>8215</v>
      </c>
      <c r="G2005" t="s">
        <v>8220</v>
      </c>
      <c r="H2005" t="s">
        <v>8241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8284</v>
      </c>
      <c r="O2005">
        <f t="shared" si="155"/>
        <v>312</v>
      </c>
      <c r="P2005">
        <f t="shared" si="156"/>
        <v>91.76</v>
      </c>
      <c r="Q2005" s="10" t="s">
        <v>8307</v>
      </c>
      <c r="R2005" t="s">
        <v>8337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2004</v>
      </c>
      <c r="C2006" s="3" t="s">
        <v>6112</v>
      </c>
      <c r="D2006" s="6">
        <v>50000</v>
      </c>
      <c r="E2006" s="8">
        <v>117210.24000000001</v>
      </c>
      <c r="F2006" t="s">
        <v>8215</v>
      </c>
      <c r="G2006" t="s">
        <v>8220</v>
      </c>
      <c r="H2006" t="s">
        <v>8241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8284</v>
      </c>
      <c r="O2006">
        <f t="shared" si="155"/>
        <v>234</v>
      </c>
      <c r="P2006">
        <f t="shared" si="156"/>
        <v>331.1</v>
      </c>
      <c r="Q2006" s="10" t="s">
        <v>8307</v>
      </c>
      <c r="R2006" t="s">
        <v>8337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2005</v>
      </c>
      <c r="C2007" s="3" t="s">
        <v>6113</v>
      </c>
      <c r="D2007" s="6">
        <v>30000</v>
      </c>
      <c r="E2007" s="8">
        <v>37104.03</v>
      </c>
      <c r="F2007" t="s">
        <v>8215</v>
      </c>
      <c r="G2007" t="s">
        <v>8220</v>
      </c>
      <c r="H2007" t="s">
        <v>8241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8284</v>
      </c>
      <c r="O2007">
        <f t="shared" si="155"/>
        <v>124</v>
      </c>
      <c r="P2007">
        <f t="shared" si="156"/>
        <v>194.26</v>
      </c>
      <c r="Q2007" s="10" t="s">
        <v>8307</v>
      </c>
      <c r="R2007" t="s">
        <v>8337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2006</v>
      </c>
      <c r="C2008" s="3" t="s">
        <v>6114</v>
      </c>
      <c r="D2008" s="6">
        <v>50000</v>
      </c>
      <c r="E2008" s="8">
        <v>123920</v>
      </c>
      <c r="F2008" t="s">
        <v>8215</v>
      </c>
      <c r="G2008" t="s">
        <v>8220</v>
      </c>
      <c r="H2008" t="s">
        <v>8241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8284</v>
      </c>
      <c r="O2008">
        <f t="shared" si="155"/>
        <v>248</v>
      </c>
      <c r="P2008">
        <f t="shared" si="156"/>
        <v>408.98</v>
      </c>
      <c r="Q2008" s="10" t="s">
        <v>8307</v>
      </c>
      <c r="R2008" t="s">
        <v>8337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2007</v>
      </c>
      <c r="C2009" s="3" t="s">
        <v>6115</v>
      </c>
      <c r="D2009" s="6">
        <v>10000</v>
      </c>
      <c r="E2009" s="8">
        <v>11570.92</v>
      </c>
      <c r="F2009" t="s">
        <v>8215</v>
      </c>
      <c r="G2009" t="s">
        <v>8220</v>
      </c>
      <c r="H2009" t="s">
        <v>8241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8284</v>
      </c>
      <c r="O2009">
        <f t="shared" si="155"/>
        <v>116</v>
      </c>
      <c r="P2009">
        <f t="shared" si="156"/>
        <v>84.46</v>
      </c>
      <c r="Q2009" s="10" t="s">
        <v>8307</v>
      </c>
      <c r="R2009" t="s">
        <v>8337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2008</v>
      </c>
      <c r="C2010" s="3" t="s">
        <v>6116</v>
      </c>
      <c r="D2010" s="6">
        <v>1570.79</v>
      </c>
      <c r="E2010" s="8">
        <v>1839</v>
      </c>
      <c r="F2010" t="s">
        <v>8215</v>
      </c>
      <c r="G2010" t="s">
        <v>8220</v>
      </c>
      <c r="H2010" t="s">
        <v>8241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8284</v>
      </c>
      <c r="O2010">
        <f t="shared" si="155"/>
        <v>117</v>
      </c>
      <c r="P2010">
        <f t="shared" si="156"/>
        <v>44.85</v>
      </c>
      <c r="Q2010" s="10" t="s">
        <v>8307</v>
      </c>
      <c r="R2010" t="s">
        <v>8337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2009</v>
      </c>
      <c r="C2011" s="3" t="s">
        <v>6117</v>
      </c>
      <c r="D2011" s="6">
        <v>50000</v>
      </c>
      <c r="E2011" s="8">
        <v>152579</v>
      </c>
      <c r="F2011" t="s">
        <v>8215</v>
      </c>
      <c r="G2011" t="s">
        <v>8232</v>
      </c>
      <c r="H2011" t="s">
        <v>8244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8284</v>
      </c>
      <c r="O2011">
        <f t="shared" si="155"/>
        <v>305</v>
      </c>
      <c r="P2011">
        <f t="shared" si="156"/>
        <v>383.36</v>
      </c>
      <c r="Q2011" s="10" t="s">
        <v>8307</v>
      </c>
      <c r="R2011" t="s">
        <v>8337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2010</v>
      </c>
      <c r="C2012" s="3" t="s">
        <v>6118</v>
      </c>
      <c r="D2012" s="6">
        <v>30000</v>
      </c>
      <c r="E2012" s="8">
        <v>96015.9</v>
      </c>
      <c r="F2012" t="s">
        <v>8215</v>
      </c>
      <c r="G2012" t="s">
        <v>8220</v>
      </c>
      <c r="H2012" t="s">
        <v>8241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8284</v>
      </c>
      <c r="O2012">
        <f t="shared" si="155"/>
        <v>320</v>
      </c>
      <c r="P2012">
        <f t="shared" si="156"/>
        <v>55.28</v>
      </c>
      <c r="Q2012" s="10" t="s">
        <v>8307</v>
      </c>
      <c r="R2012" t="s">
        <v>8337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2011</v>
      </c>
      <c r="C2013" s="3" t="s">
        <v>6119</v>
      </c>
      <c r="D2013" s="6">
        <v>50000</v>
      </c>
      <c r="E2013" s="8">
        <v>409782</v>
      </c>
      <c r="F2013" t="s">
        <v>8215</v>
      </c>
      <c r="G2013" t="s">
        <v>8235</v>
      </c>
      <c r="H2013" t="s">
        <v>8244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8284</v>
      </c>
      <c r="O2013">
        <f t="shared" si="155"/>
        <v>820</v>
      </c>
      <c r="P2013">
        <f t="shared" si="156"/>
        <v>422.02</v>
      </c>
      <c r="Q2013" s="10" t="s">
        <v>8307</v>
      </c>
      <c r="R2013" t="s">
        <v>8337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2012</v>
      </c>
      <c r="C2014" s="3" t="s">
        <v>6120</v>
      </c>
      <c r="D2014" s="6">
        <v>5000</v>
      </c>
      <c r="E2014" s="8">
        <v>11745</v>
      </c>
      <c r="F2014" t="s">
        <v>8215</v>
      </c>
      <c r="G2014" t="s">
        <v>8220</v>
      </c>
      <c r="H2014" t="s">
        <v>8241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8284</v>
      </c>
      <c r="O2014">
        <f t="shared" si="155"/>
        <v>235</v>
      </c>
      <c r="P2014">
        <f t="shared" si="156"/>
        <v>64.180000000000007</v>
      </c>
      <c r="Q2014" s="10" t="s">
        <v>8307</v>
      </c>
      <c r="R2014" t="s">
        <v>8337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2013</v>
      </c>
      <c r="C2015" s="3" t="s">
        <v>6121</v>
      </c>
      <c r="D2015" s="6">
        <v>160000</v>
      </c>
      <c r="E2015" s="8">
        <v>791862</v>
      </c>
      <c r="F2015" t="s">
        <v>8215</v>
      </c>
      <c r="G2015" t="s">
        <v>8220</v>
      </c>
      <c r="H2015" t="s">
        <v>8241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8284</v>
      </c>
      <c r="O2015">
        <f t="shared" si="155"/>
        <v>495</v>
      </c>
      <c r="P2015">
        <f t="shared" si="156"/>
        <v>173.58</v>
      </c>
      <c r="Q2015" s="10" t="s">
        <v>8307</v>
      </c>
      <c r="R2015" t="s">
        <v>8337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2014</v>
      </c>
      <c r="C2016" s="3" t="s">
        <v>6122</v>
      </c>
      <c r="D2016" s="6">
        <v>30000</v>
      </c>
      <c r="E2016" s="8">
        <v>2344134.67</v>
      </c>
      <c r="F2016" t="s">
        <v>8215</v>
      </c>
      <c r="G2016" t="s">
        <v>8220</v>
      </c>
      <c r="H2016" t="s">
        <v>8241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8284</v>
      </c>
      <c r="O2016">
        <f t="shared" si="155"/>
        <v>7814</v>
      </c>
      <c r="P2016">
        <f t="shared" si="156"/>
        <v>88.6</v>
      </c>
      <c r="Q2016" s="10" t="s">
        <v>8307</v>
      </c>
      <c r="R2016" t="s">
        <v>8337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2015</v>
      </c>
      <c r="C2017" s="3" t="s">
        <v>6123</v>
      </c>
      <c r="D2017" s="6">
        <v>7200</v>
      </c>
      <c r="E2017" s="8">
        <v>8136.01</v>
      </c>
      <c r="F2017" t="s">
        <v>8215</v>
      </c>
      <c r="G2017" t="s">
        <v>8220</v>
      </c>
      <c r="H2017" t="s">
        <v>8241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8284</v>
      </c>
      <c r="O2017">
        <f t="shared" si="155"/>
        <v>113</v>
      </c>
      <c r="P2017">
        <f t="shared" si="156"/>
        <v>50.22</v>
      </c>
      <c r="Q2017" s="10" t="s">
        <v>8307</v>
      </c>
      <c r="R2017" t="s">
        <v>8337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2016</v>
      </c>
      <c r="C2018" s="3" t="s">
        <v>6124</v>
      </c>
      <c r="D2018" s="6">
        <v>10000</v>
      </c>
      <c r="E2018" s="8">
        <v>92154.22</v>
      </c>
      <c r="F2018" t="s">
        <v>8215</v>
      </c>
      <c r="G2018" t="s">
        <v>8220</v>
      </c>
      <c r="H2018" t="s">
        <v>8241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8284</v>
      </c>
      <c r="O2018">
        <f t="shared" si="155"/>
        <v>922</v>
      </c>
      <c r="P2018">
        <f t="shared" si="156"/>
        <v>192.39</v>
      </c>
      <c r="Q2018" s="10" t="s">
        <v>8307</v>
      </c>
      <c r="R2018" t="s">
        <v>8337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2017</v>
      </c>
      <c r="C2019" s="3" t="s">
        <v>6125</v>
      </c>
      <c r="D2019" s="6">
        <v>25000</v>
      </c>
      <c r="E2019" s="8">
        <v>31275.599999999999</v>
      </c>
      <c r="F2019" t="s">
        <v>8215</v>
      </c>
      <c r="G2019" t="s">
        <v>8220</v>
      </c>
      <c r="H2019" t="s">
        <v>8241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8284</v>
      </c>
      <c r="O2019">
        <f t="shared" si="155"/>
        <v>125</v>
      </c>
      <c r="P2019">
        <f t="shared" si="156"/>
        <v>73.42</v>
      </c>
      <c r="Q2019" s="10" t="s">
        <v>8307</v>
      </c>
      <c r="R2019" t="s">
        <v>8337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2018</v>
      </c>
      <c r="C2020" s="3" t="s">
        <v>6126</v>
      </c>
      <c r="D2020" s="6">
        <v>65000</v>
      </c>
      <c r="E2020" s="8">
        <v>66458.23</v>
      </c>
      <c r="F2020" t="s">
        <v>8215</v>
      </c>
      <c r="G2020" t="s">
        <v>8237</v>
      </c>
      <c r="H2020" t="s">
        <v>8244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8284</v>
      </c>
      <c r="O2020">
        <f t="shared" si="155"/>
        <v>102</v>
      </c>
      <c r="P2020">
        <f t="shared" si="156"/>
        <v>147.68</v>
      </c>
      <c r="Q2020" s="10" t="s">
        <v>8307</v>
      </c>
      <c r="R2020" t="s">
        <v>8337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2019</v>
      </c>
      <c r="C2021" s="3" t="s">
        <v>6127</v>
      </c>
      <c r="D2021" s="6">
        <v>40000</v>
      </c>
      <c r="E2021" s="8">
        <v>193963.9</v>
      </c>
      <c r="F2021" t="s">
        <v>8215</v>
      </c>
      <c r="G2021" t="s">
        <v>8220</v>
      </c>
      <c r="H2021" t="s">
        <v>8241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8284</v>
      </c>
      <c r="O2021">
        <f t="shared" si="155"/>
        <v>485</v>
      </c>
      <c r="P2021">
        <f t="shared" si="156"/>
        <v>108.97</v>
      </c>
      <c r="Q2021" s="10" t="s">
        <v>8307</v>
      </c>
      <c r="R2021" t="s">
        <v>8337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2020</v>
      </c>
      <c r="C2022" s="3" t="s">
        <v>6128</v>
      </c>
      <c r="D2022" s="6">
        <v>1500</v>
      </c>
      <c r="E2022" s="8">
        <v>2885</v>
      </c>
      <c r="F2022" t="s">
        <v>8215</v>
      </c>
      <c r="G2022" t="s">
        <v>8220</v>
      </c>
      <c r="H2022" t="s">
        <v>8241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8284</v>
      </c>
      <c r="O2022">
        <f t="shared" si="155"/>
        <v>192</v>
      </c>
      <c r="P2022">
        <f t="shared" si="156"/>
        <v>23.65</v>
      </c>
      <c r="Q2022" s="10" t="s">
        <v>8307</v>
      </c>
      <c r="R2022" t="s">
        <v>8337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2021</v>
      </c>
      <c r="C2023" s="3" t="s">
        <v>6129</v>
      </c>
      <c r="D2023" s="6">
        <v>5000</v>
      </c>
      <c r="E2023" s="8">
        <v>14055</v>
      </c>
      <c r="F2023" t="s">
        <v>8215</v>
      </c>
      <c r="G2023" t="s">
        <v>8220</v>
      </c>
      <c r="H2023" t="s">
        <v>8241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8284</v>
      </c>
      <c r="O2023">
        <f t="shared" si="155"/>
        <v>281</v>
      </c>
      <c r="P2023">
        <f t="shared" si="156"/>
        <v>147.94999999999999</v>
      </c>
      <c r="Q2023" s="10" t="s">
        <v>8307</v>
      </c>
      <c r="R2023" t="s">
        <v>8337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2022</v>
      </c>
      <c r="C2024" s="3" t="s">
        <v>6130</v>
      </c>
      <c r="D2024" s="6">
        <v>100000</v>
      </c>
      <c r="E2024" s="8">
        <v>125137</v>
      </c>
      <c r="F2024" t="s">
        <v>8215</v>
      </c>
      <c r="G2024" t="s">
        <v>8220</v>
      </c>
      <c r="H2024" t="s">
        <v>8241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8284</v>
      </c>
      <c r="O2024">
        <f t="shared" si="155"/>
        <v>125</v>
      </c>
      <c r="P2024">
        <f t="shared" si="156"/>
        <v>385.04</v>
      </c>
      <c r="Q2024" s="10" t="s">
        <v>8307</v>
      </c>
      <c r="R2024" t="s">
        <v>8337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2023</v>
      </c>
      <c r="C2025" s="3" t="s">
        <v>6131</v>
      </c>
      <c r="D2025" s="6">
        <v>100000</v>
      </c>
      <c r="E2025" s="8">
        <v>161459</v>
      </c>
      <c r="F2025" t="s">
        <v>8215</v>
      </c>
      <c r="G2025" t="s">
        <v>8220</v>
      </c>
      <c r="H2025" t="s">
        <v>8241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8284</v>
      </c>
      <c r="O2025">
        <f t="shared" si="155"/>
        <v>161</v>
      </c>
      <c r="P2025">
        <f t="shared" si="156"/>
        <v>457.39</v>
      </c>
      <c r="Q2025" s="10" t="s">
        <v>8307</v>
      </c>
      <c r="R2025" t="s">
        <v>8337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2024</v>
      </c>
      <c r="C2026" s="3" t="s">
        <v>6132</v>
      </c>
      <c r="D2026" s="6">
        <v>4000</v>
      </c>
      <c r="E2026" s="8">
        <v>23414</v>
      </c>
      <c r="F2026" t="s">
        <v>8215</v>
      </c>
      <c r="G2026" t="s">
        <v>8220</v>
      </c>
      <c r="H2026" t="s">
        <v>8241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8284</v>
      </c>
      <c r="O2026">
        <f t="shared" si="155"/>
        <v>585</v>
      </c>
      <c r="P2026">
        <f t="shared" si="156"/>
        <v>222.99</v>
      </c>
      <c r="Q2026" s="10" t="s">
        <v>8307</v>
      </c>
      <c r="R2026" t="s">
        <v>8337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2025</v>
      </c>
      <c r="C2027" s="3" t="s">
        <v>6133</v>
      </c>
      <c r="D2027" s="6">
        <v>80000</v>
      </c>
      <c r="E2027" s="8">
        <v>160920</v>
      </c>
      <c r="F2027" t="s">
        <v>8215</v>
      </c>
      <c r="G2027" t="s">
        <v>8232</v>
      </c>
      <c r="H2027" t="s">
        <v>8244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8284</v>
      </c>
      <c r="O2027">
        <f t="shared" si="155"/>
        <v>201</v>
      </c>
      <c r="P2027">
        <f t="shared" si="156"/>
        <v>220.74</v>
      </c>
      <c r="Q2027" s="10" t="s">
        <v>8307</v>
      </c>
      <c r="R2027" t="s">
        <v>8337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2026</v>
      </c>
      <c r="C2028" s="3" t="s">
        <v>6134</v>
      </c>
      <c r="D2028" s="6">
        <v>25000</v>
      </c>
      <c r="E2028" s="8">
        <v>33370.769999999997</v>
      </c>
      <c r="F2028" t="s">
        <v>8215</v>
      </c>
      <c r="G2028" t="s">
        <v>8220</v>
      </c>
      <c r="H2028" t="s">
        <v>8241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8284</v>
      </c>
      <c r="O2028">
        <f t="shared" si="155"/>
        <v>133</v>
      </c>
      <c r="P2028">
        <f t="shared" si="156"/>
        <v>73.5</v>
      </c>
      <c r="Q2028" s="10" t="s">
        <v>8307</v>
      </c>
      <c r="R2028" t="s">
        <v>8337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2027</v>
      </c>
      <c r="C2029" s="3" t="s">
        <v>6135</v>
      </c>
      <c r="D2029" s="6">
        <v>100000</v>
      </c>
      <c r="E2029" s="8">
        <v>120249</v>
      </c>
      <c r="F2029" t="s">
        <v>8215</v>
      </c>
      <c r="G2029" t="s">
        <v>8220</v>
      </c>
      <c r="H2029" t="s">
        <v>8241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8284</v>
      </c>
      <c r="O2029">
        <f t="shared" si="155"/>
        <v>120</v>
      </c>
      <c r="P2029">
        <f t="shared" si="156"/>
        <v>223.1</v>
      </c>
      <c r="Q2029" s="10" t="s">
        <v>8307</v>
      </c>
      <c r="R2029" t="s">
        <v>8337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2028</v>
      </c>
      <c r="C2030" s="3" t="s">
        <v>6136</v>
      </c>
      <c r="D2030" s="6">
        <v>3000</v>
      </c>
      <c r="E2030" s="8">
        <v>3785</v>
      </c>
      <c r="F2030" t="s">
        <v>8215</v>
      </c>
      <c r="G2030" t="s">
        <v>8220</v>
      </c>
      <c r="H2030" t="s">
        <v>8241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8284</v>
      </c>
      <c r="O2030">
        <f t="shared" si="155"/>
        <v>126</v>
      </c>
      <c r="P2030">
        <f t="shared" si="156"/>
        <v>47.91</v>
      </c>
      <c r="Q2030" s="10" t="s">
        <v>8307</v>
      </c>
      <c r="R2030" t="s">
        <v>8337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2029</v>
      </c>
      <c r="C2031" s="3" t="s">
        <v>6137</v>
      </c>
      <c r="D2031" s="6">
        <v>2500</v>
      </c>
      <c r="E2031" s="8">
        <v>9030</v>
      </c>
      <c r="F2031" t="s">
        <v>8215</v>
      </c>
      <c r="G2031" t="s">
        <v>8220</v>
      </c>
      <c r="H2031" t="s">
        <v>8241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8284</v>
      </c>
      <c r="O2031">
        <f t="shared" si="155"/>
        <v>361</v>
      </c>
      <c r="P2031">
        <f t="shared" si="156"/>
        <v>96.06</v>
      </c>
      <c r="Q2031" s="10" t="s">
        <v>8307</v>
      </c>
      <c r="R2031" t="s">
        <v>8337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2030</v>
      </c>
      <c r="C2032" s="3" t="s">
        <v>6138</v>
      </c>
      <c r="D2032" s="6">
        <v>32768</v>
      </c>
      <c r="E2032" s="8">
        <v>74134</v>
      </c>
      <c r="F2032" t="s">
        <v>8215</v>
      </c>
      <c r="G2032" t="s">
        <v>8221</v>
      </c>
      <c r="H2032" t="s">
        <v>8242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8284</v>
      </c>
      <c r="O2032">
        <f t="shared" si="155"/>
        <v>226</v>
      </c>
      <c r="P2032">
        <f t="shared" si="156"/>
        <v>118.61</v>
      </c>
      <c r="Q2032" s="10" t="s">
        <v>8307</v>
      </c>
      <c r="R2032" t="s">
        <v>8337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2031</v>
      </c>
      <c r="C2033" s="3" t="s">
        <v>6139</v>
      </c>
      <c r="D2033" s="6">
        <v>50000</v>
      </c>
      <c r="E2033" s="8">
        <v>60175</v>
      </c>
      <c r="F2033" t="s">
        <v>8215</v>
      </c>
      <c r="G2033" t="s">
        <v>8229</v>
      </c>
      <c r="H2033" t="s">
        <v>8244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8284</v>
      </c>
      <c r="O2033">
        <f t="shared" si="155"/>
        <v>120</v>
      </c>
      <c r="P2033">
        <f t="shared" si="156"/>
        <v>118.45</v>
      </c>
      <c r="Q2033" s="10" t="s">
        <v>8307</v>
      </c>
      <c r="R2033" t="s">
        <v>8337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2032</v>
      </c>
      <c r="C2034" s="3" t="s">
        <v>6140</v>
      </c>
      <c r="D2034" s="6">
        <v>25000</v>
      </c>
      <c r="E2034" s="8">
        <v>76047</v>
      </c>
      <c r="F2034" t="s">
        <v>8215</v>
      </c>
      <c r="G2034" t="s">
        <v>8220</v>
      </c>
      <c r="H2034" t="s">
        <v>8241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8284</v>
      </c>
      <c r="O2034">
        <f t="shared" si="155"/>
        <v>304</v>
      </c>
      <c r="P2034">
        <f t="shared" si="156"/>
        <v>143.21</v>
      </c>
      <c r="Q2034" s="10" t="s">
        <v>8307</v>
      </c>
      <c r="R2034" t="s">
        <v>8337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2033</v>
      </c>
      <c r="C2035" s="3" t="s">
        <v>6141</v>
      </c>
      <c r="D2035" s="6">
        <v>25000</v>
      </c>
      <c r="E2035" s="8">
        <v>44669</v>
      </c>
      <c r="F2035" t="s">
        <v>8215</v>
      </c>
      <c r="G2035" t="s">
        <v>8220</v>
      </c>
      <c r="H2035" t="s">
        <v>8241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8284</v>
      </c>
      <c r="O2035">
        <f t="shared" si="155"/>
        <v>179</v>
      </c>
      <c r="P2035">
        <f t="shared" si="156"/>
        <v>282.72000000000003</v>
      </c>
      <c r="Q2035" s="10" t="s">
        <v>8307</v>
      </c>
      <c r="R2035" t="s">
        <v>8337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2034</v>
      </c>
      <c r="C2036" s="3" t="s">
        <v>6142</v>
      </c>
      <c r="D2036" s="6">
        <v>78000</v>
      </c>
      <c r="E2036" s="8">
        <v>301719.59000000003</v>
      </c>
      <c r="F2036" t="s">
        <v>8215</v>
      </c>
      <c r="G2036" t="s">
        <v>8220</v>
      </c>
      <c r="H2036" t="s">
        <v>8241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8284</v>
      </c>
      <c r="O2036">
        <f t="shared" si="155"/>
        <v>387</v>
      </c>
      <c r="P2036">
        <f t="shared" si="156"/>
        <v>593.94000000000005</v>
      </c>
      <c r="Q2036" s="10" t="s">
        <v>8307</v>
      </c>
      <c r="R2036" t="s">
        <v>8337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2035</v>
      </c>
      <c r="C2037" s="3" t="s">
        <v>6143</v>
      </c>
      <c r="D2037" s="6">
        <v>80000</v>
      </c>
      <c r="E2037" s="8">
        <v>168829.14</v>
      </c>
      <c r="F2037" t="s">
        <v>8215</v>
      </c>
      <c r="G2037" t="s">
        <v>8220</v>
      </c>
      <c r="H2037" t="s">
        <v>8241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8284</v>
      </c>
      <c r="O2037">
        <f t="shared" si="155"/>
        <v>211</v>
      </c>
      <c r="P2037">
        <f t="shared" si="156"/>
        <v>262.16000000000003</v>
      </c>
      <c r="Q2037" s="10" t="s">
        <v>8307</v>
      </c>
      <c r="R2037" t="s">
        <v>8337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2036</v>
      </c>
      <c r="C2038" s="3" t="s">
        <v>6144</v>
      </c>
      <c r="D2038" s="6">
        <v>30000</v>
      </c>
      <c r="E2038" s="8">
        <v>39500.5</v>
      </c>
      <c r="F2038" t="s">
        <v>8215</v>
      </c>
      <c r="G2038" t="s">
        <v>8220</v>
      </c>
      <c r="H2038" t="s">
        <v>8241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8284</v>
      </c>
      <c r="O2038">
        <f t="shared" si="155"/>
        <v>132</v>
      </c>
      <c r="P2038">
        <f t="shared" si="156"/>
        <v>46.58</v>
      </c>
      <c r="Q2038" s="10" t="s">
        <v>8307</v>
      </c>
      <c r="R2038" t="s">
        <v>8337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2037</v>
      </c>
      <c r="C2039" s="3" t="s">
        <v>6145</v>
      </c>
      <c r="D2039" s="6">
        <v>10000</v>
      </c>
      <c r="E2039" s="8">
        <v>30047.64</v>
      </c>
      <c r="F2039" t="s">
        <v>8215</v>
      </c>
      <c r="G2039" t="s">
        <v>8220</v>
      </c>
      <c r="H2039" t="s">
        <v>8241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8284</v>
      </c>
      <c r="O2039">
        <f t="shared" si="155"/>
        <v>300</v>
      </c>
      <c r="P2039">
        <f t="shared" si="156"/>
        <v>70.040000000000006</v>
      </c>
      <c r="Q2039" s="10" t="s">
        <v>8307</v>
      </c>
      <c r="R2039" t="s">
        <v>8337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2038</v>
      </c>
      <c r="C2040" s="3" t="s">
        <v>6146</v>
      </c>
      <c r="D2040" s="6">
        <v>8000</v>
      </c>
      <c r="E2040" s="8">
        <v>33641</v>
      </c>
      <c r="F2040" t="s">
        <v>8215</v>
      </c>
      <c r="G2040" t="s">
        <v>8221</v>
      </c>
      <c r="H2040" t="s">
        <v>8242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8284</v>
      </c>
      <c r="O2040">
        <f t="shared" si="155"/>
        <v>421</v>
      </c>
      <c r="P2040">
        <f t="shared" si="156"/>
        <v>164.91</v>
      </c>
      <c r="Q2040" s="10" t="s">
        <v>8307</v>
      </c>
      <c r="R2040" t="s">
        <v>8337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2039</v>
      </c>
      <c r="C2041" s="3" t="s">
        <v>6147</v>
      </c>
      <c r="D2041" s="6">
        <v>125000</v>
      </c>
      <c r="E2041" s="8">
        <v>170271</v>
      </c>
      <c r="F2041" t="s">
        <v>8215</v>
      </c>
      <c r="G2041" t="s">
        <v>8220</v>
      </c>
      <c r="H2041" t="s">
        <v>8241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8284</v>
      </c>
      <c r="O2041">
        <f t="shared" si="155"/>
        <v>136</v>
      </c>
      <c r="P2041">
        <f t="shared" si="156"/>
        <v>449.26</v>
      </c>
      <c r="Q2041" s="10" t="s">
        <v>8307</v>
      </c>
      <c r="R2041" t="s">
        <v>8337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2040</v>
      </c>
      <c r="C2042" s="3" t="s">
        <v>6148</v>
      </c>
      <c r="D2042" s="6">
        <v>3000</v>
      </c>
      <c r="E2042" s="8">
        <v>7445.14</v>
      </c>
      <c r="F2042" t="s">
        <v>8215</v>
      </c>
      <c r="G2042" t="s">
        <v>8220</v>
      </c>
      <c r="H2042" t="s">
        <v>8241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8284</v>
      </c>
      <c r="O2042">
        <f t="shared" si="155"/>
        <v>248</v>
      </c>
      <c r="P2042">
        <f t="shared" si="156"/>
        <v>27.47</v>
      </c>
      <c r="Q2042" s="10" t="s">
        <v>8307</v>
      </c>
      <c r="R2042" t="s">
        <v>8337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2041</v>
      </c>
      <c r="C2043" s="3" t="s">
        <v>6149</v>
      </c>
      <c r="D2043" s="6">
        <v>9500</v>
      </c>
      <c r="E2043" s="8">
        <v>17277</v>
      </c>
      <c r="F2043" t="s">
        <v>8215</v>
      </c>
      <c r="G2043" t="s">
        <v>8220</v>
      </c>
      <c r="H2043" t="s">
        <v>8241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8284</v>
      </c>
      <c r="O2043">
        <f t="shared" si="155"/>
        <v>182</v>
      </c>
      <c r="P2043">
        <f t="shared" si="156"/>
        <v>143.97999999999999</v>
      </c>
      <c r="Q2043" s="10" t="s">
        <v>8307</v>
      </c>
      <c r="R2043" t="s">
        <v>8337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2042</v>
      </c>
      <c r="C2044" s="3" t="s">
        <v>6150</v>
      </c>
      <c r="D2044" s="6">
        <v>10000</v>
      </c>
      <c r="E2044" s="8">
        <v>12353</v>
      </c>
      <c r="F2044" t="s">
        <v>8215</v>
      </c>
      <c r="G2044" t="s">
        <v>8220</v>
      </c>
      <c r="H2044" t="s">
        <v>8241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8284</v>
      </c>
      <c r="O2044">
        <f t="shared" si="155"/>
        <v>124</v>
      </c>
      <c r="P2044">
        <f t="shared" si="156"/>
        <v>88.24</v>
      </c>
      <c r="Q2044" s="10" t="s">
        <v>8307</v>
      </c>
      <c r="R2044" t="s">
        <v>8337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2043</v>
      </c>
      <c r="C2045" s="3" t="s">
        <v>6151</v>
      </c>
      <c r="D2045" s="6">
        <v>1385</v>
      </c>
      <c r="E2045" s="8">
        <v>7011</v>
      </c>
      <c r="F2045" t="s">
        <v>8215</v>
      </c>
      <c r="G2045" t="s">
        <v>8220</v>
      </c>
      <c r="H2045" t="s">
        <v>8241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8284</v>
      </c>
      <c r="O2045">
        <f t="shared" si="155"/>
        <v>506</v>
      </c>
      <c r="P2045">
        <f t="shared" si="156"/>
        <v>36.33</v>
      </c>
      <c r="Q2045" s="10" t="s">
        <v>8307</v>
      </c>
      <c r="R2045" t="s">
        <v>8337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2044</v>
      </c>
      <c r="C2046" s="3" t="s">
        <v>6152</v>
      </c>
      <c r="D2046" s="6">
        <v>15000</v>
      </c>
      <c r="E2046" s="8">
        <v>16232</v>
      </c>
      <c r="F2046" t="s">
        <v>8215</v>
      </c>
      <c r="G2046" t="s">
        <v>8220</v>
      </c>
      <c r="H2046" t="s">
        <v>8241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8284</v>
      </c>
      <c r="O2046">
        <f t="shared" si="155"/>
        <v>108</v>
      </c>
      <c r="P2046">
        <f t="shared" si="156"/>
        <v>90.18</v>
      </c>
      <c r="Q2046" s="10" t="s">
        <v>8307</v>
      </c>
      <c r="R2046" t="s">
        <v>8337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2045</v>
      </c>
      <c r="C2047" s="3" t="s">
        <v>6153</v>
      </c>
      <c r="D2047" s="6">
        <v>4900</v>
      </c>
      <c r="E2047" s="8">
        <v>40140.01</v>
      </c>
      <c r="F2047" t="s">
        <v>8215</v>
      </c>
      <c r="G2047" t="s">
        <v>8220</v>
      </c>
      <c r="H2047" t="s">
        <v>8241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8284</v>
      </c>
      <c r="O2047">
        <f t="shared" si="155"/>
        <v>819</v>
      </c>
      <c r="P2047">
        <f t="shared" si="156"/>
        <v>152.62</v>
      </c>
      <c r="Q2047" s="10" t="s">
        <v>8307</v>
      </c>
      <c r="R2047" t="s">
        <v>8337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2046</v>
      </c>
      <c r="C2048" s="3" t="s">
        <v>6154</v>
      </c>
      <c r="D2048" s="6">
        <v>10000</v>
      </c>
      <c r="E2048" s="8">
        <v>12110</v>
      </c>
      <c r="F2048" t="s">
        <v>8215</v>
      </c>
      <c r="G2048" t="s">
        <v>8220</v>
      </c>
      <c r="H2048" t="s">
        <v>8241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8284</v>
      </c>
      <c r="O2048">
        <f t="shared" si="155"/>
        <v>121</v>
      </c>
      <c r="P2048">
        <f t="shared" si="156"/>
        <v>55.81</v>
      </c>
      <c r="Q2048" s="10" t="s">
        <v>8307</v>
      </c>
      <c r="R2048" t="s">
        <v>8337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2047</v>
      </c>
      <c r="C2049" s="3" t="s">
        <v>6155</v>
      </c>
      <c r="D2049" s="6">
        <v>98000</v>
      </c>
      <c r="E2049" s="8">
        <v>100939</v>
      </c>
      <c r="F2049" t="s">
        <v>8215</v>
      </c>
      <c r="G2049" t="s">
        <v>8222</v>
      </c>
      <c r="H2049" t="s">
        <v>8243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8284</v>
      </c>
      <c r="O2049">
        <f t="shared" si="155"/>
        <v>103</v>
      </c>
      <c r="P2049">
        <f t="shared" si="156"/>
        <v>227.85</v>
      </c>
      <c r="Q2049" s="10" t="s">
        <v>8307</v>
      </c>
      <c r="R2049" t="s">
        <v>8337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2048</v>
      </c>
      <c r="C2050" s="3" t="s">
        <v>6156</v>
      </c>
      <c r="D2050" s="6">
        <v>85000</v>
      </c>
      <c r="E2050" s="8">
        <v>126082.45</v>
      </c>
      <c r="F2050" t="s">
        <v>8215</v>
      </c>
      <c r="G2050" t="s">
        <v>8220</v>
      </c>
      <c r="H2050" t="s">
        <v>8241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8284</v>
      </c>
      <c r="O2050">
        <f t="shared" ref="O2050:O2113" si="160">ROUND(E2050/D2050*100,0)</f>
        <v>148</v>
      </c>
      <c r="P2050">
        <f t="shared" si="156"/>
        <v>91.83</v>
      </c>
      <c r="Q2050" s="10" t="s">
        <v>8307</v>
      </c>
      <c r="R2050" t="s">
        <v>8337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2049</v>
      </c>
      <c r="C2051" s="3" t="s">
        <v>6157</v>
      </c>
      <c r="D2051" s="6">
        <v>50000</v>
      </c>
      <c r="E2051" s="8">
        <v>60095.35</v>
      </c>
      <c r="F2051" t="s">
        <v>8215</v>
      </c>
      <c r="G2051" t="s">
        <v>8221</v>
      </c>
      <c r="H2051" t="s">
        <v>8242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8284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8307</v>
      </c>
      <c r="R2051" t="s">
        <v>8337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2050</v>
      </c>
      <c r="C2052" s="3" t="s">
        <v>6158</v>
      </c>
      <c r="D2052" s="6">
        <v>10000</v>
      </c>
      <c r="E2052" s="8">
        <v>47327</v>
      </c>
      <c r="F2052" t="s">
        <v>8215</v>
      </c>
      <c r="G2052" t="s">
        <v>8220</v>
      </c>
      <c r="H2052" t="s">
        <v>8241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8284</v>
      </c>
      <c r="O2052">
        <f t="shared" si="160"/>
        <v>473</v>
      </c>
      <c r="P2052">
        <f t="shared" si="161"/>
        <v>278.39</v>
      </c>
      <c r="Q2052" s="10" t="s">
        <v>8307</v>
      </c>
      <c r="R2052" t="s">
        <v>8337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2051</v>
      </c>
      <c r="C2053" s="3" t="s">
        <v>6159</v>
      </c>
      <c r="D2053" s="6">
        <v>8000</v>
      </c>
      <c r="E2053" s="8">
        <v>10429</v>
      </c>
      <c r="F2053" t="s">
        <v>8215</v>
      </c>
      <c r="G2053" t="s">
        <v>8220</v>
      </c>
      <c r="H2053" t="s">
        <v>8241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8284</v>
      </c>
      <c r="O2053">
        <f t="shared" si="160"/>
        <v>130</v>
      </c>
      <c r="P2053">
        <f t="shared" si="161"/>
        <v>43.1</v>
      </c>
      <c r="Q2053" s="10" t="s">
        <v>8307</v>
      </c>
      <c r="R2053" t="s">
        <v>8337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2052</v>
      </c>
      <c r="C2054" s="3" t="s">
        <v>6160</v>
      </c>
      <c r="D2054" s="6">
        <v>50000</v>
      </c>
      <c r="E2054" s="8">
        <v>176524</v>
      </c>
      <c r="F2054" t="s">
        <v>8215</v>
      </c>
      <c r="G2054" t="s">
        <v>8220</v>
      </c>
      <c r="H2054" t="s">
        <v>8241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8284</v>
      </c>
      <c r="O2054">
        <f t="shared" si="160"/>
        <v>353</v>
      </c>
      <c r="P2054">
        <f t="shared" si="161"/>
        <v>326.29000000000002</v>
      </c>
      <c r="Q2054" s="10" t="s">
        <v>8307</v>
      </c>
      <c r="R2054" t="s">
        <v>8337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2053</v>
      </c>
      <c r="C2055" s="3" t="s">
        <v>6161</v>
      </c>
      <c r="D2055" s="6">
        <v>5000</v>
      </c>
      <c r="E2055" s="8">
        <v>5051</v>
      </c>
      <c r="F2055" t="s">
        <v>8215</v>
      </c>
      <c r="G2055" t="s">
        <v>8220</v>
      </c>
      <c r="H2055" t="s">
        <v>8241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8284</v>
      </c>
      <c r="O2055">
        <f t="shared" si="160"/>
        <v>101</v>
      </c>
      <c r="P2055">
        <f t="shared" si="161"/>
        <v>41.74</v>
      </c>
      <c r="Q2055" s="10" t="s">
        <v>8307</v>
      </c>
      <c r="R2055" t="s">
        <v>8337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2054</v>
      </c>
      <c r="C2056" s="3" t="s">
        <v>6162</v>
      </c>
      <c r="D2056" s="6">
        <v>35000</v>
      </c>
      <c r="E2056" s="8">
        <v>39757</v>
      </c>
      <c r="F2056" t="s">
        <v>8215</v>
      </c>
      <c r="G2056" t="s">
        <v>8221</v>
      </c>
      <c r="H2056" t="s">
        <v>8242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8284</v>
      </c>
      <c r="O2056">
        <f t="shared" si="160"/>
        <v>114</v>
      </c>
      <c r="P2056">
        <f t="shared" si="161"/>
        <v>64.02</v>
      </c>
      <c r="Q2056" s="10" t="s">
        <v>8307</v>
      </c>
      <c r="R2056" t="s">
        <v>8337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2055</v>
      </c>
      <c r="C2057" s="3" t="s">
        <v>6163</v>
      </c>
      <c r="D2057" s="6">
        <v>6000</v>
      </c>
      <c r="E2057" s="8">
        <v>10045</v>
      </c>
      <c r="F2057" t="s">
        <v>8215</v>
      </c>
      <c r="G2057" t="s">
        <v>8220</v>
      </c>
      <c r="H2057" t="s">
        <v>8241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8284</v>
      </c>
      <c r="O2057">
        <f t="shared" si="160"/>
        <v>167</v>
      </c>
      <c r="P2057">
        <f t="shared" si="161"/>
        <v>99.46</v>
      </c>
      <c r="Q2057" s="10" t="s">
        <v>8307</v>
      </c>
      <c r="R2057" t="s">
        <v>8337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2056</v>
      </c>
      <c r="C2058" s="3" t="s">
        <v>6164</v>
      </c>
      <c r="D2058" s="6">
        <v>50000</v>
      </c>
      <c r="E2058" s="8">
        <v>76726</v>
      </c>
      <c r="F2058" t="s">
        <v>8215</v>
      </c>
      <c r="G2058" t="s">
        <v>8220</v>
      </c>
      <c r="H2058" t="s">
        <v>8241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8284</v>
      </c>
      <c r="O2058">
        <f t="shared" si="160"/>
        <v>153</v>
      </c>
      <c r="P2058">
        <f t="shared" si="161"/>
        <v>138.49</v>
      </c>
      <c r="Q2058" s="10" t="s">
        <v>8307</v>
      </c>
      <c r="R2058" t="s">
        <v>8337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2057</v>
      </c>
      <c r="C2059" s="3" t="s">
        <v>6165</v>
      </c>
      <c r="D2059" s="6">
        <v>15000</v>
      </c>
      <c r="E2059" s="8">
        <v>30334.83</v>
      </c>
      <c r="F2059" t="s">
        <v>8215</v>
      </c>
      <c r="G2059" t="s">
        <v>8221</v>
      </c>
      <c r="H2059" t="s">
        <v>8242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8284</v>
      </c>
      <c r="O2059">
        <f t="shared" si="160"/>
        <v>202</v>
      </c>
      <c r="P2059">
        <f t="shared" si="161"/>
        <v>45.55</v>
      </c>
      <c r="Q2059" s="10" t="s">
        <v>8307</v>
      </c>
      <c r="R2059" t="s">
        <v>8337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2058</v>
      </c>
      <c r="C2060" s="3" t="s">
        <v>6166</v>
      </c>
      <c r="D2060" s="6">
        <v>2560</v>
      </c>
      <c r="E2060" s="8">
        <v>4308</v>
      </c>
      <c r="F2060" t="s">
        <v>8215</v>
      </c>
      <c r="G2060" t="s">
        <v>8221</v>
      </c>
      <c r="H2060" t="s">
        <v>8242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8284</v>
      </c>
      <c r="O2060">
        <f t="shared" si="160"/>
        <v>168</v>
      </c>
      <c r="P2060">
        <f t="shared" si="161"/>
        <v>10.51</v>
      </c>
      <c r="Q2060" s="10" t="s">
        <v>8307</v>
      </c>
      <c r="R2060" t="s">
        <v>8337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2059</v>
      </c>
      <c r="C2061" s="3" t="s">
        <v>6167</v>
      </c>
      <c r="D2061" s="6">
        <v>30000</v>
      </c>
      <c r="E2061" s="8">
        <v>43037</v>
      </c>
      <c r="F2061" t="s">
        <v>8215</v>
      </c>
      <c r="G2061" t="s">
        <v>8220</v>
      </c>
      <c r="H2061" t="s">
        <v>8241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8284</v>
      </c>
      <c r="O2061">
        <f t="shared" si="160"/>
        <v>143</v>
      </c>
      <c r="P2061">
        <f t="shared" si="161"/>
        <v>114.77</v>
      </c>
      <c r="Q2061" s="10" t="s">
        <v>8307</v>
      </c>
      <c r="R2061" t="s">
        <v>8337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2060</v>
      </c>
      <c r="C2062" s="3" t="s">
        <v>6168</v>
      </c>
      <c r="D2062" s="6">
        <v>25000</v>
      </c>
      <c r="E2062" s="8">
        <v>49100</v>
      </c>
      <c r="F2062" t="s">
        <v>8215</v>
      </c>
      <c r="G2062" t="s">
        <v>8220</v>
      </c>
      <c r="H2062" t="s">
        <v>8241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8284</v>
      </c>
      <c r="O2062">
        <f t="shared" si="160"/>
        <v>196</v>
      </c>
      <c r="P2062">
        <f t="shared" si="161"/>
        <v>36</v>
      </c>
      <c r="Q2062" s="10" t="s">
        <v>8307</v>
      </c>
      <c r="R2062" t="s">
        <v>8337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2061</v>
      </c>
      <c r="C2063" s="3" t="s">
        <v>6169</v>
      </c>
      <c r="D2063" s="6">
        <v>5000</v>
      </c>
      <c r="E2063" s="8">
        <v>5396</v>
      </c>
      <c r="F2063" t="s">
        <v>8215</v>
      </c>
      <c r="G2063" t="s">
        <v>8220</v>
      </c>
      <c r="H2063" t="s">
        <v>8241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8284</v>
      </c>
      <c r="O2063">
        <f t="shared" si="160"/>
        <v>108</v>
      </c>
      <c r="P2063">
        <f t="shared" si="161"/>
        <v>154.16999999999999</v>
      </c>
      <c r="Q2063" s="10" t="s">
        <v>8307</v>
      </c>
      <c r="R2063" t="s">
        <v>8337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2062</v>
      </c>
      <c r="C2064" s="3" t="s">
        <v>6170</v>
      </c>
      <c r="D2064" s="6">
        <v>100000</v>
      </c>
      <c r="E2064" s="8">
        <v>114977</v>
      </c>
      <c r="F2064" t="s">
        <v>8215</v>
      </c>
      <c r="G2064" t="s">
        <v>8228</v>
      </c>
      <c r="H2064" t="s">
        <v>8248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8284</v>
      </c>
      <c r="O2064">
        <f t="shared" si="160"/>
        <v>115</v>
      </c>
      <c r="P2064">
        <f t="shared" si="161"/>
        <v>566.39</v>
      </c>
      <c r="Q2064" s="10" t="s">
        <v>8307</v>
      </c>
      <c r="R2064" t="s">
        <v>8337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2063</v>
      </c>
      <c r="C2065" s="3" t="s">
        <v>6171</v>
      </c>
      <c r="D2065" s="6">
        <v>4000</v>
      </c>
      <c r="E2065" s="8">
        <v>5922</v>
      </c>
      <c r="F2065" t="s">
        <v>8215</v>
      </c>
      <c r="G2065" t="s">
        <v>8232</v>
      </c>
      <c r="H2065" t="s">
        <v>8244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8284</v>
      </c>
      <c r="O2065">
        <f t="shared" si="160"/>
        <v>148</v>
      </c>
      <c r="P2065">
        <f t="shared" si="161"/>
        <v>120.86</v>
      </c>
      <c r="Q2065" s="10" t="s">
        <v>8307</v>
      </c>
      <c r="R2065" t="s">
        <v>8337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2064</v>
      </c>
      <c r="C2066" s="3" t="s">
        <v>6172</v>
      </c>
      <c r="D2066" s="6">
        <v>261962</v>
      </c>
      <c r="E2066" s="8">
        <v>500784.27</v>
      </c>
      <c r="F2066" t="s">
        <v>8215</v>
      </c>
      <c r="G2066" t="s">
        <v>8220</v>
      </c>
      <c r="H2066" t="s">
        <v>8241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8284</v>
      </c>
      <c r="O2066">
        <f t="shared" si="160"/>
        <v>191</v>
      </c>
      <c r="P2066">
        <f t="shared" si="161"/>
        <v>86.16</v>
      </c>
      <c r="Q2066" s="10" t="s">
        <v>8307</v>
      </c>
      <c r="R2066" t="s">
        <v>8337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2065</v>
      </c>
      <c r="C2067" s="3" t="s">
        <v>6173</v>
      </c>
      <c r="D2067" s="6">
        <v>40000</v>
      </c>
      <c r="E2067" s="8">
        <v>79686.05</v>
      </c>
      <c r="F2067" t="s">
        <v>8215</v>
      </c>
      <c r="G2067" t="s">
        <v>8221</v>
      </c>
      <c r="H2067" t="s">
        <v>8242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8284</v>
      </c>
      <c r="O2067">
        <f t="shared" si="160"/>
        <v>199</v>
      </c>
      <c r="P2067">
        <f t="shared" si="161"/>
        <v>51.21</v>
      </c>
      <c r="Q2067" s="10" t="s">
        <v>8307</v>
      </c>
      <c r="R2067" t="s">
        <v>8337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2066</v>
      </c>
      <c r="C2068" s="3" t="s">
        <v>6174</v>
      </c>
      <c r="D2068" s="6">
        <v>2000</v>
      </c>
      <c r="E2068" s="8">
        <v>4372</v>
      </c>
      <c r="F2068" t="s">
        <v>8215</v>
      </c>
      <c r="G2068" t="s">
        <v>8220</v>
      </c>
      <c r="H2068" t="s">
        <v>8241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8284</v>
      </c>
      <c r="O2068">
        <f t="shared" si="160"/>
        <v>219</v>
      </c>
      <c r="P2068">
        <f t="shared" si="161"/>
        <v>67.260000000000005</v>
      </c>
      <c r="Q2068" s="10" t="s">
        <v>8307</v>
      </c>
      <c r="R2068" t="s">
        <v>8337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2067</v>
      </c>
      <c r="C2069" s="3" t="s">
        <v>6175</v>
      </c>
      <c r="D2069" s="6">
        <v>495</v>
      </c>
      <c r="E2069" s="8">
        <v>628</v>
      </c>
      <c r="F2069" t="s">
        <v>8215</v>
      </c>
      <c r="G2069" t="s">
        <v>8221</v>
      </c>
      <c r="H2069" t="s">
        <v>8242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8284</v>
      </c>
      <c r="O2069">
        <f t="shared" si="160"/>
        <v>127</v>
      </c>
      <c r="P2069">
        <f t="shared" si="161"/>
        <v>62.8</v>
      </c>
      <c r="Q2069" s="10" t="s">
        <v>8307</v>
      </c>
      <c r="R2069" t="s">
        <v>8337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2068</v>
      </c>
      <c r="C2070" s="3" t="s">
        <v>6176</v>
      </c>
      <c r="D2070" s="6">
        <v>25000</v>
      </c>
      <c r="E2070" s="8">
        <v>26305.97</v>
      </c>
      <c r="F2070" t="s">
        <v>8215</v>
      </c>
      <c r="G2070" t="s">
        <v>8220</v>
      </c>
      <c r="H2070" t="s">
        <v>8241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8284</v>
      </c>
      <c r="O2070">
        <f t="shared" si="160"/>
        <v>105</v>
      </c>
      <c r="P2070">
        <f t="shared" si="161"/>
        <v>346.13</v>
      </c>
      <c r="Q2070" s="10" t="s">
        <v>8307</v>
      </c>
      <c r="R2070" t="s">
        <v>8337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2069</v>
      </c>
      <c r="C2071" s="3" t="s">
        <v>6177</v>
      </c>
      <c r="D2071" s="6">
        <v>50000</v>
      </c>
      <c r="E2071" s="8">
        <v>64203.33</v>
      </c>
      <c r="F2071" t="s">
        <v>8215</v>
      </c>
      <c r="G2071" t="s">
        <v>8220</v>
      </c>
      <c r="H2071" t="s">
        <v>8241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8284</v>
      </c>
      <c r="O2071">
        <f t="shared" si="160"/>
        <v>128</v>
      </c>
      <c r="P2071">
        <f t="shared" si="161"/>
        <v>244.12</v>
      </c>
      <c r="Q2071" s="10" t="s">
        <v>8307</v>
      </c>
      <c r="R2071" t="s">
        <v>8337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2070</v>
      </c>
      <c r="C2072" s="3" t="s">
        <v>6178</v>
      </c>
      <c r="D2072" s="6">
        <v>125000</v>
      </c>
      <c r="E2072" s="8">
        <v>396659</v>
      </c>
      <c r="F2072" t="s">
        <v>8215</v>
      </c>
      <c r="G2072" t="s">
        <v>8232</v>
      </c>
      <c r="H2072" t="s">
        <v>8244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8284</v>
      </c>
      <c r="O2072">
        <f t="shared" si="160"/>
        <v>317</v>
      </c>
      <c r="P2072">
        <f t="shared" si="161"/>
        <v>259.25</v>
      </c>
      <c r="Q2072" s="10" t="s">
        <v>8307</v>
      </c>
      <c r="R2072" t="s">
        <v>8337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2071</v>
      </c>
      <c r="C2073" s="3" t="s">
        <v>6179</v>
      </c>
      <c r="D2073" s="6">
        <v>20000</v>
      </c>
      <c r="E2073" s="8">
        <v>56146</v>
      </c>
      <c r="F2073" t="s">
        <v>8215</v>
      </c>
      <c r="G2073" t="s">
        <v>8220</v>
      </c>
      <c r="H2073" t="s">
        <v>8241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8284</v>
      </c>
      <c r="O2073">
        <f t="shared" si="160"/>
        <v>281</v>
      </c>
      <c r="P2073">
        <f t="shared" si="161"/>
        <v>201.96</v>
      </c>
      <c r="Q2073" s="10" t="s">
        <v>8307</v>
      </c>
      <c r="R2073" t="s">
        <v>8337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2072</v>
      </c>
      <c r="C2074" s="3" t="s">
        <v>6180</v>
      </c>
      <c r="D2074" s="6">
        <v>71500</v>
      </c>
      <c r="E2074" s="8">
        <v>79173</v>
      </c>
      <c r="F2074" t="s">
        <v>8215</v>
      </c>
      <c r="G2074" t="s">
        <v>8220</v>
      </c>
      <c r="H2074" t="s">
        <v>8241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8284</v>
      </c>
      <c r="O2074">
        <f t="shared" si="160"/>
        <v>111</v>
      </c>
      <c r="P2074">
        <f t="shared" si="161"/>
        <v>226.21</v>
      </c>
      <c r="Q2074" s="10" t="s">
        <v>8307</v>
      </c>
      <c r="R2074" t="s">
        <v>8337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2073</v>
      </c>
      <c r="C2075" s="3" t="s">
        <v>6181</v>
      </c>
      <c r="D2075" s="6">
        <v>100000</v>
      </c>
      <c r="E2075" s="8">
        <v>152604.29999999999</v>
      </c>
      <c r="F2075" t="s">
        <v>8215</v>
      </c>
      <c r="G2075" t="s">
        <v>8220</v>
      </c>
      <c r="H2075" t="s">
        <v>8241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8284</v>
      </c>
      <c r="O2075">
        <f t="shared" si="160"/>
        <v>153</v>
      </c>
      <c r="P2075">
        <f t="shared" si="161"/>
        <v>324.69</v>
      </c>
      <c r="Q2075" s="10" t="s">
        <v>8307</v>
      </c>
      <c r="R2075" t="s">
        <v>8337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2074</v>
      </c>
      <c r="C2076" s="3" t="s">
        <v>6182</v>
      </c>
      <c r="D2076" s="6">
        <v>600</v>
      </c>
      <c r="E2076" s="8">
        <v>615</v>
      </c>
      <c r="F2076" t="s">
        <v>8215</v>
      </c>
      <c r="G2076" t="s">
        <v>8220</v>
      </c>
      <c r="H2076" t="s">
        <v>8241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8284</v>
      </c>
      <c r="O2076">
        <f t="shared" si="160"/>
        <v>103</v>
      </c>
      <c r="P2076">
        <f t="shared" si="161"/>
        <v>205</v>
      </c>
      <c r="Q2076" s="10" t="s">
        <v>8307</v>
      </c>
      <c r="R2076" t="s">
        <v>8337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2075</v>
      </c>
      <c r="C2077" s="3" t="s">
        <v>6183</v>
      </c>
      <c r="D2077" s="6">
        <v>9999</v>
      </c>
      <c r="E2077" s="8">
        <v>167820.6</v>
      </c>
      <c r="F2077" t="s">
        <v>8215</v>
      </c>
      <c r="G2077" t="s">
        <v>8220</v>
      </c>
      <c r="H2077" t="s">
        <v>8241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8284</v>
      </c>
      <c r="O2077">
        <f t="shared" si="160"/>
        <v>1678</v>
      </c>
      <c r="P2077">
        <f t="shared" si="161"/>
        <v>20.47</v>
      </c>
      <c r="Q2077" s="10" t="s">
        <v>8307</v>
      </c>
      <c r="R2077" t="s">
        <v>8337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2076</v>
      </c>
      <c r="C2078" s="3" t="s">
        <v>6184</v>
      </c>
      <c r="D2078" s="6">
        <v>179000</v>
      </c>
      <c r="E2078" s="8">
        <v>972594.99</v>
      </c>
      <c r="F2078" t="s">
        <v>8215</v>
      </c>
      <c r="G2078" t="s">
        <v>8221</v>
      </c>
      <c r="H2078" t="s">
        <v>8242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8284</v>
      </c>
      <c r="O2078">
        <f t="shared" si="160"/>
        <v>543</v>
      </c>
      <c r="P2078">
        <f t="shared" si="161"/>
        <v>116.35</v>
      </c>
      <c r="Q2078" s="10" t="s">
        <v>8307</v>
      </c>
      <c r="R2078" t="s">
        <v>8337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2077</v>
      </c>
      <c r="C2079" s="3" t="s">
        <v>6185</v>
      </c>
      <c r="D2079" s="6">
        <v>50000</v>
      </c>
      <c r="E2079" s="8">
        <v>57754</v>
      </c>
      <c r="F2079" t="s">
        <v>8215</v>
      </c>
      <c r="G2079" t="s">
        <v>8220</v>
      </c>
      <c r="H2079" t="s">
        <v>8241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8284</v>
      </c>
      <c r="O2079">
        <f t="shared" si="160"/>
        <v>116</v>
      </c>
      <c r="P2079">
        <f t="shared" si="161"/>
        <v>307.2</v>
      </c>
      <c r="Q2079" s="10" t="s">
        <v>8307</v>
      </c>
      <c r="R2079" t="s">
        <v>8337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2078</v>
      </c>
      <c r="C2080" s="3" t="s">
        <v>6186</v>
      </c>
      <c r="D2080" s="6">
        <v>20000</v>
      </c>
      <c r="E2080" s="8">
        <v>26241</v>
      </c>
      <c r="F2080" t="s">
        <v>8215</v>
      </c>
      <c r="G2080" t="s">
        <v>8223</v>
      </c>
      <c r="H2080" t="s">
        <v>8244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8284</v>
      </c>
      <c r="O2080">
        <f t="shared" si="160"/>
        <v>131</v>
      </c>
      <c r="P2080">
        <f t="shared" si="161"/>
        <v>546.69000000000005</v>
      </c>
      <c r="Q2080" s="10" t="s">
        <v>8307</v>
      </c>
      <c r="R2080" t="s">
        <v>8337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2079</v>
      </c>
      <c r="C2081" s="3" t="s">
        <v>6187</v>
      </c>
      <c r="D2081" s="6">
        <v>10000</v>
      </c>
      <c r="E2081" s="8">
        <v>28817</v>
      </c>
      <c r="F2081" t="s">
        <v>8215</v>
      </c>
      <c r="G2081" t="s">
        <v>8221</v>
      </c>
      <c r="H2081" t="s">
        <v>8242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8284</v>
      </c>
      <c r="O2081">
        <f t="shared" si="160"/>
        <v>288</v>
      </c>
      <c r="P2081">
        <f t="shared" si="161"/>
        <v>47.47</v>
      </c>
      <c r="Q2081" s="10" t="s">
        <v>8307</v>
      </c>
      <c r="R2081" t="s">
        <v>8337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2080</v>
      </c>
      <c r="C2082" s="3" t="s">
        <v>6188</v>
      </c>
      <c r="D2082" s="6">
        <v>1000</v>
      </c>
      <c r="E2082" s="8">
        <v>5078</v>
      </c>
      <c r="F2082" t="s">
        <v>8215</v>
      </c>
      <c r="G2082" t="s">
        <v>8220</v>
      </c>
      <c r="H2082" t="s">
        <v>8241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8284</v>
      </c>
      <c r="O2082">
        <f t="shared" si="160"/>
        <v>508</v>
      </c>
      <c r="P2082">
        <f t="shared" si="161"/>
        <v>101.56</v>
      </c>
      <c r="Q2082" s="10" t="s">
        <v>8307</v>
      </c>
      <c r="R2082" t="s">
        <v>8337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2081</v>
      </c>
      <c r="C2083" s="3" t="s">
        <v>6189</v>
      </c>
      <c r="D2083" s="6">
        <v>3500</v>
      </c>
      <c r="E2083" s="8">
        <v>4010</v>
      </c>
      <c r="F2083" t="s">
        <v>8215</v>
      </c>
      <c r="G2083" t="s">
        <v>8220</v>
      </c>
      <c r="H2083" t="s">
        <v>8241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8268</v>
      </c>
      <c r="O2083">
        <f t="shared" si="160"/>
        <v>115</v>
      </c>
      <c r="P2083">
        <f t="shared" si="161"/>
        <v>72.91</v>
      </c>
      <c r="Q2083" s="10" t="s">
        <v>8313</v>
      </c>
      <c r="R2083" t="s">
        <v>8317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2082</v>
      </c>
      <c r="C2084" s="3" t="s">
        <v>6190</v>
      </c>
      <c r="D2084" s="6">
        <v>1500</v>
      </c>
      <c r="E2084" s="8">
        <v>1661</v>
      </c>
      <c r="F2084" t="s">
        <v>8215</v>
      </c>
      <c r="G2084" t="s">
        <v>8220</v>
      </c>
      <c r="H2084" t="s">
        <v>8241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8268</v>
      </c>
      <c r="O2084">
        <f t="shared" si="160"/>
        <v>111</v>
      </c>
      <c r="P2084">
        <f t="shared" si="161"/>
        <v>43.71</v>
      </c>
      <c r="Q2084" s="10" t="s">
        <v>8313</v>
      </c>
      <c r="R2084" t="s">
        <v>8317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2083</v>
      </c>
      <c r="C2085" s="3" t="s">
        <v>6191</v>
      </c>
      <c r="D2085" s="6">
        <v>750</v>
      </c>
      <c r="E2085" s="8">
        <v>850</v>
      </c>
      <c r="F2085" t="s">
        <v>8215</v>
      </c>
      <c r="G2085" t="s">
        <v>8220</v>
      </c>
      <c r="H2085" t="s">
        <v>8241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8268</v>
      </c>
      <c r="O2085">
        <f t="shared" si="160"/>
        <v>113</v>
      </c>
      <c r="P2085">
        <f t="shared" si="161"/>
        <v>34</v>
      </c>
      <c r="Q2085" s="10" t="s">
        <v>8313</v>
      </c>
      <c r="R2085" t="s">
        <v>8317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2084</v>
      </c>
      <c r="C2086" s="3" t="s">
        <v>6192</v>
      </c>
      <c r="D2086" s="6">
        <v>3000</v>
      </c>
      <c r="E2086" s="8">
        <v>3250</v>
      </c>
      <c r="F2086" t="s">
        <v>8215</v>
      </c>
      <c r="G2086" t="s">
        <v>8220</v>
      </c>
      <c r="H2086" t="s">
        <v>8241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8268</v>
      </c>
      <c r="O2086">
        <f t="shared" si="160"/>
        <v>108</v>
      </c>
      <c r="P2086">
        <f t="shared" si="161"/>
        <v>70.650000000000006</v>
      </c>
      <c r="Q2086" s="10" t="s">
        <v>8313</v>
      </c>
      <c r="R2086" t="s">
        <v>8317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2085</v>
      </c>
      <c r="C2087" s="3" t="s">
        <v>6193</v>
      </c>
      <c r="D2087" s="6">
        <v>6000</v>
      </c>
      <c r="E2087" s="8">
        <v>7412</v>
      </c>
      <c r="F2087" t="s">
        <v>8215</v>
      </c>
      <c r="G2087" t="s">
        <v>8220</v>
      </c>
      <c r="H2087" t="s">
        <v>8241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8268</v>
      </c>
      <c r="O2087">
        <f t="shared" si="160"/>
        <v>124</v>
      </c>
      <c r="P2087">
        <f t="shared" si="161"/>
        <v>89.3</v>
      </c>
      <c r="Q2087" s="10" t="s">
        <v>8313</v>
      </c>
      <c r="R2087" t="s">
        <v>8317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2086</v>
      </c>
      <c r="C2088" s="3" t="s">
        <v>6194</v>
      </c>
      <c r="D2088" s="6">
        <v>4000</v>
      </c>
      <c r="E2088" s="8">
        <v>4028</v>
      </c>
      <c r="F2088" t="s">
        <v>8215</v>
      </c>
      <c r="G2088" t="s">
        <v>8220</v>
      </c>
      <c r="H2088" t="s">
        <v>8241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8268</v>
      </c>
      <c r="O2088">
        <f t="shared" si="160"/>
        <v>101</v>
      </c>
      <c r="P2088">
        <f t="shared" si="161"/>
        <v>115.09</v>
      </c>
      <c r="Q2088" s="10" t="s">
        <v>8313</v>
      </c>
      <c r="R2088" t="s">
        <v>8317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2087</v>
      </c>
      <c r="C2089" s="3" t="s">
        <v>6195</v>
      </c>
      <c r="D2089" s="6">
        <v>1500</v>
      </c>
      <c r="E2089" s="8">
        <v>1553</v>
      </c>
      <c r="F2089" t="s">
        <v>8215</v>
      </c>
      <c r="G2089" t="s">
        <v>8220</v>
      </c>
      <c r="H2089" t="s">
        <v>8241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8268</v>
      </c>
      <c r="O2089">
        <f t="shared" si="160"/>
        <v>104</v>
      </c>
      <c r="P2089">
        <f t="shared" si="161"/>
        <v>62.12</v>
      </c>
      <c r="Q2089" s="10" t="s">
        <v>8313</v>
      </c>
      <c r="R2089" t="s">
        <v>8317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2088</v>
      </c>
      <c r="C2090" s="3" t="s">
        <v>6196</v>
      </c>
      <c r="D2090" s="6">
        <v>3000</v>
      </c>
      <c r="E2090" s="8">
        <v>3465.32</v>
      </c>
      <c r="F2090" t="s">
        <v>8215</v>
      </c>
      <c r="G2090" t="s">
        <v>8220</v>
      </c>
      <c r="H2090" t="s">
        <v>8241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8268</v>
      </c>
      <c r="O2090">
        <f t="shared" si="160"/>
        <v>116</v>
      </c>
      <c r="P2090">
        <f t="shared" si="161"/>
        <v>46.2</v>
      </c>
      <c r="Q2090" s="10" t="s">
        <v>8313</v>
      </c>
      <c r="R2090" t="s">
        <v>8317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2089</v>
      </c>
      <c r="C2091" s="3" t="s">
        <v>6197</v>
      </c>
      <c r="D2091" s="6">
        <v>2500</v>
      </c>
      <c r="E2091" s="8">
        <v>3010.01</v>
      </c>
      <c r="F2091" t="s">
        <v>8215</v>
      </c>
      <c r="G2091" t="s">
        <v>8220</v>
      </c>
      <c r="H2091" t="s">
        <v>8241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8268</v>
      </c>
      <c r="O2091">
        <f t="shared" si="160"/>
        <v>120</v>
      </c>
      <c r="P2091">
        <f t="shared" si="161"/>
        <v>48.55</v>
      </c>
      <c r="Q2091" s="10" t="s">
        <v>8313</v>
      </c>
      <c r="R2091" t="s">
        <v>8317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2090</v>
      </c>
      <c r="C2092" s="3" t="s">
        <v>6198</v>
      </c>
      <c r="D2092" s="6">
        <v>8000</v>
      </c>
      <c r="E2092" s="8">
        <v>9203.23</v>
      </c>
      <c r="F2092" t="s">
        <v>8215</v>
      </c>
      <c r="G2092" t="s">
        <v>8220</v>
      </c>
      <c r="H2092" t="s">
        <v>8241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8268</v>
      </c>
      <c r="O2092">
        <f t="shared" si="160"/>
        <v>115</v>
      </c>
      <c r="P2092">
        <f t="shared" si="161"/>
        <v>57.52</v>
      </c>
      <c r="Q2092" s="10" t="s">
        <v>8313</v>
      </c>
      <c r="R2092" t="s">
        <v>8317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2091</v>
      </c>
      <c r="C2093" s="3" t="s">
        <v>6199</v>
      </c>
      <c r="D2093" s="6">
        <v>18000</v>
      </c>
      <c r="E2093" s="8">
        <v>21684.2</v>
      </c>
      <c r="F2093" t="s">
        <v>8215</v>
      </c>
      <c r="G2093" t="s">
        <v>8220</v>
      </c>
      <c r="H2093" t="s">
        <v>8241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8268</v>
      </c>
      <c r="O2093">
        <f t="shared" si="160"/>
        <v>120</v>
      </c>
      <c r="P2093">
        <f t="shared" si="161"/>
        <v>88.15</v>
      </c>
      <c r="Q2093" s="10" t="s">
        <v>8313</v>
      </c>
      <c r="R2093" t="s">
        <v>8317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2092</v>
      </c>
      <c r="C2094" s="3" t="s">
        <v>6200</v>
      </c>
      <c r="D2094" s="6">
        <v>6000</v>
      </c>
      <c r="E2094" s="8">
        <v>6077</v>
      </c>
      <c r="F2094" t="s">
        <v>8215</v>
      </c>
      <c r="G2094" t="s">
        <v>8220</v>
      </c>
      <c r="H2094" t="s">
        <v>8241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8268</v>
      </c>
      <c r="O2094">
        <f t="shared" si="160"/>
        <v>101</v>
      </c>
      <c r="P2094">
        <f t="shared" si="161"/>
        <v>110.49</v>
      </c>
      <c r="Q2094" s="10" t="s">
        <v>8313</v>
      </c>
      <c r="R2094" t="s">
        <v>8317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2093</v>
      </c>
      <c r="C2095" s="3" t="s">
        <v>6201</v>
      </c>
      <c r="D2095" s="6">
        <v>1500</v>
      </c>
      <c r="E2095" s="8">
        <v>1537</v>
      </c>
      <c r="F2095" t="s">
        <v>8215</v>
      </c>
      <c r="G2095" t="s">
        <v>8220</v>
      </c>
      <c r="H2095" t="s">
        <v>8241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8268</v>
      </c>
      <c r="O2095">
        <f t="shared" si="160"/>
        <v>102</v>
      </c>
      <c r="P2095">
        <f t="shared" si="161"/>
        <v>66.83</v>
      </c>
      <c r="Q2095" s="10" t="s">
        <v>8313</v>
      </c>
      <c r="R2095" t="s">
        <v>8317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2094</v>
      </c>
      <c r="C2096" s="3" t="s">
        <v>6202</v>
      </c>
      <c r="D2096" s="6">
        <v>3500</v>
      </c>
      <c r="E2096" s="8">
        <v>4219</v>
      </c>
      <c r="F2096" t="s">
        <v>8215</v>
      </c>
      <c r="G2096" t="s">
        <v>8220</v>
      </c>
      <c r="H2096" t="s">
        <v>8241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8268</v>
      </c>
      <c r="O2096">
        <f t="shared" si="160"/>
        <v>121</v>
      </c>
      <c r="P2096">
        <f t="shared" si="161"/>
        <v>58.6</v>
      </c>
      <c r="Q2096" s="10" t="s">
        <v>8313</v>
      </c>
      <c r="R2096" t="s">
        <v>8317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2095</v>
      </c>
      <c r="C2097" s="3" t="s">
        <v>6203</v>
      </c>
      <c r="D2097" s="6">
        <v>2500</v>
      </c>
      <c r="E2097" s="8">
        <v>2500</v>
      </c>
      <c r="F2097" t="s">
        <v>8215</v>
      </c>
      <c r="G2097" t="s">
        <v>8220</v>
      </c>
      <c r="H2097" t="s">
        <v>8241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8268</v>
      </c>
      <c r="O2097">
        <f t="shared" si="160"/>
        <v>100</v>
      </c>
      <c r="P2097">
        <f t="shared" si="161"/>
        <v>113.64</v>
      </c>
      <c r="Q2097" s="10" t="s">
        <v>8313</v>
      </c>
      <c r="R2097" t="s">
        <v>8317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2096</v>
      </c>
      <c r="C2098" s="3" t="s">
        <v>6204</v>
      </c>
      <c r="D2098" s="6">
        <v>600</v>
      </c>
      <c r="E2098" s="8">
        <v>610</v>
      </c>
      <c r="F2098" t="s">
        <v>8215</v>
      </c>
      <c r="G2098" t="s">
        <v>8220</v>
      </c>
      <c r="H2098" t="s">
        <v>8241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8268</v>
      </c>
      <c r="O2098">
        <f t="shared" si="160"/>
        <v>102</v>
      </c>
      <c r="P2098">
        <f t="shared" si="161"/>
        <v>43.57</v>
      </c>
      <c r="Q2098" s="10" t="s">
        <v>8313</v>
      </c>
      <c r="R2098" t="s">
        <v>8317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2097</v>
      </c>
      <c r="C2099" s="3" t="s">
        <v>6205</v>
      </c>
      <c r="D2099" s="6">
        <v>3000</v>
      </c>
      <c r="E2099" s="8">
        <v>3000</v>
      </c>
      <c r="F2099" t="s">
        <v>8215</v>
      </c>
      <c r="G2099" t="s">
        <v>8220</v>
      </c>
      <c r="H2099" t="s">
        <v>8241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8268</v>
      </c>
      <c r="O2099">
        <f t="shared" si="160"/>
        <v>100</v>
      </c>
      <c r="P2099">
        <f t="shared" si="161"/>
        <v>78.95</v>
      </c>
      <c r="Q2099" s="10" t="s">
        <v>8313</v>
      </c>
      <c r="R2099" t="s">
        <v>8317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2098</v>
      </c>
      <c r="C2100" s="3" t="s">
        <v>6206</v>
      </c>
      <c r="D2100" s="6">
        <v>6000</v>
      </c>
      <c r="E2100" s="8">
        <v>6020</v>
      </c>
      <c r="F2100" t="s">
        <v>8215</v>
      </c>
      <c r="G2100" t="s">
        <v>8220</v>
      </c>
      <c r="H2100" t="s">
        <v>8241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8268</v>
      </c>
      <c r="O2100">
        <f t="shared" si="160"/>
        <v>100</v>
      </c>
      <c r="P2100">
        <f t="shared" si="161"/>
        <v>188.13</v>
      </c>
      <c r="Q2100" s="10" t="s">
        <v>8313</v>
      </c>
      <c r="R2100" t="s">
        <v>8317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2099</v>
      </c>
      <c r="C2101" s="3" t="s">
        <v>6207</v>
      </c>
      <c r="D2101" s="6">
        <v>3000</v>
      </c>
      <c r="E2101" s="8">
        <v>3971</v>
      </c>
      <c r="F2101" t="s">
        <v>8215</v>
      </c>
      <c r="G2101" t="s">
        <v>8220</v>
      </c>
      <c r="H2101" t="s">
        <v>8241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8268</v>
      </c>
      <c r="O2101">
        <f t="shared" si="160"/>
        <v>132</v>
      </c>
      <c r="P2101">
        <f t="shared" si="161"/>
        <v>63.03</v>
      </c>
      <c r="Q2101" s="10" t="s">
        <v>8313</v>
      </c>
      <c r="R2101" t="s">
        <v>8317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2100</v>
      </c>
      <c r="C2102" s="3" t="s">
        <v>6208</v>
      </c>
      <c r="D2102" s="6">
        <v>600</v>
      </c>
      <c r="E2102" s="8">
        <v>820</v>
      </c>
      <c r="F2102" t="s">
        <v>8215</v>
      </c>
      <c r="G2102" t="s">
        <v>8220</v>
      </c>
      <c r="H2102" t="s">
        <v>8241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8268</v>
      </c>
      <c r="O2102">
        <f t="shared" si="160"/>
        <v>137</v>
      </c>
      <c r="P2102">
        <f t="shared" si="161"/>
        <v>30.37</v>
      </c>
      <c r="Q2102" s="10" t="s">
        <v>8313</v>
      </c>
      <c r="R2102" t="s">
        <v>8317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2101</v>
      </c>
      <c r="C2103" s="3" t="s">
        <v>6209</v>
      </c>
      <c r="D2103" s="6">
        <v>2000</v>
      </c>
      <c r="E2103" s="8">
        <v>2265</v>
      </c>
      <c r="F2103" t="s">
        <v>8215</v>
      </c>
      <c r="G2103" t="s">
        <v>8220</v>
      </c>
      <c r="H2103" t="s">
        <v>8241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8268</v>
      </c>
      <c r="O2103">
        <f t="shared" si="160"/>
        <v>113</v>
      </c>
      <c r="P2103">
        <f t="shared" si="161"/>
        <v>51.48</v>
      </c>
      <c r="Q2103" s="10" t="s">
        <v>8313</v>
      </c>
      <c r="R2103" t="s">
        <v>8317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2102</v>
      </c>
      <c r="C2104" s="3" t="s">
        <v>6210</v>
      </c>
      <c r="D2104" s="6">
        <v>1000</v>
      </c>
      <c r="E2104" s="8">
        <v>1360</v>
      </c>
      <c r="F2104" t="s">
        <v>8215</v>
      </c>
      <c r="G2104" t="s">
        <v>8220</v>
      </c>
      <c r="H2104" t="s">
        <v>8241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8268</v>
      </c>
      <c r="O2104">
        <f t="shared" si="160"/>
        <v>136</v>
      </c>
      <c r="P2104">
        <f t="shared" si="161"/>
        <v>35.79</v>
      </c>
      <c r="Q2104" s="10" t="s">
        <v>8313</v>
      </c>
      <c r="R2104" t="s">
        <v>8317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2103</v>
      </c>
      <c r="C2105" s="3" t="s">
        <v>6211</v>
      </c>
      <c r="D2105" s="6">
        <v>7777</v>
      </c>
      <c r="E2105" s="8">
        <v>11364</v>
      </c>
      <c r="F2105" t="s">
        <v>8215</v>
      </c>
      <c r="G2105" t="s">
        <v>8220</v>
      </c>
      <c r="H2105" t="s">
        <v>8241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8268</v>
      </c>
      <c r="O2105">
        <f t="shared" si="160"/>
        <v>146</v>
      </c>
      <c r="P2105">
        <f t="shared" si="161"/>
        <v>98.82</v>
      </c>
      <c r="Q2105" s="10" t="s">
        <v>8313</v>
      </c>
      <c r="R2105" t="s">
        <v>8317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2104</v>
      </c>
      <c r="C2106" s="3" t="s">
        <v>6212</v>
      </c>
      <c r="D2106" s="6">
        <v>800</v>
      </c>
      <c r="E2106" s="8">
        <v>1036</v>
      </c>
      <c r="F2106" t="s">
        <v>8215</v>
      </c>
      <c r="G2106" t="s">
        <v>8220</v>
      </c>
      <c r="H2106" t="s">
        <v>8241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8268</v>
      </c>
      <c r="O2106">
        <f t="shared" si="160"/>
        <v>130</v>
      </c>
      <c r="P2106">
        <f t="shared" si="161"/>
        <v>28</v>
      </c>
      <c r="Q2106" s="10" t="s">
        <v>8313</v>
      </c>
      <c r="R2106" t="s">
        <v>8317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2105</v>
      </c>
      <c r="C2107" s="3" t="s">
        <v>6213</v>
      </c>
      <c r="D2107" s="6">
        <v>2000</v>
      </c>
      <c r="E2107" s="8">
        <v>5080</v>
      </c>
      <c r="F2107" t="s">
        <v>8215</v>
      </c>
      <c r="G2107" t="s">
        <v>8220</v>
      </c>
      <c r="H2107" t="s">
        <v>8241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8268</v>
      </c>
      <c r="O2107">
        <f t="shared" si="160"/>
        <v>254</v>
      </c>
      <c r="P2107">
        <f t="shared" si="161"/>
        <v>51.31</v>
      </c>
      <c r="Q2107" s="10" t="s">
        <v>8313</v>
      </c>
      <c r="R2107" t="s">
        <v>8317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2106</v>
      </c>
      <c r="C2108" s="3" t="s">
        <v>6214</v>
      </c>
      <c r="D2108" s="6">
        <v>2200</v>
      </c>
      <c r="E2108" s="8">
        <v>2355</v>
      </c>
      <c r="F2108" t="s">
        <v>8215</v>
      </c>
      <c r="G2108" t="s">
        <v>8220</v>
      </c>
      <c r="H2108" t="s">
        <v>8241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8268</v>
      </c>
      <c r="O2108">
        <f t="shared" si="160"/>
        <v>107</v>
      </c>
      <c r="P2108">
        <f t="shared" si="161"/>
        <v>53.52</v>
      </c>
      <c r="Q2108" s="10" t="s">
        <v>8313</v>
      </c>
      <c r="R2108" t="s">
        <v>8317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2107</v>
      </c>
      <c r="C2109" s="3" t="s">
        <v>6215</v>
      </c>
      <c r="D2109" s="6">
        <v>2000</v>
      </c>
      <c r="E2109" s="8">
        <v>2154.66</v>
      </c>
      <c r="F2109" t="s">
        <v>8215</v>
      </c>
      <c r="G2109" t="s">
        <v>8220</v>
      </c>
      <c r="H2109" t="s">
        <v>8241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8268</v>
      </c>
      <c r="O2109">
        <f t="shared" si="160"/>
        <v>108</v>
      </c>
      <c r="P2109">
        <f t="shared" si="161"/>
        <v>37.15</v>
      </c>
      <c r="Q2109" s="10" t="s">
        <v>8313</v>
      </c>
      <c r="R2109" t="s">
        <v>8317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2108</v>
      </c>
      <c r="C2110" s="3" t="s">
        <v>6216</v>
      </c>
      <c r="D2110" s="6">
        <v>16000</v>
      </c>
      <c r="E2110" s="8">
        <v>17170</v>
      </c>
      <c r="F2110" t="s">
        <v>8215</v>
      </c>
      <c r="G2110" t="s">
        <v>8220</v>
      </c>
      <c r="H2110" t="s">
        <v>8241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8268</v>
      </c>
      <c r="O2110">
        <f t="shared" si="160"/>
        <v>107</v>
      </c>
      <c r="P2110">
        <f t="shared" si="161"/>
        <v>89.9</v>
      </c>
      <c r="Q2110" s="10" t="s">
        <v>8313</v>
      </c>
      <c r="R2110" t="s">
        <v>8317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2109</v>
      </c>
      <c r="C2111" s="3" t="s">
        <v>6217</v>
      </c>
      <c r="D2111" s="6">
        <v>4000</v>
      </c>
      <c r="E2111" s="8">
        <v>4261</v>
      </c>
      <c r="F2111" t="s">
        <v>8215</v>
      </c>
      <c r="G2111" t="s">
        <v>8220</v>
      </c>
      <c r="H2111" t="s">
        <v>8241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8268</v>
      </c>
      <c r="O2111">
        <f t="shared" si="160"/>
        <v>107</v>
      </c>
      <c r="P2111">
        <f t="shared" si="161"/>
        <v>106.53</v>
      </c>
      <c r="Q2111" s="10" t="s">
        <v>8313</v>
      </c>
      <c r="R2111" t="s">
        <v>8317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2110</v>
      </c>
      <c r="C2112" s="3" t="s">
        <v>6218</v>
      </c>
      <c r="D2112" s="6">
        <v>2000</v>
      </c>
      <c r="E2112" s="8">
        <v>2007</v>
      </c>
      <c r="F2112" t="s">
        <v>8215</v>
      </c>
      <c r="G2112" t="s">
        <v>8220</v>
      </c>
      <c r="H2112" t="s">
        <v>8241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8268</v>
      </c>
      <c r="O2112">
        <f t="shared" si="160"/>
        <v>100</v>
      </c>
      <c r="P2112">
        <f t="shared" si="161"/>
        <v>52.82</v>
      </c>
      <c r="Q2112" s="10" t="s">
        <v>8313</v>
      </c>
      <c r="R2112" t="s">
        <v>8317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2111</v>
      </c>
      <c r="C2113" s="3" t="s">
        <v>6219</v>
      </c>
      <c r="D2113" s="6">
        <v>2000</v>
      </c>
      <c r="E2113" s="8">
        <v>2130</v>
      </c>
      <c r="F2113" t="s">
        <v>8215</v>
      </c>
      <c r="G2113" t="s">
        <v>8220</v>
      </c>
      <c r="H2113" t="s">
        <v>8241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8268</v>
      </c>
      <c r="O2113">
        <f t="shared" si="160"/>
        <v>107</v>
      </c>
      <c r="P2113">
        <f t="shared" si="161"/>
        <v>54.62</v>
      </c>
      <c r="Q2113" s="10" t="s">
        <v>8313</v>
      </c>
      <c r="R2113" t="s">
        <v>8317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2112</v>
      </c>
      <c r="C2114" s="3" t="s">
        <v>6220</v>
      </c>
      <c r="D2114" s="6">
        <v>300</v>
      </c>
      <c r="E2114" s="8">
        <v>300</v>
      </c>
      <c r="F2114" t="s">
        <v>8215</v>
      </c>
      <c r="G2114" t="s">
        <v>8220</v>
      </c>
      <c r="H2114" t="s">
        <v>8241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8268</v>
      </c>
      <c r="O2114">
        <f t="shared" ref="O2114:O2177" si="165">ROUND(E2114/D2114*100,0)</f>
        <v>100</v>
      </c>
      <c r="P2114">
        <f t="shared" si="161"/>
        <v>27.27</v>
      </c>
      <c r="Q2114" s="10" t="s">
        <v>8313</v>
      </c>
      <c r="R2114" t="s">
        <v>8317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2113</v>
      </c>
      <c r="C2115" s="3" t="s">
        <v>6221</v>
      </c>
      <c r="D2115" s="6">
        <v>7000</v>
      </c>
      <c r="E2115" s="8">
        <v>7340</v>
      </c>
      <c r="F2115" t="s">
        <v>8215</v>
      </c>
      <c r="G2115" t="s">
        <v>8220</v>
      </c>
      <c r="H2115" t="s">
        <v>8241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8268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8313</v>
      </c>
      <c r="R2115" t="s">
        <v>8317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2114</v>
      </c>
      <c r="C2116" s="3" t="s">
        <v>6222</v>
      </c>
      <c r="D2116" s="6">
        <v>5000</v>
      </c>
      <c r="E2116" s="8">
        <v>5235</v>
      </c>
      <c r="F2116" t="s">
        <v>8215</v>
      </c>
      <c r="G2116" t="s">
        <v>8220</v>
      </c>
      <c r="H2116" t="s">
        <v>8241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8268</v>
      </c>
      <c r="O2116">
        <f t="shared" si="165"/>
        <v>105</v>
      </c>
      <c r="P2116">
        <f t="shared" si="166"/>
        <v>35.61</v>
      </c>
      <c r="Q2116" s="10" t="s">
        <v>8313</v>
      </c>
      <c r="R2116" t="s">
        <v>8317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2115</v>
      </c>
      <c r="C2117" s="3" t="s">
        <v>6223</v>
      </c>
      <c r="D2117" s="6">
        <v>1500</v>
      </c>
      <c r="E2117" s="8">
        <v>3385</v>
      </c>
      <c r="F2117" t="s">
        <v>8215</v>
      </c>
      <c r="G2117" t="s">
        <v>8220</v>
      </c>
      <c r="H2117" t="s">
        <v>8241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8268</v>
      </c>
      <c r="O2117">
        <f t="shared" si="165"/>
        <v>226</v>
      </c>
      <c r="P2117">
        <f t="shared" si="166"/>
        <v>94.03</v>
      </c>
      <c r="Q2117" s="10" t="s">
        <v>8313</v>
      </c>
      <c r="R2117" t="s">
        <v>8317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2116</v>
      </c>
      <c r="C2118" s="3" t="s">
        <v>6224</v>
      </c>
      <c r="D2118" s="6">
        <v>48000</v>
      </c>
      <c r="E2118" s="8">
        <v>48434</v>
      </c>
      <c r="F2118" t="s">
        <v>8215</v>
      </c>
      <c r="G2118" t="s">
        <v>8220</v>
      </c>
      <c r="H2118" t="s">
        <v>8241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8268</v>
      </c>
      <c r="O2118">
        <f t="shared" si="165"/>
        <v>101</v>
      </c>
      <c r="P2118">
        <f t="shared" si="166"/>
        <v>526.46</v>
      </c>
      <c r="Q2118" s="10" t="s">
        <v>8313</v>
      </c>
      <c r="R2118" t="s">
        <v>8317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2117</v>
      </c>
      <c r="C2119" s="3" t="s">
        <v>6225</v>
      </c>
      <c r="D2119" s="6">
        <v>1200</v>
      </c>
      <c r="E2119" s="8">
        <v>1773</v>
      </c>
      <c r="F2119" t="s">
        <v>8215</v>
      </c>
      <c r="G2119" t="s">
        <v>8220</v>
      </c>
      <c r="H2119" t="s">
        <v>8241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8268</v>
      </c>
      <c r="O2119">
        <f t="shared" si="165"/>
        <v>148</v>
      </c>
      <c r="P2119">
        <f t="shared" si="166"/>
        <v>50.66</v>
      </c>
      <c r="Q2119" s="10" t="s">
        <v>8313</v>
      </c>
      <c r="R2119" t="s">
        <v>8317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2118</v>
      </c>
      <c r="C2120" s="3" t="s">
        <v>6226</v>
      </c>
      <c r="D2120" s="6">
        <v>1000</v>
      </c>
      <c r="E2120" s="8">
        <v>1346.11</v>
      </c>
      <c r="F2120" t="s">
        <v>8215</v>
      </c>
      <c r="G2120" t="s">
        <v>8220</v>
      </c>
      <c r="H2120" t="s">
        <v>8241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8268</v>
      </c>
      <c r="O2120">
        <f t="shared" si="165"/>
        <v>135</v>
      </c>
      <c r="P2120">
        <f t="shared" si="166"/>
        <v>79.180000000000007</v>
      </c>
      <c r="Q2120" s="10" t="s">
        <v>8313</v>
      </c>
      <c r="R2120" t="s">
        <v>8317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2119</v>
      </c>
      <c r="C2121" s="3" t="s">
        <v>6227</v>
      </c>
      <c r="D2121" s="6">
        <v>2000</v>
      </c>
      <c r="E2121" s="8">
        <v>2015</v>
      </c>
      <c r="F2121" t="s">
        <v>8215</v>
      </c>
      <c r="G2121" t="s">
        <v>8220</v>
      </c>
      <c r="H2121" t="s">
        <v>8241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8268</v>
      </c>
      <c r="O2121">
        <f t="shared" si="165"/>
        <v>101</v>
      </c>
      <c r="P2121">
        <f t="shared" si="166"/>
        <v>91.59</v>
      </c>
      <c r="Q2121" s="10" t="s">
        <v>8313</v>
      </c>
      <c r="R2121" t="s">
        <v>8317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2120</v>
      </c>
      <c r="C2122" s="3" t="s">
        <v>6228</v>
      </c>
      <c r="D2122" s="6">
        <v>8000</v>
      </c>
      <c r="E2122" s="8">
        <v>8070.43</v>
      </c>
      <c r="F2122" t="s">
        <v>8215</v>
      </c>
      <c r="G2122" t="s">
        <v>8220</v>
      </c>
      <c r="H2122" t="s">
        <v>8241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8268</v>
      </c>
      <c r="O2122">
        <f t="shared" si="165"/>
        <v>101</v>
      </c>
      <c r="P2122">
        <f t="shared" si="166"/>
        <v>116.96</v>
      </c>
      <c r="Q2122" s="10" t="s">
        <v>8313</v>
      </c>
      <c r="R2122" t="s">
        <v>8317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2121</v>
      </c>
      <c r="C2123" s="3" t="s">
        <v>6229</v>
      </c>
      <c r="D2123" s="6">
        <v>50000</v>
      </c>
      <c r="E2123" s="8">
        <v>284</v>
      </c>
      <c r="F2123" t="s">
        <v>8217</v>
      </c>
      <c r="G2123" t="s">
        <v>8236</v>
      </c>
      <c r="H2123" t="s">
        <v>8252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8271</v>
      </c>
      <c r="O2123">
        <f t="shared" si="165"/>
        <v>1</v>
      </c>
      <c r="P2123">
        <f t="shared" si="166"/>
        <v>28.4</v>
      </c>
      <c r="Q2123" s="10" t="s">
        <v>8321</v>
      </c>
      <c r="R2123" t="s">
        <v>8322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2122</v>
      </c>
      <c r="C2124" s="3" t="s">
        <v>6230</v>
      </c>
      <c r="D2124" s="6">
        <v>80000</v>
      </c>
      <c r="E2124" s="8">
        <v>310</v>
      </c>
      <c r="F2124" t="s">
        <v>8217</v>
      </c>
      <c r="G2124" t="s">
        <v>8234</v>
      </c>
      <c r="H2124" t="s">
        <v>8251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8271</v>
      </c>
      <c r="O2124">
        <f t="shared" si="165"/>
        <v>0</v>
      </c>
      <c r="P2124">
        <f t="shared" si="166"/>
        <v>103.33</v>
      </c>
      <c r="Q2124" s="10" t="s">
        <v>8321</v>
      </c>
      <c r="R2124" t="s">
        <v>8322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2123</v>
      </c>
      <c r="C2125" s="3" t="s">
        <v>6231</v>
      </c>
      <c r="D2125" s="6">
        <v>500</v>
      </c>
      <c r="E2125" s="8">
        <v>50</v>
      </c>
      <c r="F2125" t="s">
        <v>8217</v>
      </c>
      <c r="G2125" t="s">
        <v>8220</v>
      </c>
      <c r="H2125" t="s">
        <v>8241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8271</v>
      </c>
      <c r="O2125">
        <f t="shared" si="165"/>
        <v>10</v>
      </c>
      <c r="P2125">
        <f t="shared" si="166"/>
        <v>10</v>
      </c>
      <c r="Q2125" s="10" t="s">
        <v>8321</v>
      </c>
      <c r="R2125" t="s">
        <v>8322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2124</v>
      </c>
      <c r="C2126" s="3" t="s">
        <v>6232</v>
      </c>
      <c r="D2126" s="6">
        <v>1100</v>
      </c>
      <c r="E2126" s="8">
        <v>115</v>
      </c>
      <c r="F2126" t="s">
        <v>8217</v>
      </c>
      <c r="G2126" t="s">
        <v>8220</v>
      </c>
      <c r="H2126" t="s">
        <v>8241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8271</v>
      </c>
      <c r="O2126">
        <f t="shared" si="165"/>
        <v>10</v>
      </c>
      <c r="P2126">
        <f t="shared" si="166"/>
        <v>23</v>
      </c>
      <c r="Q2126" s="10" t="s">
        <v>8321</v>
      </c>
      <c r="R2126" t="s">
        <v>8322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2125</v>
      </c>
      <c r="C2127" s="3" t="s">
        <v>6233</v>
      </c>
      <c r="D2127" s="6">
        <v>60000</v>
      </c>
      <c r="E2127" s="8">
        <v>852</v>
      </c>
      <c r="F2127" t="s">
        <v>8217</v>
      </c>
      <c r="G2127" t="s">
        <v>8220</v>
      </c>
      <c r="H2127" t="s">
        <v>8241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8271</v>
      </c>
      <c r="O2127">
        <f t="shared" si="165"/>
        <v>1</v>
      </c>
      <c r="P2127">
        <f t="shared" si="166"/>
        <v>31.56</v>
      </c>
      <c r="Q2127" s="10" t="s">
        <v>8321</v>
      </c>
      <c r="R2127" t="s">
        <v>8322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2126</v>
      </c>
      <c r="C2128" s="3" t="s">
        <v>6234</v>
      </c>
      <c r="D2128" s="6">
        <v>20000</v>
      </c>
      <c r="E2128" s="8">
        <v>10</v>
      </c>
      <c r="F2128" t="s">
        <v>8217</v>
      </c>
      <c r="G2128" t="s">
        <v>8220</v>
      </c>
      <c r="H2128" t="s">
        <v>8241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8271</v>
      </c>
      <c r="O2128">
        <f t="shared" si="165"/>
        <v>0</v>
      </c>
      <c r="P2128">
        <f t="shared" si="166"/>
        <v>5</v>
      </c>
      <c r="Q2128" s="10" t="s">
        <v>8321</v>
      </c>
      <c r="R2128" t="s">
        <v>8322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2127</v>
      </c>
      <c r="C2129" s="3" t="s">
        <v>6235</v>
      </c>
      <c r="D2129" s="6">
        <v>28000</v>
      </c>
      <c r="E2129" s="8">
        <v>8076</v>
      </c>
      <c r="F2129" t="s">
        <v>8217</v>
      </c>
      <c r="G2129" t="s">
        <v>8221</v>
      </c>
      <c r="H2129" t="s">
        <v>8242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8271</v>
      </c>
      <c r="O2129">
        <f t="shared" si="165"/>
        <v>29</v>
      </c>
      <c r="P2129">
        <f t="shared" si="166"/>
        <v>34.22</v>
      </c>
      <c r="Q2129" s="10" t="s">
        <v>8321</v>
      </c>
      <c r="R2129" t="s">
        <v>8322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2128</v>
      </c>
      <c r="C2130" s="3" t="s">
        <v>6236</v>
      </c>
      <c r="D2130" s="6">
        <v>15000</v>
      </c>
      <c r="E2130" s="8">
        <v>25</v>
      </c>
      <c r="F2130" t="s">
        <v>8217</v>
      </c>
      <c r="G2130" t="s">
        <v>8225</v>
      </c>
      <c r="H2130" t="s">
        <v>8246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8271</v>
      </c>
      <c r="O2130">
        <f t="shared" si="165"/>
        <v>0</v>
      </c>
      <c r="P2130">
        <f t="shared" si="166"/>
        <v>25</v>
      </c>
      <c r="Q2130" s="10" t="s">
        <v>8321</v>
      </c>
      <c r="R2130" t="s">
        <v>8322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2129</v>
      </c>
      <c r="C2131" s="3" t="s">
        <v>6237</v>
      </c>
      <c r="D2131" s="6">
        <v>2000</v>
      </c>
      <c r="E2131" s="8">
        <v>236</v>
      </c>
      <c r="F2131" t="s">
        <v>8217</v>
      </c>
      <c r="G2131" t="s">
        <v>8220</v>
      </c>
      <c r="H2131" t="s">
        <v>8241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8271</v>
      </c>
      <c r="O2131">
        <f t="shared" si="165"/>
        <v>12</v>
      </c>
      <c r="P2131">
        <f t="shared" si="166"/>
        <v>19.670000000000002</v>
      </c>
      <c r="Q2131" s="10" t="s">
        <v>8321</v>
      </c>
      <c r="R2131" t="s">
        <v>8322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2130</v>
      </c>
      <c r="C2132" s="3" t="s">
        <v>6238</v>
      </c>
      <c r="D2132" s="6">
        <v>42000</v>
      </c>
      <c r="E2132" s="8">
        <v>85</v>
      </c>
      <c r="F2132" t="s">
        <v>8217</v>
      </c>
      <c r="G2132" t="s">
        <v>8220</v>
      </c>
      <c r="H2132" t="s">
        <v>8241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8271</v>
      </c>
      <c r="O2132">
        <f t="shared" si="165"/>
        <v>0</v>
      </c>
      <c r="P2132">
        <f t="shared" si="166"/>
        <v>21.25</v>
      </c>
      <c r="Q2132" s="10" t="s">
        <v>8321</v>
      </c>
      <c r="R2132" t="s">
        <v>8322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2131</v>
      </c>
      <c r="C2133" s="3" t="s">
        <v>6239</v>
      </c>
      <c r="D2133" s="6">
        <v>500</v>
      </c>
      <c r="E2133" s="8">
        <v>25</v>
      </c>
      <c r="F2133" t="s">
        <v>8217</v>
      </c>
      <c r="G2133" t="s">
        <v>8220</v>
      </c>
      <c r="H2133" t="s">
        <v>8241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8271</v>
      </c>
      <c r="O2133">
        <f t="shared" si="165"/>
        <v>5</v>
      </c>
      <c r="P2133">
        <f t="shared" si="166"/>
        <v>8.33</v>
      </c>
      <c r="Q2133" s="10" t="s">
        <v>8321</v>
      </c>
      <c r="R2133" t="s">
        <v>8322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2132</v>
      </c>
      <c r="C2134" s="3" t="s">
        <v>6240</v>
      </c>
      <c r="D2134" s="6">
        <v>100000</v>
      </c>
      <c r="E2134" s="8">
        <v>2112.9899999999998</v>
      </c>
      <c r="F2134" t="s">
        <v>8217</v>
      </c>
      <c r="G2134" t="s">
        <v>8220</v>
      </c>
      <c r="H2134" t="s">
        <v>8241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8271</v>
      </c>
      <c r="O2134">
        <f t="shared" si="165"/>
        <v>2</v>
      </c>
      <c r="P2134">
        <f t="shared" si="166"/>
        <v>21.34</v>
      </c>
      <c r="Q2134" s="10" t="s">
        <v>8321</v>
      </c>
      <c r="R2134" t="s">
        <v>8322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2133</v>
      </c>
      <c r="C2135" s="3" t="s">
        <v>6241</v>
      </c>
      <c r="D2135" s="6">
        <v>1000</v>
      </c>
      <c r="E2135" s="8">
        <v>16</v>
      </c>
      <c r="F2135" t="s">
        <v>8217</v>
      </c>
      <c r="G2135" t="s">
        <v>8220</v>
      </c>
      <c r="H2135" t="s">
        <v>8241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8271</v>
      </c>
      <c r="O2135">
        <f t="shared" si="165"/>
        <v>2</v>
      </c>
      <c r="P2135">
        <f t="shared" si="166"/>
        <v>5.33</v>
      </c>
      <c r="Q2135" s="10" t="s">
        <v>8321</v>
      </c>
      <c r="R2135" t="s">
        <v>8322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2134</v>
      </c>
      <c r="C2136" s="3" t="s">
        <v>6242</v>
      </c>
      <c r="D2136" s="6">
        <v>6000</v>
      </c>
      <c r="E2136" s="8">
        <v>104</v>
      </c>
      <c r="F2136" t="s">
        <v>8217</v>
      </c>
      <c r="G2136" t="s">
        <v>8220</v>
      </c>
      <c r="H2136" t="s">
        <v>8241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8271</v>
      </c>
      <c r="O2136">
        <f t="shared" si="165"/>
        <v>2</v>
      </c>
      <c r="P2136">
        <f t="shared" si="166"/>
        <v>34.67</v>
      </c>
      <c r="Q2136" s="10" t="s">
        <v>8321</v>
      </c>
      <c r="R2136" t="s">
        <v>8322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2135</v>
      </c>
      <c r="C2137" s="3" t="s">
        <v>6243</v>
      </c>
      <c r="D2137" s="6">
        <v>5000</v>
      </c>
      <c r="E2137" s="8">
        <v>478</v>
      </c>
      <c r="F2137" t="s">
        <v>8217</v>
      </c>
      <c r="G2137" t="s">
        <v>8220</v>
      </c>
      <c r="H2137" t="s">
        <v>8241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8271</v>
      </c>
      <c r="O2137">
        <f t="shared" si="165"/>
        <v>10</v>
      </c>
      <c r="P2137">
        <f t="shared" si="166"/>
        <v>21.73</v>
      </c>
      <c r="Q2137" s="10" t="s">
        <v>8321</v>
      </c>
      <c r="R2137" t="s">
        <v>8322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2136</v>
      </c>
      <c r="C2138" s="3" t="s">
        <v>6244</v>
      </c>
      <c r="D2138" s="6">
        <v>80000</v>
      </c>
      <c r="E2138" s="8">
        <v>47.69</v>
      </c>
      <c r="F2138" t="s">
        <v>8217</v>
      </c>
      <c r="G2138" t="s">
        <v>8220</v>
      </c>
      <c r="H2138" t="s">
        <v>8241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8271</v>
      </c>
      <c r="O2138">
        <f t="shared" si="165"/>
        <v>0</v>
      </c>
      <c r="P2138">
        <f t="shared" si="166"/>
        <v>11.92</v>
      </c>
      <c r="Q2138" s="10" t="s">
        <v>8321</v>
      </c>
      <c r="R2138" t="s">
        <v>8322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2137</v>
      </c>
      <c r="C2139" s="3" t="s">
        <v>6245</v>
      </c>
      <c r="D2139" s="6">
        <v>50000</v>
      </c>
      <c r="E2139" s="8">
        <v>14203</v>
      </c>
      <c r="F2139" t="s">
        <v>8217</v>
      </c>
      <c r="G2139" t="s">
        <v>8225</v>
      </c>
      <c r="H2139" t="s">
        <v>8246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8271</v>
      </c>
      <c r="O2139">
        <f t="shared" si="165"/>
        <v>28</v>
      </c>
      <c r="P2139">
        <f t="shared" si="166"/>
        <v>26.6</v>
      </c>
      <c r="Q2139" s="10" t="s">
        <v>8321</v>
      </c>
      <c r="R2139" t="s">
        <v>8322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2138</v>
      </c>
      <c r="C2140" s="3" t="s">
        <v>6246</v>
      </c>
      <c r="D2140" s="6">
        <v>1000</v>
      </c>
      <c r="E2140" s="8">
        <v>128</v>
      </c>
      <c r="F2140" t="s">
        <v>8217</v>
      </c>
      <c r="G2140" t="s">
        <v>8221</v>
      </c>
      <c r="H2140" t="s">
        <v>8242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8271</v>
      </c>
      <c r="O2140">
        <f t="shared" si="165"/>
        <v>13</v>
      </c>
      <c r="P2140">
        <f t="shared" si="166"/>
        <v>10.67</v>
      </c>
      <c r="Q2140" s="10" t="s">
        <v>8321</v>
      </c>
      <c r="R2140" t="s">
        <v>8322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2139</v>
      </c>
      <c r="C2141" s="3" t="s">
        <v>6247</v>
      </c>
      <c r="D2141" s="6">
        <v>30000</v>
      </c>
      <c r="E2141" s="8">
        <v>1626</v>
      </c>
      <c r="F2141" t="s">
        <v>8217</v>
      </c>
      <c r="G2141" t="s">
        <v>8220</v>
      </c>
      <c r="H2141" t="s">
        <v>8241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8271</v>
      </c>
      <c r="O2141">
        <f t="shared" si="165"/>
        <v>5</v>
      </c>
      <c r="P2141">
        <f t="shared" si="166"/>
        <v>29.04</v>
      </c>
      <c r="Q2141" s="10" t="s">
        <v>8321</v>
      </c>
      <c r="R2141" t="s">
        <v>8322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2140</v>
      </c>
      <c r="C2142" s="3" t="s">
        <v>6248</v>
      </c>
      <c r="D2142" s="6">
        <v>500000</v>
      </c>
      <c r="E2142" s="8">
        <v>560</v>
      </c>
      <c r="F2142" t="s">
        <v>8217</v>
      </c>
      <c r="G2142" t="s">
        <v>8220</v>
      </c>
      <c r="H2142" t="s">
        <v>8241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8271</v>
      </c>
      <c r="O2142">
        <f t="shared" si="165"/>
        <v>0</v>
      </c>
      <c r="P2142">
        <f t="shared" si="166"/>
        <v>50.91</v>
      </c>
      <c r="Q2142" s="10" t="s">
        <v>8321</v>
      </c>
      <c r="R2142" t="s">
        <v>8322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2141</v>
      </c>
      <c r="C2143" s="3" t="s">
        <v>6249</v>
      </c>
      <c r="D2143" s="6">
        <v>15000</v>
      </c>
      <c r="E2143" s="8">
        <v>0</v>
      </c>
      <c r="F2143" t="s">
        <v>8217</v>
      </c>
      <c r="G2143" t="s">
        <v>8220</v>
      </c>
      <c r="H2143" t="s">
        <v>8241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8271</v>
      </c>
      <c r="O2143">
        <f t="shared" si="165"/>
        <v>0</v>
      </c>
      <c r="P2143">
        <f t="shared" si="166"/>
        <v>0</v>
      </c>
      <c r="Q2143" s="10" t="s">
        <v>8321</v>
      </c>
      <c r="R2143" t="s">
        <v>8322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2142</v>
      </c>
      <c r="C2144" s="3" t="s">
        <v>6250</v>
      </c>
      <c r="D2144" s="6">
        <v>10500</v>
      </c>
      <c r="E2144" s="8">
        <v>601</v>
      </c>
      <c r="F2144" t="s">
        <v>8217</v>
      </c>
      <c r="G2144" t="s">
        <v>8232</v>
      </c>
      <c r="H2144" t="s">
        <v>8244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8271</v>
      </c>
      <c r="O2144">
        <f t="shared" si="165"/>
        <v>6</v>
      </c>
      <c r="P2144">
        <f t="shared" si="166"/>
        <v>50.08</v>
      </c>
      <c r="Q2144" s="10" t="s">
        <v>8321</v>
      </c>
      <c r="R2144" t="s">
        <v>8322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2143</v>
      </c>
      <c r="C2145" s="3" t="s">
        <v>6251</v>
      </c>
      <c r="D2145" s="6">
        <v>2000</v>
      </c>
      <c r="E2145" s="8">
        <v>225</v>
      </c>
      <c r="F2145" t="s">
        <v>8217</v>
      </c>
      <c r="G2145" t="s">
        <v>8220</v>
      </c>
      <c r="H2145" t="s">
        <v>8241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8271</v>
      </c>
      <c r="O2145">
        <f t="shared" si="165"/>
        <v>11</v>
      </c>
      <c r="P2145">
        <f t="shared" si="166"/>
        <v>45</v>
      </c>
      <c r="Q2145" s="10" t="s">
        <v>8321</v>
      </c>
      <c r="R2145" t="s">
        <v>8322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2144</v>
      </c>
      <c r="C2146" s="3" t="s">
        <v>6252</v>
      </c>
      <c r="D2146" s="6">
        <v>35500</v>
      </c>
      <c r="E2146" s="8">
        <v>607</v>
      </c>
      <c r="F2146" t="s">
        <v>8217</v>
      </c>
      <c r="G2146" t="s">
        <v>8220</v>
      </c>
      <c r="H2146" t="s">
        <v>8241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8271</v>
      </c>
      <c r="O2146">
        <f t="shared" si="165"/>
        <v>2</v>
      </c>
      <c r="P2146">
        <f t="shared" si="166"/>
        <v>25.29</v>
      </c>
      <c r="Q2146" s="10" t="s">
        <v>8321</v>
      </c>
      <c r="R2146" t="s">
        <v>8322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2145</v>
      </c>
      <c r="C2147" s="3" t="s">
        <v>6253</v>
      </c>
      <c r="D2147" s="6">
        <v>15000</v>
      </c>
      <c r="E2147" s="8">
        <v>4565</v>
      </c>
      <c r="F2147" t="s">
        <v>8217</v>
      </c>
      <c r="G2147" t="s">
        <v>8220</v>
      </c>
      <c r="H2147" t="s">
        <v>8241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8271</v>
      </c>
      <c r="O2147">
        <f t="shared" si="165"/>
        <v>30</v>
      </c>
      <c r="P2147">
        <f t="shared" si="166"/>
        <v>51.29</v>
      </c>
      <c r="Q2147" s="10" t="s">
        <v>8321</v>
      </c>
      <c r="R2147" t="s">
        <v>8322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2146</v>
      </c>
      <c r="C2148" s="3" t="s">
        <v>6254</v>
      </c>
      <c r="D2148" s="6">
        <v>5000</v>
      </c>
      <c r="E2148" s="8">
        <v>1</v>
      </c>
      <c r="F2148" t="s">
        <v>8217</v>
      </c>
      <c r="G2148" t="s">
        <v>8220</v>
      </c>
      <c r="H2148" t="s">
        <v>8241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8271</v>
      </c>
      <c r="O2148">
        <f t="shared" si="165"/>
        <v>0</v>
      </c>
      <c r="P2148">
        <f t="shared" si="166"/>
        <v>1</v>
      </c>
      <c r="Q2148" s="10" t="s">
        <v>8321</v>
      </c>
      <c r="R2148" t="s">
        <v>8322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2147</v>
      </c>
      <c r="C2149" s="3" t="s">
        <v>6255</v>
      </c>
      <c r="D2149" s="6">
        <v>390000</v>
      </c>
      <c r="E2149" s="8">
        <v>2716</v>
      </c>
      <c r="F2149" t="s">
        <v>8217</v>
      </c>
      <c r="G2149" t="s">
        <v>8220</v>
      </c>
      <c r="H2149" t="s">
        <v>8241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8271</v>
      </c>
      <c r="O2149">
        <f t="shared" si="165"/>
        <v>1</v>
      </c>
      <c r="P2149">
        <f t="shared" si="166"/>
        <v>49.38</v>
      </c>
      <c r="Q2149" s="10" t="s">
        <v>8321</v>
      </c>
      <c r="R2149" t="s">
        <v>8322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2148</v>
      </c>
      <c r="C2150" s="3" t="s">
        <v>6256</v>
      </c>
      <c r="D2150" s="6">
        <v>100</v>
      </c>
      <c r="E2150" s="8">
        <v>2</v>
      </c>
      <c r="F2150" t="s">
        <v>8217</v>
      </c>
      <c r="G2150" t="s">
        <v>8221</v>
      </c>
      <c r="H2150" t="s">
        <v>8242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8271</v>
      </c>
      <c r="O2150">
        <f t="shared" si="165"/>
        <v>2</v>
      </c>
      <c r="P2150">
        <f t="shared" si="166"/>
        <v>1</v>
      </c>
      <c r="Q2150" s="10" t="s">
        <v>8321</v>
      </c>
      <c r="R2150" t="s">
        <v>8322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2149</v>
      </c>
      <c r="C2151" s="3" t="s">
        <v>6257</v>
      </c>
      <c r="D2151" s="6">
        <v>2000</v>
      </c>
      <c r="E2151" s="8">
        <v>0</v>
      </c>
      <c r="F2151" t="s">
        <v>8217</v>
      </c>
      <c r="G2151" t="s">
        <v>8220</v>
      </c>
      <c r="H2151" t="s">
        <v>8241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8271</v>
      </c>
      <c r="O2151">
        <f t="shared" si="165"/>
        <v>0</v>
      </c>
      <c r="P2151">
        <f t="shared" si="166"/>
        <v>0</v>
      </c>
      <c r="Q2151" s="10" t="s">
        <v>8321</v>
      </c>
      <c r="R2151" t="s">
        <v>8322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2150</v>
      </c>
      <c r="C2152" s="3" t="s">
        <v>6258</v>
      </c>
      <c r="D2152" s="6">
        <v>50000</v>
      </c>
      <c r="E2152" s="8">
        <v>405</v>
      </c>
      <c r="F2152" t="s">
        <v>8217</v>
      </c>
      <c r="G2152" t="s">
        <v>8230</v>
      </c>
      <c r="H2152" t="s">
        <v>8249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8271</v>
      </c>
      <c r="O2152">
        <f t="shared" si="165"/>
        <v>1</v>
      </c>
      <c r="P2152">
        <f t="shared" si="166"/>
        <v>101.25</v>
      </c>
      <c r="Q2152" s="10" t="s">
        <v>8321</v>
      </c>
      <c r="R2152" t="s">
        <v>8322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2151</v>
      </c>
      <c r="C2153" s="3" t="s">
        <v>6259</v>
      </c>
      <c r="D2153" s="6">
        <v>45000</v>
      </c>
      <c r="E2153" s="8">
        <v>118</v>
      </c>
      <c r="F2153" t="s">
        <v>8217</v>
      </c>
      <c r="G2153" t="s">
        <v>8220</v>
      </c>
      <c r="H2153" t="s">
        <v>8241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8271</v>
      </c>
      <c r="O2153">
        <f t="shared" si="165"/>
        <v>0</v>
      </c>
      <c r="P2153">
        <f t="shared" si="166"/>
        <v>19.670000000000002</v>
      </c>
      <c r="Q2153" s="10" t="s">
        <v>8321</v>
      </c>
      <c r="R2153" t="s">
        <v>8322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2152</v>
      </c>
      <c r="C2154" s="3" t="s">
        <v>6260</v>
      </c>
      <c r="D2154" s="6">
        <v>30000</v>
      </c>
      <c r="E2154" s="8">
        <v>50</v>
      </c>
      <c r="F2154" t="s">
        <v>8217</v>
      </c>
      <c r="G2154" t="s">
        <v>8220</v>
      </c>
      <c r="H2154" t="s">
        <v>8241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8271</v>
      </c>
      <c r="O2154">
        <f t="shared" si="165"/>
        <v>0</v>
      </c>
      <c r="P2154">
        <f t="shared" si="166"/>
        <v>12.5</v>
      </c>
      <c r="Q2154" s="10" t="s">
        <v>8321</v>
      </c>
      <c r="R2154" t="s">
        <v>8322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2153</v>
      </c>
      <c r="C2155" s="3" t="s">
        <v>6261</v>
      </c>
      <c r="D2155" s="6">
        <v>372625</v>
      </c>
      <c r="E2155" s="8">
        <v>34</v>
      </c>
      <c r="F2155" t="s">
        <v>8217</v>
      </c>
      <c r="G2155" t="s">
        <v>8220</v>
      </c>
      <c r="H2155" t="s">
        <v>8241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8271</v>
      </c>
      <c r="O2155">
        <f t="shared" si="165"/>
        <v>0</v>
      </c>
      <c r="P2155">
        <f t="shared" si="166"/>
        <v>8.5</v>
      </c>
      <c r="Q2155" s="10" t="s">
        <v>8321</v>
      </c>
      <c r="R2155" t="s">
        <v>8322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2154</v>
      </c>
      <c r="C2156" s="3" t="s">
        <v>6262</v>
      </c>
      <c r="D2156" s="6">
        <v>250</v>
      </c>
      <c r="E2156" s="8">
        <v>2</v>
      </c>
      <c r="F2156" t="s">
        <v>8217</v>
      </c>
      <c r="G2156" t="s">
        <v>8220</v>
      </c>
      <c r="H2156" t="s">
        <v>8241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8271</v>
      </c>
      <c r="O2156">
        <f t="shared" si="165"/>
        <v>1</v>
      </c>
      <c r="P2156">
        <f t="shared" si="166"/>
        <v>1</v>
      </c>
      <c r="Q2156" s="10" t="s">
        <v>8321</v>
      </c>
      <c r="R2156" t="s">
        <v>8322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2155</v>
      </c>
      <c r="C2157" s="3" t="s">
        <v>6263</v>
      </c>
      <c r="D2157" s="6">
        <v>5000</v>
      </c>
      <c r="E2157" s="8">
        <v>115</v>
      </c>
      <c r="F2157" t="s">
        <v>8217</v>
      </c>
      <c r="G2157" t="s">
        <v>8221</v>
      </c>
      <c r="H2157" t="s">
        <v>8242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8271</v>
      </c>
      <c r="O2157">
        <f t="shared" si="165"/>
        <v>2</v>
      </c>
      <c r="P2157">
        <f t="shared" si="166"/>
        <v>23</v>
      </c>
      <c r="Q2157" s="10" t="s">
        <v>8321</v>
      </c>
      <c r="R2157" t="s">
        <v>8322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2156</v>
      </c>
      <c r="C2158" s="3" t="s">
        <v>6264</v>
      </c>
      <c r="D2158" s="6">
        <v>56000</v>
      </c>
      <c r="E2158" s="8">
        <v>1493</v>
      </c>
      <c r="F2158" t="s">
        <v>8217</v>
      </c>
      <c r="G2158" t="s">
        <v>8220</v>
      </c>
      <c r="H2158" t="s">
        <v>8241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8271</v>
      </c>
      <c r="O2158">
        <f t="shared" si="165"/>
        <v>3</v>
      </c>
      <c r="P2158">
        <f t="shared" si="166"/>
        <v>17.989999999999998</v>
      </c>
      <c r="Q2158" s="10" t="s">
        <v>8321</v>
      </c>
      <c r="R2158" t="s">
        <v>8322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2157</v>
      </c>
      <c r="C2159" s="3" t="s">
        <v>6265</v>
      </c>
      <c r="D2159" s="6">
        <v>75000</v>
      </c>
      <c r="E2159" s="8">
        <v>21144</v>
      </c>
      <c r="F2159" t="s">
        <v>8217</v>
      </c>
      <c r="G2159" t="s">
        <v>8220</v>
      </c>
      <c r="H2159" t="s">
        <v>8241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8271</v>
      </c>
      <c r="O2159">
        <f t="shared" si="165"/>
        <v>28</v>
      </c>
      <c r="P2159">
        <f t="shared" si="166"/>
        <v>370.95</v>
      </c>
      <c r="Q2159" s="10" t="s">
        <v>8321</v>
      </c>
      <c r="R2159" t="s">
        <v>8322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2158</v>
      </c>
      <c r="C2160" s="3" t="s">
        <v>6266</v>
      </c>
      <c r="D2160" s="6">
        <v>300000</v>
      </c>
      <c r="E2160" s="8">
        <v>19770.11</v>
      </c>
      <c r="F2160" t="s">
        <v>8217</v>
      </c>
      <c r="G2160" t="s">
        <v>8220</v>
      </c>
      <c r="H2160" t="s">
        <v>8241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8271</v>
      </c>
      <c r="O2160">
        <f t="shared" si="165"/>
        <v>7</v>
      </c>
      <c r="P2160">
        <f t="shared" si="166"/>
        <v>63.57</v>
      </c>
      <c r="Q2160" s="10" t="s">
        <v>8321</v>
      </c>
      <c r="R2160" t="s">
        <v>8322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2159</v>
      </c>
      <c r="C2161" s="3" t="s">
        <v>6267</v>
      </c>
      <c r="D2161" s="6">
        <v>3600</v>
      </c>
      <c r="E2161" s="8">
        <v>26</v>
      </c>
      <c r="F2161" t="s">
        <v>8217</v>
      </c>
      <c r="G2161" t="s">
        <v>8220</v>
      </c>
      <c r="H2161" t="s">
        <v>8241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8271</v>
      </c>
      <c r="O2161">
        <f t="shared" si="165"/>
        <v>1</v>
      </c>
      <c r="P2161">
        <f t="shared" si="166"/>
        <v>13</v>
      </c>
      <c r="Q2161" s="10" t="s">
        <v>8321</v>
      </c>
      <c r="R2161" t="s">
        <v>8322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2160</v>
      </c>
      <c r="C2162" s="3" t="s">
        <v>6268</v>
      </c>
      <c r="D2162" s="6">
        <v>10000</v>
      </c>
      <c r="E2162" s="8">
        <v>85</v>
      </c>
      <c r="F2162" t="s">
        <v>8217</v>
      </c>
      <c r="G2162" t="s">
        <v>8220</v>
      </c>
      <c r="H2162" t="s">
        <v>8241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8271</v>
      </c>
      <c r="O2162">
        <f t="shared" si="165"/>
        <v>1</v>
      </c>
      <c r="P2162">
        <f t="shared" si="166"/>
        <v>5.31</v>
      </c>
      <c r="Q2162" s="10" t="s">
        <v>8321</v>
      </c>
      <c r="R2162" t="s">
        <v>8322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2161</v>
      </c>
      <c r="C2163" s="3" t="s">
        <v>6269</v>
      </c>
      <c r="D2163" s="6">
        <v>400</v>
      </c>
      <c r="E2163" s="8">
        <v>463</v>
      </c>
      <c r="F2163" t="s">
        <v>8215</v>
      </c>
      <c r="G2163" t="s">
        <v>8220</v>
      </c>
      <c r="H2163" t="s">
        <v>8241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8265</v>
      </c>
      <c r="O2163">
        <f t="shared" si="165"/>
        <v>116</v>
      </c>
      <c r="P2163">
        <f t="shared" si="166"/>
        <v>35.619999999999997</v>
      </c>
      <c r="Q2163" s="10" t="s">
        <v>8313</v>
      </c>
      <c r="R2163" t="s">
        <v>8314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2162</v>
      </c>
      <c r="C2164" s="3" t="s">
        <v>6270</v>
      </c>
      <c r="D2164" s="6">
        <v>4500</v>
      </c>
      <c r="E2164" s="8">
        <v>5052</v>
      </c>
      <c r="F2164" t="s">
        <v>8215</v>
      </c>
      <c r="G2164" t="s">
        <v>8220</v>
      </c>
      <c r="H2164" t="s">
        <v>8241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8265</v>
      </c>
      <c r="O2164">
        <f t="shared" si="165"/>
        <v>112</v>
      </c>
      <c r="P2164">
        <f t="shared" si="166"/>
        <v>87.1</v>
      </c>
      <c r="Q2164" s="10" t="s">
        <v>8313</v>
      </c>
      <c r="R2164" t="s">
        <v>8314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2163</v>
      </c>
      <c r="C2165" s="3" t="s">
        <v>6271</v>
      </c>
      <c r="D2165" s="6">
        <v>2500</v>
      </c>
      <c r="E2165" s="8">
        <v>3305</v>
      </c>
      <c r="F2165" t="s">
        <v>8215</v>
      </c>
      <c r="G2165" t="s">
        <v>8220</v>
      </c>
      <c r="H2165" t="s">
        <v>8241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8265</v>
      </c>
      <c r="O2165">
        <f t="shared" si="165"/>
        <v>132</v>
      </c>
      <c r="P2165">
        <f t="shared" si="166"/>
        <v>75.11</v>
      </c>
      <c r="Q2165" s="10" t="s">
        <v>8313</v>
      </c>
      <c r="R2165" t="s">
        <v>8314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2164</v>
      </c>
      <c r="C2166" s="3" t="s">
        <v>6272</v>
      </c>
      <c r="D2166" s="6">
        <v>5500</v>
      </c>
      <c r="E2166" s="8">
        <v>5645</v>
      </c>
      <c r="F2166" t="s">
        <v>8215</v>
      </c>
      <c r="G2166" t="s">
        <v>8220</v>
      </c>
      <c r="H2166" t="s">
        <v>8241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8265</v>
      </c>
      <c r="O2166">
        <f t="shared" si="165"/>
        <v>103</v>
      </c>
      <c r="P2166">
        <f t="shared" si="166"/>
        <v>68.010000000000005</v>
      </c>
      <c r="Q2166" s="10" t="s">
        <v>8313</v>
      </c>
      <c r="R2166" t="s">
        <v>8314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2165</v>
      </c>
      <c r="C2167" s="3" t="s">
        <v>6273</v>
      </c>
      <c r="D2167" s="6">
        <v>2500</v>
      </c>
      <c r="E2167" s="8">
        <v>3466</v>
      </c>
      <c r="F2167" t="s">
        <v>8215</v>
      </c>
      <c r="G2167" t="s">
        <v>8226</v>
      </c>
      <c r="H2167" t="s">
        <v>8244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8265</v>
      </c>
      <c r="O2167">
        <f t="shared" si="165"/>
        <v>139</v>
      </c>
      <c r="P2167">
        <f t="shared" si="166"/>
        <v>29.62</v>
      </c>
      <c r="Q2167" s="10" t="s">
        <v>8313</v>
      </c>
      <c r="R2167" t="s">
        <v>8314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2166</v>
      </c>
      <c r="C2168" s="3" t="s">
        <v>6274</v>
      </c>
      <c r="D2168" s="6">
        <v>2000</v>
      </c>
      <c r="E2168" s="8">
        <v>2932</v>
      </c>
      <c r="F2168" t="s">
        <v>8215</v>
      </c>
      <c r="G2168" t="s">
        <v>8220</v>
      </c>
      <c r="H2168" t="s">
        <v>8241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8265</v>
      </c>
      <c r="O2168">
        <f t="shared" si="165"/>
        <v>147</v>
      </c>
      <c r="P2168">
        <f t="shared" si="166"/>
        <v>91.63</v>
      </c>
      <c r="Q2168" s="10" t="s">
        <v>8313</v>
      </c>
      <c r="R2168" t="s">
        <v>8314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2167</v>
      </c>
      <c r="C2169" s="3" t="s">
        <v>6275</v>
      </c>
      <c r="D2169" s="6">
        <v>150</v>
      </c>
      <c r="E2169" s="8">
        <v>180</v>
      </c>
      <c r="F2169" t="s">
        <v>8215</v>
      </c>
      <c r="G2169" t="s">
        <v>8220</v>
      </c>
      <c r="H2169" t="s">
        <v>8241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8265</v>
      </c>
      <c r="O2169">
        <f t="shared" si="165"/>
        <v>120</v>
      </c>
      <c r="P2169">
        <f t="shared" si="166"/>
        <v>22.5</v>
      </c>
      <c r="Q2169" s="10" t="s">
        <v>8313</v>
      </c>
      <c r="R2169" t="s">
        <v>8314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2168</v>
      </c>
      <c r="C2170" s="3" t="s">
        <v>6276</v>
      </c>
      <c r="D2170" s="6">
        <v>18000</v>
      </c>
      <c r="E2170" s="8">
        <v>21884.69</v>
      </c>
      <c r="F2170" t="s">
        <v>8215</v>
      </c>
      <c r="G2170" t="s">
        <v>8220</v>
      </c>
      <c r="H2170" t="s">
        <v>8241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8265</v>
      </c>
      <c r="O2170">
        <f t="shared" si="165"/>
        <v>122</v>
      </c>
      <c r="P2170">
        <f t="shared" si="166"/>
        <v>64.37</v>
      </c>
      <c r="Q2170" s="10" t="s">
        <v>8313</v>
      </c>
      <c r="R2170" t="s">
        <v>8314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2169</v>
      </c>
      <c r="C2171" s="3" t="s">
        <v>6277</v>
      </c>
      <c r="D2171" s="6">
        <v>153</v>
      </c>
      <c r="E2171" s="8">
        <v>153</v>
      </c>
      <c r="F2171" t="s">
        <v>8215</v>
      </c>
      <c r="G2171" t="s">
        <v>8220</v>
      </c>
      <c r="H2171" t="s">
        <v>8241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8265</v>
      </c>
      <c r="O2171">
        <f t="shared" si="165"/>
        <v>100</v>
      </c>
      <c r="P2171">
        <f t="shared" si="166"/>
        <v>21.86</v>
      </c>
      <c r="Q2171" s="10" t="s">
        <v>8313</v>
      </c>
      <c r="R2171" t="s">
        <v>8314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2170</v>
      </c>
      <c r="C2172" s="3" t="s">
        <v>6278</v>
      </c>
      <c r="D2172" s="6">
        <v>350</v>
      </c>
      <c r="E2172" s="8">
        <v>633</v>
      </c>
      <c r="F2172" t="s">
        <v>8215</v>
      </c>
      <c r="G2172" t="s">
        <v>8220</v>
      </c>
      <c r="H2172" t="s">
        <v>8241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8265</v>
      </c>
      <c r="O2172">
        <f t="shared" si="165"/>
        <v>181</v>
      </c>
      <c r="P2172">
        <f t="shared" si="166"/>
        <v>33.32</v>
      </c>
      <c r="Q2172" s="10" t="s">
        <v>8313</v>
      </c>
      <c r="R2172" t="s">
        <v>8314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2171</v>
      </c>
      <c r="C2173" s="3" t="s">
        <v>6279</v>
      </c>
      <c r="D2173" s="6">
        <v>4000</v>
      </c>
      <c r="E2173" s="8">
        <v>4243</v>
      </c>
      <c r="F2173" t="s">
        <v>8215</v>
      </c>
      <c r="G2173" t="s">
        <v>8220</v>
      </c>
      <c r="H2173" t="s">
        <v>8241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8265</v>
      </c>
      <c r="O2173">
        <f t="shared" si="165"/>
        <v>106</v>
      </c>
      <c r="P2173">
        <f t="shared" si="166"/>
        <v>90.28</v>
      </c>
      <c r="Q2173" s="10" t="s">
        <v>8313</v>
      </c>
      <c r="R2173" t="s">
        <v>8314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2172</v>
      </c>
      <c r="C2174" s="3" t="s">
        <v>6280</v>
      </c>
      <c r="D2174" s="6">
        <v>1000</v>
      </c>
      <c r="E2174" s="8">
        <v>1000</v>
      </c>
      <c r="F2174" t="s">
        <v>8215</v>
      </c>
      <c r="G2174" t="s">
        <v>8220</v>
      </c>
      <c r="H2174" t="s">
        <v>8241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8265</v>
      </c>
      <c r="O2174">
        <f t="shared" si="165"/>
        <v>100</v>
      </c>
      <c r="P2174">
        <f t="shared" si="166"/>
        <v>76.92</v>
      </c>
      <c r="Q2174" s="10" t="s">
        <v>8313</v>
      </c>
      <c r="R2174" t="s">
        <v>8314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2173</v>
      </c>
      <c r="C2175" s="3" t="s">
        <v>6281</v>
      </c>
      <c r="D2175" s="6">
        <v>4200</v>
      </c>
      <c r="E2175" s="8">
        <v>5331</v>
      </c>
      <c r="F2175" t="s">
        <v>8215</v>
      </c>
      <c r="G2175" t="s">
        <v>8220</v>
      </c>
      <c r="H2175" t="s">
        <v>8241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8265</v>
      </c>
      <c r="O2175">
        <f t="shared" si="165"/>
        <v>127</v>
      </c>
      <c r="P2175">
        <f t="shared" si="166"/>
        <v>59.23</v>
      </c>
      <c r="Q2175" s="10" t="s">
        <v>8313</v>
      </c>
      <c r="R2175" t="s">
        <v>8314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2174</v>
      </c>
      <c r="C2176" s="3" t="s">
        <v>6282</v>
      </c>
      <c r="D2176" s="6">
        <v>4000</v>
      </c>
      <c r="E2176" s="8">
        <v>4119</v>
      </c>
      <c r="F2176" t="s">
        <v>8215</v>
      </c>
      <c r="G2176" t="s">
        <v>8221</v>
      </c>
      <c r="H2176" t="s">
        <v>8242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8265</v>
      </c>
      <c r="O2176">
        <f t="shared" si="165"/>
        <v>103</v>
      </c>
      <c r="P2176">
        <f t="shared" si="166"/>
        <v>65.38</v>
      </c>
      <c r="Q2176" s="10" t="s">
        <v>8313</v>
      </c>
      <c r="R2176" t="s">
        <v>8314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2175</v>
      </c>
      <c r="C2177" s="3" t="s">
        <v>6283</v>
      </c>
      <c r="D2177" s="6">
        <v>700</v>
      </c>
      <c r="E2177" s="8">
        <v>1750</v>
      </c>
      <c r="F2177" t="s">
        <v>8215</v>
      </c>
      <c r="G2177" t="s">
        <v>8220</v>
      </c>
      <c r="H2177" t="s">
        <v>8241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8265</v>
      </c>
      <c r="O2177">
        <f t="shared" si="165"/>
        <v>250</v>
      </c>
      <c r="P2177">
        <f t="shared" si="166"/>
        <v>67.31</v>
      </c>
      <c r="Q2177" s="10" t="s">
        <v>8313</v>
      </c>
      <c r="R2177" t="s">
        <v>8314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2176</v>
      </c>
      <c r="C2178" s="3" t="s">
        <v>6284</v>
      </c>
      <c r="D2178" s="6">
        <v>5000</v>
      </c>
      <c r="E2178" s="8">
        <v>6301</v>
      </c>
      <c r="F2178" t="s">
        <v>8215</v>
      </c>
      <c r="G2178" t="s">
        <v>8220</v>
      </c>
      <c r="H2178" t="s">
        <v>8241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8265</v>
      </c>
      <c r="O2178">
        <f t="shared" ref="O2178:O2241" si="170">ROUND(E2178/D2178*100,0)</f>
        <v>126</v>
      </c>
      <c r="P2178">
        <f t="shared" si="166"/>
        <v>88.75</v>
      </c>
      <c r="Q2178" s="10" t="s">
        <v>8313</v>
      </c>
      <c r="R2178" t="s">
        <v>8314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2177</v>
      </c>
      <c r="C2179" s="3" t="s">
        <v>6285</v>
      </c>
      <c r="D2179" s="6">
        <v>2500</v>
      </c>
      <c r="E2179" s="8">
        <v>2503</v>
      </c>
      <c r="F2179" t="s">
        <v>8215</v>
      </c>
      <c r="G2179" t="s">
        <v>8220</v>
      </c>
      <c r="H2179" t="s">
        <v>8241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8265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8313</v>
      </c>
      <c r="R2179" t="s">
        <v>8314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2178</v>
      </c>
      <c r="C2180" s="3" t="s">
        <v>6286</v>
      </c>
      <c r="D2180" s="6">
        <v>25000</v>
      </c>
      <c r="E2180" s="8">
        <v>34660</v>
      </c>
      <c r="F2180" t="s">
        <v>8215</v>
      </c>
      <c r="G2180" t="s">
        <v>8220</v>
      </c>
      <c r="H2180" t="s">
        <v>8241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8265</v>
      </c>
      <c r="O2180">
        <f t="shared" si="170"/>
        <v>139</v>
      </c>
      <c r="P2180">
        <f t="shared" si="171"/>
        <v>40.35</v>
      </c>
      <c r="Q2180" s="10" t="s">
        <v>8313</v>
      </c>
      <c r="R2180" t="s">
        <v>8314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2179</v>
      </c>
      <c r="C2181" s="3" t="s">
        <v>6287</v>
      </c>
      <c r="D2181" s="6">
        <v>1000</v>
      </c>
      <c r="E2181" s="8">
        <v>1614</v>
      </c>
      <c r="F2181" t="s">
        <v>8215</v>
      </c>
      <c r="G2181" t="s">
        <v>8220</v>
      </c>
      <c r="H2181" t="s">
        <v>8241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8265</v>
      </c>
      <c r="O2181">
        <f t="shared" si="170"/>
        <v>161</v>
      </c>
      <c r="P2181">
        <f t="shared" si="171"/>
        <v>76.86</v>
      </c>
      <c r="Q2181" s="10" t="s">
        <v>8313</v>
      </c>
      <c r="R2181" t="s">
        <v>8314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2180</v>
      </c>
      <c r="C2182" s="3" t="s">
        <v>6288</v>
      </c>
      <c r="D2182" s="6">
        <v>5000</v>
      </c>
      <c r="E2182" s="8">
        <v>5359.21</v>
      </c>
      <c r="F2182" t="s">
        <v>8215</v>
      </c>
      <c r="G2182" t="s">
        <v>8220</v>
      </c>
      <c r="H2182" t="s">
        <v>8241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8265</v>
      </c>
      <c r="O2182">
        <f t="shared" si="170"/>
        <v>107</v>
      </c>
      <c r="P2182">
        <f t="shared" si="171"/>
        <v>68.709999999999994</v>
      </c>
      <c r="Q2182" s="10" t="s">
        <v>8313</v>
      </c>
      <c r="R2182" t="s">
        <v>8314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2181</v>
      </c>
      <c r="C2183" s="3" t="s">
        <v>6289</v>
      </c>
      <c r="D2183" s="6">
        <v>2000</v>
      </c>
      <c r="E2183" s="8">
        <v>3062</v>
      </c>
      <c r="F2183" t="s">
        <v>8215</v>
      </c>
      <c r="G2183" t="s">
        <v>8220</v>
      </c>
      <c r="H2183" t="s">
        <v>8241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8286</v>
      </c>
      <c r="O2183">
        <f t="shared" si="170"/>
        <v>153</v>
      </c>
      <c r="P2183">
        <f t="shared" si="171"/>
        <v>57.77</v>
      </c>
      <c r="Q2183" s="10" t="s">
        <v>8321</v>
      </c>
      <c r="R2183" t="s">
        <v>8339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2182</v>
      </c>
      <c r="C2184" s="3" t="s">
        <v>6290</v>
      </c>
      <c r="D2184" s="6">
        <v>3000</v>
      </c>
      <c r="E2184" s="8">
        <v>15725</v>
      </c>
      <c r="F2184" t="s">
        <v>8215</v>
      </c>
      <c r="G2184" t="s">
        <v>8225</v>
      </c>
      <c r="H2184" t="s">
        <v>8246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8286</v>
      </c>
      <c r="O2184">
        <f t="shared" si="170"/>
        <v>524</v>
      </c>
      <c r="P2184">
        <f t="shared" si="171"/>
        <v>44.17</v>
      </c>
      <c r="Q2184" s="10" t="s">
        <v>8321</v>
      </c>
      <c r="R2184" t="s">
        <v>8339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2183</v>
      </c>
      <c r="C2185" s="3" t="s">
        <v>6291</v>
      </c>
      <c r="D2185" s="6">
        <v>1800</v>
      </c>
      <c r="E2185" s="8">
        <v>8807</v>
      </c>
      <c r="F2185" t="s">
        <v>8215</v>
      </c>
      <c r="G2185" t="s">
        <v>8220</v>
      </c>
      <c r="H2185" t="s">
        <v>8241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8286</v>
      </c>
      <c r="O2185">
        <f t="shared" si="170"/>
        <v>489</v>
      </c>
      <c r="P2185">
        <f t="shared" si="171"/>
        <v>31.57</v>
      </c>
      <c r="Q2185" s="10" t="s">
        <v>8321</v>
      </c>
      <c r="R2185" t="s">
        <v>8339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2184</v>
      </c>
      <c r="C2186" s="3" t="s">
        <v>6292</v>
      </c>
      <c r="D2186" s="6">
        <v>10000</v>
      </c>
      <c r="E2186" s="8">
        <v>28474</v>
      </c>
      <c r="F2186" t="s">
        <v>8215</v>
      </c>
      <c r="G2186" t="s">
        <v>8220</v>
      </c>
      <c r="H2186" t="s">
        <v>8241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8286</v>
      </c>
      <c r="O2186">
        <f t="shared" si="170"/>
        <v>285</v>
      </c>
      <c r="P2186">
        <f t="shared" si="171"/>
        <v>107.05</v>
      </c>
      <c r="Q2186" s="10" t="s">
        <v>8321</v>
      </c>
      <c r="R2186" t="s">
        <v>8339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2185</v>
      </c>
      <c r="C2187" s="3" t="s">
        <v>6293</v>
      </c>
      <c r="D2187" s="6">
        <v>5000</v>
      </c>
      <c r="E2187" s="8">
        <v>92848.5</v>
      </c>
      <c r="F2187" t="s">
        <v>8215</v>
      </c>
      <c r="G2187" t="s">
        <v>8221</v>
      </c>
      <c r="H2187" t="s">
        <v>8242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8286</v>
      </c>
      <c r="O2187">
        <f t="shared" si="170"/>
        <v>1857</v>
      </c>
      <c r="P2187">
        <f t="shared" si="171"/>
        <v>149.03</v>
      </c>
      <c r="Q2187" s="10" t="s">
        <v>8321</v>
      </c>
      <c r="R2187" t="s">
        <v>8339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2186</v>
      </c>
      <c r="C2188" s="3" t="s">
        <v>6294</v>
      </c>
      <c r="D2188" s="6">
        <v>20000</v>
      </c>
      <c r="E2188" s="8">
        <v>21935</v>
      </c>
      <c r="F2188" t="s">
        <v>8215</v>
      </c>
      <c r="G2188" t="s">
        <v>8220</v>
      </c>
      <c r="H2188" t="s">
        <v>8241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8286</v>
      </c>
      <c r="O2188">
        <f t="shared" si="170"/>
        <v>110</v>
      </c>
      <c r="P2188">
        <f t="shared" si="171"/>
        <v>55.96</v>
      </c>
      <c r="Q2188" s="10" t="s">
        <v>8321</v>
      </c>
      <c r="R2188" t="s">
        <v>8339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2187</v>
      </c>
      <c r="C2189" s="3" t="s">
        <v>6295</v>
      </c>
      <c r="D2189" s="6">
        <v>20000</v>
      </c>
      <c r="E2189" s="8">
        <v>202928.5</v>
      </c>
      <c r="F2189" t="s">
        <v>8215</v>
      </c>
      <c r="G2189" t="s">
        <v>8220</v>
      </c>
      <c r="H2189" t="s">
        <v>8241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8286</v>
      </c>
      <c r="O2189">
        <f t="shared" si="170"/>
        <v>1015</v>
      </c>
      <c r="P2189">
        <f t="shared" si="171"/>
        <v>56.97</v>
      </c>
      <c r="Q2189" s="10" t="s">
        <v>8321</v>
      </c>
      <c r="R2189" t="s">
        <v>8339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2188</v>
      </c>
      <c r="C2190" s="3" t="s">
        <v>6296</v>
      </c>
      <c r="D2190" s="6">
        <v>5494</v>
      </c>
      <c r="E2190" s="8">
        <v>22645</v>
      </c>
      <c r="F2190" t="s">
        <v>8215</v>
      </c>
      <c r="G2190" t="s">
        <v>8222</v>
      </c>
      <c r="H2190" t="s">
        <v>8243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8286</v>
      </c>
      <c r="O2190">
        <f t="shared" si="170"/>
        <v>412</v>
      </c>
      <c r="P2190">
        <f t="shared" si="171"/>
        <v>44.06</v>
      </c>
      <c r="Q2190" s="10" t="s">
        <v>8321</v>
      </c>
      <c r="R2190" t="s">
        <v>8339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2189</v>
      </c>
      <c r="C2191" s="3" t="s">
        <v>6297</v>
      </c>
      <c r="D2191" s="6">
        <v>1200</v>
      </c>
      <c r="E2191" s="8">
        <v>6039</v>
      </c>
      <c r="F2191" t="s">
        <v>8215</v>
      </c>
      <c r="G2191" t="s">
        <v>8221</v>
      </c>
      <c r="H2191" t="s">
        <v>8242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8286</v>
      </c>
      <c r="O2191">
        <f t="shared" si="170"/>
        <v>503</v>
      </c>
      <c r="P2191">
        <f t="shared" si="171"/>
        <v>68.63</v>
      </c>
      <c r="Q2191" s="10" t="s">
        <v>8321</v>
      </c>
      <c r="R2191" t="s">
        <v>8339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2190</v>
      </c>
      <c r="C2192" s="3" t="s">
        <v>6298</v>
      </c>
      <c r="D2192" s="6">
        <v>19000</v>
      </c>
      <c r="E2192" s="8">
        <v>35076</v>
      </c>
      <c r="F2192" t="s">
        <v>8215</v>
      </c>
      <c r="G2192" t="s">
        <v>8220</v>
      </c>
      <c r="H2192" t="s">
        <v>8241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8286</v>
      </c>
      <c r="O2192">
        <f t="shared" si="170"/>
        <v>185</v>
      </c>
      <c r="P2192">
        <f t="shared" si="171"/>
        <v>65.319999999999993</v>
      </c>
      <c r="Q2192" s="10" t="s">
        <v>8321</v>
      </c>
      <c r="R2192" t="s">
        <v>8339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2191</v>
      </c>
      <c r="C2193" s="3" t="s">
        <v>6299</v>
      </c>
      <c r="D2193" s="6">
        <v>750</v>
      </c>
      <c r="E2193" s="8">
        <v>898</v>
      </c>
      <c r="F2193" t="s">
        <v>8215</v>
      </c>
      <c r="G2193" t="s">
        <v>8221</v>
      </c>
      <c r="H2193" t="s">
        <v>8242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8286</v>
      </c>
      <c r="O2193">
        <f t="shared" si="170"/>
        <v>120</v>
      </c>
      <c r="P2193">
        <f t="shared" si="171"/>
        <v>35.92</v>
      </c>
      <c r="Q2193" s="10" t="s">
        <v>8321</v>
      </c>
      <c r="R2193" t="s">
        <v>8339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2192</v>
      </c>
      <c r="C2194" s="3" t="s">
        <v>6300</v>
      </c>
      <c r="D2194" s="6">
        <v>12000</v>
      </c>
      <c r="E2194" s="8">
        <v>129748.82</v>
      </c>
      <c r="F2194" t="s">
        <v>8215</v>
      </c>
      <c r="G2194" t="s">
        <v>8221</v>
      </c>
      <c r="H2194" t="s">
        <v>8242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8286</v>
      </c>
      <c r="O2194">
        <f t="shared" si="170"/>
        <v>1081</v>
      </c>
      <c r="P2194">
        <f t="shared" si="171"/>
        <v>40.07</v>
      </c>
      <c r="Q2194" s="10" t="s">
        <v>8321</v>
      </c>
      <c r="R2194" t="s">
        <v>8339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2193</v>
      </c>
      <c r="C2195" s="3" t="s">
        <v>6301</v>
      </c>
      <c r="D2195" s="6">
        <v>15000</v>
      </c>
      <c r="E2195" s="8">
        <v>67856</v>
      </c>
      <c r="F2195" t="s">
        <v>8215</v>
      </c>
      <c r="G2195" t="s">
        <v>8220</v>
      </c>
      <c r="H2195" t="s">
        <v>8241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8286</v>
      </c>
      <c r="O2195">
        <f t="shared" si="170"/>
        <v>452</v>
      </c>
      <c r="P2195">
        <f t="shared" si="171"/>
        <v>75.650000000000006</v>
      </c>
      <c r="Q2195" s="10" t="s">
        <v>8321</v>
      </c>
      <c r="R2195" t="s">
        <v>8339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2194</v>
      </c>
      <c r="C2196" s="3" t="s">
        <v>6302</v>
      </c>
      <c r="D2196" s="6">
        <v>10000</v>
      </c>
      <c r="E2196" s="8">
        <v>53737</v>
      </c>
      <c r="F2196" t="s">
        <v>8215</v>
      </c>
      <c r="G2196" t="s">
        <v>8220</v>
      </c>
      <c r="H2196" t="s">
        <v>8241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8286</v>
      </c>
      <c r="O2196">
        <f t="shared" si="170"/>
        <v>537</v>
      </c>
      <c r="P2196">
        <f t="shared" si="171"/>
        <v>61.2</v>
      </c>
      <c r="Q2196" s="10" t="s">
        <v>8321</v>
      </c>
      <c r="R2196" t="s">
        <v>8339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2195</v>
      </c>
      <c r="C2197" s="3" t="s">
        <v>6303</v>
      </c>
      <c r="D2197" s="6">
        <v>4600</v>
      </c>
      <c r="E2197" s="8">
        <v>5535</v>
      </c>
      <c r="F2197" t="s">
        <v>8215</v>
      </c>
      <c r="G2197" t="s">
        <v>8220</v>
      </c>
      <c r="H2197" t="s">
        <v>8241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8286</v>
      </c>
      <c r="O2197">
        <f t="shared" si="170"/>
        <v>120</v>
      </c>
      <c r="P2197">
        <f t="shared" si="171"/>
        <v>48.13</v>
      </c>
      <c r="Q2197" s="10" t="s">
        <v>8321</v>
      </c>
      <c r="R2197" t="s">
        <v>8339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2196</v>
      </c>
      <c r="C2198" s="3" t="s">
        <v>6304</v>
      </c>
      <c r="D2198" s="6">
        <v>14000</v>
      </c>
      <c r="E2198" s="8">
        <v>15937</v>
      </c>
      <c r="F2198" t="s">
        <v>8215</v>
      </c>
      <c r="G2198" t="s">
        <v>8220</v>
      </c>
      <c r="H2198" t="s">
        <v>8241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8286</v>
      </c>
      <c r="O2198">
        <f t="shared" si="170"/>
        <v>114</v>
      </c>
      <c r="P2198">
        <f t="shared" si="171"/>
        <v>68.11</v>
      </c>
      <c r="Q2198" s="10" t="s">
        <v>8321</v>
      </c>
      <c r="R2198" t="s">
        <v>8339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2197</v>
      </c>
      <c r="C2199" s="3" t="s">
        <v>6305</v>
      </c>
      <c r="D2199" s="6">
        <v>30000</v>
      </c>
      <c r="E2199" s="8">
        <v>285309.33</v>
      </c>
      <c r="F2199" t="s">
        <v>8215</v>
      </c>
      <c r="G2199" t="s">
        <v>8220</v>
      </c>
      <c r="H2199" t="s">
        <v>8241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8286</v>
      </c>
      <c r="O2199">
        <f t="shared" si="170"/>
        <v>951</v>
      </c>
      <c r="P2199">
        <f t="shared" si="171"/>
        <v>65.89</v>
      </c>
      <c r="Q2199" s="10" t="s">
        <v>8321</v>
      </c>
      <c r="R2199" t="s">
        <v>8339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2198</v>
      </c>
      <c r="C2200" s="3" t="s">
        <v>6306</v>
      </c>
      <c r="D2200" s="6">
        <v>40000</v>
      </c>
      <c r="E2200" s="8">
        <v>53157</v>
      </c>
      <c r="F2200" t="s">
        <v>8215</v>
      </c>
      <c r="G2200" t="s">
        <v>8220</v>
      </c>
      <c r="H2200" t="s">
        <v>8241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8286</v>
      </c>
      <c r="O2200">
        <f t="shared" si="170"/>
        <v>133</v>
      </c>
      <c r="P2200">
        <f t="shared" si="171"/>
        <v>81.650000000000006</v>
      </c>
      <c r="Q2200" s="10" t="s">
        <v>8321</v>
      </c>
      <c r="R2200" t="s">
        <v>8339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2199</v>
      </c>
      <c r="C2201" s="3" t="s">
        <v>6307</v>
      </c>
      <c r="D2201" s="6">
        <v>9000</v>
      </c>
      <c r="E2201" s="8">
        <v>13228</v>
      </c>
      <c r="F2201" t="s">
        <v>8215</v>
      </c>
      <c r="G2201" t="s">
        <v>8237</v>
      </c>
      <c r="H2201" t="s">
        <v>8244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8286</v>
      </c>
      <c r="O2201">
        <f t="shared" si="170"/>
        <v>147</v>
      </c>
      <c r="P2201">
        <f t="shared" si="171"/>
        <v>52.7</v>
      </c>
      <c r="Q2201" s="10" t="s">
        <v>8321</v>
      </c>
      <c r="R2201" t="s">
        <v>8339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2200</v>
      </c>
      <c r="C2202" s="3" t="s">
        <v>6308</v>
      </c>
      <c r="D2202" s="6">
        <v>2000</v>
      </c>
      <c r="E2202" s="8">
        <v>10843</v>
      </c>
      <c r="F2202" t="s">
        <v>8215</v>
      </c>
      <c r="G2202" t="s">
        <v>8221</v>
      </c>
      <c r="H2202" t="s">
        <v>8242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8286</v>
      </c>
      <c r="O2202">
        <f t="shared" si="170"/>
        <v>542</v>
      </c>
      <c r="P2202">
        <f t="shared" si="171"/>
        <v>41.23</v>
      </c>
      <c r="Q2202" s="10" t="s">
        <v>8321</v>
      </c>
      <c r="R2202" t="s">
        <v>8339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2201</v>
      </c>
      <c r="C2203" s="3" t="s">
        <v>6309</v>
      </c>
      <c r="D2203" s="6">
        <v>110</v>
      </c>
      <c r="E2203" s="8">
        <v>420.99</v>
      </c>
      <c r="F2203" t="s">
        <v>8215</v>
      </c>
      <c r="G2203" t="s">
        <v>8221</v>
      </c>
      <c r="H2203" t="s">
        <v>8242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8269</v>
      </c>
      <c r="O2203">
        <f t="shared" si="170"/>
        <v>383</v>
      </c>
      <c r="P2203">
        <f t="shared" si="171"/>
        <v>15.04</v>
      </c>
      <c r="Q2203" s="10" t="s">
        <v>8313</v>
      </c>
      <c r="R2203" t="s">
        <v>8318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2202</v>
      </c>
      <c r="C2204" s="3" t="s">
        <v>6310</v>
      </c>
      <c r="D2204" s="6">
        <v>4000</v>
      </c>
      <c r="E2204" s="8">
        <v>28167.25</v>
      </c>
      <c r="F2204" t="s">
        <v>8215</v>
      </c>
      <c r="G2204" t="s">
        <v>8220</v>
      </c>
      <c r="H2204" t="s">
        <v>8241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8269</v>
      </c>
      <c r="O2204">
        <f t="shared" si="170"/>
        <v>704</v>
      </c>
      <c r="P2204">
        <f t="shared" si="171"/>
        <v>39.07</v>
      </c>
      <c r="Q2204" s="10" t="s">
        <v>8313</v>
      </c>
      <c r="R2204" t="s">
        <v>8318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2203</v>
      </c>
      <c r="C2205" s="3" t="s">
        <v>6311</v>
      </c>
      <c r="D2205" s="6">
        <v>2000</v>
      </c>
      <c r="E2205" s="8">
        <v>2191</v>
      </c>
      <c r="F2205" t="s">
        <v>8215</v>
      </c>
      <c r="G2205" t="s">
        <v>8225</v>
      </c>
      <c r="H2205" t="s">
        <v>8246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8269</v>
      </c>
      <c r="O2205">
        <f t="shared" si="170"/>
        <v>110</v>
      </c>
      <c r="P2205">
        <f t="shared" si="171"/>
        <v>43.82</v>
      </c>
      <c r="Q2205" s="10" t="s">
        <v>8313</v>
      </c>
      <c r="R2205" t="s">
        <v>8318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2204</v>
      </c>
      <c r="C2206" s="3" t="s">
        <v>6312</v>
      </c>
      <c r="D2206" s="6">
        <v>1500</v>
      </c>
      <c r="E2206" s="8">
        <v>1993</v>
      </c>
      <c r="F2206" t="s">
        <v>8215</v>
      </c>
      <c r="G2206" t="s">
        <v>8220</v>
      </c>
      <c r="H2206" t="s">
        <v>8241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8269</v>
      </c>
      <c r="O2206">
        <f t="shared" si="170"/>
        <v>133</v>
      </c>
      <c r="P2206">
        <f t="shared" si="171"/>
        <v>27.3</v>
      </c>
      <c r="Q2206" s="10" t="s">
        <v>8313</v>
      </c>
      <c r="R2206" t="s">
        <v>8318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2205</v>
      </c>
      <c r="C2207" s="3" t="s">
        <v>6313</v>
      </c>
      <c r="D2207" s="6">
        <v>750</v>
      </c>
      <c r="E2207" s="8">
        <v>1140</v>
      </c>
      <c r="F2207" t="s">
        <v>8215</v>
      </c>
      <c r="G2207" t="s">
        <v>8220</v>
      </c>
      <c r="H2207" t="s">
        <v>8241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8269</v>
      </c>
      <c r="O2207">
        <f t="shared" si="170"/>
        <v>152</v>
      </c>
      <c r="P2207">
        <f t="shared" si="171"/>
        <v>42.22</v>
      </c>
      <c r="Q2207" s="10" t="s">
        <v>8313</v>
      </c>
      <c r="R2207" t="s">
        <v>8318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2206</v>
      </c>
      <c r="C2208" s="3" t="s">
        <v>6314</v>
      </c>
      <c r="D2208" s="6">
        <v>1100</v>
      </c>
      <c r="E2208" s="8">
        <v>1130</v>
      </c>
      <c r="F2208" t="s">
        <v>8215</v>
      </c>
      <c r="G2208" t="s">
        <v>8220</v>
      </c>
      <c r="H2208" t="s">
        <v>8241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8269</v>
      </c>
      <c r="O2208">
        <f t="shared" si="170"/>
        <v>103</v>
      </c>
      <c r="P2208">
        <f t="shared" si="171"/>
        <v>33.24</v>
      </c>
      <c r="Q2208" s="10" t="s">
        <v>8313</v>
      </c>
      <c r="R2208" t="s">
        <v>8318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2207</v>
      </c>
      <c r="C2209" s="3" t="s">
        <v>6315</v>
      </c>
      <c r="D2209" s="6">
        <v>2000</v>
      </c>
      <c r="E2209" s="8">
        <v>2000</v>
      </c>
      <c r="F2209" t="s">
        <v>8215</v>
      </c>
      <c r="G2209" t="s">
        <v>8220</v>
      </c>
      <c r="H2209" t="s">
        <v>8241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8269</v>
      </c>
      <c r="O2209">
        <f t="shared" si="170"/>
        <v>100</v>
      </c>
      <c r="P2209">
        <f t="shared" si="171"/>
        <v>285.70999999999998</v>
      </c>
      <c r="Q2209" s="10" t="s">
        <v>8313</v>
      </c>
      <c r="R2209" t="s">
        <v>8318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2208</v>
      </c>
      <c r="C2210" s="3" t="s">
        <v>6316</v>
      </c>
      <c r="D2210" s="6">
        <v>1000</v>
      </c>
      <c r="E2210" s="8">
        <v>1016</v>
      </c>
      <c r="F2210" t="s">
        <v>8215</v>
      </c>
      <c r="G2210" t="s">
        <v>8220</v>
      </c>
      <c r="H2210" t="s">
        <v>8241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8269</v>
      </c>
      <c r="O2210">
        <f t="shared" si="170"/>
        <v>102</v>
      </c>
      <c r="P2210">
        <f t="shared" si="171"/>
        <v>42.33</v>
      </c>
      <c r="Q2210" s="10" t="s">
        <v>8313</v>
      </c>
      <c r="R2210" t="s">
        <v>8318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2209</v>
      </c>
      <c r="C2211" s="3" t="s">
        <v>6317</v>
      </c>
      <c r="D2211" s="6">
        <v>500</v>
      </c>
      <c r="E2211" s="8">
        <v>754</v>
      </c>
      <c r="F2211" t="s">
        <v>8215</v>
      </c>
      <c r="G2211" t="s">
        <v>8221</v>
      </c>
      <c r="H2211" t="s">
        <v>8242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8269</v>
      </c>
      <c r="O2211">
        <f t="shared" si="170"/>
        <v>151</v>
      </c>
      <c r="P2211">
        <f t="shared" si="171"/>
        <v>50.27</v>
      </c>
      <c r="Q2211" s="10" t="s">
        <v>8313</v>
      </c>
      <c r="R2211" t="s">
        <v>8318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2210</v>
      </c>
      <c r="C2212" s="3" t="s">
        <v>6318</v>
      </c>
      <c r="D2212" s="6">
        <v>4000</v>
      </c>
      <c r="E2212" s="8">
        <v>4457</v>
      </c>
      <c r="F2212" t="s">
        <v>8215</v>
      </c>
      <c r="G2212" t="s">
        <v>8220</v>
      </c>
      <c r="H2212" t="s">
        <v>8241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8269</v>
      </c>
      <c r="O2212">
        <f t="shared" si="170"/>
        <v>111</v>
      </c>
      <c r="P2212">
        <f t="shared" si="171"/>
        <v>61.9</v>
      </c>
      <c r="Q2212" s="10" t="s">
        <v>8313</v>
      </c>
      <c r="R2212" t="s">
        <v>8318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2211</v>
      </c>
      <c r="C2213" s="3" t="s">
        <v>6319</v>
      </c>
      <c r="D2213" s="6">
        <v>2500</v>
      </c>
      <c r="E2213" s="8">
        <v>4890</v>
      </c>
      <c r="F2213" t="s">
        <v>8215</v>
      </c>
      <c r="G2213" t="s">
        <v>8220</v>
      </c>
      <c r="H2213" t="s">
        <v>8241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8269</v>
      </c>
      <c r="O2213">
        <f t="shared" si="170"/>
        <v>196</v>
      </c>
      <c r="P2213">
        <f t="shared" si="171"/>
        <v>40.75</v>
      </c>
      <c r="Q2213" s="10" t="s">
        <v>8313</v>
      </c>
      <c r="R2213" t="s">
        <v>8318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2212</v>
      </c>
      <c r="C2214" s="3" t="s">
        <v>6320</v>
      </c>
      <c r="D2214" s="6">
        <v>6000</v>
      </c>
      <c r="E2214" s="8">
        <v>6863</v>
      </c>
      <c r="F2214" t="s">
        <v>8215</v>
      </c>
      <c r="G2214" t="s">
        <v>8220</v>
      </c>
      <c r="H2214" t="s">
        <v>8241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8269</v>
      </c>
      <c r="O2214">
        <f t="shared" si="170"/>
        <v>114</v>
      </c>
      <c r="P2214">
        <f t="shared" si="171"/>
        <v>55.8</v>
      </c>
      <c r="Q2214" s="10" t="s">
        <v>8313</v>
      </c>
      <c r="R2214" t="s">
        <v>8318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2213</v>
      </c>
      <c r="C2215" s="3" t="s">
        <v>6321</v>
      </c>
      <c r="D2215" s="6">
        <v>5</v>
      </c>
      <c r="E2215" s="8">
        <v>10</v>
      </c>
      <c r="F2215" t="s">
        <v>8215</v>
      </c>
      <c r="G2215" t="s">
        <v>8220</v>
      </c>
      <c r="H2215" t="s">
        <v>8241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8269</v>
      </c>
      <c r="O2215">
        <f t="shared" si="170"/>
        <v>200</v>
      </c>
      <c r="P2215">
        <f t="shared" si="171"/>
        <v>10</v>
      </c>
      <c r="Q2215" s="10" t="s">
        <v>8313</v>
      </c>
      <c r="R2215" t="s">
        <v>8318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2214</v>
      </c>
      <c r="C2216" s="3" t="s">
        <v>6322</v>
      </c>
      <c r="D2216" s="6">
        <v>600</v>
      </c>
      <c r="E2216" s="8">
        <v>1755.01</v>
      </c>
      <c r="F2216" t="s">
        <v>8215</v>
      </c>
      <c r="G2216" t="s">
        <v>8220</v>
      </c>
      <c r="H2216" t="s">
        <v>8241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8269</v>
      </c>
      <c r="O2216">
        <f t="shared" si="170"/>
        <v>293</v>
      </c>
      <c r="P2216">
        <f t="shared" si="171"/>
        <v>73.13</v>
      </c>
      <c r="Q2216" s="10" t="s">
        <v>8313</v>
      </c>
      <c r="R2216" t="s">
        <v>8318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2215</v>
      </c>
      <c r="C2217" s="3" t="s">
        <v>6323</v>
      </c>
      <c r="D2217" s="6">
        <v>550</v>
      </c>
      <c r="E2217" s="8">
        <v>860</v>
      </c>
      <c r="F2217" t="s">
        <v>8215</v>
      </c>
      <c r="G2217" t="s">
        <v>8220</v>
      </c>
      <c r="H2217" t="s">
        <v>8241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8269</v>
      </c>
      <c r="O2217">
        <f t="shared" si="170"/>
        <v>156</v>
      </c>
      <c r="P2217">
        <f t="shared" si="171"/>
        <v>26.06</v>
      </c>
      <c r="Q2217" s="10" t="s">
        <v>8313</v>
      </c>
      <c r="R2217" t="s">
        <v>8318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2216</v>
      </c>
      <c r="C2218" s="3" t="s">
        <v>6324</v>
      </c>
      <c r="D2218" s="6">
        <v>300</v>
      </c>
      <c r="E2218" s="8">
        <v>317</v>
      </c>
      <c r="F2218" t="s">
        <v>8215</v>
      </c>
      <c r="G2218" t="s">
        <v>8220</v>
      </c>
      <c r="H2218" t="s">
        <v>8241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8269</v>
      </c>
      <c r="O2218">
        <f t="shared" si="170"/>
        <v>106</v>
      </c>
      <c r="P2218">
        <f t="shared" si="171"/>
        <v>22.64</v>
      </c>
      <c r="Q2218" s="10" t="s">
        <v>8313</v>
      </c>
      <c r="R2218" t="s">
        <v>8318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2217</v>
      </c>
      <c r="C2219" s="3" t="s">
        <v>6325</v>
      </c>
      <c r="D2219" s="6">
        <v>420</v>
      </c>
      <c r="E2219" s="8">
        <v>425</v>
      </c>
      <c r="F2219" t="s">
        <v>8215</v>
      </c>
      <c r="G2219" t="s">
        <v>8220</v>
      </c>
      <c r="H2219" t="s">
        <v>8241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8269</v>
      </c>
      <c r="O2219">
        <f t="shared" si="170"/>
        <v>101</v>
      </c>
      <c r="P2219">
        <f t="shared" si="171"/>
        <v>47.22</v>
      </c>
      <c r="Q2219" s="10" t="s">
        <v>8313</v>
      </c>
      <c r="R2219" t="s">
        <v>8318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2218</v>
      </c>
      <c r="C2220" s="3" t="s">
        <v>6326</v>
      </c>
      <c r="D2220" s="6">
        <v>2000</v>
      </c>
      <c r="E2220" s="8">
        <v>2456.66</v>
      </c>
      <c r="F2220" t="s">
        <v>8215</v>
      </c>
      <c r="G2220" t="s">
        <v>8220</v>
      </c>
      <c r="H2220" t="s">
        <v>8241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8269</v>
      </c>
      <c r="O2220">
        <f t="shared" si="170"/>
        <v>123</v>
      </c>
      <c r="P2220">
        <f t="shared" si="171"/>
        <v>32.32</v>
      </c>
      <c r="Q2220" s="10" t="s">
        <v>8313</v>
      </c>
      <c r="R2220" t="s">
        <v>8318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2219</v>
      </c>
      <c r="C2221" s="3" t="s">
        <v>6327</v>
      </c>
      <c r="D2221" s="6">
        <v>1000</v>
      </c>
      <c r="E2221" s="8">
        <v>1015</v>
      </c>
      <c r="F2221" t="s">
        <v>8215</v>
      </c>
      <c r="G2221" t="s">
        <v>8220</v>
      </c>
      <c r="H2221" t="s">
        <v>8241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8269</v>
      </c>
      <c r="O2221">
        <f t="shared" si="170"/>
        <v>102</v>
      </c>
      <c r="P2221">
        <f t="shared" si="171"/>
        <v>53.42</v>
      </c>
      <c r="Q2221" s="10" t="s">
        <v>8313</v>
      </c>
      <c r="R2221" t="s">
        <v>8318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2220</v>
      </c>
      <c r="C2222" s="3" t="s">
        <v>6328</v>
      </c>
      <c r="D2222" s="6">
        <v>3500</v>
      </c>
      <c r="E2222" s="8">
        <v>3540</v>
      </c>
      <c r="F2222" t="s">
        <v>8215</v>
      </c>
      <c r="G2222" t="s">
        <v>8220</v>
      </c>
      <c r="H2222" t="s">
        <v>8241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8269</v>
      </c>
      <c r="O2222">
        <f t="shared" si="170"/>
        <v>101</v>
      </c>
      <c r="P2222">
        <f t="shared" si="171"/>
        <v>51.3</v>
      </c>
      <c r="Q2222" s="10" t="s">
        <v>8313</v>
      </c>
      <c r="R2222" t="s">
        <v>8318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2221</v>
      </c>
      <c r="C2223" s="3" t="s">
        <v>6329</v>
      </c>
      <c r="D2223" s="6">
        <v>7500</v>
      </c>
      <c r="E2223" s="8">
        <v>8109</v>
      </c>
      <c r="F2223" t="s">
        <v>8215</v>
      </c>
      <c r="G2223" t="s">
        <v>8220</v>
      </c>
      <c r="H2223" t="s">
        <v>8241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8286</v>
      </c>
      <c r="O2223">
        <f t="shared" si="170"/>
        <v>108</v>
      </c>
      <c r="P2223">
        <f t="shared" si="171"/>
        <v>37.200000000000003</v>
      </c>
      <c r="Q2223" s="10" t="s">
        <v>8321</v>
      </c>
      <c r="R2223" t="s">
        <v>8339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2222</v>
      </c>
      <c r="C2224" s="3" t="s">
        <v>6330</v>
      </c>
      <c r="D2224" s="6">
        <v>500</v>
      </c>
      <c r="E2224" s="8">
        <v>813</v>
      </c>
      <c r="F2224" t="s">
        <v>8215</v>
      </c>
      <c r="G2224" t="s">
        <v>8220</v>
      </c>
      <c r="H2224" t="s">
        <v>8241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8286</v>
      </c>
      <c r="O2224">
        <f t="shared" si="170"/>
        <v>163</v>
      </c>
      <c r="P2224">
        <f t="shared" si="171"/>
        <v>27.1</v>
      </c>
      <c r="Q2224" s="10" t="s">
        <v>8321</v>
      </c>
      <c r="R2224" t="s">
        <v>8339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2223</v>
      </c>
      <c r="C2225" s="3" t="s">
        <v>6331</v>
      </c>
      <c r="D2225" s="6">
        <v>19500</v>
      </c>
      <c r="E2225" s="8">
        <v>20631</v>
      </c>
      <c r="F2225" t="s">
        <v>8215</v>
      </c>
      <c r="G2225" t="s">
        <v>8225</v>
      </c>
      <c r="H2225" t="s">
        <v>8246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8286</v>
      </c>
      <c r="O2225">
        <f t="shared" si="170"/>
        <v>106</v>
      </c>
      <c r="P2225">
        <f t="shared" si="171"/>
        <v>206.31</v>
      </c>
      <c r="Q2225" s="10" t="s">
        <v>8321</v>
      </c>
      <c r="R2225" t="s">
        <v>8339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2224</v>
      </c>
      <c r="C2226" s="3" t="s">
        <v>6332</v>
      </c>
      <c r="D2226" s="6">
        <v>10000</v>
      </c>
      <c r="E2226" s="8">
        <v>24315</v>
      </c>
      <c r="F2226" t="s">
        <v>8215</v>
      </c>
      <c r="G2226" t="s">
        <v>8220</v>
      </c>
      <c r="H2226" t="s">
        <v>8241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8286</v>
      </c>
      <c r="O2226">
        <f t="shared" si="170"/>
        <v>243</v>
      </c>
      <c r="P2226">
        <f t="shared" si="171"/>
        <v>82.15</v>
      </c>
      <c r="Q2226" s="10" t="s">
        <v>8321</v>
      </c>
      <c r="R2226" t="s">
        <v>8339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2225</v>
      </c>
      <c r="C2227" s="3" t="s">
        <v>6333</v>
      </c>
      <c r="D2227" s="6">
        <v>21000</v>
      </c>
      <c r="E2227" s="8">
        <v>198415.01</v>
      </c>
      <c r="F2227" t="s">
        <v>8215</v>
      </c>
      <c r="G2227" t="s">
        <v>8221</v>
      </c>
      <c r="H2227" t="s">
        <v>8242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8286</v>
      </c>
      <c r="O2227">
        <f t="shared" si="170"/>
        <v>945</v>
      </c>
      <c r="P2227">
        <f t="shared" si="171"/>
        <v>164.8</v>
      </c>
      <c r="Q2227" s="10" t="s">
        <v>8321</v>
      </c>
      <c r="R2227" t="s">
        <v>8339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2226</v>
      </c>
      <c r="C2228" s="3" t="s">
        <v>6334</v>
      </c>
      <c r="D2228" s="6">
        <v>18000</v>
      </c>
      <c r="E2228" s="8">
        <v>19523.310000000001</v>
      </c>
      <c r="F2228" t="s">
        <v>8215</v>
      </c>
      <c r="G2228" t="s">
        <v>8220</v>
      </c>
      <c r="H2228" t="s">
        <v>8241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8286</v>
      </c>
      <c r="O2228">
        <f t="shared" si="170"/>
        <v>108</v>
      </c>
      <c r="P2228">
        <f t="shared" si="171"/>
        <v>60.82</v>
      </c>
      <c r="Q2228" s="10" t="s">
        <v>8321</v>
      </c>
      <c r="R2228" t="s">
        <v>8339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2227</v>
      </c>
      <c r="C2229" s="3" t="s">
        <v>6335</v>
      </c>
      <c r="D2229" s="6">
        <v>13000</v>
      </c>
      <c r="E2229" s="8">
        <v>20459</v>
      </c>
      <c r="F2229" t="s">
        <v>8215</v>
      </c>
      <c r="G2229" t="s">
        <v>8221</v>
      </c>
      <c r="H2229" t="s">
        <v>8242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8286</v>
      </c>
      <c r="O2229">
        <f t="shared" si="170"/>
        <v>157</v>
      </c>
      <c r="P2229">
        <f t="shared" si="171"/>
        <v>67.97</v>
      </c>
      <c r="Q2229" s="10" t="s">
        <v>8321</v>
      </c>
      <c r="R2229" t="s">
        <v>8339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2228</v>
      </c>
      <c r="C2230" s="3" t="s">
        <v>6336</v>
      </c>
      <c r="D2230" s="6">
        <v>1000</v>
      </c>
      <c r="E2230" s="8">
        <v>11744.9</v>
      </c>
      <c r="F2230" t="s">
        <v>8215</v>
      </c>
      <c r="G2230" t="s">
        <v>8232</v>
      </c>
      <c r="H2230" t="s">
        <v>8244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8286</v>
      </c>
      <c r="O2230">
        <f t="shared" si="170"/>
        <v>1174</v>
      </c>
      <c r="P2230">
        <f t="shared" si="171"/>
        <v>81.56</v>
      </c>
      <c r="Q2230" s="10" t="s">
        <v>8321</v>
      </c>
      <c r="R2230" t="s">
        <v>8339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2229</v>
      </c>
      <c r="C2231" s="3" t="s">
        <v>6337</v>
      </c>
      <c r="D2231" s="6">
        <v>8012</v>
      </c>
      <c r="E2231" s="8">
        <v>13704.33</v>
      </c>
      <c r="F2231" t="s">
        <v>8215</v>
      </c>
      <c r="G2231" t="s">
        <v>8220</v>
      </c>
      <c r="H2231" t="s">
        <v>8241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8286</v>
      </c>
      <c r="O2231">
        <f t="shared" si="170"/>
        <v>171</v>
      </c>
      <c r="P2231">
        <f t="shared" si="171"/>
        <v>25.43</v>
      </c>
      <c r="Q2231" s="10" t="s">
        <v>8321</v>
      </c>
      <c r="R2231" t="s">
        <v>8339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2230</v>
      </c>
      <c r="C2232" s="3" t="s">
        <v>6338</v>
      </c>
      <c r="D2232" s="6">
        <v>8500</v>
      </c>
      <c r="E2232" s="8">
        <v>10706</v>
      </c>
      <c r="F2232" t="s">
        <v>8215</v>
      </c>
      <c r="G2232" t="s">
        <v>8220</v>
      </c>
      <c r="H2232" t="s">
        <v>8241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8286</v>
      </c>
      <c r="O2232">
        <f t="shared" si="170"/>
        <v>126</v>
      </c>
      <c r="P2232">
        <f t="shared" si="171"/>
        <v>21.5</v>
      </c>
      <c r="Q2232" s="10" t="s">
        <v>8321</v>
      </c>
      <c r="R2232" t="s">
        <v>8339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2231</v>
      </c>
      <c r="C2233" s="3" t="s">
        <v>6339</v>
      </c>
      <c r="D2233" s="6">
        <v>2500</v>
      </c>
      <c r="E2233" s="8">
        <v>30303.24</v>
      </c>
      <c r="F2233" t="s">
        <v>8215</v>
      </c>
      <c r="G2233" t="s">
        <v>8220</v>
      </c>
      <c r="H2233" t="s">
        <v>8241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8286</v>
      </c>
      <c r="O2233">
        <f t="shared" si="170"/>
        <v>1212</v>
      </c>
      <c r="P2233">
        <f t="shared" si="171"/>
        <v>27.23</v>
      </c>
      <c r="Q2233" s="10" t="s">
        <v>8321</v>
      </c>
      <c r="R2233" t="s">
        <v>8339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2232</v>
      </c>
      <c r="C2234" s="3" t="s">
        <v>6340</v>
      </c>
      <c r="D2234" s="6">
        <v>5000</v>
      </c>
      <c r="E2234" s="8">
        <v>24790</v>
      </c>
      <c r="F2234" t="s">
        <v>8215</v>
      </c>
      <c r="G2234" t="s">
        <v>8220</v>
      </c>
      <c r="H2234" t="s">
        <v>8241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8286</v>
      </c>
      <c r="O2234">
        <f t="shared" si="170"/>
        <v>496</v>
      </c>
      <c r="P2234">
        <f t="shared" si="171"/>
        <v>25.09</v>
      </c>
      <c r="Q2234" s="10" t="s">
        <v>8321</v>
      </c>
      <c r="R2234" t="s">
        <v>8339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2233</v>
      </c>
      <c r="C2235" s="3" t="s">
        <v>6341</v>
      </c>
      <c r="D2235" s="6">
        <v>2500</v>
      </c>
      <c r="E2235" s="8">
        <v>8301</v>
      </c>
      <c r="F2235" t="s">
        <v>8215</v>
      </c>
      <c r="G2235" t="s">
        <v>8221</v>
      </c>
      <c r="H2235" t="s">
        <v>8242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8286</v>
      </c>
      <c r="O2235">
        <f t="shared" si="170"/>
        <v>332</v>
      </c>
      <c r="P2235">
        <f t="shared" si="171"/>
        <v>21.23</v>
      </c>
      <c r="Q2235" s="10" t="s">
        <v>8321</v>
      </c>
      <c r="R2235" t="s">
        <v>8339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2234</v>
      </c>
      <c r="C2236" s="3" t="s">
        <v>6342</v>
      </c>
      <c r="D2236" s="6">
        <v>100</v>
      </c>
      <c r="E2236" s="8">
        <v>1165</v>
      </c>
      <c r="F2236" t="s">
        <v>8215</v>
      </c>
      <c r="G2236" t="s">
        <v>8220</v>
      </c>
      <c r="H2236" t="s">
        <v>8241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8286</v>
      </c>
      <c r="O2236">
        <f t="shared" si="170"/>
        <v>1165</v>
      </c>
      <c r="P2236">
        <f t="shared" si="171"/>
        <v>41.61</v>
      </c>
      <c r="Q2236" s="10" t="s">
        <v>8321</v>
      </c>
      <c r="R2236" t="s">
        <v>8339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2235</v>
      </c>
      <c r="C2237" s="3" t="s">
        <v>6343</v>
      </c>
      <c r="D2237" s="6">
        <v>13000</v>
      </c>
      <c r="E2237" s="8">
        <v>19931</v>
      </c>
      <c r="F2237" t="s">
        <v>8215</v>
      </c>
      <c r="G2237" t="s">
        <v>8225</v>
      </c>
      <c r="H2237" t="s">
        <v>8246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8286</v>
      </c>
      <c r="O2237">
        <f t="shared" si="170"/>
        <v>153</v>
      </c>
      <c r="P2237">
        <f t="shared" si="171"/>
        <v>135.59</v>
      </c>
      <c r="Q2237" s="10" t="s">
        <v>8321</v>
      </c>
      <c r="R2237" t="s">
        <v>8339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2236</v>
      </c>
      <c r="C2238" s="3" t="s">
        <v>6344</v>
      </c>
      <c r="D2238" s="6">
        <v>2800</v>
      </c>
      <c r="E2238" s="8">
        <v>15039</v>
      </c>
      <c r="F2238" t="s">
        <v>8215</v>
      </c>
      <c r="G2238" t="s">
        <v>8220</v>
      </c>
      <c r="H2238" t="s">
        <v>8241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8286</v>
      </c>
      <c r="O2238">
        <f t="shared" si="170"/>
        <v>537</v>
      </c>
      <c r="P2238">
        <f t="shared" si="171"/>
        <v>22.12</v>
      </c>
      <c r="Q2238" s="10" t="s">
        <v>8321</v>
      </c>
      <c r="R2238" t="s">
        <v>8339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2237</v>
      </c>
      <c r="C2239" s="3" t="s">
        <v>6345</v>
      </c>
      <c r="D2239" s="6">
        <v>18000</v>
      </c>
      <c r="E2239" s="8">
        <v>63527</v>
      </c>
      <c r="F2239" t="s">
        <v>8215</v>
      </c>
      <c r="G2239" t="s">
        <v>8220</v>
      </c>
      <c r="H2239" t="s">
        <v>8241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8286</v>
      </c>
      <c r="O2239">
        <f t="shared" si="170"/>
        <v>353</v>
      </c>
      <c r="P2239">
        <f t="shared" si="171"/>
        <v>64.63</v>
      </c>
      <c r="Q2239" s="10" t="s">
        <v>8321</v>
      </c>
      <c r="R2239" t="s">
        <v>8339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2238</v>
      </c>
      <c r="C2240" s="3" t="s">
        <v>6346</v>
      </c>
      <c r="D2240" s="6">
        <v>4000</v>
      </c>
      <c r="E2240" s="8">
        <v>5496</v>
      </c>
      <c r="F2240" t="s">
        <v>8215</v>
      </c>
      <c r="G2240" t="s">
        <v>8232</v>
      </c>
      <c r="H2240" t="s">
        <v>8244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8286</v>
      </c>
      <c r="O2240">
        <f t="shared" si="170"/>
        <v>137</v>
      </c>
      <c r="P2240">
        <f t="shared" si="171"/>
        <v>69.569999999999993</v>
      </c>
      <c r="Q2240" s="10" t="s">
        <v>8321</v>
      </c>
      <c r="R2240" t="s">
        <v>8339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2239</v>
      </c>
      <c r="C2241" s="3" t="s">
        <v>6347</v>
      </c>
      <c r="D2241" s="6">
        <v>25000</v>
      </c>
      <c r="E2241" s="8">
        <v>32006.67</v>
      </c>
      <c r="F2241" t="s">
        <v>8215</v>
      </c>
      <c r="G2241" t="s">
        <v>8220</v>
      </c>
      <c r="H2241" t="s">
        <v>8241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8286</v>
      </c>
      <c r="O2241">
        <f t="shared" si="170"/>
        <v>128</v>
      </c>
      <c r="P2241">
        <f t="shared" si="171"/>
        <v>75.13</v>
      </c>
      <c r="Q2241" s="10" t="s">
        <v>8321</v>
      </c>
      <c r="R2241" t="s">
        <v>8339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2240</v>
      </c>
      <c r="C2242" s="3" t="s">
        <v>6348</v>
      </c>
      <c r="D2242" s="6">
        <v>5000</v>
      </c>
      <c r="E2242" s="8">
        <v>13534</v>
      </c>
      <c r="F2242" t="s">
        <v>8215</v>
      </c>
      <c r="G2242" t="s">
        <v>8220</v>
      </c>
      <c r="H2242" t="s">
        <v>8241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8286</v>
      </c>
      <c r="O2242">
        <f t="shared" ref="O2242:O2305" si="175">ROUND(E2242/D2242*100,0)</f>
        <v>271</v>
      </c>
      <c r="P2242">
        <f t="shared" si="171"/>
        <v>140.97999999999999</v>
      </c>
      <c r="Q2242" s="10" t="s">
        <v>8321</v>
      </c>
      <c r="R2242" t="s">
        <v>8339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2241</v>
      </c>
      <c r="C2243" s="3" t="s">
        <v>6349</v>
      </c>
      <c r="D2243" s="6">
        <v>1000</v>
      </c>
      <c r="E2243" s="8">
        <v>8064</v>
      </c>
      <c r="F2243" t="s">
        <v>8215</v>
      </c>
      <c r="G2243" t="s">
        <v>8221</v>
      </c>
      <c r="H2243" t="s">
        <v>8242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8286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8321</v>
      </c>
      <c r="R2243" t="s">
        <v>8339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2242</v>
      </c>
      <c r="C2244" s="3" t="s">
        <v>6350</v>
      </c>
      <c r="D2244" s="6">
        <v>10000</v>
      </c>
      <c r="E2244" s="8">
        <v>136009.76</v>
      </c>
      <c r="F2244" t="s">
        <v>8215</v>
      </c>
      <c r="G2244" t="s">
        <v>8220</v>
      </c>
      <c r="H2244" t="s">
        <v>8241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8286</v>
      </c>
      <c r="O2244">
        <f t="shared" si="175"/>
        <v>1360</v>
      </c>
      <c r="P2244">
        <f t="shared" si="176"/>
        <v>53.87</v>
      </c>
      <c r="Q2244" s="10" t="s">
        <v>8321</v>
      </c>
      <c r="R2244" t="s">
        <v>8339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2243</v>
      </c>
      <c r="C2245" s="3" t="s">
        <v>6351</v>
      </c>
      <c r="D2245" s="6">
        <v>1</v>
      </c>
      <c r="E2245" s="8">
        <v>9302.5</v>
      </c>
      <c r="F2245" t="s">
        <v>8215</v>
      </c>
      <c r="G2245" t="s">
        <v>8220</v>
      </c>
      <c r="H2245" t="s">
        <v>8241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8286</v>
      </c>
      <c r="O2245">
        <f t="shared" si="175"/>
        <v>930250</v>
      </c>
      <c r="P2245">
        <f t="shared" si="176"/>
        <v>4.57</v>
      </c>
      <c r="Q2245" s="10" t="s">
        <v>8321</v>
      </c>
      <c r="R2245" t="s">
        <v>8339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2244</v>
      </c>
      <c r="C2246" s="3" t="s">
        <v>6352</v>
      </c>
      <c r="D2246" s="6">
        <v>5000</v>
      </c>
      <c r="E2246" s="8">
        <v>18851</v>
      </c>
      <c r="F2246" t="s">
        <v>8215</v>
      </c>
      <c r="G2246" t="s">
        <v>8220</v>
      </c>
      <c r="H2246" t="s">
        <v>8241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8286</v>
      </c>
      <c r="O2246">
        <f t="shared" si="175"/>
        <v>377</v>
      </c>
      <c r="P2246">
        <f t="shared" si="176"/>
        <v>65</v>
      </c>
      <c r="Q2246" s="10" t="s">
        <v>8321</v>
      </c>
      <c r="R2246" t="s">
        <v>8339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2245</v>
      </c>
      <c r="C2247" s="3" t="s">
        <v>6353</v>
      </c>
      <c r="D2247" s="6">
        <v>4000</v>
      </c>
      <c r="E2247" s="8">
        <v>105881</v>
      </c>
      <c r="F2247" t="s">
        <v>8215</v>
      </c>
      <c r="G2247" t="s">
        <v>8220</v>
      </c>
      <c r="H2247" t="s">
        <v>8241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8286</v>
      </c>
      <c r="O2247">
        <f t="shared" si="175"/>
        <v>2647</v>
      </c>
      <c r="P2247">
        <f t="shared" si="176"/>
        <v>53.48</v>
      </c>
      <c r="Q2247" s="10" t="s">
        <v>8321</v>
      </c>
      <c r="R2247" t="s">
        <v>8339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2246</v>
      </c>
      <c r="C2248" s="3" t="s">
        <v>6354</v>
      </c>
      <c r="D2248" s="6">
        <v>2500</v>
      </c>
      <c r="E2248" s="8">
        <v>2503</v>
      </c>
      <c r="F2248" t="s">
        <v>8215</v>
      </c>
      <c r="G2248" t="s">
        <v>8221</v>
      </c>
      <c r="H2248" t="s">
        <v>8242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8286</v>
      </c>
      <c r="O2248">
        <f t="shared" si="175"/>
        <v>100</v>
      </c>
      <c r="P2248">
        <f t="shared" si="176"/>
        <v>43.91</v>
      </c>
      <c r="Q2248" s="10" t="s">
        <v>8321</v>
      </c>
      <c r="R2248" t="s">
        <v>8339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2247</v>
      </c>
      <c r="C2249" s="3" t="s">
        <v>6355</v>
      </c>
      <c r="D2249" s="6">
        <v>18500</v>
      </c>
      <c r="E2249" s="8">
        <v>19324</v>
      </c>
      <c r="F2249" t="s">
        <v>8215</v>
      </c>
      <c r="G2249" t="s">
        <v>8220</v>
      </c>
      <c r="H2249" t="s">
        <v>8241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8286</v>
      </c>
      <c r="O2249">
        <f t="shared" si="175"/>
        <v>104</v>
      </c>
      <c r="P2249">
        <f t="shared" si="176"/>
        <v>50.85</v>
      </c>
      <c r="Q2249" s="10" t="s">
        <v>8321</v>
      </c>
      <c r="R2249" t="s">
        <v>8339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2248</v>
      </c>
      <c r="C2250" s="3" t="s">
        <v>6356</v>
      </c>
      <c r="D2250" s="6">
        <v>7000</v>
      </c>
      <c r="E2250" s="8">
        <v>7505</v>
      </c>
      <c r="F2250" t="s">
        <v>8215</v>
      </c>
      <c r="G2250" t="s">
        <v>8221</v>
      </c>
      <c r="H2250" t="s">
        <v>8242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8286</v>
      </c>
      <c r="O2250">
        <f t="shared" si="175"/>
        <v>107</v>
      </c>
      <c r="P2250">
        <f t="shared" si="176"/>
        <v>58.63</v>
      </c>
      <c r="Q2250" s="10" t="s">
        <v>8321</v>
      </c>
      <c r="R2250" t="s">
        <v>8339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2249</v>
      </c>
      <c r="C2251" s="3" t="s">
        <v>6357</v>
      </c>
      <c r="D2251" s="6">
        <v>3500</v>
      </c>
      <c r="E2251" s="8">
        <v>5907</v>
      </c>
      <c r="F2251" t="s">
        <v>8215</v>
      </c>
      <c r="G2251" t="s">
        <v>8220</v>
      </c>
      <c r="H2251" t="s">
        <v>8241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8286</v>
      </c>
      <c r="O2251">
        <f t="shared" si="175"/>
        <v>169</v>
      </c>
      <c r="P2251">
        <f t="shared" si="176"/>
        <v>32.82</v>
      </c>
      <c r="Q2251" s="10" t="s">
        <v>8321</v>
      </c>
      <c r="R2251" t="s">
        <v>8339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2250</v>
      </c>
      <c r="C2252" s="3" t="s">
        <v>6358</v>
      </c>
      <c r="D2252" s="6">
        <v>25000</v>
      </c>
      <c r="E2252" s="8">
        <v>243778</v>
      </c>
      <c r="F2252" t="s">
        <v>8215</v>
      </c>
      <c r="G2252" t="s">
        <v>8220</v>
      </c>
      <c r="H2252" t="s">
        <v>8241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8286</v>
      </c>
      <c r="O2252">
        <f t="shared" si="175"/>
        <v>975</v>
      </c>
      <c r="P2252">
        <f t="shared" si="176"/>
        <v>426.93</v>
      </c>
      <c r="Q2252" s="10" t="s">
        <v>8321</v>
      </c>
      <c r="R2252" t="s">
        <v>8339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2251</v>
      </c>
      <c r="C2253" s="3" t="s">
        <v>6359</v>
      </c>
      <c r="D2253" s="6">
        <v>8500</v>
      </c>
      <c r="E2253" s="8">
        <v>11428.19</v>
      </c>
      <c r="F2253" t="s">
        <v>8215</v>
      </c>
      <c r="G2253" t="s">
        <v>8220</v>
      </c>
      <c r="H2253" t="s">
        <v>8241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8286</v>
      </c>
      <c r="O2253">
        <f t="shared" si="175"/>
        <v>134</v>
      </c>
      <c r="P2253">
        <f t="shared" si="176"/>
        <v>23.81</v>
      </c>
      <c r="Q2253" s="10" t="s">
        <v>8321</v>
      </c>
      <c r="R2253" t="s">
        <v>8339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2252</v>
      </c>
      <c r="C2254" s="3" t="s">
        <v>6360</v>
      </c>
      <c r="D2254" s="6">
        <v>9000</v>
      </c>
      <c r="E2254" s="8">
        <v>24505</v>
      </c>
      <c r="F2254" t="s">
        <v>8215</v>
      </c>
      <c r="G2254" t="s">
        <v>8223</v>
      </c>
      <c r="H2254" t="s">
        <v>8244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8286</v>
      </c>
      <c r="O2254">
        <f t="shared" si="175"/>
        <v>272</v>
      </c>
      <c r="P2254">
        <f t="shared" si="176"/>
        <v>98.41</v>
      </c>
      <c r="Q2254" s="10" t="s">
        <v>8321</v>
      </c>
      <c r="R2254" t="s">
        <v>8339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2253</v>
      </c>
      <c r="C2255" s="3" t="s">
        <v>6361</v>
      </c>
      <c r="D2255" s="6">
        <v>8000</v>
      </c>
      <c r="E2255" s="8">
        <v>9015</v>
      </c>
      <c r="F2255" t="s">
        <v>8215</v>
      </c>
      <c r="G2255" t="s">
        <v>8220</v>
      </c>
      <c r="H2255" t="s">
        <v>8241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8286</v>
      </c>
      <c r="O2255">
        <f t="shared" si="175"/>
        <v>113</v>
      </c>
      <c r="P2255">
        <f t="shared" si="176"/>
        <v>107.32</v>
      </c>
      <c r="Q2255" s="10" t="s">
        <v>8321</v>
      </c>
      <c r="R2255" t="s">
        <v>8339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2254</v>
      </c>
      <c r="C2256" s="3" t="s">
        <v>6362</v>
      </c>
      <c r="D2256" s="6">
        <v>500</v>
      </c>
      <c r="E2256" s="8">
        <v>2299</v>
      </c>
      <c r="F2256" t="s">
        <v>8215</v>
      </c>
      <c r="G2256" t="s">
        <v>8220</v>
      </c>
      <c r="H2256" t="s">
        <v>8241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8286</v>
      </c>
      <c r="O2256">
        <f t="shared" si="175"/>
        <v>460</v>
      </c>
      <c r="P2256">
        <f t="shared" si="176"/>
        <v>11.67</v>
      </c>
      <c r="Q2256" s="10" t="s">
        <v>8321</v>
      </c>
      <c r="R2256" t="s">
        <v>8339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2255</v>
      </c>
      <c r="C2257" s="3" t="s">
        <v>6363</v>
      </c>
      <c r="D2257" s="6">
        <v>3950</v>
      </c>
      <c r="E2257" s="8">
        <v>11323</v>
      </c>
      <c r="F2257" t="s">
        <v>8215</v>
      </c>
      <c r="G2257" t="s">
        <v>8220</v>
      </c>
      <c r="H2257" t="s">
        <v>8241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8286</v>
      </c>
      <c r="O2257">
        <f t="shared" si="175"/>
        <v>287</v>
      </c>
      <c r="P2257">
        <f t="shared" si="176"/>
        <v>41.78</v>
      </c>
      <c r="Q2257" s="10" t="s">
        <v>8321</v>
      </c>
      <c r="R2257" t="s">
        <v>8339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2256</v>
      </c>
      <c r="C2258" s="3" t="s">
        <v>6364</v>
      </c>
      <c r="D2258" s="6">
        <v>480</v>
      </c>
      <c r="E2258" s="8">
        <v>1069</v>
      </c>
      <c r="F2258" t="s">
        <v>8215</v>
      </c>
      <c r="G2258" t="s">
        <v>8221</v>
      </c>
      <c r="H2258" t="s">
        <v>8242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8286</v>
      </c>
      <c r="O2258">
        <f t="shared" si="175"/>
        <v>223</v>
      </c>
      <c r="P2258">
        <f t="shared" si="176"/>
        <v>21.38</v>
      </c>
      <c r="Q2258" s="10" t="s">
        <v>8321</v>
      </c>
      <c r="R2258" t="s">
        <v>8339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2257</v>
      </c>
      <c r="C2259" s="3" t="s">
        <v>6365</v>
      </c>
      <c r="D2259" s="6">
        <v>2500</v>
      </c>
      <c r="E2259" s="8">
        <v>15903.5</v>
      </c>
      <c r="F2259" t="s">
        <v>8215</v>
      </c>
      <c r="G2259" t="s">
        <v>8221</v>
      </c>
      <c r="H2259" t="s">
        <v>8242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8286</v>
      </c>
      <c r="O2259">
        <f t="shared" si="175"/>
        <v>636</v>
      </c>
      <c r="P2259">
        <f t="shared" si="176"/>
        <v>94.1</v>
      </c>
      <c r="Q2259" s="10" t="s">
        <v>8321</v>
      </c>
      <c r="R2259" t="s">
        <v>8339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2258</v>
      </c>
      <c r="C2260" s="3" t="s">
        <v>6366</v>
      </c>
      <c r="D2260" s="6">
        <v>2200</v>
      </c>
      <c r="E2260" s="8">
        <v>3223</v>
      </c>
      <c r="F2260" t="s">
        <v>8215</v>
      </c>
      <c r="G2260" t="s">
        <v>8220</v>
      </c>
      <c r="H2260" t="s">
        <v>8241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8286</v>
      </c>
      <c r="O2260">
        <f t="shared" si="175"/>
        <v>147</v>
      </c>
      <c r="P2260">
        <f t="shared" si="176"/>
        <v>15.72</v>
      </c>
      <c r="Q2260" s="10" t="s">
        <v>8321</v>
      </c>
      <c r="R2260" t="s">
        <v>8339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2259</v>
      </c>
      <c r="C2261" s="3" t="s">
        <v>6367</v>
      </c>
      <c r="D2261" s="6">
        <v>1000</v>
      </c>
      <c r="E2261" s="8">
        <v>18671</v>
      </c>
      <c r="F2261" t="s">
        <v>8215</v>
      </c>
      <c r="G2261" t="s">
        <v>8221</v>
      </c>
      <c r="H2261" t="s">
        <v>8242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8286</v>
      </c>
      <c r="O2261">
        <f t="shared" si="175"/>
        <v>1867</v>
      </c>
      <c r="P2261">
        <f t="shared" si="176"/>
        <v>90.64</v>
      </c>
      <c r="Q2261" s="10" t="s">
        <v>8321</v>
      </c>
      <c r="R2261" t="s">
        <v>8339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2260</v>
      </c>
      <c r="C2262" s="3" t="s">
        <v>6368</v>
      </c>
      <c r="D2262" s="6">
        <v>2500</v>
      </c>
      <c r="E2262" s="8">
        <v>8173</v>
      </c>
      <c r="F2262" t="s">
        <v>8215</v>
      </c>
      <c r="G2262" t="s">
        <v>8220</v>
      </c>
      <c r="H2262" t="s">
        <v>8241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8286</v>
      </c>
      <c r="O2262">
        <f t="shared" si="175"/>
        <v>327</v>
      </c>
      <c r="P2262">
        <f t="shared" si="176"/>
        <v>97.3</v>
      </c>
      <c r="Q2262" s="10" t="s">
        <v>8321</v>
      </c>
      <c r="R2262" t="s">
        <v>8339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2261</v>
      </c>
      <c r="C2263" s="3" t="s">
        <v>6369</v>
      </c>
      <c r="D2263" s="6">
        <v>1000</v>
      </c>
      <c r="E2263" s="8">
        <v>7795</v>
      </c>
      <c r="F2263" t="s">
        <v>8215</v>
      </c>
      <c r="G2263" t="s">
        <v>8222</v>
      </c>
      <c r="H2263" t="s">
        <v>8243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8286</v>
      </c>
      <c r="O2263">
        <f t="shared" si="175"/>
        <v>780</v>
      </c>
      <c r="P2263">
        <f t="shared" si="176"/>
        <v>37.119999999999997</v>
      </c>
      <c r="Q2263" s="10" t="s">
        <v>8321</v>
      </c>
      <c r="R2263" t="s">
        <v>8339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2262</v>
      </c>
      <c r="C2264" s="3" t="s">
        <v>6370</v>
      </c>
      <c r="D2264" s="6">
        <v>3300</v>
      </c>
      <c r="E2264" s="8">
        <v>5087</v>
      </c>
      <c r="F2264" t="s">
        <v>8215</v>
      </c>
      <c r="G2264" t="s">
        <v>8220</v>
      </c>
      <c r="H2264" t="s">
        <v>8241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8286</v>
      </c>
      <c r="O2264">
        <f t="shared" si="175"/>
        <v>154</v>
      </c>
      <c r="P2264">
        <f t="shared" si="176"/>
        <v>28.1</v>
      </c>
      <c r="Q2264" s="10" t="s">
        <v>8321</v>
      </c>
      <c r="R2264" t="s">
        <v>8339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2263</v>
      </c>
      <c r="C2265" s="3" t="s">
        <v>6371</v>
      </c>
      <c r="D2265" s="6">
        <v>7500</v>
      </c>
      <c r="E2265" s="8">
        <v>8666</v>
      </c>
      <c r="F2265" t="s">
        <v>8215</v>
      </c>
      <c r="G2265" t="s">
        <v>8231</v>
      </c>
      <c r="H2265" t="s">
        <v>8250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8286</v>
      </c>
      <c r="O2265">
        <f t="shared" si="175"/>
        <v>116</v>
      </c>
      <c r="P2265">
        <f t="shared" si="176"/>
        <v>144.43</v>
      </c>
      <c r="Q2265" s="10" t="s">
        <v>8321</v>
      </c>
      <c r="R2265" t="s">
        <v>8339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2264</v>
      </c>
      <c r="C2266" s="3" t="s">
        <v>6372</v>
      </c>
      <c r="D2266" s="6">
        <v>6000</v>
      </c>
      <c r="E2266" s="8">
        <v>10802</v>
      </c>
      <c r="F2266" t="s">
        <v>8215</v>
      </c>
      <c r="G2266" t="s">
        <v>8220</v>
      </c>
      <c r="H2266" t="s">
        <v>8241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8286</v>
      </c>
      <c r="O2266">
        <f t="shared" si="175"/>
        <v>180</v>
      </c>
      <c r="P2266">
        <f t="shared" si="176"/>
        <v>24.27</v>
      </c>
      <c r="Q2266" s="10" t="s">
        <v>8321</v>
      </c>
      <c r="R2266" t="s">
        <v>8339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2265</v>
      </c>
      <c r="C2267" s="3" t="s">
        <v>6373</v>
      </c>
      <c r="D2267" s="6">
        <v>200</v>
      </c>
      <c r="E2267" s="8">
        <v>597</v>
      </c>
      <c r="F2267" t="s">
        <v>8215</v>
      </c>
      <c r="G2267" t="s">
        <v>8221</v>
      </c>
      <c r="H2267" t="s">
        <v>8242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8286</v>
      </c>
      <c r="O2267">
        <f t="shared" si="175"/>
        <v>299</v>
      </c>
      <c r="P2267">
        <f t="shared" si="176"/>
        <v>35.119999999999997</v>
      </c>
      <c r="Q2267" s="10" t="s">
        <v>8321</v>
      </c>
      <c r="R2267" t="s">
        <v>8339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2266</v>
      </c>
      <c r="C2268" s="3" t="s">
        <v>6374</v>
      </c>
      <c r="D2268" s="6">
        <v>1500</v>
      </c>
      <c r="E2268" s="8">
        <v>4804</v>
      </c>
      <c r="F2268" t="s">
        <v>8215</v>
      </c>
      <c r="G2268" t="s">
        <v>8220</v>
      </c>
      <c r="H2268" t="s">
        <v>8241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8286</v>
      </c>
      <c r="O2268">
        <f t="shared" si="175"/>
        <v>320</v>
      </c>
      <c r="P2268">
        <f t="shared" si="176"/>
        <v>24.76</v>
      </c>
      <c r="Q2268" s="10" t="s">
        <v>8321</v>
      </c>
      <c r="R2268" t="s">
        <v>8339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2267</v>
      </c>
      <c r="C2269" s="3" t="s">
        <v>6375</v>
      </c>
      <c r="D2269" s="6">
        <v>20000</v>
      </c>
      <c r="E2269" s="8">
        <v>76105</v>
      </c>
      <c r="F2269" t="s">
        <v>8215</v>
      </c>
      <c r="G2269" t="s">
        <v>8220</v>
      </c>
      <c r="H2269" t="s">
        <v>8241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8286</v>
      </c>
      <c r="O2269">
        <f t="shared" si="175"/>
        <v>381</v>
      </c>
      <c r="P2269">
        <f t="shared" si="176"/>
        <v>188.38</v>
      </c>
      <c r="Q2269" s="10" t="s">
        <v>8321</v>
      </c>
      <c r="R2269" t="s">
        <v>8339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2268</v>
      </c>
      <c r="C2270" s="3" t="s">
        <v>6376</v>
      </c>
      <c r="D2270" s="6">
        <v>28000</v>
      </c>
      <c r="E2270" s="8">
        <v>28728</v>
      </c>
      <c r="F2270" t="s">
        <v>8215</v>
      </c>
      <c r="G2270" t="s">
        <v>8220</v>
      </c>
      <c r="H2270" t="s">
        <v>8241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8286</v>
      </c>
      <c r="O2270">
        <f t="shared" si="175"/>
        <v>103</v>
      </c>
      <c r="P2270">
        <f t="shared" si="176"/>
        <v>148.08000000000001</v>
      </c>
      <c r="Q2270" s="10" t="s">
        <v>8321</v>
      </c>
      <c r="R2270" t="s">
        <v>8339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2269</v>
      </c>
      <c r="C2271" s="3" t="s">
        <v>6377</v>
      </c>
      <c r="D2271" s="6">
        <v>2500</v>
      </c>
      <c r="E2271" s="8">
        <v>45041</v>
      </c>
      <c r="F2271" t="s">
        <v>8215</v>
      </c>
      <c r="G2271" t="s">
        <v>8220</v>
      </c>
      <c r="H2271" t="s">
        <v>8241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8286</v>
      </c>
      <c r="O2271">
        <f t="shared" si="175"/>
        <v>1802</v>
      </c>
      <c r="P2271">
        <f t="shared" si="176"/>
        <v>49.93</v>
      </c>
      <c r="Q2271" s="10" t="s">
        <v>8321</v>
      </c>
      <c r="R2271" t="s">
        <v>8339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2270</v>
      </c>
      <c r="C2272" s="3" t="s">
        <v>6378</v>
      </c>
      <c r="D2272" s="6">
        <v>25000</v>
      </c>
      <c r="E2272" s="8">
        <v>180062</v>
      </c>
      <c r="F2272" t="s">
        <v>8215</v>
      </c>
      <c r="G2272" t="s">
        <v>8220</v>
      </c>
      <c r="H2272" t="s">
        <v>8241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8286</v>
      </c>
      <c r="O2272">
        <f t="shared" si="175"/>
        <v>720</v>
      </c>
      <c r="P2272">
        <f t="shared" si="176"/>
        <v>107.82</v>
      </c>
      <c r="Q2272" s="10" t="s">
        <v>8321</v>
      </c>
      <c r="R2272" t="s">
        <v>8339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2271</v>
      </c>
      <c r="C2273" s="3" t="s">
        <v>6379</v>
      </c>
      <c r="D2273" s="6">
        <v>20000</v>
      </c>
      <c r="E2273" s="8">
        <v>56618</v>
      </c>
      <c r="F2273" t="s">
        <v>8215</v>
      </c>
      <c r="G2273" t="s">
        <v>8220</v>
      </c>
      <c r="H2273" t="s">
        <v>8241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8286</v>
      </c>
      <c r="O2273">
        <f t="shared" si="175"/>
        <v>283</v>
      </c>
      <c r="P2273">
        <f t="shared" si="176"/>
        <v>42.63</v>
      </c>
      <c r="Q2273" s="10" t="s">
        <v>8321</v>
      </c>
      <c r="R2273" t="s">
        <v>8339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2272</v>
      </c>
      <c r="C2274" s="3" t="s">
        <v>6380</v>
      </c>
      <c r="D2274" s="6">
        <v>1000</v>
      </c>
      <c r="E2274" s="8">
        <v>13566</v>
      </c>
      <c r="F2274" t="s">
        <v>8215</v>
      </c>
      <c r="G2274" t="s">
        <v>8220</v>
      </c>
      <c r="H2274" t="s">
        <v>8241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8286</v>
      </c>
      <c r="O2274">
        <f t="shared" si="175"/>
        <v>1357</v>
      </c>
      <c r="P2274">
        <f t="shared" si="176"/>
        <v>14.37</v>
      </c>
      <c r="Q2274" s="10" t="s">
        <v>8321</v>
      </c>
      <c r="R2274" t="s">
        <v>8339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2273</v>
      </c>
      <c r="C2275" s="3" t="s">
        <v>6381</v>
      </c>
      <c r="D2275" s="6">
        <v>2500</v>
      </c>
      <c r="E2275" s="8">
        <v>5509</v>
      </c>
      <c r="F2275" t="s">
        <v>8215</v>
      </c>
      <c r="G2275" t="s">
        <v>8225</v>
      </c>
      <c r="H2275" t="s">
        <v>8246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8286</v>
      </c>
      <c r="O2275">
        <f t="shared" si="175"/>
        <v>220</v>
      </c>
      <c r="P2275">
        <f t="shared" si="176"/>
        <v>37.479999999999997</v>
      </c>
      <c r="Q2275" s="10" t="s">
        <v>8321</v>
      </c>
      <c r="R2275" t="s">
        <v>8339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2274</v>
      </c>
      <c r="C2276" s="3" t="s">
        <v>6382</v>
      </c>
      <c r="D2276" s="6">
        <v>2500</v>
      </c>
      <c r="E2276" s="8">
        <v>2990</v>
      </c>
      <c r="F2276" t="s">
        <v>8215</v>
      </c>
      <c r="G2276" t="s">
        <v>8220</v>
      </c>
      <c r="H2276" t="s">
        <v>8241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8286</v>
      </c>
      <c r="O2276">
        <f t="shared" si="175"/>
        <v>120</v>
      </c>
      <c r="P2276">
        <f t="shared" si="176"/>
        <v>30.2</v>
      </c>
      <c r="Q2276" s="10" t="s">
        <v>8321</v>
      </c>
      <c r="R2276" t="s">
        <v>8339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2275</v>
      </c>
      <c r="C2277" s="3" t="s">
        <v>6383</v>
      </c>
      <c r="D2277" s="6">
        <v>650</v>
      </c>
      <c r="E2277" s="8">
        <v>2650.5</v>
      </c>
      <c r="F2277" t="s">
        <v>8215</v>
      </c>
      <c r="G2277" t="s">
        <v>8221</v>
      </c>
      <c r="H2277" t="s">
        <v>8242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8286</v>
      </c>
      <c r="O2277">
        <f t="shared" si="175"/>
        <v>408</v>
      </c>
      <c r="P2277">
        <f t="shared" si="176"/>
        <v>33.549999999999997</v>
      </c>
      <c r="Q2277" s="10" t="s">
        <v>8321</v>
      </c>
      <c r="R2277" t="s">
        <v>8339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2276</v>
      </c>
      <c r="C2278" s="3" t="s">
        <v>6384</v>
      </c>
      <c r="D2278" s="6">
        <v>4589</v>
      </c>
      <c r="E2278" s="8">
        <v>4856</v>
      </c>
      <c r="F2278" t="s">
        <v>8215</v>
      </c>
      <c r="G2278" t="s">
        <v>8220</v>
      </c>
      <c r="H2278" t="s">
        <v>8241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8286</v>
      </c>
      <c r="O2278">
        <f t="shared" si="175"/>
        <v>106</v>
      </c>
      <c r="P2278">
        <f t="shared" si="176"/>
        <v>64.75</v>
      </c>
      <c r="Q2278" s="10" t="s">
        <v>8321</v>
      </c>
      <c r="R2278" t="s">
        <v>8339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2277</v>
      </c>
      <c r="C2279" s="3" t="s">
        <v>6385</v>
      </c>
      <c r="D2279" s="6">
        <v>8500</v>
      </c>
      <c r="E2279" s="8">
        <v>11992</v>
      </c>
      <c r="F2279" t="s">
        <v>8215</v>
      </c>
      <c r="G2279" t="s">
        <v>8220</v>
      </c>
      <c r="H2279" t="s">
        <v>8241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8286</v>
      </c>
      <c r="O2279">
        <f t="shared" si="175"/>
        <v>141</v>
      </c>
      <c r="P2279">
        <f t="shared" si="176"/>
        <v>57.93</v>
      </c>
      <c r="Q2279" s="10" t="s">
        <v>8321</v>
      </c>
      <c r="R2279" t="s">
        <v>8339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2278</v>
      </c>
      <c r="C2280" s="3" t="s">
        <v>6386</v>
      </c>
      <c r="D2280" s="6">
        <v>2000</v>
      </c>
      <c r="E2280" s="8">
        <v>5414</v>
      </c>
      <c r="F2280" t="s">
        <v>8215</v>
      </c>
      <c r="G2280" t="s">
        <v>8233</v>
      </c>
      <c r="H2280" t="s">
        <v>8244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8286</v>
      </c>
      <c r="O2280">
        <f t="shared" si="175"/>
        <v>271</v>
      </c>
      <c r="P2280">
        <f t="shared" si="176"/>
        <v>53.08</v>
      </c>
      <c r="Q2280" s="10" t="s">
        <v>8321</v>
      </c>
      <c r="R2280" t="s">
        <v>8339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2279</v>
      </c>
      <c r="C2281" s="3" t="s">
        <v>6387</v>
      </c>
      <c r="D2281" s="6">
        <v>1000</v>
      </c>
      <c r="E2281" s="8">
        <v>1538</v>
      </c>
      <c r="F2281" t="s">
        <v>8215</v>
      </c>
      <c r="G2281" t="s">
        <v>8220</v>
      </c>
      <c r="H2281" t="s">
        <v>8241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8286</v>
      </c>
      <c r="O2281">
        <f t="shared" si="175"/>
        <v>154</v>
      </c>
      <c r="P2281">
        <f t="shared" si="176"/>
        <v>48.06</v>
      </c>
      <c r="Q2281" s="10" t="s">
        <v>8321</v>
      </c>
      <c r="R2281" t="s">
        <v>8339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2280</v>
      </c>
      <c r="C2282" s="3" t="s">
        <v>6388</v>
      </c>
      <c r="D2282" s="6">
        <v>9800</v>
      </c>
      <c r="E2282" s="8">
        <v>39550.5</v>
      </c>
      <c r="F2282" t="s">
        <v>8215</v>
      </c>
      <c r="G2282" t="s">
        <v>8220</v>
      </c>
      <c r="H2282" t="s">
        <v>8241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8286</v>
      </c>
      <c r="O2282">
        <f t="shared" si="175"/>
        <v>404</v>
      </c>
      <c r="P2282">
        <f t="shared" si="176"/>
        <v>82.4</v>
      </c>
      <c r="Q2282" s="10" t="s">
        <v>8321</v>
      </c>
      <c r="R2282" t="s">
        <v>8339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2281</v>
      </c>
      <c r="C2283" s="3" t="s">
        <v>6389</v>
      </c>
      <c r="D2283" s="6">
        <v>300</v>
      </c>
      <c r="E2283" s="8">
        <v>555</v>
      </c>
      <c r="F2283" t="s">
        <v>8215</v>
      </c>
      <c r="G2283" t="s">
        <v>8220</v>
      </c>
      <c r="H2283" t="s">
        <v>8241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8265</v>
      </c>
      <c r="O2283">
        <f t="shared" si="175"/>
        <v>185</v>
      </c>
      <c r="P2283">
        <f t="shared" si="176"/>
        <v>50.45</v>
      </c>
      <c r="Q2283" s="10" t="s">
        <v>8313</v>
      </c>
      <c r="R2283" t="s">
        <v>8314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2282</v>
      </c>
      <c r="C2284" s="3" t="s">
        <v>6390</v>
      </c>
      <c r="D2284" s="6">
        <v>750</v>
      </c>
      <c r="E2284" s="8">
        <v>1390</v>
      </c>
      <c r="F2284" t="s">
        <v>8215</v>
      </c>
      <c r="G2284" t="s">
        <v>8220</v>
      </c>
      <c r="H2284" t="s">
        <v>8241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8265</v>
      </c>
      <c r="O2284">
        <f t="shared" si="175"/>
        <v>185</v>
      </c>
      <c r="P2284">
        <f t="shared" si="176"/>
        <v>115.83</v>
      </c>
      <c r="Q2284" s="10" t="s">
        <v>8313</v>
      </c>
      <c r="R2284" t="s">
        <v>8314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2283</v>
      </c>
      <c r="C2285" s="3" t="s">
        <v>6391</v>
      </c>
      <c r="D2285" s="6">
        <v>3000</v>
      </c>
      <c r="E2285" s="8">
        <v>3025.66</v>
      </c>
      <c r="F2285" t="s">
        <v>8215</v>
      </c>
      <c r="G2285" t="s">
        <v>8220</v>
      </c>
      <c r="H2285" t="s">
        <v>8241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8265</v>
      </c>
      <c r="O2285">
        <f t="shared" si="175"/>
        <v>101</v>
      </c>
      <c r="P2285">
        <f t="shared" si="176"/>
        <v>63.03</v>
      </c>
      <c r="Q2285" s="10" t="s">
        <v>8313</v>
      </c>
      <c r="R2285" t="s">
        <v>8314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2284</v>
      </c>
      <c r="C2286" s="3" t="s">
        <v>6392</v>
      </c>
      <c r="D2286" s="6">
        <v>6000</v>
      </c>
      <c r="E2286" s="8">
        <v>6373.27</v>
      </c>
      <c r="F2286" t="s">
        <v>8215</v>
      </c>
      <c r="G2286" t="s">
        <v>8220</v>
      </c>
      <c r="H2286" t="s">
        <v>8241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8265</v>
      </c>
      <c r="O2286">
        <f t="shared" si="175"/>
        <v>106</v>
      </c>
      <c r="P2286">
        <f t="shared" si="176"/>
        <v>108.02</v>
      </c>
      <c r="Q2286" s="10" t="s">
        <v>8313</v>
      </c>
      <c r="R2286" t="s">
        <v>8314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2285</v>
      </c>
      <c r="C2287" s="3" t="s">
        <v>6393</v>
      </c>
      <c r="D2287" s="6">
        <v>3000</v>
      </c>
      <c r="E2287" s="8">
        <v>3641</v>
      </c>
      <c r="F2287" t="s">
        <v>8215</v>
      </c>
      <c r="G2287" t="s">
        <v>8220</v>
      </c>
      <c r="H2287" t="s">
        <v>8241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8265</v>
      </c>
      <c r="O2287">
        <f t="shared" si="175"/>
        <v>121</v>
      </c>
      <c r="P2287">
        <f t="shared" si="176"/>
        <v>46.09</v>
      </c>
      <c r="Q2287" s="10" t="s">
        <v>8313</v>
      </c>
      <c r="R2287" t="s">
        <v>8314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2286</v>
      </c>
      <c r="C2288" s="3" t="s">
        <v>6394</v>
      </c>
      <c r="D2288" s="6">
        <v>1500</v>
      </c>
      <c r="E2288" s="8">
        <v>1501</v>
      </c>
      <c r="F2288" t="s">
        <v>8215</v>
      </c>
      <c r="G2288" t="s">
        <v>8220</v>
      </c>
      <c r="H2288" t="s">
        <v>8241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8265</v>
      </c>
      <c r="O2288">
        <f t="shared" si="175"/>
        <v>100</v>
      </c>
      <c r="P2288">
        <f t="shared" si="176"/>
        <v>107.21</v>
      </c>
      <c r="Q2288" s="10" t="s">
        <v>8313</v>
      </c>
      <c r="R2288" t="s">
        <v>8314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2287</v>
      </c>
      <c r="C2289" s="3" t="s">
        <v>6395</v>
      </c>
      <c r="D2289" s="6">
        <v>4500</v>
      </c>
      <c r="E2289" s="8">
        <v>5398.99</v>
      </c>
      <c r="F2289" t="s">
        <v>8215</v>
      </c>
      <c r="G2289" t="s">
        <v>8220</v>
      </c>
      <c r="H2289" t="s">
        <v>8241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8265</v>
      </c>
      <c r="O2289">
        <f t="shared" si="175"/>
        <v>120</v>
      </c>
      <c r="P2289">
        <f t="shared" si="176"/>
        <v>50.93</v>
      </c>
      <c r="Q2289" s="10" t="s">
        <v>8313</v>
      </c>
      <c r="R2289" t="s">
        <v>8314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2288</v>
      </c>
      <c r="C2290" s="3" t="s">
        <v>6396</v>
      </c>
      <c r="D2290" s="6">
        <v>1000</v>
      </c>
      <c r="E2290" s="8">
        <v>1001</v>
      </c>
      <c r="F2290" t="s">
        <v>8215</v>
      </c>
      <c r="G2290" t="s">
        <v>8220</v>
      </c>
      <c r="H2290" t="s">
        <v>8241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8265</v>
      </c>
      <c r="O2290">
        <f t="shared" si="175"/>
        <v>100</v>
      </c>
      <c r="P2290">
        <f t="shared" si="176"/>
        <v>40.04</v>
      </c>
      <c r="Q2290" s="10" t="s">
        <v>8313</v>
      </c>
      <c r="R2290" t="s">
        <v>8314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2289</v>
      </c>
      <c r="C2291" s="3" t="s">
        <v>6397</v>
      </c>
      <c r="D2291" s="6">
        <v>1500</v>
      </c>
      <c r="E2291" s="8">
        <v>1611</v>
      </c>
      <c r="F2291" t="s">
        <v>8215</v>
      </c>
      <c r="G2291" t="s">
        <v>8220</v>
      </c>
      <c r="H2291" t="s">
        <v>8241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8265</v>
      </c>
      <c r="O2291">
        <f t="shared" si="175"/>
        <v>107</v>
      </c>
      <c r="P2291">
        <f t="shared" si="176"/>
        <v>64.44</v>
      </c>
      <c r="Q2291" s="10" t="s">
        <v>8313</v>
      </c>
      <c r="R2291" t="s">
        <v>8314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2290</v>
      </c>
      <c r="C2292" s="3" t="s">
        <v>6398</v>
      </c>
      <c r="D2292" s="6">
        <v>1500</v>
      </c>
      <c r="E2292" s="8">
        <v>1561</v>
      </c>
      <c r="F2292" t="s">
        <v>8215</v>
      </c>
      <c r="G2292" t="s">
        <v>8220</v>
      </c>
      <c r="H2292" t="s">
        <v>8241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8265</v>
      </c>
      <c r="O2292">
        <f t="shared" si="175"/>
        <v>104</v>
      </c>
      <c r="P2292">
        <f t="shared" si="176"/>
        <v>53.83</v>
      </c>
      <c r="Q2292" s="10" t="s">
        <v>8313</v>
      </c>
      <c r="R2292" t="s">
        <v>8314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2291</v>
      </c>
      <c r="C2293" s="3" t="s">
        <v>6399</v>
      </c>
      <c r="D2293" s="6">
        <v>2500</v>
      </c>
      <c r="E2293" s="8">
        <v>4320</v>
      </c>
      <c r="F2293" t="s">
        <v>8215</v>
      </c>
      <c r="G2293" t="s">
        <v>8220</v>
      </c>
      <c r="H2293" t="s">
        <v>8241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8265</v>
      </c>
      <c r="O2293">
        <f t="shared" si="175"/>
        <v>173</v>
      </c>
      <c r="P2293">
        <f t="shared" si="176"/>
        <v>100.47</v>
      </c>
      <c r="Q2293" s="10" t="s">
        <v>8313</v>
      </c>
      <c r="R2293" t="s">
        <v>8314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2292</v>
      </c>
      <c r="C2294" s="3" t="s">
        <v>6400</v>
      </c>
      <c r="D2294" s="6">
        <v>2000</v>
      </c>
      <c r="E2294" s="8">
        <v>2145.0100000000002</v>
      </c>
      <c r="F2294" t="s">
        <v>8215</v>
      </c>
      <c r="G2294" t="s">
        <v>8220</v>
      </c>
      <c r="H2294" t="s">
        <v>8241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8265</v>
      </c>
      <c r="O2294">
        <f t="shared" si="175"/>
        <v>107</v>
      </c>
      <c r="P2294">
        <f t="shared" si="176"/>
        <v>46.63</v>
      </c>
      <c r="Q2294" s="10" t="s">
        <v>8313</v>
      </c>
      <c r="R2294" t="s">
        <v>8314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2293</v>
      </c>
      <c r="C2295" s="3" t="s">
        <v>6401</v>
      </c>
      <c r="D2295" s="6">
        <v>850</v>
      </c>
      <c r="E2295" s="8">
        <v>920</v>
      </c>
      <c r="F2295" t="s">
        <v>8215</v>
      </c>
      <c r="G2295" t="s">
        <v>8220</v>
      </c>
      <c r="H2295" t="s">
        <v>8241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8265</v>
      </c>
      <c r="O2295">
        <f t="shared" si="175"/>
        <v>108</v>
      </c>
      <c r="P2295">
        <f t="shared" si="176"/>
        <v>34.07</v>
      </c>
      <c r="Q2295" s="10" t="s">
        <v>8313</v>
      </c>
      <c r="R2295" t="s">
        <v>8314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2294</v>
      </c>
      <c r="C2296" s="3" t="s">
        <v>6402</v>
      </c>
      <c r="D2296" s="6">
        <v>5000</v>
      </c>
      <c r="E2296" s="8">
        <v>7304.04</v>
      </c>
      <c r="F2296" t="s">
        <v>8215</v>
      </c>
      <c r="G2296" t="s">
        <v>8220</v>
      </c>
      <c r="H2296" t="s">
        <v>8241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8265</v>
      </c>
      <c r="O2296">
        <f t="shared" si="175"/>
        <v>146</v>
      </c>
      <c r="P2296">
        <f t="shared" si="176"/>
        <v>65.209999999999994</v>
      </c>
      <c r="Q2296" s="10" t="s">
        <v>8313</v>
      </c>
      <c r="R2296" t="s">
        <v>8314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2295</v>
      </c>
      <c r="C2297" s="3" t="s">
        <v>6403</v>
      </c>
      <c r="D2297" s="6">
        <v>1200</v>
      </c>
      <c r="E2297" s="8">
        <v>1503</v>
      </c>
      <c r="F2297" t="s">
        <v>8215</v>
      </c>
      <c r="G2297" t="s">
        <v>8220</v>
      </c>
      <c r="H2297" t="s">
        <v>8241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8265</v>
      </c>
      <c r="O2297">
        <f t="shared" si="175"/>
        <v>125</v>
      </c>
      <c r="P2297">
        <f t="shared" si="176"/>
        <v>44.21</v>
      </c>
      <c r="Q2297" s="10" t="s">
        <v>8313</v>
      </c>
      <c r="R2297" t="s">
        <v>8314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2296</v>
      </c>
      <c r="C2298" s="3" t="s">
        <v>6404</v>
      </c>
      <c r="D2298" s="6">
        <v>7000</v>
      </c>
      <c r="E2298" s="8">
        <v>10435</v>
      </c>
      <c r="F2298" t="s">
        <v>8215</v>
      </c>
      <c r="G2298" t="s">
        <v>8220</v>
      </c>
      <c r="H2298" t="s">
        <v>8241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8265</v>
      </c>
      <c r="O2298">
        <f t="shared" si="175"/>
        <v>149</v>
      </c>
      <c r="P2298">
        <f t="shared" si="176"/>
        <v>71.97</v>
      </c>
      <c r="Q2298" s="10" t="s">
        <v>8313</v>
      </c>
      <c r="R2298" t="s">
        <v>8314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2297</v>
      </c>
      <c r="C2299" s="3" t="s">
        <v>6405</v>
      </c>
      <c r="D2299" s="6">
        <v>1000</v>
      </c>
      <c r="E2299" s="8">
        <v>1006</v>
      </c>
      <c r="F2299" t="s">
        <v>8215</v>
      </c>
      <c r="G2299" t="s">
        <v>8220</v>
      </c>
      <c r="H2299" t="s">
        <v>8241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8265</v>
      </c>
      <c r="O2299">
        <f t="shared" si="175"/>
        <v>101</v>
      </c>
      <c r="P2299">
        <f t="shared" si="176"/>
        <v>52.95</v>
      </c>
      <c r="Q2299" s="10" t="s">
        <v>8313</v>
      </c>
      <c r="R2299" t="s">
        <v>8314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2298</v>
      </c>
      <c r="C2300" s="3" t="s">
        <v>6406</v>
      </c>
      <c r="D2300" s="6">
        <v>30000</v>
      </c>
      <c r="E2300" s="8">
        <v>31522</v>
      </c>
      <c r="F2300" t="s">
        <v>8215</v>
      </c>
      <c r="G2300" t="s">
        <v>8220</v>
      </c>
      <c r="H2300" t="s">
        <v>8241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8265</v>
      </c>
      <c r="O2300">
        <f t="shared" si="175"/>
        <v>105</v>
      </c>
      <c r="P2300">
        <f t="shared" si="176"/>
        <v>109.45</v>
      </c>
      <c r="Q2300" s="10" t="s">
        <v>8313</v>
      </c>
      <c r="R2300" t="s">
        <v>8314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2299</v>
      </c>
      <c r="C2301" s="3" t="s">
        <v>6407</v>
      </c>
      <c r="D2301" s="6">
        <v>300</v>
      </c>
      <c r="E2301" s="8">
        <v>1050.5</v>
      </c>
      <c r="F2301" t="s">
        <v>8215</v>
      </c>
      <c r="G2301" t="s">
        <v>8220</v>
      </c>
      <c r="H2301" t="s">
        <v>8241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8265</v>
      </c>
      <c r="O2301">
        <f t="shared" si="175"/>
        <v>350</v>
      </c>
      <c r="P2301">
        <f t="shared" si="176"/>
        <v>75.040000000000006</v>
      </c>
      <c r="Q2301" s="10" t="s">
        <v>8313</v>
      </c>
      <c r="R2301" t="s">
        <v>8314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2300</v>
      </c>
      <c r="C2302" s="3" t="s">
        <v>6408</v>
      </c>
      <c r="D2302" s="6">
        <v>800</v>
      </c>
      <c r="E2302" s="8">
        <v>810</v>
      </c>
      <c r="F2302" t="s">
        <v>8215</v>
      </c>
      <c r="G2302" t="s">
        <v>8220</v>
      </c>
      <c r="H2302" t="s">
        <v>8241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8265</v>
      </c>
      <c r="O2302">
        <f t="shared" si="175"/>
        <v>101</v>
      </c>
      <c r="P2302">
        <f t="shared" si="176"/>
        <v>115.71</v>
      </c>
      <c r="Q2302" s="10" t="s">
        <v>8313</v>
      </c>
      <c r="R2302" t="s">
        <v>8314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2301</v>
      </c>
      <c r="C2303" s="3" t="s">
        <v>6409</v>
      </c>
      <c r="D2303" s="6">
        <v>5000</v>
      </c>
      <c r="E2303" s="8">
        <v>6680.22</v>
      </c>
      <c r="F2303" t="s">
        <v>8215</v>
      </c>
      <c r="G2303" t="s">
        <v>8220</v>
      </c>
      <c r="H2303" t="s">
        <v>8241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8268</v>
      </c>
      <c r="O2303">
        <f t="shared" si="175"/>
        <v>134</v>
      </c>
      <c r="P2303">
        <f t="shared" si="176"/>
        <v>31.66</v>
      </c>
      <c r="Q2303" s="10" t="s">
        <v>8313</v>
      </c>
      <c r="R2303" t="s">
        <v>8317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2302</v>
      </c>
      <c r="C2304" s="3" t="s">
        <v>6410</v>
      </c>
      <c r="D2304" s="6">
        <v>2300</v>
      </c>
      <c r="E2304" s="8">
        <v>3925</v>
      </c>
      <c r="F2304" t="s">
        <v>8215</v>
      </c>
      <c r="G2304" t="s">
        <v>8220</v>
      </c>
      <c r="H2304" t="s">
        <v>8241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8268</v>
      </c>
      <c r="O2304">
        <f t="shared" si="175"/>
        <v>171</v>
      </c>
      <c r="P2304">
        <f t="shared" si="176"/>
        <v>46.18</v>
      </c>
      <c r="Q2304" s="10" t="s">
        <v>8313</v>
      </c>
      <c r="R2304" t="s">
        <v>8317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2303</v>
      </c>
      <c r="C2305" s="3" t="s">
        <v>6411</v>
      </c>
      <c r="D2305" s="6">
        <v>6450</v>
      </c>
      <c r="E2305" s="8">
        <v>7053.61</v>
      </c>
      <c r="F2305" t="s">
        <v>8215</v>
      </c>
      <c r="G2305" t="s">
        <v>8220</v>
      </c>
      <c r="H2305" t="s">
        <v>8241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8268</v>
      </c>
      <c r="O2305">
        <f t="shared" si="175"/>
        <v>109</v>
      </c>
      <c r="P2305">
        <f t="shared" si="176"/>
        <v>68.48</v>
      </c>
      <c r="Q2305" s="10" t="s">
        <v>8313</v>
      </c>
      <c r="R2305" t="s">
        <v>8317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2304</v>
      </c>
      <c r="C2306" s="3" t="s">
        <v>6412</v>
      </c>
      <c r="D2306" s="6">
        <v>6000</v>
      </c>
      <c r="E2306" s="8">
        <v>6042.02</v>
      </c>
      <c r="F2306" t="s">
        <v>8215</v>
      </c>
      <c r="G2306" t="s">
        <v>8220</v>
      </c>
      <c r="H2306" t="s">
        <v>8241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8268</v>
      </c>
      <c r="O2306">
        <f t="shared" ref="O2306:O2369" si="180">ROUND(E2306/D2306*100,0)</f>
        <v>101</v>
      </c>
      <c r="P2306">
        <f t="shared" si="176"/>
        <v>53.47</v>
      </c>
      <c r="Q2306" s="10" t="s">
        <v>8313</v>
      </c>
      <c r="R2306" t="s">
        <v>8317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2305</v>
      </c>
      <c r="C2307" s="3" t="s">
        <v>6413</v>
      </c>
      <c r="D2307" s="6">
        <v>18000</v>
      </c>
      <c r="E2307" s="8">
        <v>18221</v>
      </c>
      <c r="F2307" t="s">
        <v>8215</v>
      </c>
      <c r="G2307" t="s">
        <v>8220</v>
      </c>
      <c r="H2307" t="s">
        <v>8241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8268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8313</v>
      </c>
      <c r="R2307" t="s">
        <v>8317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2306</v>
      </c>
      <c r="C2308" s="3" t="s">
        <v>6414</v>
      </c>
      <c r="D2308" s="6">
        <v>3500</v>
      </c>
      <c r="E2308" s="8">
        <v>3736.55</v>
      </c>
      <c r="F2308" t="s">
        <v>8215</v>
      </c>
      <c r="G2308" t="s">
        <v>8220</v>
      </c>
      <c r="H2308" t="s">
        <v>8241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8268</v>
      </c>
      <c r="O2308">
        <f t="shared" si="180"/>
        <v>107</v>
      </c>
      <c r="P2308">
        <f t="shared" si="181"/>
        <v>51.19</v>
      </c>
      <c r="Q2308" s="10" t="s">
        <v>8313</v>
      </c>
      <c r="R2308" t="s">
        <v>8317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2307</v>
      </c>
      <c r="C2309" s="3" t="s">
        <v>6415</v>
      </c>
      <c r="D2309" s="6">
        <v>1964.47</v>
      </c>
      <c r="E2309" s="8">
        <v>2095.2600000000002</v>
      </c>
      <c r="F2309" t="s">
        <v>8215</v>
      </c>
      <c r="G2309" t="s">
        <v>8220</v>
      </c>
      <c r="H2309" t="s">
        <v>8241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8268</v>
      </c>
      <c r="O2309">
        <f t="shared" si="180"/>
        <v>107</v>
      </c>
      <c r="P2309">
        <f t="shared" si="181"/>
        <v>27.94</v>
      </c>
      <c r="Q2309" s="10" t="s">
        <v>8313</v>
      </c>
      <c r="R2309" t="s">
        <v>8317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2308</v>
      </c>
      <c r="C2310" s="3" t="s">
        <v>6416</v>
      </c>
      <c r="D2310" s="6">
        <v>50000</v>
      </c>
      <c r="E2310" s="8">
        <v>50653.11</v>
      </c>
      <c r="F2310" t="s">
        <v>8215</v>
      </c>
      <c r="G2310" t="s">
        <v>8220</v>
      </c>
      <c r="H2310" t="s">
        <v>8241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8268</v>
      </c>
      <c r="O2310">
        <f t="shared" si="180"/>
        <v>101</v>
      </c>
      <c r="P2310">
        <f t="shared" si="181"/>
        <v>82.5</v>
      </c>
      <c r="Q2310" s="10" t="s">
        <v>8313</v>
      </c>
      <c r="R2310" t="s">
        <v>8317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2309</v>
      </c>
      <c r="C2311" s="3" t="s">
        <v>6417</v>
      </c>
      <c r="D2311" s="6">
        <v>6000</v>
      </c>
      <c r="E2311" s="8">
        <v>6400.47</v>
      </c>
      <c r="F2311" t="s">
        <v>8215</v>
      </c>
      <c r="G2311" t="s">
        <v>8220</v>
      </c>
      <c r="H2311" t="s">
        <v>8241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8268</v>
      </c>
      <c r="O2311">
        <f t="shared" si="180"/>
        <v>107</v>
      </c>
      <c r="P2311">
        <f t="shared" si="181"/>
        <v>59.82</v>
      </c>
      <c r="Q2311" s="10" t="s">
        <v>8313</v>
      </c>
      <c r="R2311" t="s">
        <v>8317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2310</v>
      </c>
      <c r="C2312" s="3" t="s">
        <v>6418</v>
      </c>
      <c r="D2312" s="6">
        <v>18500</v>
      </c>
      <c r="E2312" s="8">
        <v>79335.360000000001</v>
      </c>
      <c r="F2312" t="s">
        <v>8215</v>
      </c>
      <c r="G2312" t="s">
        <v>8220</v>
      </c>
      <c r="H2312" t="s">
        <v>8241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8268</v>
      </c>
      <c r="O2312">
        <f t="shared" si="180"/>
        <v>429</v>
      </c>
      <c r="P2312">
        <f t="shared" si="181"/>
        <v>64.819999999999993</v>
      </c>
      <c r="Q2312" s="10" t="s">
        <v>8313</v>
      </c>
      <c r="R2312" t="s">
        <v>8317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2311</v>
      </c>
      <c r="C2313" s="3" t="s">
        <v>6419</v>
      </c>
      <c r="D2313" s="6">
        <v>9000</v>
      </c>
      <c r="E2313" s="8">
        <v>9370</v>
      </c>
      <c r="F2313" t="s">
        <v>8215</v>
      </c>
      <c r="G2313" t="s">
        <v>8220</v>
      </c>
      <c r="H2313" t="s">
        <v>8241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8268</v>
      </c>
      <c r="O2313">
        <f t="shared" si="180"/>
        <v>104</v>
      </c>
      <c r="P2313">
        <f t="shared" si="181"/>
        <v>90.1</v>
      </c>
      <c r="Q2313" s="10" t="s">
        <v>8313</v>
      </c>
      <c r="R2313" t="s">
        <v>8317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2312</v>
      </c>
      <c r="C2314" s="3" t="s">
        <v>6420</v>
      </c>
      <c r="D2314" s="6">
        <v>3000</v>
      </c>
      <c r="E2314" s="8">
        <v>3236</v>
      </c>
      <c r="F2314" t="s">
        <v>8215</v>
      </c>
      <c r="G2314" t="s">
        <v>8220</v>
      </c>
      <c r="H2314" t="s">
        <v>8241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8268</v>
      </c>
      <c r="O2314">
        <f t="shared" si="180"/>
        <v>108</v>
      </c>
      <c r="P2314">
        <f t="shared" si="181"/>
        <v>40.96</v>
      </c>
      <c r="Q2314" s="10" t="s">
        <v>8313</v>
      </c>
      <c r="R2314" t="s">
        <v>8317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2313</v>
      </c>
      <c r="C2315" s="3" t="s">
        <v>6421</v>
      </c>
      <c r="D2315" s="6">
        <v>5000</v>
      </c>
      <c r="E2315" s="8">
        <v>8792.02</v>
      </c>
      <c r="F2315" t="s">
        <v>8215</v>
      </c>
      <c r="G2315" t="s">
        <v>8220</v>
      </c>
      <c r="H2315" t="s">
        <v>8241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8268</v>
      </c>
      <c r="O2315">
        <f t="shared" si="180"/>
        <v>176</v>
      </c>
      <c r="P2315">
        <f t="shared" si="181"/>
        <v>56</v>
      </c>
      <c r="Q2315" s="10" t="s">
        <v>8313</v>
      </c>
      <c r="R2315" t="s">
        <v>8317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2314</v>
      </c>
      <c r="C2316" s="3" t="s">
        <v>6422</v>
      </c>
      <c r="D2316" s="6">
        <v>1200</v>
      </c>
      <c r="E2316" s="8">
        <v>1883.64</v>
      </c>
      <c r="F2316" t="s">
        <v>8215</v>
      </c>
      <c r="G2316" t="s">
        <v>8220</v>
      </c>
      <c r="H2316" t="s">
        <v>8241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8268</v>
      </c>
      <c r="O2316">
        <f t="shared" si="180"/>
        <v>157</v>
      </c>
      <c r="P2316">
        <f t="shared" si="181"/>
        <v>37.67</v>
      </c>
      <c r="Q2316" s="10" t="s">
        <v>8313</v>
      </c>
      <c r="R2316" t="s">
        <v>8317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2315</v>
      </c>
      <c r="C2317" s="3" t="s">
        <v>6423</v>
      </c>
      <c r="D2317" s="6">
        <v>2500</v>
      </c>
      <c r="E2317" s="8">
        <v>2565</v>
      </c>
      <c r="F2317" t="s">
        <v>8215</v>
      </c>
      <c r="G2317" t="s">
        <v>8220</v>
      </c>
      <c r="H2317" t="s">
        <v>8241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8268</v>
      </c>
      <c r="O2317">
        <f t="shared" si="180"/>
        <v>103</v>
      </c>
      <c r="P2317">
        <f t="shared" si="181"/>
        <v>40.08</v>
      </c>
      <c r="Q2317" s="10" t="s">
        <v>8313</v>
      </c>
      <c r="R2317" t="s">
        <v>8317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2316</v>
      </c>
      <c r="C2318" s="3" t="s">
        <v>6424</v>
      </c>
      <c r="D2318" s="6">
        <v>15000</v>
      </c>
      <c r="E2318" s="8">
        <v>15606.4</v>
      </c>
      <c r="F2318" t="s">
        <v>8215</v>
      </c>
      <c r="G2318" t="s">
        <v>8220</v>
      </c>
      <c r="H2318" t="s">
        <v>8241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8268</v>
      </c>
      <c r="O2318">
        <f t="shared" si="180"/>
        <v>104</v>
      </c>
      <c r="P2318">
        <f t="shared" si="181"/>
        <v>78.03</v>
      </c>
      <c r="Q2318" s="10" t="s">
        <v>8313</v>
      </c>
      <c r="R2318" t="s">
        <v>8317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2317</v>
      </c>
      <c r="C2319" s="3" t="s">
        <v>6425</v>
      </c>
      <c r="D2319" s="6">
        <v>400</v>
      </c>
      <c r="E2319" s="8">
        <v>416</v>
      </c>
      <c r="F2319" t="s">
        <v>8215</v>
      </c>
      <c r="G2319" t="s">
        <v>8220</v>
      </c>
      <c r="H2319" t="s">
        <v>8241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8268</v>
      </c>
      <c r="O2319">
        <f t="shared" si="180"/>
        <v>104</v>
      </c>
      <c r="P2319">
        <f t="shared" si="181"/>
        <v>18.91</v>
      </c>
      <c r="Q2319" s="10" t="s">
        <v>8313</v>
      </c>
      <c r="R2319" t="s">
        <v>8317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2318</v>
      </c>
      <c r="C2320" s="3" t="s">
        <v>6426</v>
      </c>
      <c r="D2320" s="6">
        <v>5000</v>
      </c>
      <c r="E2320" s="8">
        <v>6053</v>
      </c>
      <c r="F2320" t="s">
        <v>8215</v>
      </c>
      <c r="G2320" t="s">
        <v>8220</v>
      </c>
      <c r="H2320" t="s">
        <v>8241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8268</v>
      </c>
      <c r="O2320">
        <f t="shared" si="180"/>
        <v>121</v>
      </c>
      <c r="P2320">
        <f t="shared" si="181"/>
        <v>37.130000000000003</v>
      </c>
      <c r="Q2320" s="10" t="s">
        <v>8313</v>
      </c>
      <c r="R2320" t="s">
        <v>8317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2319</v>
      </c>
      <c r="C2321" s="3" t="s">
        <v>6427</v>
      </c>
      <c r="D2321" s="6">
        <v>3000</v>
      </c>
      <c r="E2321" s="8">
        <v>3231</v>
      </c>
      <c r="F2321" t="s">
        <v>8215</v>
      </c>
      <c r="G2321" t="s">
        <v>8220</v>
      </c>
      <c r="H2321" t="s">
        <v>8241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8268</v>
      </c>
      <c r="O2321">
        <f t="shared" si="180"/>
        <v>108</v>
      </c>
      <c r="P2321">
        <f t="shared" si="181"/>
        <v>41.96</v>
      </c>
      <c r="Q2321" s="10" t="s">
        <v>8313</v>
      </c>
      <c r="R2321" t="s">
        <v>8317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2320</v>
      </c>
      <c r="C2322" s="3" t="s">
        <v>6428</v>
      </c>
      <c r="D2322" s="6">
        <v>5000</v>
      </c>
      <c r="E2322" s="8">
        <v>5433</v>
      </c>
      <c r="F2322" t="s">
        <v>8215</v>
      </c>
      <c r="G2322" t="s">
        <v>8220</v>
      </c>
      <c r="H2322" t="s">
        <v>8241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8268</v>
      </c>
      <c r="O2322">
        <f t="shared" si="180"/>
        <v>109</v>
      </c>
      <c r="P2322">
        <f t="shared" si="181"/>
        <v>61.04</v>
      </c>
      <c r="Q2322" s="10" t="s">
        <v>8313</v>
      </c>
      <c r="R2322" t="s">
        <v>8317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2321</v>
      </c>
      <c r="C2323" s="3" t="s">
        <v>6429</v>
      </c>
      <c r="D2323" s="6">
        <v>10557</v>
      </c>
      <c r="E2323" s="8">
        <v>4130</v>
      </c>
      <c r="F2323" t="s">
        <v>8218</v>
      </c>
      <c r="G2323" t="s">
        <v>8235</v>
      </c>
      <c r="H2323" t="s">
        <v>8244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8287</v>
      </c>
      <c r="O2323">
        <f t="shared" si="180"/>
        <v>39</v>
      </c>
      <c r="P2323">
        <f t="shared" si="181"/>
        <v>64.53</v>
      </c>
      <c r="Q2323" s="10" t="s">
        <v>8324</v>
      </c>
      <c r="R2323" t="s">
        <v>8340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2322</v>
      </c>
      <c r="C2324" s="3" t="s">
        <v>6430</v>
      </c>
      <c r="D2324" s="6">
        <v>2700</v>
      </c>
      <c r="E2324" s="8">
        <v>85</v>
      </c>
      <c r="F2324" t="s">
        <v>8218</v>
      </c>
      <c r="G2324" t="s">
        <v>8220</v>
      </c>
      <c r="H2324" t="s">
        <v>8241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8287</v>
      </c>
      <c r="O2324">
        <f t="shared" si="180"/>
        <v>3</v>
      </c>
      <c r="P2324">
        <f t="shared" si="181"/>
        <v>21.25</v>
      </c>
      <c r="Q2324" s="10" t="s">
        <v>8324</v>
      </c>
      <c r="R2324" t="s">
        <v>8340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2323</v>
      </c>
      <c r="C2325" s="3" t="s">
        <v>6431</v>
      </c>
      <c r="D2325" s="6">
        <v>250</v>
      </c>
      <c r="E2325" s="8">
        <v>120</v>
      </c>
      <c r="F2325" t="s">
        <v>8218</v>
      </c>
      <c r="G2325" t="s">
        <v>8220</v>
      </c>
      <c r="H2325" t="s">
        <v>8241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8287</v>
      </c>
      <c r="O2325">
        <f t="shared" si="180"/>
        <v>48</v>
      </c>
      <c r="P2325">
        <f t="shared" si="181"/>
        <v>30</v>
      </c>
      <c r="Q2325" s="10" t="s">
        <v>8324</v>
      </c>
      <c r="R2325" t="s">
        <v>8340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2324</v>
      </c>
      <c r="C2326" s="3" t="s">
        <v>6432</v>
      </c>
      <c r="D2326" s="6">
        <v>7500</v>
      </c>
      <c r="E2326" s="8">
        <v>1555</v>
      </c>
      <c r="F2326" t="s">
        <v>8218</v>
      </c>
      <c r="G2326" t="s">
        <v>8221</v>
      </c>
      <c r="H2326" t="s">
        <v>8242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8287</v>
      </c>
      <c r="O2326">
        <f t="shared" si="180"/>
        <v>21</v>
      </c>
      <c r="P2326">
        <f t="shared" si="181"/>
        <v>25.49</v>
      </c>
      <c r="Q2326" s="10" t="s">
        <v>8324</v>
      </c>
      <c r="R2326" t="s">
        <v>8340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2325</v>
      </c>
      <c r="C2327" s="3" t="s">
        <v>6433</v>
      </c>
      <c r="D2327" s="6">
        <v>1000</v>
      </c>
      <c r="E2327" s="8">
        <v>80</v>
      </c>
      <c r="F2327" t="s">
        <v>8218</v>
      </c>
      <c r="G2327" t="s">
        <v>8220</v>
      </c>
      <c r="H2327" t="s">
        <v>8241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8287</v>
      </c>
      <c r="O2327">
        <f t="shared" si="180"/>
        <v>8</v>
      </c>
      <c r="P2327">
        <f t="shared" si="181"/>
        <v>11.43</v>
      </c>
      <c r="Q2327" s="10" t="s">
        <v>8324</v>
      </c>
      <c r="R2327" t="s">
        <v>8340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2326</v>
      </c>
      <c r="C2328" s="3" t="s">
        <v>6434</v>
      </c>
      <c r="D2328" s="6">
        <v>15000</v>
      </c>
      <c r="E2328" s="8">
        <v>108</v>
      </c>
      <c r="F2328" t="s">
        <v>8218</v>
      </c>
      <c r="G2328" t="s">
        <v>8220</v>
      </c>
      <c r="H2328" t="s">
        <v>8241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8287</v>
      </c>
      <c r="O2328">
        <f t="shared" si="180"/>
        <v>1</v>
      </c>
      <c r="P2328">
        <f t="shared" si="181"/>
        <v>108</v>
      </c>
      <c r="Q2328" s="10" t="s">
        <v>8324</v>
      </c>
      <c r="R2328" t="s">
        <v>8340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2327</v>
      </c>
      <c r="C2329" s="3" t="s">
        <v>6435</v>
      </c>
      <c r="D2329" s="6">
        <v>35000</v>
      </c>
      <c r="E2329" s="8">
        <v>184133.01</v>
      </c>
      <c r="F2329" t="s">
        <v>8215</v>
      </c>
      <c r="G2329" t="s">
        <v>8220</v>
      </c>
      <c r="H2329" t="s">
        <v>8241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8287</v>
      </c>
      <c r="O2329">
        <f t="shared" si="180"/>
        <v>526</v>
      </c>
      <c r="P2329">
        <f t="shared" si="181"/>
        <v>54.88</v>
      </c>
      <c r="Q2329" s="10" t="s">
        <v>8324</v>
      </c>
      <c r="R2329" t="s">
        <v>8340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2328</v>
      </c>
      <c r="C2330" s="3" t="s">
        <v>6436</v>
      </c>
      <c r="D2330" s="6">
        <v>10000</v>
      </c>
      <c r="E2330" s="8">
        <v>25445</v>
      </c>
      <c r="F2330" t="s">
        <v>8215</v>
      </c>
      <c r="G2330" t="s">
        <v>8220</v>
      </c>
      <c r="H2330" t="s">
        <v>8241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8287</v>
      </c>
      <c r="O2330">
        <f t="shared" si="180"/>
        <v>254</v>
      </c>
      <c r="P2330">
        <f t="shared" si="181"/>
        <v>47.38</v>
      </c>
      <c r="Q2330" s="10" t="s">
        <v>8324</v>
      </c>
      <c r="R2330" t="s">
        <v>8340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2329</v>
      </c>
      <c r="C2331" s="3" t="s">
        <v>6437</v>
      </c>
      <c r="D2331" s="6">
        <v>25000</v>
      </c>
      <c r="E2331" s="8">
        <v>26480</v>
      </c>
      <c r="F2331" t="s">
        <v>8215</v>
      </c>
      <c r="G2331" t="s">
        <v>8220</v>
      </c>
      <c r="H2331" t="s">
        <v>8241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8287</v>
      </c>
      <c r="O2331">
        <f t="shared" si="180"/>
        <v>106</v>
      </c>
      <c r="P2331">
        <f t="shared" si="181"/>
        <v>211.84</v>
      </c>
      <c r="Q2331" s="10" t="s">
        <v>8324</v>
      </c>
      <c r="R2331" t="s">
        <v>8340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2330</v>
      </c>
      <c r="C2332" s="3" t="s">
        <v>6438</v>
      </c>
      <c r="D2332" s="6">
        <v>35000</v>
      </c>
      <c r="E2332" s="8">
        <v>35848</v>
      </c>
      <c r="F2332" t="s">
        <v>8215</v>
      </c>
      <c r="G2332" t="s">
        <v>8220</v>
      </c>
      <c r="H2332" t="s">
        <v>8241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8287</v>
      </c>
      <c r="O2332">
        <f t="shared" si="180"/>
        <v>102</v>
      </c>
      <c r="P2332">
        <f t="shared" si="181"/>
        <v>219.93</v>
      </c>
      <c r="Q2332" s="10" t="s">
        <v>8324</v>
      </c>
      <c r="R2332" t="s">
        <v>8340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2331</v>
      </c>
      <c r="C2333" s="3" t="s">
        <v>6439</v>
      </c>
      <c r="D2333" s="6">
        <v>8000</v>
      </c>
      <c r="E2333" s="8">
        <v>11545.1</v>
      </c>
      <c r="F2333" t="s">
        <v>8215</v>
      </c>
      <c r="G2333" t="s">
        <v>8220</v>
      </c>
      <c r="H2333" t="s">
        <v>8241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8287</v>
      </c>
      <c r="O2333">
        <f t="shared" si="180"/>
        <v>144</v>
      </c>
      <c r="P2333">
        <f t="shared" si="181"/>
        <v>40.799999999999997</v>
      </c>
      <c r="Q2333" s="10" t="s">
        <v>8324</v>
      </c>
      <c r="R2333" t="s">
        <v>8340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2332</v>
      </c>
      <c r="C2334" s="3" t="s">
        <v>6440</v>
      </c>
      <c r="D2334" s="6">
        <v>25000</v>
      </c>
      <c r="E2334" s="8">
        <v>26577</v>
      </c>
      <c r="F2334" t="s">
        <v>8215</v>
      </c>
      <c r="G2334" t="s">
        <v>8220</v>
      </c>
      <c r="H2334" t="s">
        <v>8241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8287</v>
      </c>
      <c r="O2334">
        <f t="shared" si="180"/>
        <v>106</v>
      </c>
      <c r="P2334">
        <f t="shared" si="181"/>
        <v>75.5</v>
      </c>
      <c r="Q2334" s="10" t="s">
        <v>8324</v>
      </c>
      <c r="R2334" t="s">
        <v>8340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2333</v>
      </c>
      <c r="C2335" s="3" t="s">
        <v>6441</v>
      </c>
      <c r="D2335" s="6">
        <v>600</v>
      </c>
      <c r="E2335" s="8">
        <v>1273</v>
      </c>
      <c r="F2335" t="s">
        <v>8215</v>
      </c>
      <c r="G2335" t="s">
        <v>8220</v>
      </c>
      <c r="H2335" t="s">
        <v>8241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8287</v>
      </c>
      <c r="O2335">
        <f t="shared" si="180"/>
        <v>212</v>
      </c>
      <c r="P2335">
        <f t="shared" si="181"/>
        <v>13.54</v>
      </c>
      <c r="Q2335" s="10" t="s">
        <v>8324</v>
      </c>
      <c r="R2335" t="s">
        <v>8340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2334</v>
      </c>
      <c r="C2336" s="3" t="s">
        <v>6442</v>
      </c>
      <c r="D2336" s="6">
        <v>4000</v>
      </c>
      <c r="E2336" s="8">
        <v>4078</v>
      </c>
      <c r="F2336" t="s">
        <v>8215</v>
      </c>
      <c r="G2336" t="s">
        <v>8220</v>
      </c>
      <c r="H2336" t="s">
        <v>8241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8287</v>
      </c>
      <c r="O2336">
        <f t="shared" si="180"/>
        <v>102</v>
      </c>
      <c r="P2336">
        <f t="shared" si="181"/>
        <v>60.87</v>
      </c>
      <c r="Q2336" s="10" t="s">
        <v>8324</v>
      </c>
      <c r="R2336" t="s">
        <v>8340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2335</v>
      </c>
      <c r="C2337" s="3" t="s">
        <v>6443</v>
      </c>
      <c r="D2337" s="6">
        <v>25000</v>
      </c>
      <c r="E2337" s="8">
        <v>25568</v>
      </c>
      <c r="F2337" t="s">
        <v>8215</v>
      </c>
      <c r="G2337" t="s">
        <v>8220</v>
      </c>
      <c r="H2337" t="s">
        <v>8241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8287</v>
      </c>
      <c r="O2337">
        <f t="shared" si="180"/>
        <v>102</v>
      </c>
      <c r="P2337">
        <f t="shared" si="181"/>
        <v>115.69</v>
      </c>
      <c r="Q2337" s="10" t="s">
        <v>8324</v>
      </c>
      <c r="R2337" t="s">
        <v>8340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2336</v>
      </c>
      <c r="C2338" s="3" t="s">
        <v>6444</v>
      </c>
      <c r="D2338" s="6">
        <v>20000</v>
      </c>
      <c r="E2338" s="8">
        <v>104146.51</v>
      </c>
      <c r="F2338" t="s">
        <v>8215</v>
      </c>
      <c r="G2338" t="s">
        <v>8220</v>
      </c>
      <c r="H2338" t="s">
        <v>8241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8287</v>
      </c>
      <c r="O2338">
        <f t="shared" si="180"/>
        <v>521</v>
      </c>
      <c r="P2338">
        <f t="shared" si="181"/>
        <v>48.1</v>
      </c>
      <c r="Q2338" s="10" t="s">
        <v>8324</v>
      </c>
      <c r="R2338" t="s">
        <v>8340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2337</v>
      </c>
      <c r="C2339" s="3" t="s">
        <v>6445</v>
      </c>
      <c r="D2339" s="6">
        <v>12000</v>
      </c>
      <c r="E2339" s="8">
        <v>13279</v>
      </c>
      <c r="F2339" t="s">
        <v>8215</v>
      </c>
      <c r="G2339" t="s">
        <v>8220</v>
      </c>
      <c r="H2339" t="s">
        <v>8241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8287</v>
      </c>
      <c r="O2339">
        <f t="shared" si="180"/>
        <v>111</v>
      </c>
      <c r="P2339">
        <f t="shared" si="181"/>
        <v>74.180000000000007</v>
      </c>
      <c r="Q2339" s="10" t="s">
        <v>8324</v>
      </c>
      <c r="R2339" t="s">
        <v>8340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2338</v>
      </c>
      <c r="C2340" s="3" t="s">
        <v>6446</v>
      </c>
      <c r="D2340" s="6">
        <v>15000</v>
      </c>
      <c r="E2340" s="8">
        <v>15171.5</v>
      </c>
      <c r="F2340" t="s">
        <v>8215</v>
      </c>
      <c r="G2340" t="s">
        <v>8220</v>
      </c>
      <c r="H2340" t="s">
        <v>8241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8287</v>
      </c>
      <c r="O2340">
        <f t="shared" si="180"/>
        <v>101</v>
      </c>
      <c r="P2340">
        <f t="shared" si="181"/>
        <v>123.35</v>
      </c>
      <c r="Q2340" s="10" t="s">
        <v>8324</v>
      </c>
      <c r="R2340" t="s">
        <v>8340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2339</v>
      </c>
      <c r="C2341" s="3" t="s">
        <v>6447</v>
      </c>
      <c r="D2341" s="6">
        <v>25000</v>
      </c>
      <c r="E2341" s="8">
        <v>73552</v>
      </c>
      <c r="F2341" t="s">
        <v>8215</v>
      </c>
      <c r="G2341" t="s">
        <v>8220</v>
      </c>
      <c r="H2341" t="s">
        <v>8241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8287</v>
      </c>
      <c r="O2341">
        <f t="shared" si="180"/>
        <v>294</v>
      </c>
      <c r="P2341">
        <f t="shared" si="181"/>
        <v>66.62</v>
      </c>
      <c r="Q2341" s="10" t="s">
        <v>8324</v>
      </c>
      <c r="R2341" t="s">
        <v>8340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2340</v>
      </c>
      <c r="C2342" s="3" t="s">
        <v>6448</v>
      </c>
      <c r="D2342" s="6">
        <v>40000</v>
      </c>
      <c r="E2342" s="8">
        <v>42311</v>
      </c>
      <c r="F2342" t="s">
        <v>8215</v>
      </c>
      <c r="G2342" t="s">
        <v>8220</v>
      </c>
      <c r="H2342" t="s">
        <v>8241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8287</v>
      </c>
      <c r="O2342">
        <f t="shared" si="180"/>
        <v>106</v>
      </c>
      <c r="P2342">
        <f t="shared" si="181"/>
        <v>104.99</v>
      </c>
      <c r="Q2342" s="10" t="s">
        <v>8324</v>
      </c>
      <c r="R2342" t="s">
        <v>8340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2341</v>
      </c>
      <c r="C2343" s="3" t="s">
        <v>6449</v>
      </c>
      <c r="D2343" s="6">
        <v>5000</v>
      </c>
      <c r="E2343" s="8">
        <v>0</v>
      </c>
      <c r="F2343" t="s">
        <v>8216</v>
      </c>
      <c r="G2343" t="s">
        <v>8220</v>
      </c>
      <c r="H2343" t="s">
        <v>8241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8261</v>
      </c>
      <c r="O2343">
        <f t="shared" si="180"/>
        <v>0</v>
      </c>
      <c r="P2343">
        <f t="shared" si="181"/>
        <v>0</v>
      </c>
      <c r="Q2343" s="10" t="s">
        <v>8307</v>
      </c>
      <c r="R2343" t="s">
        <v>8308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2342</v>
      </c>
      <c r="C2344" s="3" t="s">
        <v>6450</v>
      </c>
      <c r="D2344" s="6">
        <v>5500</v>
      </c>
      <c r="E2344" s="8">
        <v>0</v>
      </c>
      <c r="F2344" t="s">
        <v>8216</v>
      </c>
      <c r="G2344" t="s">
        <v>8220</v>
      </c>
      <c r="H2344" t="s">
        <v>8241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8261</v>
      </c>
      <c r="O2344">
        <f t="shared" si="180"/>
        <v>0</v>
      </c>
      <c r="P2344">
        <f t="shared" si="181"/>
        <v>0</v>
      </c>
      <c r="Q2344" s="10" t="s">
        <v>8307</v>
      </c>
      <c r="R2344" t="s">
        <v>8308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2343</v>
      </c>
      <c r="C2345" s="3" t="s">
        <v>6451</v>
      </c>
      <c r="D2345" s="6">
        <v>10000</v>
      </c>
      <c r="E2345" s="8">
        <v>300</v>
      </c>
      <c r="F2345" t="s">
        <v>8216</v>
      </c>
      <c r="G2345" t="s">
        <v>8220</v>
      </c>
      <c r="H2345" t="s">
        <v>8241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8261</v>
      </c>
      <c r="O2345">
        <f t="shared" si="180"/>
        <v>3</v>
      </c>
      <c r="P2345">
        <f t="shared" si="181"/>
        <v>300</v>
      </c>
      <c r="Q2345" s="10" t="s">
        <v>8307</v>
      </c>
      <c r="R2345" t="s">
        <v>8308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2344</v>
      </c>
      <c r="C2346" s="3" t="s">
        <v>6452</v>
      </c>
      <c r="D2346" s="6">
        <v>1000</v>
      </c>
      <c r="E2346" s="8">
        <v>1</v>
      </c>
      <c r="F2346" t="s">
        <v>8216</v>
      </c>
      <c r="G2346" t="s">
        <v>8225</v>
      </c>
      <c r="H2346" t="s">
        <v>8246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8261</v>
      </c>
      <c r="O2346">
        <f t="shared" si="180"/>
        <v>0</v>
      </c>
      <c r="P2346">
        <f t="shared" si="181"/>
        <v>1</v>
      </c>
      <c r="Q2346" s="10" t="s">
        <v>8307</v>
      </c>
      <c r="R2346" t="s">
        <v>8308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2345</v>
      </c>
      <c r="C2347" s="3" t="s">
        <v>6453</v>
      </c>
      <c r="D2347" s="6">
        <v>3000</v>
      </c>
      <c r="E2347" s="8">
        <v>0</v>
      </c>
      <c r="F2347" t="s">
        <v>8216</v>
      </c>
      <c r="G2347" t="s">
        <v>8220</v>
      </c>
      <c r="H2347" t="s">
        <v>8241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8261</v>
      </c>
      <c r="O2347">
        <f t="shared" si="180"/>
        <v>0</v>
      </c>
      <c r="P2347">
        <f t="shared" si="181"/>
        <v>0</v>
      </c>
      <c r="Q2347" s="10" t="s">
        <v>8307</v>
      </c>
      <c r="R2347" t="s">
        <v>8308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2346</v>
      </c>
      <c r="C2348" s="3" t="s">
        <v>6454</v>
      </c>
      <c r="D2348" s="6">
        <v>60000</v>
      </c>
      <c r="E2348" s="8">
        <v>39</v>
      </c>
      <c r="F2348" t="s">
        <v>8216</v>
      </c>
      <c r="G2348" t="s">
        <v>8220</v>
      </c>
      <c r="H2348" t="s">
        <v>8241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8261</v>
      </c>
      <c r="O2348">
        <f t="shared" si="180"/>
        <v>0</v>
      </c>
      <c r="P2348">
        <f t="shared" si="181"/>
        <v>13</v>
      </c>
      <c r="Q2348" s="10" t="s">
        <v>8307</v>
      </c>
      <c r="R2348" t="s">
        <v>8308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2347</v>
      </c>
      <c r="C2349" s="3" t="s">
        <v>6455</v>
      </c>
      <c r="D2349" s="6">
        <v>1000</v>
      </c>
      <c r="E2349" s="8">
        <v>15</v>
      </c>
      <c r="F2349" t="s">
        <v>8216</v>
      </c>
      <c r="G2349" t="s">
        <v>8220</v>
      </c>
      <c r="H2349" t="s">
        <v>8241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8261</v>
      </c>
      <c r="O2349">
        <f t="shared" si="180"/>
        <v>2</v>
      </c>
      <c r="P2349">
        <f t="shared" si="181"/>
        <v>15</v>
      </c>
      <c r="Q2349" s="10" t="s">
        <v>8307</v>
      </c>
      <c r="R2349" t="s">
        <v>8308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2348</v>
      </c>
      <c r="C2350" s="3" t="s">
        <v>6456</v>
      </c>
      <c r="D2350" s="6">
        <v>70000</v>
      </c>
      <c r="E2350" s="8">
        <v>270</v>
      </c>
      <c r="F2350" t="s">
        <v>8216</v>
      </c>
      <c r="G2350" t="s">
        <v>8220</v>
      </c>
      <c r="H2350" t="s">
        <v>8241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8261</v>
      </c>
      <c r="O2350">
        <f t="shared" si="180"/>
        <v>0</v>
      </c>
      <c r="P2350">
        <f t="shared" si="181"/>
        <v>54</v>
      </c>
      <c r="Q2350" s="10" t="s">
        <v>8307</v>
      </c>
      <c r="R2350" t="s">
        <v>8308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2349</v>
      </c>
      <c r="C2351" s="3" t="s">
        <v>6457</v>
      </c>
      <c r="D2351" s="6">
        <v>474900</v>
      </c>
      <c r="E2351" s="8">
        <v>0</v>
      </c>
      <c r="F2351" t="s">
        <v>8216</v>
      </c>
      <c r="G2351" t="s">
        <v>8231</v>
      </c>
      <c r="H2351" t="s">
        <v>8250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8261</v>
      </c>
      <c r="O2351">
        <f t="shared" si="180"/>
        <v>0</v>
      </c>
      <c r="P2351">
        <f t="shared" si="181"/>
        <v>0</v>
      </c>
      <c r="Q2351" s="10" t="s">
        <v>8307</v>
      </c>
      <c r="R2351" t="s">
        <v>8308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2350</v>
      </c>
      <c r="C2352" s="3" t="s">
        <v>6458</v>
      </c>
      <c r="D2352" s="6">
        <v>50000</v>
      </c>
      <c r="E2352" s="8">
        <v>0</v>
      </c>
      <c r="F2352" t="s">
        <v>8216</v>
      </c>
      <c r="G2352" t="s">
        <v>8237</v>
      </c>
      <c r="H2352" t="s">
        <v>8244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8261</v>
      </c>
      <c r="O2352">
        <f t="shared" si="180"/>
        <v>0</v>
      </c>
      <c r="P2352">
        <f t="shared" si="181"/>
        <v>0</v>
      </c>
      <c r="Q2352" s="10" t="s">
        <v>8307</v>
      </c>
      <c r="R2352" t="s">
        <v>8308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2351</v>
      </c>
      <c r="C2353" s="3" t="s">
        <v>6459</v>
      </c>
      <c r="D2353" s="6">
        <v>18900</v>
      </c>
      <c r="E2353" s="8">
        <v>108</v>
      </c>
      <c r="F2353" t="s">
        <v>8216</v>
      </c>
      <c r="G2353" t="s">
        <v>8224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8261</v>
      </c>
      <c r="O2353">
        <f t="shared" si="180"/>
        <v>1</v>
      </c>
      <c r="P2353">
        <f t="shared" si="181"/>
        <v>15.43</v>
      </c>
      <c r="Q2353" s="10" t="s">
        <v>8307</v>
      </c>
      <c r="R2353" t="s">
        <v>8308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2352</v>
      </c>
      <c r="C2354" s="3" t="s">
        <v>6460</v>
      </c>
      <c r="D2354" s="6">
        <v>2000</v>
      </c>
      <c r="E2354" s="8">
        <v>0</v>
      </c>
      <c r="F2354" t="s">
        <v>8216</v>
      </c>
      <c r="G2354" t="s">
        <v>8220</v>
      </c>
      <c r="H2354" t="s">
        <v>8241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8261</v>
      </c>
      <c r="O2354">
        <f t="shared" si="180"/>
        <v>0</v>
      </c>
      <c r="P2354">
        <f t="shared" si="181"/>
        <v>0</v>
      </c>
      <c r="Q2354" s="10" t="s">
        <v>8307</v>
      </c>
      <c r="R2354" t="s">
        <v>8308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2353</v>
      </c>
      <c r="C2355" s="3" t="s">
        <v>6461</v>
      </c>
      <c r="D2355" s="6">
        <v>1000</v>
      </c>
      <c r="E2355" s="8">
        <v>0</v>
      </c>
      <c r="F2355" t="s">
        <v>8216</v>
      </c>
      <c r="G2355" t="s">
        <v>8220</v>
      </c>
      <c r="H2355" t="s">
        <v>8241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8261</v>
      </c>
      <c r="O2355">
        <f t="shared" si="180"/>
        <v>0</v>
      </c>
      <c r="P2355">
        <f t="shared" si="181"/>
        <v>0</v>
      </c>
      <c r="Q2355" s="10" t="s">
        <v>8307</v>
      </c>
      <c r="R2355" t="s">
        <v>8308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2354</v>
      </c>
      <c r="C2356" s="3" t="s">
        <v>6462</v>
      </c>
      <c r="D2356" s="6">
        <v>35000</v>
      </c>
      <c r="E2356" s="8">
        <v>25</v>
      </c>
      <c r="F2356" t="s">
        <v>8216</v>
      </c>
      <c r="G2356" t="s">
        <v>8220</v>
      </c>
      <c r="H2356" t="s">
        <v>8241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8261</v>
      </c>
      <c r="O2356">
        <f t="shared" si="180"/>
        <v>0</v>
      </c>
      <c r="P2356">
        <f t="shared" si="181"/>
        <v>25</v>
      </c>
      <c r="Q2356" s="10" t="s">
        <v>8307</v>
      </c>
      <c r="R2356" t="s">
        <v>8308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2355</v>
      </c>
      <c r="C2357" s="3" t="s">
        <v>6463</v>
      </c>
      <c r="D2357" s="6">
        <v>8000</v>
      </c>
      <c r="E2357" s="8">
        <v>55</v>
      </c>
      <c r="F2357" t="s">
        <v>8216</v>
      </c>
      <c r="G2357" t="s">
        <v>8222</v>
      </c>
      <c r="H2357" t="s">
        <v>8243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8261</v>
      </c>
      <c r="O2357">
        <f t="shared" si="180"/>
        <v>1</v>
      </c>
      <c r="P2357">
        <f t="shared" si="181"/>
        <v>27.5</v>
      </c>
      <c r="Q2357" s="10" t="s">
        <v>8307</v>
      </c>
      <c r="R2357" t="s">
        <v>8308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2356</v>
      </c>
      <c r="C2358" s="3" t="s">
        <v>6464</v>
      </c>
      <c r="D2358" s="6">
        <v>10000</v>
      </c>
      <c r="E2358" s="8">
        <v>0</v>
      </c>
      <c r="F2358" t="s">
        <v>8216</v>
      </c>
      <c r="G2358" t="s">
        <v>8229</v>
      </c>
      <c r="H2358" t="s">
        <v>8244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8261</v>
      </c>
      <c r="O2358">
        <f t="shared" si="180"/>
        <v>0</v>
      </c>
      <c r="P2358">
        <f t="shared" si="181"/>
        <v>0</v>
      </c>
      <c r="Q2358" s="10" t="s">
        <v>8307</v>
      </c>
      <c r="R2358" t="s">
        <v>8308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2357</v>
      </c>
      <c r="C2359" s="3" t="s">
        <v>6465</v>
      </c>
      <c r="D2359" s="6">
        <v>27000</v>
      </c>
      <c r="E2359" s="8">
        <v>0</v>
      </c>
      <c r="F2359" t="s">
        <v>8216</v>
      </c>
      <c r="G2359" t="s">
        <v>8221</v>
      </c>
      <c r="H2359" t="s">
        <v>8242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8261</v>
      </c>
      <c r="O2359">
        <f t="shared" si="180"/>
        <v>0</v>
      </c>
      <c r="P2359">
        <f t="shared" si="181"/>
        <v>0</v>
      </c>
      <c r="Q2359" s="10" t="s">
        <v>8307</v>
      </c>
      <c r="R2359" t="s">
        <v>8308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2358</v>
      </c>
      <c r="C2360" s="3" t="s">
        <v>6466</v>
      </c>
      <c r="D2360" s="6">
        <v>1500</v>
      </c>
      <c r="E2360" s="8">
        <v>0</v>
      </c>
      <c r="F2360" t="s">
        <v>8216</v>
      </c>
      <c r="G2360" t="s">
        <v>8221</v>
      </c>
      <c r="H2360" t="s">
        <v>8242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8261</v>
      </c>
      <c r="O2360">
        <f t="shared" si="180"/>
        <v>0</v>
      </c>
      <c r="P2360">
        <f t="shared" si="181"/>
        <v>0</v>
      </c>
      <c r="Q2360" s="10" t="s">
        <v>8307</v>
      </c>
      <c r="R2360" t="s">
        <v>8308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2359</v>
      </c>
      <c r="C2361" s="3" t="s">
        <v>6467</v>
      </c>
      <c r="D2361" s="6">
        <v>7500</v>
      </c>
      <c r="E2361" s="8">
        <v>1101</v>
      </c>
      <c r="F2361" t="s">
        <v>8216</v>
      </c>
      <c r="G2361" t="s">
        <v>8220</v>
      </c>
      <c r="H2361" t="s">
        <v>8241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8261</v>
      </c>
      <c r="O2361">
        <f t="shared" si="180"/>
        <v>15</v>
      </c>
      <c r="P2361">
        <f t="shared" si="181"/>
        <v>367</v>
      </c>
      <c r="Q2361" s="10" t="s">
        <v>8307</v>
      </c>
      <c r="R2361" t="s">
        <v>8308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2360</v>
      </c>
      <c r="C2362" s="3" t="s">
        <v>6468</v>
      </c>
      <c r="D2362" s="6">
        <v>5000</v>
      </c>
      <c r="E2362" s="8">
        <v>2</v>
      </c>
      <c r="F2362" t="s">
        <v>8216</v>
      </c>
      <c r="G2362" t="s">
        <v>8225</v>
      </c>
      <c r="H2362" t="s">
        <v>8246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8261</v>
      </c>
      <c r="O2362">
        <f t="shared" si="180"/>
        <v>0</v>
      </c>
      <c r="P2362">
        <f t="shared" si="181"/>
        <v>2</v>
      </c>
      <c r="Q2362" s="10" t="s">
        <v>8307</v>
      </c>
      <c r="R2362" t="s">
        <v>8308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2361</v>
      </c>
      <c r="C2363" s="3" t="s">
        <v>6469</v>
      </c>
      <c r="D2363" s="6">
        <v>200</v>
      </c>
      <c r="E2363" s="8">
        <v>0</v>
      </c>
      <c r="F2363" t="s">
        <v>8216</v>
      </c>
      <c r="G2363" t="s">
        <v>8225</v>
      </c>
      <c r="H2363" t="s">
        <v>8246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8261</v>
      </c>
      <c r="O2363">
        <f t="shared" si="180"/>
        <v>0</v>
      </c>
      <c r="P2363">
        <f t="shared" si="181"/>
        <v>0</v>
      </c>
      <c r="Q2363" s="10" t="s">
        <v>8307</v>
      </c>
      <c r="R2363" t="s">
        <v>8308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2362</v>
      </c>
      <c r="C2364" s="3" t="s">
        <v>6470</v>
      </c>
      <c r="D2364" s="6">
        <v>420</v>
      </c>
      <c r="E2364" s="8">
        <v>120</v>
      </c>
      <c r="F2364" t="s">
        <v>8216</v>
      </c>
      <c r="G2364" t="s">
        <v>8220</v>
      </c>
      <c r="H2364" t="s">
        <v>8241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8261</v>
      </c>
      <c r="O2364">
        <f t="shared" si="180"/>
        <v>29</v>
      </c>
      <c r="P2364">
        <f t="shared" si="181"/>
        <v>60</v>
      </c>
      <c r="Q2364" s="10" t="s">
        <v>8307</v>
      </c>
      <c r="R2364" t="s">
        <v>8308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2363</v>
      </c>
      <c r="C2365" s="3" t="s">
        <v>6471</v>
      </c>
      <c r="D2365" s="6">
        <v>175000</v>
      </c>
      <c r="E2365" s="8">
        <v>0</v>
      </c>
      <c r="F2365" t="s">
        <v>8216</v>
      </c>
      <c r="G2365" t="s">
        <v>8220</v>
      </c>
      <c r="H2365" t="s">
        <v>8241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8261</v>
      </c>
      <c r="O2365">
        <f t="shared" si="180"/>
        <v>0</v>
      </c>
      <c r="P2365">
        <f t="shared" si="181"/>
        <v>0</v>
      </c>
      <c r="Q2365" s="10" t="s">
        <v>8307</v>
      </c>
      <c r="R2365" t="s">
        <v>8308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2364</v>
      </c>
      <c r="C2366" s="3" t="s">
        <v>6472</v>
      </c>
      <c r="D2366" s="6">
        <v>128</v>
      </c>
      <c r="E2366" s="8">
        <v>0</v>
      </c>
      <c r="F2366" t="s">
        <v>8216</v>
      </c>
      <c r="G2366" t="s">
        <v>8220</v>
      </c>
      <c r="H2366" t="s">
        <v>8241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8261</v>
      </c>
      <c r="O2366">
        <f t="shared" si="180"/>
        <v>0</v>
      </c>
      <c r="P2366">
        <f t="shared" si="181"/>
        <v>0</v>
      </c>
      <c r="Q2366" s="10" t="s">
        <v>8307</v>
      </c>
      <c r="R2366" t="s">
        <v>8308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2365</v>
      </c>
      <c r="C2367" s="3" t="s">
        <v>6473</v>
      </c>
      <c r="D2367" s="6">
        <v>1000</v>
      </c>
      <c r="E2367" s="8">
        <v>0</v>
      </c>
      <c r="F2367" t="s">
        <v>8216</v>
      </c>
      <c r="G2367" t="s">
        <v>8233</v>
      </c>
      <c r="H2367" t="s">
        <v>8244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8261</v>
      </c>
      <c r="O2367">
        <f t="shared" si="180"/>
        <v>0</v>
      </c>
      <c r="P2367">
        <f t="shared" si="181"/>
        <v>0</v>
      </c>
      <c r="Q2367" s="10" t="s">
        <v>8307</v>
      </c>
      <c r="R2367" t="s">
        <v>8308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2366</v>
      </c>
      <c r="C2368" s="3" t="s">
        <v>6474</v>
      </c>
      <c r="D2368" s="6">
        <v>25000</v>
      </c>
      <c r="E2368" s="8">
        <v>2630</v>
      </c>
      <c r="F2368" t="s">
        <v>8216</v>
      </c>
      <c r="G2368" t="s">
        <v>8221</v>
      </c>
      <c r="H2368" t="s">
        <v>8242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8261</v>
      </c>
      <c r="O2368">
        <f t="shared" si="180"/>
        <v>11</v>
      </c>
      <c r="P2368">
        <f t="shared" si="181"/>
        <v>97.41</v>
      </c>
      <c r="Q2368" s="10" t="s">
        <v>8307</v>
      </c>
      <c r="R2368" t="s">
        <v>8308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2367</v>
      </c>
      <c r="C2369" s="3" t="s">
        <v>6475</v>
      </c>
      <c r="D2369" s="6">
        <v>50000</v>
      </c>
      <c r="E2369" s="8">
        <v>670</v>
      </c>
      <c r="F2369" t="s">
        <v>8216</v>
      </c>
      <c r="G2369" t="s">
        <v>8220</v>
      </c>
      <c r="H2369" t="s">
        <v>8241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8261</v>
      </c>
      <c r="O2369">
        <f t="shared" si="180"/>
        <v>1</v>
      </c>
      <c r="P2369">
        <f t="shared" si="181"/>
        <v>47.86</v>
      </c>
      <c r="Q2369" s="10" t="s">
        <v>8307</v>
      </c>
      <c r="R2369" t="s">
        <v>8308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2368</v>
      </c>
      <c r="C2370" s="3" t="s">
        <v>6476</v>
      </c>
      <c r="D2370" s="6">
        <v>40000</v>
      </c>
      <c r="E2370" s="8">
        <v>100</v>
      </c>
      <c r="F2370" t="s">
        <v>8216</v>
      </c>
      <c r="G2370" t="s">
        <v>8220</v>
      </c>
      <c r="H2370" t="s">
        <v>8241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8261</v>
      </c>
      <c r="O2370">
        <f t="shared" ref="O2370:O2433" si="185">ROUND(E2370/D2370*100,0)</f>
        <v>0</v>
      </c>
      <c r="P2370">
        <f t="shared" si="181"/>
        <v>50</v>
      </c>
      <c r="Q2370" s="10" t="s">
        <v>8307</v>
      </c>
      <c r="R2370" t="s">
        <v>8308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2369</v>
      </c>
      <c r="C2371" s="3" t="s">
        <v>6477</v>
      </c>
      <c r="D2371" s="6">
        <v>25000</v>
      </c>
      <c r="E2371" s="8">
        <v>0</v>
      </c>
      <c r="F2371" t="s">
        <v>8216</v>
      </c>
      <c r="G2371" t="s">
        <v>8220</v>
      </c>
      <c r="H2371" t="s">
        <v>8241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8261</v>
      </c>
      <c r="O2371">
        <f t="shared" si="185"/>
        <v>0</v>
      </c>
      <c r="P2371">
        <f t="shared" ref="P2371:P2434" si="186">IFERROR(ROUND(E2371/L2371,2),0)</f>
        <v>0</v>
      </c>
      <c r="Q2371" s="10" t="s">
        <v>8307</v>
      </c>
      <c r="R2371" t="s">
        <v>8308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2370</v>
      </c>
      <c r="C2372" s="3" t="s">
        <v>6478</v>
      </c>
      <c r="D2372" s="6">
        <v>25000</v>
      </c>
      <c r="E2372" s="8">
        <v>82</v>
      </c>
      <c r="F2372" t="s">
        <v>8216</v>
      </c>
      <c r="G2372" t="s">
        <v>8220</v>
      </c>
      <c r="H2372" t="s">
        <v>8241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8261</v>
      </c>
      <c r="O2372">
        <f t="shared" si="185"/>
        <v>0</v>
      </c>
      <c r="P2372">
        <f t="shared" si="186"/>
        <v>20.5</v>
      </c>
      <c r="Q2372" s="10" t="s">
        <v>8307</v>
      </c>
      <c r="R2372" t="s">
        <v>8308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2371</v>
      </c>
      <c r="C2373" s="3" t="s">
        <v>6479</v>
      </c>
      <c r="D2373" s="6">
        <v>2000</v>
      </c>
      <c r="E2373" s="8">
        <v>0</v>
      </c>
      <c r="F2373" t="s">
        <v>8216</v>
      </c>
      <c r="G2373" t="s">
        <v>8220</v>
      </c>
      <c r="H2373" t="s">
        <v>8241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8261</v>
      </c>
      <c r="O2373">
        <f t="shared" si="185"/>
        <v>0</v>
      </c>
      <c r="P2373">
        <f t="shared" si="186"/>
        <v>0</v>
      </c>
      <c r="Q2373" s="10" t="s">
        <v>8307</v>
      </c>
      <c r="R2373" t="s">
        <v>8308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2372</v>
      </c>
      <c r="C2374" s="3" t="s">
        <v>6480</v>
      </c>
      <c r="D2374" s="6">
        <v>5500</v>
      </c>
      <c r="E2374" s="8">
        <v>180</v>
      </c>
      <c r="F2374" t="s">
        <v>8216</v>
      </c>
      <c r="G2374" t="s">
        <v>8222</v>
      </c>
      <c r="H2374" t="s">
        <v>8243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8261</v>
      </c>
      <c r="O2374">
        <f t="shared" si="185"/>
        <v>3</v>
      </c>
      <c r="P2374">
        <f t="shared" si="186"/>
        <v>30</v>
      </c>
      <c r="Q2374" s="10" t="s">
        <v>8307</v>
      </c>
      <c r="R2374" t="s">
        <v>8308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2373</v>
      </c>
      <c r="C2375" s="3" t="s">
        <v>6481</v>
      </c>
      <c r="D2375" s="6">
        <v>850000</v>
      </c>
      <c r="E2375" s="8">
        <v>50</v>
      </c>
      <c r="F2375" t="s">
        <v>8216</v>
      </c>
      <c r="G2375" t="s">
        <v>8231</v>
      </c>
      <c r="H2375" t="s">
        <v>8250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8261</v>
      </c>
      <c r="O2375">
        <f t="shared" si="185"/>
        <v>0</v>
      </c>
      <c r="P2375">
        <f t="shared" si="186"/>
        <v>50</v>
      </c>
      <c r="Q2375" s="10" t="s">
        <v>8307</v>
      </c>
      <c r="R2375" t="s">
        <v>8308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2374</v>
      </c>
      <c r="C2376" s="3" t="s">
        <v>6482</v>
      </c>
      <c r="D2376" s="6">
        <v>22000</v>
      </c>
      <c r="E2376" s="8">
        <v>10</v>
      </c>
      <c r="F2376" t="s">
        <v>8216</v>
      </c>
      <c r="G2376" t="s">
        <v>8220</v>
      </c>
      <c r="H2376" t="s">
        <v>8241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8261</v>
      </c>
      <c r="O2376">
        <f t="shared" si="185"/>
        <v>0</v>
      </c>
      <c r="P2376">
        <f t="shared" si="186"/>
        <v>10</v>
      </c>
      <c r="Q2376" s="10" t="s">
        <v>8307</v>
      </c>
      <c r="R2376" t="s">
        <v>8308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2375</v>
      </c>
      <c r="C2377" s="3" t="s">
        <v>6483</v>
      </c>
      <c r="D2377" s="6">
        <v>10000</v>
      </c>
      <c r="E2377" s="8">
        <v>0</v>
      </c>
      <c r="F2377" t="s">
        <v>8216</v>
      </c>
      <c r="G2377" t="s">
        <v>8220</v>
      </c>
      <c r="H2377" t="s">
        <v>8241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8261</v>
      </c>
      <c r="O2377">
        <f t="shared" si="185"/>
        <v>0</v>
      </c>
      <c r="P2377">
        <f t="shared" si="186"/>
        <v>0</v>
      </c>
      <c r="Q2377" s="10" t="s">
        <v>8307</v>
      </c>
      <c r="R2377" t="s">
        <v>8308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2376</v>
      </c>
      <c r="C2378" s="3" t="s">
        <v>6484</v>
      </c>
      <c r="D2378" s="6">
        <v>3000</v>
      </c>
      <c r="E2378" s="8">
        <v>326.33</v>
      </c>
      <c r="F2378" t="s">
        <v>8216</v>
      </c>
      <c r="G2378" t="s">
        <v>8220</v>
      </c>
      <c r="H2378" t="s">
        <v>8241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8261</v>
      </c>
      <c r="O2378">
        <f t="shared" si="185"/>
        <v>11</v>
      </c>
      <c r="P2378">
        <f t="shared" si="186"/>
        <v>81.58</v>
      </c>
      <c r="Q2378" s="10" t="s">
        <v>8307</v>
      </c>
      <c r="R2378" t="s">
        <v>8308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2377</v>
      </c>
      <c r="C2379" s="3" t="s">
        <v>6485</v>
      </c>
      <c r="D2379" s="6">
        <v>2500</v>
      </c>
      <c r="E2379" s="8">
        <v>0</v>
      </c>
      <c r="F2379" t="s">
        <v>8216</v>
      </c>
      <c r="G2379" t="s">
        <v>8225</v>
      </c>
      <c r="H2379" t="s">
        <v>8246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8261</v>
      </c>
      <c r="O2379">
        <f t="shared" si="185"/>
        <v>0</v>
      </c>
      <c r="P2379">
        <f t="shared" si="186"/>
        <v>0</v>
      </c>
      <c r="Q2379" s="10" t="s">
        <v>8307</v>
      </c>
      <c r="R2379" t="s">
        <v>8308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2378</v>
      </c>
      <c r="C2380" s="3" t="s">
        <v>6486</v>
      </c>
      <c r="D2380" s="6">
        <v>110000</v>
      </c>
      <c r="E2380" s="8">
        <v>0</v>
      </c>
      <c r="F2380" t="s">
        <v>8216</v>
      </c>
      <c r="G2380" t="s">
        <v>8220</v>
      </c>
      <c r="H2380" t="s">
        <v>8241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8261</v>
      </c>
      <c r="O2380">
        <f t="shared" si="185"/>
        <v>0</v>
      </c>
      <c r="P2380">
        <f t="shared" si="186"/>
        <v>0</v>
      </c>
      <c r="Q2380" s="10" t="s">
        <v>8307</v>
      </c>
      <c r="R2380" t="s">
        <v>8308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2379</v>
      </c>
      <c r="C2381" s="3" t="s">
        <v>6487</v>
      </c>
      <c r="D2381" s="6">
        <v>30000</v>
      </c>
      <c r="E2381" s="8">
        <v>0</v>
      </c>
      <c r="F2381" t="s">
        <v>8216</v>
      </c>
      <c r="G2381" t="s">
        <v>8220</v>
      </c>
      <c r="H2381" t="s">
        <v>8241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8261</v>
      </c>
      <c r="O2381">
        <f t="shared" si="185"/>
        <v>0</v>
      </c>
      <c r="P2381">
        <f t="shared" si="186"/>
        <v>0</v>
      </c>
      <c r="Q2381" s="10" t="s">
        <v>8307</v>
      </c>
      <c r="R2381" t="s">
        <v>8308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2380</v>
      </c>
      <c r="C2382" s="3" t="s">
        <v>6488</v>
      </c>
      <c r="D2382" s="6">
        <v>15000</v>
      </c>
      <c r="E2382" s="8">
        <v>55</v>
      </c>
      <c r="F2382" t="s">
        <v>8216</v>
      </c>
      <c r="G2382" t="s">
        <v>8220</v>
      </c>
      <c r="H2382" t="s">
        <v>8241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8261</v>
      </c>
      <c r="O2382">
        <f t="shared" si="185"/>
        <v>0</v>
      </c>
      <c r="P2382">
        <f t="shared" si="186"/>
        <v>18.329999999999998</v>
      </c>
      <c r="Q2382" s="10" t="s">
        <v>8307</v>
      </c>
      <c r="R2382" t="s">
        <v>8308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2381</v>
      </c>
      <c r="C2383" s="3" t="s">
        <v>6489</v>
      </c>
      <c r="D2383" s="6">
        <v>86350</v>
      </c>
      <c r="E2383" s="8">
        <v>1571</v>
      </c>
      <c r="F2383" t="s">
        <v>8216</v>
      </c>
      <c r="G2383" t="s">
        <v>8220</v>
      </c>
      <c r="H2383" t="s">
        <v>8241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8261</v>
      </c>
      <c r="O2383">
        <f t="shared" si="185"/>
        <v>2</v>
      </c>
      <c r="P2383">
        <f t="shared" si="186"/>
        <v>224.43</v>
      </c>
      <c r="Q2383" s="10" t="s">
        <v>8307</v>
      </c>
      <c r="R2383" t="s">
        <v>8308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2382</v>
      </c>
      <c r="C2384" s="3" t="s">
        <v>6490</v>
      </c>
      <c r="D2384" s="6">
        <v>3000</v>
      </c>
      <c r="E2384" s="8">
        <v>75</v>
      </c>
      <c r="F2384" t="s">
        <v>8216</v>
      </c>
      <c r="G2384" t="s">
        <v>8220</v>
      </c>
      <c r="H2384" t="s">
        <v>8241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8261</v>
      </c>
      <c r="O2384">
        <f t="shared" si="185"/>
        <v>3</v>
      </c>
      <c r="P2384">
        <f t="shared" si="186"/>
        <v>37.5</v>
      </c>
      <c r="Q2384" s="10" t="s">
        <v>8307</v>
      </c>
      <c r="R2384" t="s">
        <v>8308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2383</v>
      </c>
      <c r="C2385" s="3" t="s">
        <v>6491</v>
      </c>
      <c r="D2385" s="6">
        <v>10000</v>
      </c>
      <c r="E2385" s="8">
        <v>435</v>
      </c>
      <c r="F2385" t="s">
        <v>8216</v>
      </c>
      <c r="G2385" t="s">
        <v>8224</v>
      </c>
      <c r="H2385" t="s">
        <v>8245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8261</v>
      </c>
      <c r="O2385">
        <f t="shared" si="185"/>
        <v>4</v>
      </c>
      <c r="P2385">
        <f t="shared" si="186"/>
        <v>145</v>
      </c>
      <c r="Q2385" s="10" t="s">
        <v>8307</v>
      </c>
      <c r="R2385" t="s">
        <v>8308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2384</v>
      </c>
      <c r="C2386" s="3" t="s">
        <v>6492</v>
      </c>
      <c r="D2386" s="6">
        <v>1000</v>
      </c>
      <c r="E2386" s="8">
        <v>8</v>
      </c>
      <c r="F2386" t="s">
        <v>8216</v>
      </c>
      <c r="G2386" t="s">
        <v>8220</v>
      </c>
      <c r="H2386" t="s">
        <v>8241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8261</v>
      </c>
      <c r="O2386">
        <f t="shared" si="185"/>
        <v>1</v>
      </c>
      <c r="P2386">
        <f t="shared" si="186"/>
        <v>1</v>
      </c>
      <c r="Q2386" s="10" t="s">
        <v>8307</v>
      </c>
      <c r="R2386" t="s">
        <v>8308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2385</v>
      </c>
      <c r="C2387" s="3" t="s">
        <v>6493</v>
      </c>
      <c r="D2387" s="6">
        <v>65000</v>
      </c>
      <c r="E2387" s="8">
        <v>788</v>
      </c>
      <c r="F2387" t="s">
        <v>8216</v>
      </c>
      <c r="G2387" t="s">
        <v>8220</v>
      </c>
      <c r="H2387" t="s">
        <v>8241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8261</v>
      </c>
      <c r="O2387">
        <f t="shared" si="185"/>
        <v>1</v>
      </c>
      <c r="P2387">
        <f t="shared" si="186"/>
        <v>112.57</v>
      </c>
      <c r="Q2387" s="10" t="s">
        <v>8307</v>
      </c>
      <c r="R2387" t="s">
        <v>8308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2386</v>
      </c>
      <c r="C2388" s="3" t="s">
        <v>6494</v>
      </c>
      <c r="D2388" s="6">
        <v>30000</v>
      </c>
      <c r="E2388" s="8">
        <v>0</v>
      </c>
      <c r="F2388" t="s">
        <v>8216</v>
      </c>
      <c r="G2388" t="s">
        <v>8225</v>
      </c>
      <c r="H2388" t="s">
        <v>8246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8261</v>
      </c>
      <c r="O2388">
        <f t="shared" si="185"/>
        <v>0</v>
      </c>
      <c r="P2388">
        <f t="shared" si="186"/>
        <v>0</v>
      </c>
      <c r="Q2388" s="10" t="s">
        <v>8307</v>
      </c>
      <c r="R2388" t="s">
        <v>8308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2387</v>
      </c>
      <c r="C2389" s="3" t="s">
        <v>6495</v>
      </c>
      <c r="D2389" s="6">
        <v>150000</v>
      </c>
      <c r="E2389" s="8">
        <v>1026</v>
      </c>
      <c r="F2389" t="s">
        <v>8216</v>
      </c>
      <c r="G2389" t="s">
        <v>8220</v>
      </c>
      <c r="H2389" t="s">
        <v>8241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8261</v>
      </c>
      <c r="O2389">
        <f t="shared" si="185"/>
        <v>1</v>
      </c>
      <c r="P2389">
        <f t="shared" si="186"/>
        <v>342</v>
      </c>
      <c r="Q2389" s="10" t="s">
        <v>8307</v>
      </c>
      <c r="R2389" t="s">
        <v>8308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2388</v>
      </c>
      <c r="C2390" s="3" t="s">
        <v>6496</v>
      </c>
      <c r="D2390" s="6">
        <v>37000</v>
      </c>
      <c r="E2390" s="8">
        <v>463</v>
      </c>
      <c r="F2390" t="s">
        <v>8216</v>
      </c>
      <c r="G2390" t="s">
        <v>8220</v>
      </c>
      <c r="H2390" t="s">
        <v>8241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8261</v>
      </c>
      <c r="O2390">
        <f t="shared" si="185"/>
        <v>1</v>
      </c>
      <c r="P2390">
        <f t="shared" si="186"/>
        <v>57.88</v>
      </c>
      <c r="Q2390" s="10" t="s">
        <v>8307</v>
      </c>
      <c r="R2390" t="s">
        <v>8308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2389</v>
      </c>
      <c r="C2391" s="3" t="s">
        <v>6497</v>
      </c>
      <c r="D2391" s="6">
        <v>16000</v>
      </c>
      <c r="E2391" s="8">
        <v>30</v>
      </c>
      <c r="F2391" t="s">
        <v>8216</v>
      </c>
      <c r="G2391" t="s">
        <v>8226</v>
      </c>
      <c r="H2391" t="s">
        <v>8244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8261</v>
      </c>
      <c r="O2391">
        <f t="shared" si="185"/>
        <v>0</v>
      </c>
      <c r="P2391">
        <f t="shared" si="186"/>
        <v>30</v>
      </c>
      <c r="Q2391" s="10" t="s">
        <v>8307</v>
      </c>
      <c r="R2391" t="s">
        <v>8308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2390</v>
      </c>
      <c r="C2392" s="3" t="s">
        <v>6498</v>
      </c>
      <c r="D2392" s="6">
        <v>510000</v>
      </c>
      <c r="E2392" s="8">
        <v>0</v>
      </c>
      <c r="F2392" t="s">
        <v>8216</v>
      </c>
      <c r="G2392" t="s">
        <v>8222</v>
      </c>
      <c r="H2392" t="s">
        <v>8243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8261</v>
      </c>
      <c r="O2392">
        <f t="shared" si="185"/>
        <v>0</v>
      </c>
      <c r="P2392">
        <f t="shared" si="186"/>
        <v>0</v>
      </c>
      <c r="Q2392" s="10" t="s">
        <v>8307</v>
      </c>
      <c r="R2392" t="s">
        <v>8308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2391</v>
      </c>
      <c r="C2393" s="3" t="s">
        <v>6499</v>
      </c>
      <c r="D2393" s="6">
        <v>20000</v>
      </c>
      <c r="E2393" s="8">
        <v>25</v>
      </c>
      <c r="F2393" t="s">
        <v>8216</v>
      </c>
      <c r="G2393" t="s">
        <v>8220</v>
      </c>
      <c r="H2393" t="s">
        <v>8241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8261</v>
      </c>
      <c r="O2393">
        <f t="shared" si="185"/>
        <v>0</v>
      </c>
      <c r="P2393">
        <f t="shared" si="186"/>
        <v>25</v>
      </c>
      <c r="Q2393" s="10" t="s">
        <v>8307</v>
      </c>
      <c r="R2393" t="s">
        <v>8308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2392</v>
      </c>
      <c r="C2394" s="3" t="s">
        <v>6500</v>
      </c>
      <c r="D2394" s="6">
        <v>4200</v>
      </c>
      <c r="E2394" s="8">
        <v>0</v>
      </c>
      <c r="F2394" t="s">
        <v>8216</v>
      </c>
      <c r="G2394" t="s">
        <v>8220</v>
      </c>
      <c r="H2394" t="s">
        <v>8241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8261</v>
      </c>
      <c r="O2394">
        <f t="shared" si="185"/>
        <v>0</v>
      </c>
      <c r="P2394">
        <f t="shared" si="186"/>
        <v>0</v>
      </c>
      <c r="Q2394" s="10" t="s">
        <v>8307</v>
      </c>
      <c r="R2394" t="s">
        <v>8308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2393</v>
      </c>
      <c r="C2395" s="3" t="s">
        <v>6501</v>
      </c>
      <c r="D2395" s="6">
        <v>100000</v>
      </c>
      <c r="E2395" s="8">
        <v>50</v>
      </c>
      <c r="F2395" t="s">
        <v>8216</v>
      </c>
      <c r="G2395" t="s">
        <v>8220</v>
      </c>
      <c r="H2395" t="s">
        <v>8241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8261</v>
      </c>
      <c r="O2395">
        <f t="shared" si="185"/>
        <v>0</v>
      </c>
      <c r="P2395">
        <f t="shared" si="186"/>
        <v>50</v>
      </c>
      <c r="Q2395" s="10" t="s">
        <v>8307</v>
      </c>
      <c r="R2395" t="s">
        <v>8308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2394</v>
      </c>
      <c r="C2396" s="3" t="s">
        <v>6502</v>
      </c>
      <c r="D2396" s="6">
        <v>5000</v>
      </c>
      <c r="E2396" s="8">
        <v>3</v>
      </c>
      <c r="F2396" t="s">
        <v>8216</v>
      </c>
      <c r="G2396" t="s">
        <v>8237</v>
      </c>
      <c r="H2396" t="s">
        <v>8244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8261</v>
      </c>
      <c r="O2396">
        <f t="shared" si="185"/>
        <v>0</v>
      </c>
      <c r="P2396">
        <f t="shared" si="186"/>
        <v>1.5</v>
      </c>
      <c r="Q2396" s="10" t="s">
        <v>8307</v>
      </c>
      <c r="R2396" t="s">
        <v>8308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2395</v>
      </c>
      <c r="C2397" s="3" t="s">
        <v>6503</v>
      </c>
      <c r="D2397" s="6">
        <v>33000</v>
      </c>
      <c r="E2397" s="8">
        <v>0</v>
      </c>
      <c r="F2397" t="s">
        <v>8216</v>
      </c>
      <c r="G2397" t="s">
        <v>8220</v>
      </c>
      <c r="H2397" t="s">
        <v>8241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8261</v>
      </c>
      <c r="O2397">
        <f t="shared" si="185"/>
        <v>0</v>
      </c>
      <c r="P2397">
        <f t="shared" si="186"/>
        <v>0</v>
      </c>
      <c r="Q2397" s="10" t="s">
        <v>8307</v>
      </c>
      <c r="R2397" t="s">
        <v>8308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2396</v>
      </c>
      <c r="C2398" s="3" t="s">
        <v>6504</v>
      </c>
      <c r="D2398" s="6">
        <v>5000</v>
      </c>
      <c r="E2398" s="8">
        <v>10</v>
      </c>
      <c r="F2398" t="s">
        <v>8216</v>
      </c>
      <c r="G2398" t="s">
        <v>8236</v>
      </c>
      <c r="H2398" t="s">
        <v>8252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8261</v>
      </c>
      <c r="O2398">
        <f t="shared" si="185"/>
        <v>0</v>
      </c>
      <c r="P2398">
        <f t="shared" si="186"/>
        <v>10</v>
      </c>
      <c r="Q2398" s="10" t="s">
        <v>8307</v>
      </c>
      <c r="R2398" t="s">
        <v>8308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2397</v>
      </c>
      <c r="C2399" s="3" t="s">
        <v>6505</v>
      </c>
      <c r="D2399" s="6">
        <v>124000</v>
      </c>
      <c r="E2399" s="8">
        <v>0</v>
      </c>
      <c r="F2399" t="s">
        <v>8216</v>
      </c>
      <c r="G2399" t="s">
        <v>8220</v>
      </c>
      <c r="H2399" t="s">
        <v>8241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8261</v>
      </c>
      <c r="O2399">
        <f t="shared" si="185"/>
        <v>0</v>
      </c>
      <c r="P2399">
        <f t="shared" si="186"/>
        <v>0</v>
      </c>
      <c r="Q2399" s="10" t="s">
        <v>8307</v>
      </c>
      <c r="R2399" t="s">
        <v>8308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2398</v>
      </c>
      <c r="C2400" s="3" t="s">
        <v>6506</v>
      </c>
      <c r="D2400" s="6">
        <v>4000</v>
      </c>
      <c r="E2400" s="8">
        <v>0</v>
      </c>
      <c r="F2400" t="s">
        <v>8216</v>
      </c>
      <c r="G2400" t="s">
        <v>8220</v>
      </c>
      <c r="H2400" t="s">
        <v>8241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8261</v>
      </c>
      <c r="O2400">
        <f t="shared" si="185"/>
        <v>0</v>
      </c>
      <c r="P2400">
        <f t="shared" si="186"/>
        <v>0</v>
      </c>
      <c r="Q2400" s="10" t="s">
        <v>8307</v>
      </c>
      <c r="R2400" t="s">
        <v>8308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2399</v>
      </c>
      <c r="C2401" s="3" t="s">
        <v>6507</v>
      </c>
      <c r="D2401" s="6">
        <v>13000</v>
      </c>
      <c r="E2401" s="8">
        <v>0</v>
      </c>
      <c r="F2401" t="s">
        <v>8216</v>
      </c>
      <c r="G2401" t="s">
        <v>8231</v>
      </c>
      <c r="H2401" t="s">
        <v>8250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8261</v>
      </c>
      <c r="O2401">
        <f t="shared" si="185"/>
        <v>0</v>
      </c>
      <c r="P2401">
        <f t="shared" si="186"/>
        <v>0</v>
      </c>
      <c r="Q2401" s="10" t="s">
        <v>8307</v>
      </c>
      <c r="R2401" t="s">
        <v>8308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2400</v>
      </c>
      <c r="C2402" s="3" t="s">
        <v>6508</v>
      </c>
      <c r="D2402" s="6">
        <v>50000</v>
      </c>
      <c r="E2402" s="8">
        <v>0</v>
      </c>
      <c r="F2402" t="s">
        <v>8216</v>
      </c>
      <c r="G2402" t="s">
        <v>8222</v>
      </c>
      <c r="H2402" t="s">
        <v>8243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8261</v>
      </c>
      <c r="O2402">
        <f t="shared" si="185"/>
        <v>0</v>
      </c>
      <c r="P2402">
        <f t="shared" si="186"/>
        <v>0</v>
      </c>
      <c r="Q2402" s="10" t="s">
        <v>8307</v>
      </c>
      <c r="R2402" t="s">
        <v>8308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2401</v>
      </c>
      <c r="C2403" s="3" t="s">
        <v>6509</v>
      </c>
      <c r="D2403" s="6">
        <v>28000</v>
      </c>
      <c r="E2403" s="8">
        <v>201</v>
      </c>
      <c r="F2403" t="s">
        <v>8217</v>
      </c>
      <c r="G2403" t="s">
        <v>8220</v>
      </c>
      <c r="H2403" t="s">
        <v>8241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8273</v>
      </c>
      <c r="O2403">
        <f t="shared" si="185"/>
        <v>1</v>
      </c>
      <c r="P2403">
        <f t="shared" si="186"/>
        <v>22.33</v>
      </c>
      <c r="Q2403" s="10" t="s">
        <v>8324</v>
      </c>
      <c r="R2403" t="s">
        <v>8325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2402</v>
      </c>
      <c r="C2404" s="3" t="s">
        <v>6510</v>
      </c>
      <c r="D2404" s="6">
        <v>12000</v>
      </c>
      <c r="E2404" s="8">
        <v>52</v>
      </c>
      <c r="F2404" t="s">
        <v>8217</v>
      </c>
      <c r="G2404" t="s">
        <v>8220</v>
      </c>
      <c r="H2404" t="s">
        <v>8241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8273</v>
      </c>
      <c r="O2404">
        <f t="shared" si="185"/>
        <v>0</v>
      </c>
      <c r="P2404">
        <f t="shared" si="186"/>
        <v>52</v>
      </c>
      <c r="Q2404" s="10" t="s">
        <v>8324</v>
      </c>
      <c r="R2404" t="s">
        <v>8325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2403</v>
      </c>
      <c r="C2405" s="3" t="s">
        <v>6511</v>
      </c>
      <c r="D2405" s="6">
        <v>1200</v>
      </c>
      <c r="E2405" s="8">
        <v>202</v>
      </c>
      <c r="F2405" t="s">
        <v>8217</v>
      </c>
      <c r="G2405" t="s">
        <v>8221</v>
      </c>
      <c r="H2405" t="s">
        <v>8242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8273</v>
      </c>
      <c r="O2405">
        <f t="shared" si="185"/>
        <v>17</v>
      </c>
      <c r="P2405">
        <f t="shared" si="186"/>
        <v>16.829999999999998</v>
      </c>
      <c r="Q2405" s="10" t="s">
        <v>8324</v>
      </c>
      <c r="R2405" t="s">
        <v>8325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2404</v>
      </c>
      <c r="C2406" s="3" t="s">
        <v>6512</v>
      </c>
      <c r="D2406" s="6">
        <v>15000</v>
      </c>
      <c r="E2406" s="8">
        <v>0</v>
      </c>
      <c r="F2406" t="s">
        <v>8217</v>
      </c>
      <c r="G2406" t="s">
        <v>8220</v>
      </c>
      <c r="H2406" t="s">
        <v>8241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8273</v>
      </c>
      <c r="O2406">
        <f t="shared" si="185"/>
        <v>0</v>
      </c>
      <c r="P2406">
        <f t="shared" si="186"/>
        <v>0</v>
      </c>
      <c r="Q2406" s="10" t="s">
        <v>8324</v>
      </c>
      <c r="R2406" t="s">
        <v>8325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2405</v>
      </c>
      <c r="C2407" s="3" t="s">
        <v>6513</v>
      </c>
      <c r="D2407" s="6">
        <v>5000</v>
      </c>
      <c r="E2407" s="8">
        <v>1126</v>
      </c>
      <c r="F2407" t="s">
        <v>8217</v>
      </c>
      <c r="G2407" t="s">
        <v>8220</v>
      </c>
      <c r="H2407" t="s">
        <v>8241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8273</v>
      </c>
      <c r="O2407">
        <f t="shared" si="185"/>
        <v>23</v>
      </c>
      <c r="P2407">
        <f t="shared" si="186"/>
        <v>56.3</v>
      </c>
      <c r="Q2407" s="10" t="s">
        <v>8324</v>
      </c>
      <c r="R2407" t="s">
        <v>8325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2406</v>
      </c>
      <c r="C2408" s="3" t="s">
        <v>6514</v>
      </c>
      <c r="D2408" s="6">
        <v>3250</v>
      </c>
      <c r="E2408" s="8">
        <v>1345</v>
      </c>
      <c r="F2408" t="s">
        <v>8217</v>
      </c>
      <c r="G2408" t="s">
        <v>8220</v>
      </c>
      <c r="H2408" t="s">
        <v>8241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8273</v>
      </c>
      <c r="O2408">
        <f t="shared" si="185"/>
        <v>41</v>
      </c>
      <c r="P2408">
        <f t="shared" si="186"/>
        <v>84.06</v>
      </c>
      <c r="Q2408" s="10" t="s">
        <v>8324</v>
      </c>
      <c r="R2408" t="s">
        <v>8325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2407</v>
      </c>
      <c r="C2409" s="3" t="s">
        <v>6515</v>
      </c>
      <c r="D2409" s="6">
        <v>22000</v>
      </c>
      <c r="E2409" s="8">
        <v>5557</v>
      </c>
      <c r="F2409" t="s">
        <v>8217</v>
      </c>
      <c r="G2409" t="s">
        <v>8220</v>
      </c>
      <c r="H2409" t="s">
        <v>8241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8273</v>
      </c>
      <c r="O2409">
        <f t="shared" si="185"/>
        <v>25</v>
      </c>
      <c r="P2409">
        <f t="shared" si="186"/>
        <v>168.39</v>
      </c>
      <c r="Q2409" s="10" t="s">
        <v>8324</v>
      </c>
      <c r="R2409" t="s">
        <v>8325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2408</v>
      </c>
      <c r="C2410" s="3" t="s">
        <v>6516</v>
      </c>
      <c r="D2410" s="6">
        <v>15000</v>
      </c>
      <c r="E2410" s="8">
        <v>30</v>
      </c>
      <c r="F2410" t="s">
        <v>8217</v>
      </c>
      <c r="G2410" t="s">
        <v>8220</v>
      </c>
      <c r="H2410" t="s">
        <v>8241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8273</v>
      </c>
      <c r="O2410">
        <f t="shared" si="185"/>
        <v>0</v>
      </c>
      <c r="P2410">
        <f t="shared" si="186"/>
        <v>15</v>
      </c>
      <c r="Q2410" s="10" t="s">
        <v>8324</v>
      </c>
      <c r="R2410" t="s">
        <v>8325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2409</v>
      </c>
      <c r="C2411" s="3" t="s">
        <v>6517</v>
      </c>
      <c r="D2411" s="6">
        <v>25000</v>
      </c>
      <c r="E2411" s="8">
        <v>460</v>
      </c>
      <c r="F2411" t="s">
        <v>8217</v>
      </c>
      <c r="G2411" t="s">
        <v>8220</v>
      </c>
      <c r="H2411" t="s">
        <v>8241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8273</v>
      </c>
      <c r="O2411">
        <f t="shared" si="185"/>
        <v>2</v>
      </c>
      <c r="P2411">
        <f t="shared" si="186"/>
        <v>76.67</v>
      </c>
      <c r="Q2411" s="10" t="s">
        <v>8324</v>
      </c>
      <c r="R2411" t="s">
        <v>8325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2410</v>
      </c>
      <c r="C2412" s="3" t="s">
        <v>6518</v>
      </c>
      <c r="D2412" s="6">
        <v>15000</v>
      </c>
      <c r="E2412" s="8">
        <v>0</v>
      </c>
      <c r="F2412" t="s">
        <v>8217</v>
      </c>
      <c r="G2412" t="s">
        <v>8222</v>
      </c>
      <c r="H2412" t="s">
        <v>8243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8273</v>
      </c>
      <c r="O2412">
        <f t="shared" si="185"/>
        <v>0</v>
      </c>
      <c r="P2412">
        <f t="shared" si="186"/>
        <v>0</v>
      </c>
      <c r="Q2412" s="10" t="s">
        <v>8324</v>
      </c>
      <c r="R2412" t="s">
        <v>8325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2411</v>
      </c>
      <c r="C2413" s="3" t="s">
        <v>6519</v>
      </c>
      <c r="D2413" s="6">
        <v>25000</v>
      </c>
      <c r="E2413" s="8">
        <v>151</v>
      </c>
      <c r="F2413" t="s">
        <v>8217</v>
      </c>
      <c r="G2413" t="s">
        <v>8220</v>
      </c>
      <c r="H2413" t="s">
        <v>8241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8273</v>
      </c>
      <c r="O2413">
        <f t="shared" si="185"/>
        <v>1</v>
      </c>
      <c r="P2413">
        <f t="shared" si="186"/>
        <v>50.33</v>
      </c>
      <c r="Q2413" s="10" t="s">
        <v>8324</v>
      </c>
      <c r="R2413" t="s">
        <v>8325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2412</v>
      </c>
      <c r="C2414" s="3" t="s">
        <v>6520</v>
      </c>
      <c r="D2414" s="6">
        <v>8000</v>
      </c>
      <c r="E2414" s="8">
        <v>0</v>
      </c>
      <c r="F2414" t="s">
        <v>8217</v>
      </c>
      <c r="G2414" t="s">
        <v>8226</v>
      </c>
      <c r="H2414" t="s">
        <v>8244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8273</v>
      </c>
      <c r="O2414">
        <f t="shared" si="185"/>
        <v>0</v>
      </c>
      <c r="P2414">
        <f t="shared" si="186"/>
        <v>0</v>
      </c>
      <c r="Q2414" s="10" t="s">
        <v>8324</v>
      </c>
      <c r="R2414" t="s">
        <v>8325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2413</v>
      </c>
      <c r="C2415" s="3" t="s">
        <v>6521</v>
      </c>
      <c r="D2415" s="6">
        <v>3000</v>
      </c>
      <c r="E2415" s="8">
        <v>25</v>
      </c>
      <c r="F2415" t="s">
        <v>8217</v>
      </c>
      <c r="G2415" t="s">
        <v>8220</v>
      </c>
      <c r="H2415" t="s">
        <v>8241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8273</v>
      </c>
      <c r="O2415">
        <f t="shared" si="185"/>
        <v>1</v>
      </c>
      <c r="P2415">
        <f t="shared" si="186"/>
        <v>8.33</v>
      </c>
      <c r="Q2415" s="10" t="s">
        <v>8324</v>
      </c>
      <c r="R2415" t="s">
        <v>8325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2414</v>
      </c>
      <c r="C2416" s="3" t="s">
        <v>6522</v>
      </c>
      <c r="D2416" s="6">
        <v>15000</v>
      </c>
      <c r="E2416" s="8">
        <v>460</v>
      </c>
      <c r="F2416" t="s">
        <v>8217</v>
      </c>
      <c r="G2416" t="s">
        <v>8220</v>
      </c>
      <c r="H2416" t="s">
        <v>8241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8273</v>
      </c>
      <c r="O2416">
        <f t="shared" si="185"/>
        <v>3</v>
      </c>
      <c r="P2416">
        <f t="shared" si="186"/>
        <v>35.380000000000003</v>
      </c>
      <c r="Q2416" s="10" t="s">
        <v>8324</v>
      </c>
      <c r="R2416" t="s">
        <v>8325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2415</v>
      </c>
      <c r="C2417" s="3" t="s">
        <v>6523</v>
      </c>
      <c r="D2417" s="6">
        <v>60000</v>
      </c>
      <c r="E2417" s="8">
        <v>335</v>
      </c>
      <c r="F2417" t="s">
        <v>8217</v>
      </c>
      <c r="G2417" t="s">
        <v>8220</v>
      </c>
      <c r="H2417" t="s">
        <v>8241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8273</v>
      </c>
      <c r="O2417">
        <f t="shared" si="185"/>
        <v>1</v>
      </c>
      <c r="P2417">
        <f t="shared" si="186"/>
        <v>55.83</v>
      </c>
      <c r="Q2417" s="10" t="s">
        <v>8324</v>
      </c>
      <c r="R2417" t="s">
        <v>8325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2416</v>
      </c>
      <c r="C2418" s="3" t="s">
        <v>6524</v>
      </c>
      <c r="D2418" s="6">
        <v>20000</v>
      </c>
      <c r="E2418" s="8">
        <v>5</v>
      </c>
      <c r="F2418" t="s">
        <v>8217</v>
      </c>
      <c r="G2418" t="s">
        <v>8220</v>
      </c>
      <c r="H2418" t="s">
        <v>8241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8273</v>
      </c>
      <c r="O2418">
        <f t="shared" si="185"/>
        <v>0</v>
      </c>
      <c r="P2418">
        <f t="shared" si="186"/>
        <v>5</v>
      </c>
      <c r="Q2418" s="10" t="s">
        <v>8324</v>
      </c>
      <c r="R2418" t="s">
        <v>8325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2417</v>
      </c>
      <c r="C2419" s="3" t="s">
        <v>6525</v>
      </c>
      <c r="D2419" s="6">
        <v>1000</v>
      </c>
      <c r="E2419" s="8">
        <v>0</v>
      </c>
      <c r="F2419" t="s">
        <v>8217</v>
      </c>
      <c r="G2419" t="s">
        <v>8220</v>
      </c>
      <c r="H2419" t="s">
        <v>8241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8273</v>
      </c>
      <c r="O2419">
        <f t="shared" si="185"/>
        <v>0</v>
      </c>
      <c r="P2419">
        <f t="shared" si="186"/>
        <v>0</v>
      </c>
      <c r="Q2419" s="10" t="s">
        <v>8324</v>
      </c>
      <c r="R2419" t="s">
        <v>8325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2418</v>
      </c>
      <c r="C2420" s="3" t="s">
        <v>6526</v>
      </c>
      <c r="D2420" s="6">
        <v>25000</v>
      </c>
      <c r="E2420" s="8">
        <v>5</v>
      </c>
      <c r="F2420" t="s">
        <v>8217</v>
      </c>
      <c r="G2420" t="s">
        <v>8220</v>
      </c>
      <c r="H2420" t="s">
        <v>8241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8273</v>
      </c>
      <c r="O2420">
        <f t="shared" si="185"/>
        <v>0</v>
      </c>
      <c r="P2420">
        <f t="shared" si="186"/>
        <v>1</v>
      </c>
      <c r="Q2420" s="10" t="s">
        <v>8324</v>
      </c>
      <c r="R2420" t="s">
        <v>8325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2419</v>
      </c>
      <c r="C2421" s="3" t="s">
        <v>6527</v>
      </c>
      <c r="D2421" s="6">
        <v>3000</v>
      </c>
      <c r="E2421" s="8">
        <v>0</v>
      </c>
      <c r="F2421" t="s">
        <v>8217</v>
      </c>
      <c r="G2421" t="s">
        <v>8220</v>
      </c>
      <c r="H2421" t="s">
        <v>8241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8273</v>
      </c>
      <c r="O2421">
        <f t="shared" si="185"/>
        <v>0</v>
      </c>
      <c r="P2421">
        <f t="shared" si="186"/>
        <v>0</v>
      </c>
      <c r="Q2421" s="10" t="s">
        <v>8324</v>
      </c>
      <c r="R2421" t="s">
        <v>8325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2420</v>
      </c>
      <c r="C2422" s="3" t="s">
        <v>6528</v>
      </c>
      <c r="D2422" s="6">
        <v>16870</v>
      </c>
      <c r="E2422" s="8">
        <v>2501</v>
      </c>
      <c r="F2422" t="s">
        <v>8217</v>
      </c>
      <c r="G2422" t="s">
        <v>8220</v>
      </c>
      <c r="H2422" t="s">
        <v>8241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8273</v>
      </c>
      <c r="O2422">
        <f t="shared" si="185"/>
        <v>15</v>
      </c>
      <c r="P2422">
        <f t="shared" si="186"/>
        <v>69.47</v>
      </c>
      <c r="Q2422" s="10" t="s">
        <v>8324</v>
      </c>
      <c r="R2422" t="s">
        <v>8325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2421</v>
      </c>
      <c r="C2423" s="3" t="s">
        <v>6529</v>
      </c>
      <c r="D2423" s="6">
        <v>6000</v>
      </c>
      <c r="E2423" s="8">
        <v>1</v>
      </c>
      <c r="F2423" t="s">
        <v>8217</v>
      </c>
      <c r="G2423" t="s">
        <v>8220</v>
      </c>
      <c r="H2423" t="s">
        <v>8241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8273</v>
      </c>
      <c r="O2423">
        <f t="shared" si="185"/>
        <v>0</v>
      </c>
      <c r="P2423">
        <f t="shared" si="186"/>
        <v>1</v>
      </c>
      <c r="Q2423" s="10" t="s">
        <v>8324</v>
      </c>
      <c r="R2423" t="s">
        <v>8325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2422</v>
      </c>
      <c r="C2424" s="3" t="s">
        <v>6530</v>
      </c>
      <c r="D2424" s="6">
        <v>500</v>
      </c>
      <c r="E2424" s="8">
        <v>1</v>
      </c>
      <c r="F2424" t="s">
        <v>8217</v>
      </c>
      <c r="G2424" t="s">
        <v>8220</v>
      </c>
      <c r="H2424" t="s">
        <v>8241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8273</v>
      </c>
      <c r="O2424">
        <f t="shared" si="185"/>
        <v>0</v>
      </c>
      <c r="P2424">
        <f t="shared" si="186"/>
        <v>1</v>
      </c>
      <c r="Q2424" s="10" t="s">
        <v>8324</v>
      </c>
      <c r="R2424" t="s">
        <v>8325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2423</v>
      </c>
      <c r="C2425" s="3" t="s">
        <v>6531</v>
      </c>
      <c r="D2425" s="6">
        <v>60000</v>
      </c>
      <c r="E2425" s="8">
        <v>8</v>
      </c>
      <c r="F2425" t="s">
        <v>8217</v>
      </c>
      <c r="G2425" t="s">
        <v>8220</v>
      </c>
      <c r="H2425" t="s">
        <v>8241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8273</v>
      </c>
      <c r="O2425">
        <f t="shared" si="185"/>
        <v>0</v>
      </c>
      <c r="P2425">
        <f t="shared" si="186"/>
        <v>8</v>
      </c>
      <c r="Q2425" s="10" t="s">
        <v>8324</v>
      </c>
      <c r="R2425" t="s">
        <v>8325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2424</v>
      </c>
      <c r="C2426" s="3" t="s">
        <v>6532</v>
      </c>
      <c r="D2426" s="6">
        <v>25000</v>
      </c>
      <c r="E2426" s="8">
        <v>310</v>
      </c>
      <c r="F2426" t="s">
        <v>8217</v>
      </c>
      <c r="G2426" t="s">
        <v>8220</v>
      </c>
      <c r="H2426" t="s">
        <v>8241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8273</v>
      </c>
      <c r="O2426">
        <f t="shared" si="185"/>
        <v>1</v>
      </c>
      <c r="P2426">
        <f t="shared" si="186"/>
        <v>34.44</v>
      </c>
      <c r="Q2426" s="10" t="s">
        <v>8324</v>
      </c>
      <c r="R2426" t="s">
        <v>8325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2425</v>
      </c>
      <c r="C2427" s="3" t="s">
        <v>6533</v>
      </c>
      <c r="D2427" s="6">
        <v>3500</v>
      </c>
      <c r="E2427" s="8">
        <v>1</v>
      </c>
      <c r="F2427" t="s">
        <v>8217</v>
      </c>
      <c r="G2427" t="s">
        <v>8220</v>
      </c>
      <c r="H2427" t="s">
        <v>8241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8273</v>
      </c>
      <c r="O2427">
        <f t="shared" si="185"/>
        <v>0</v>
      </c>
      <c r="P2427">
        <f t="shared" si="186"/>
        <v>1</v>
      </c>
      <c r="Q2427" s="10" t="s">
        <v>8324</v>
      </c>
      <c r="R2427" t="s">
        <v>8325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2426</v>
      </c>
      <c r="C2428" s="3" t="s">
        <v>6534</v>
      </c>
      <c r="D2428" s="6">
        <v>20000</v>
      </c>
      <c r="E2428" s="8">
        <v>0</v>
      </c>
      <c r="F2428" t="s">
        <v>8217</v>
      </c>
      <c r="G2428" t="s">
        <v>8220</v>
      </c>
      <c r="H2428" t="s">
        <v>8241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8273</v>
      </c>
      <c r="O2428">
        <f t="shared" si="185"/>
        <v>0</v>
      </c>
      <c r="P2428">
        <f t="shared" si="186"/>
        <v>0</v>
      </c>
      <c r="Q2428" s="10" t="s">
        <v>8324</v>
      </c>
      <c r="R2428" t="s">
        <v>8325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2427</v>
      </c>
      <c r="C2429" s="3" t="s">
        <v>6535</v>
      </c>
      <c r="D2429" s="6">
        <v>50000</v>
      </c>
      <c r="E2429" s="8">
        <v>1</v>
      </c>
      <c r="F2429" t="s">
        <v>8217</v>
      </c>
      <c r="G2429" t="s">
        <v>8220</v>
      </c>
      <c r="H2429" t="s">
        <v>8241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8273</v>
      </c>
      <c r="O2429">
        <f t="shared" si="185"/>
        <v>0</v>
      </c>
      <c r="P2429">
        <f t="shared" si="186"/>
        <v>1</v>
      </c>
      <c r="Q2429" s="10" t="s">
        <v>8324</v>
      </c>
      <c r="R2429" t="s">
        <v>8325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2428</v>
      </c>
      <c r="C2430" s="3" t="s">
        <v>6536</v>
      </c>
      <c r="D2430" s="6">
        <v>35000</v>
      </c>
      <c r="E2430" s="8">
        <v>1</v>
      </c>
      <c r="F2430" t="s">
        <v>8217</v>
      </c>
      <c r="G2430" t="s">
        <v>8220</v>
      </c>
      <c r="H2430" t="s">
        <v>8241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8273</v>
      </c>
      <c r="O2430">
        <f t="shared" si="185"/>
        <v>0</v>
      </c>
      <c r="P2430">
        <f t="shared" si="186"/>
        <v>1</v>
      </c>
      <c r="Q2430" s="10" t="s">
        <v>8324</v>
      </c>
      <c r="R2430" t="s">
        <v>8325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2429</v>
      </c>
      <c r="C2431" s="3" t="s">
        <v>6537</v>
      </c>
      <c r="D2431" s="6">
        <v>140000</v>
      </c>
      <c r="E2431" s="8">
        <v>2005</v>
      </c>
      <c r="F2431" t="s">
        <v>8217</v>
      </c>
      <c r="G2431" t="s">
        <v>8230</v>
      </c>
      <c r="H2431" t="s">
        <v>8249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8273</v>
      </c>
      <c r="O2431">
        <f t="shared" si="185"/>
        <v>1</v>
      </c>
      <c r="P2431">
        <f t="shared" si="186"/>
        <v>501.25</v>
      </c>
      <c r="Q2431" s="10" t="s">
        <v>8324</v>
      </c>
      <c r="R2431" t="s">
        <v>8325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2430</v>
      </c>
      <c r="C2432" s="3" t="s">
        <v>6538</v>
      </c>
      <c r="D2432" s="6">
        <v>3000</v>
      </c>
      <c r="E2432" s="8">
        <v>21</v>
      </c>
      <c r="F2432" t="s">
        <v>8217</v>
      </c>
      <c r="G2432" t="s">
        <v>8220</v>
      </c>
      <c r="H2432" t="s">
        <v>8241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8273</v>
      </c>
      <c r="O2432">
        <f t="shared" si="185"/>
        <v>1</v>
      </c>
      <c r="P2432">
        <f t="shared" si="186"/>
        <v>10.5</v>
      </c>
      <c r="Q2432" s="10" t="s">
        <v>8324</v>
      </c>
      <c r="R2432" t="s">
        <v>8325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2431</v>
      </c>
      <c r="C2433" s="3" t="s">
        <v>6539</v>
      </c>
      <c r="D2433" s="6">
        <v>100000</v>
      </c>
      <c r="E2433" s="8">
        <v>2</v>
      </c>
      <c r="F2433" t="s">
        <v>8217</v>
      </c>
      <c r="G2433" t="s">
        <v>8220</v>
      </c>
      <c r="H2433" t="s">
        <v>8241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8273</v>
      </c>
      <c r="O2433">
        <f t="shared" si="185"/>
        <v>0</v>
      </c>
      <c r="P2433">
        <f t="shared" si="186"/>
        <v>1</v>
      </c>
      <c r="Q2433" s="10" t="s">
        <v>8324</v>
      </c>
      <c r="R2433" t="s">
        <v>8325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2432</v>
      </c>
      <c r="C2434" s="3" t="s">
        <v>6540</v>
      </c>
      <c r="D2434" s="6">
        <v>14000</v>
      </c>
      <c r="E2434" s="8">
        <v>2</v>
      </c>
      <c r="F2434" t="s">
        <v>8217</v>
      </c>
      <c r="G2434" t="s">
        <v>8220</v>
      </c>
      <c r="H2434" t="s">
        <v>8241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8273</v>
      </c>
      <c r="O2434">
        <f t="shared" ref="O2434:O2497" si="190">ROUND(E2434/D2434*100,0)</f>
        <v>0</v>
      </c>
      <c r="P2434">
        <f t="shared" si="186"/>
        <v>1</v>
      </c>
      <c r="Q2434" s="10" t="s">
        <v>8324</v>
      </c>
      <c r="R2434" t="s">
        <v>8325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2433</v>
      </c>
      <c r="C2435" s="3" t="s">
        <v>6541</v>
      </c>
      <c r="D2435" s="6">
        <v>10000</v>
      </c>
      <c r="E2435" s="8">
        <v>0</v>
      </c>
      <c r="F2435" t="s">
        <v>8217</v>
      </c>
      <c r="G2435" t="s">
        <v>8220</v>
      </c>
      <c r="H2435" t="s">
        <v>8241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8273</v>
      </c>
      <c r="O2435">
        <f t="shared" si="190"/>
        <v>0</v>
      </c>
      <c r="P2435">
        <f t="shared" ref="P2435:P2498" si="191">IFERROR(ROUND(E2435/L2435,2),0)</f>
        <v>0</v>
      </c>
      <c r="Q2435" s="10" t="s">
        <v>8324</v>
      </c>
      <c r="R2435" t="s">
        <v>8325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2434</v>
      </c>
      <c r="C2436" s="3" t="s">
        <v>6542</v>
      </c>
      <c r="D2436" s="6">
        <v>20000</v>
      </c>
      <c r="E2436" s="8">
        <v>26</v>
      </c>
      <c r="F2436" t="s">
        <v>8217</v>
      </c>
      <c r="G2436" t="s">
        <v>8220</v>
      </c>
      <c r="H2436" t="s">
        <v>8241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8273</v>
      </c>
      <c r="O2436">
        <f t="shared" si="190"/>
        <v>0</v>
      </c>
      <c r="P2436">
        <f t="shared" si="191"/>
        <v>13</v>
      </c>
      <c r="Q2436" s="10" t="s">
        <v>8324</v>
      </c>
      <c r="R2436" t="s">
        <v>8325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2435</v>
      </c>
      <c r="C2437" s="3" t="s">
        <v>6543</v>
      </c>
      <c r="D2437" s="6">
        <v>250000</v>
      </c>
      <c r="E2437" s="8">
        <v>1224</v>
      </c>
      <c r="F2437" t="s">
        <v>8217</v>
      </c>
      <c r="G2437" t="s">
        <v>8231</v>
      </c>
      <c r="H2437" t="s">
        <v>8250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8273</v>
      </c>
      <c r="O2437">
        <f t="shared" si="190"/>
        <v>0</v>
      </c>
      <c r="P2437">
        <f t="shared" si="191"/>
        <v>306</v>
      </c>
      <c r="Q2437" s="10" t="s">
        <v>8324</v>
      </c>
      <c r="R2437" t="s">
        <v>8325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2436</v>
      </c>
      <c r="C2438" s="3" t="s">
        <v>6544</v>
      </c>
      <c r="D2438" s="6">
        <v>117000</v>
      </c>
      <c r="E2438" s="8">
        <v>45</v>
      </c>
      <c r="F2438" t="s">
        <v>8217</v>
      </c>
      <c r="G2438" t="s">
        <v>8225</v>
      </c>
      <c r="H2438" t="s">
        <v>8246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8273</v>
      </c>
      <c r="O2438">
        <f t="shared" si="190"/>
        <v>0</v>
      </c>
      <c r="P2438">
        <f t="shared" si="191"/>
        <v>22.5</v>
      </c>
      <c r="Q2438" s="10" t="s">
        <v>8324</v>
      </c>
      <c r="R2438" t="s">
        <v>8325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2437</v>
      </c>
      <c r="C2439" s="3" t="s">
        <v>6545</v>
      </c>
      <c r="D2439" s="6">
        <v>8000</v>
      </c>
      <c r="E2439" s="8">
        <v>0</v>
      </c>
      <c r="F2439" t="s">
        <v>8217</v>
      </c>
      <c r="G2439" t="s">
        <v>8220</v>
      </c>
      <c r="H2439" t="s">
        <v>8241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8273</v>
      </c>
      <c r="O2439">
        <f t="shared" si="190"/>
        <v>0</v>
      </c>
      <c r="P2439">
        <f t="shared" si="191"/>
        <v>0</v>
      </c>
      <c r="Q2439" s="10" t="s">
        <v>8324</v>
      </c>
      <c r="R2439" t="s">
        <v>8325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2438</v>
      </c>
      <c r="C2440" s="3" t="s">
        <v>6546</v>
      </c>
      <c r="D2440" s="6">
        <v>15000</v>
      </c>
      <c r="E2440" s="8">
        <v>50</v>
      </c>
      <c r="F2440" t="s">
        <v>8217</v>
      </c>
      <c r="G2440" t="s">
        <v>8220</v>
      </c>
      <c r="H2440" t="s">
        <v>8241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8273</v>
      </c>
      <c r="O2440">
        <f t="shared" si="190"/>
        <v>0</v>
      </c>
      <c r="P2440">
        <f t="shared" si="191"/>
        <v>50</v>
      </c>
      <c r="Q2440" s="10" t="s">
        <v>8324</v>
      </c>
      <c r="R2440" t="s">
        <v>8325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2439</v>
      </c>
      <c r="C2441" s="3" t="s">
        <v>6547</v>
      </c>
      <c r="D2441" s="6">
        <v>10000</v>
      </c>
      <c r="E2441" s="8">
        <v>0</v>
      </c>
      <c r="F2441" t="s">
        <v>8217</v>
      </c>
      <c r="G2441" t="s">
        <v>8220</v>
      </c>
      <c r="H2441" t="s">
        <v>8241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8273</v>
      </c>
      <c r="O2441">
        <f t="shared" si="190"/>
        <v>0</v>
      </c>
      <c r="P2441">
        <f t="shared" si="191"/>
        <v>0</v>
      </c>
      <c r="Q2441" s="10" t="s">
        <v>8324</v>
      </c>
      <c r="R2441" t="s">
        <v>8325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2440</v>
      </c>
      <c r="C2442" s="3" t="s">
        <v>6548</v>
      </c>
      <c r="D2442" s="6">
        <v>5000</v>
      </c>
      <c r="E2442" s="8">
        <v>10</v>
      </c>
      <c r="F2442" t="s">
        <v>8217</v>
      </c>
      <c r="G2442" t="s">
        <v>8238</v>
      </c>
      <c r="H2442" t="s">
        <v>8244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8273</v>
      </c>
      <c r="O2442">
        <f t="shared" si="190"/>
        <v>0</v>
      </c>
      <c r="P2442">
        <f t="shared" si="191"/>
        <v>5</v>
      </c>
      <c r="Q2442" s="10" t="s">
        <v>8324</v>
      </c>
      <c r="R2442" t="s">
        <v>8325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2441</v>
      </c>
      <c r="C2443" s="3" t="s">
        <v>6549</v>
      </c>
      <c r="D2443" s="6">
        <v>7500</v>
      </c>
      <c r="E2443" s="8">
        <v>8091</v>
      </c>
      <c r="F2443" t="s">
        <v>8215</v>
      </c>
      <c r="G2443" t="s">
        <v>8220</v>
      </c>
      <c r="H2443" t="s">
        <v>8241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8287</v>
      </c>
      <c r="O2443">
        <f t="shared" si="190"/>
        <v>108</v>
      </c>
      <c r="P2443">
        <f t="shared" si="191"/>
        <v>74.23</v>
      </c>
      <c r="Q2443" s="10" t="s">
        <v>8324</v>
      </c>
      <c r="R2443" t="s">
        <v>8340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2442</v>
      </c>
      <c r="C2444" s="3" t="s">
        <v>6550</v>
      </c>
      <c r="D2444" s="6">
        <v>24000</v>
      </c>
      <c r="E2444" s="8">
        <v>30226</v>
      </c>
      <c r="F2444" t="s">
        <v>8215</v>
      </c>
      <c r="G2444" t="s">
        <v>8220</v>
      </c>
      <c r="H2444" t="s">
        <v>8241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8287</v>
      </c>
      <c r="O2444">
        <f t="shared" si="190"/>
        <v>126</v>
      </c>
      <c r="P2444">
        <f t="shared" si="191"/>
        <v>81.25</v>
      </c>
      <c r="Q2444" s="10" t="s">
        <v>8324</v>
      </c>
      <c r="R2444" t="s">
        <v>8340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2443</v>
      </c>
      <c r="C2445" s="3" t="s">
        <v>6551</v>
      </c>
      <c r="D2445" s="6">
        <v>20000</v>
      </c>
      <c r="E2445" s="8">
        <v>40502.99</v>
      </c>
      <c r="F2445" t="s">
        <v>8215</v>
      </c>
      <c r="G2445" t="s">
        <v>8220</v>
      </c>
      <c r="H2445" t="s">
        <v>8241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8287</v>
      </c>
      <c r="O2445">
        <f t="shared" si="190"/>
        <v>203</v>
      </c>
      <c r="P2445">
        <f t="shared" si="191"/>
        <v>130.22999999999999</v>
      </c>
      <c r="Q2445" s="10" t="s">
        <v>8324</v>
      </c>
      <c r="R2445" t="s">
        <v>8340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2444</v>
      </c>
      <c r="C2446" s="3" t="s">
        <v>6552</v>
      </c>
      <c r="D2446" s="6">
        <v>3000</v>
      </c>
      <c r="E2446" s="8">
        <v>3258</v>
      </c>
      <c r="F2446" t="s">
        <v>8215</v>
      </c>
      <c r="G2446" t="s">
        <v>8220</v>
      </c>
      <c r="H2446" t="s">
        <v>8241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8287</v>
      </c>
      <c r="O2446">
        <f t="shared" si="190"/>
        <v>109</v>
      </c>
      <c r="P2446">
        <f t="shared" si="191"/>
        <v>53.41</v>
      </c>
      <c r="Q2446" s="10" t="s">
        <v>8324</v>
      </c>
      <c r="R2446" t="s">
        <v>8340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2445</v>
      </c>
      <c r="C2447" s="3" t="s">
        <v>6553</v>
      </c>
      <c r="D2447" s="6">
        <v>5000</v>
      </c>
      <c r="E2447" s="8">
        <v>8640</v>
      </c>
      <c r="F2447" t="s">
        <v>8215</v>
      </c>
      <c r="G2447" t="s">
        <v>8220</v>
      </c>
      <c r="H2447" t="s">
        <v>8241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8287</v>
      </c>
      <c r="O2447">
        <f t="shared" si="190"/>
        <v>173</v>
      </c>
      <c r="P2447">
        <f t="shared" si="191"/>
        <v>75.13</v>
      </c>
      <c r="Q2447" s="10" t="s">
        <v>8324</v>
      </c>
      <c r="R2447" t="s">
        <v>8340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2446</v>
      </c>
      <c r="C2448" s="3" t="s">
        <v>6554</v>
      </c>
      <c r="D2448" s="6">
        <v>5000</v>
      </c>
      <c r="E2448" s="8">
        <v>8399</v>
      </c>
      <c r="F2448" t="s">
        <v>8215</v>
      </c>
      <c r="G2448" t="s">
        <v>8220</v>
      </c>
      <c r="H2448" t="s">
        <v>8241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8287</v>
      </c>
      <c r="O2448">
        <f t="shared" si="190"/>
        <v>168</v>
      </c>
      <c r="P2448">
        <f t="shared" si="191"/>
        <v>75.67</v>
      </c>
      <c r="Q2448" s="10" t="s">
        <v>8324</v>
      </c>
      <c r="R2448" t="s">
        <v>8340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2447</v>
      </c>
      <c r="C2449" s="3" t="s">
        <v>6555</v>
      </c>
      <c r="D2449" s="6">
        <v>2500</v>
      </c>
      <c r="E2449" s="8">
        <v>10680</v>
      </c>
      <c r="F2449" t="s">
        <v>8215</v>
      </c>
      <c r="G2449" t="s">
        <v>8220</v>
      </c>
      <c r="H2449" t="s">
        <v>8241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8287</v>
      </c>
      <c r="O2449">
        <f t="shared" si="190"/>
        <v>427</v>
      </c>
      <c r="P2449">
        <f t="shared" si="191"/>
        <v>31.69</v>
      </c>
      <c r="Q2449" s="10" t="s">
        <v>8324</v>
      </c>
      <c r="R2449" t="s">
        <v>8340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2448</v>
      </c>
      <c r="C2450" s="3" t="s">
        <v>6556</v>
      </c>
      <c r="D2450" s="6">
        <v>400</v>
      </c>
      <c r="E2450" s="8">
        <v>430</v>
      </c>
      <c r="F2450" t="s">
        <v>8215</v>
      </c>
      <c r="G2450" t="s">
        <v>8220</v>
      </c>
      <c r="H2450" t="s">
        <v>8241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8287</v>
      </c>
      <c r="O2450">
        <f t="shared" si="190"/>
        <v>108</v>
      </c>
      <c r="P2450">
        <f t="shared" si="191"/>
        <v>47.78</v>
      </c>
      <c r="Q2450" s="10" t="s">
        <v>8324</v>
      </c>
      <c r="R2450" t="s">
        <v>8340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2449</v>
      </c>
      <c r="C2451" s="3" t="s">
        <v>6557</v>
      </c>
      <c r="D2451" s="6">
        <v>10000</v>
      </c>
      <c r="E2451" s="8">
        <v>10800</v>
      </c>
      <c r="F2451" t="s">
        <v>8215</v>
      </c>
      <c r="G2451" t="s">
        <v>8220</v>
      </c>
      <c r="H2451" t="s">
        <v>8241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8287</v>
      </c>
      <c r="O2451">
        <f t="shared" si="190"/>
        <v>108</v>
      </c>
      <c r="P2451">
        <f t="shared" si="191"/>
        <v>90</v>
      </c>
      <c r="Q2451" s="10" t="s">
        <v>8324</v>
      </c>
      <c r="R2451" t="s">
        <v>8340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2450</v>
      </c>
      <c r="C2452" s="3" t="s">
        <v>6558</v>
      </c>
      <c r="D2452" s="6">
        <v>15000</v>
      </c>
      <c r="E2452" s="8">
        <v>15230.03</v>
      </c>
      <c r="F2452" t="s">
        <v>8215</v>
      </c>
      <c r="G2452" t="s">
        <v>8220</v>
      </c>
      <c r="H2452" t="s">
        <v>8241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8287</v>
      </c>
      <c r="O2452">
        <f t="shared" si="190"/>
        <v>102</v>
      </c>
      <c r="P2452">
        <f t="shared" si="191"/>
        <v>149.31</v>
      </c>
      <c r="Q2452" s="10" t="s">
        <v>8324</v>
      </c>
      <c r="R2452" t="s">
        <v>8340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2451</v>
      </c>
      <c r="C2453" s="3" t="s">
        <v>6559</v>
      </c>
      <c r="D2453" s="6">
        <v>10000</v>
      </c>
      <c r="E2453" s="8">
        <v>11545</v>
      </c>
      <c r="F2453" t="s">
        <v>8215</v>
      </c>
      <c r="G2453" t="s">
        <v>8220</v>
      </c>
      <c r="H2453" t="s">
        <v>8241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8287</v>
      </c>
      <c r="O2453">
        <f t="shared" si="190"/>
        <v>115</v>
      </c>
      <c r="P2453">
        <f t="shared" si="191"/>
        <v>62.07</v>
      </c>
      <c r="Q2453" s="10" t="s">
        <v>8324</v>
      </c>
      <c r="R2453" t="s">
        <v>8340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2452</v>
      </c>
      <c r="C2454" s="3" t="s">
        <v>6560</v>
      </c>
      <c r="D2454" s="6">
        <v>600</v>
      </c>
      <c r="E2454" s="8">
        <v>801</v>
      </c>
      <c r="F2454" t="s">
        <v>8215</v>
      </c>
      <c r="G2454" t="s">
        <v>8220</v>
      </c>
      <c r="H2454" t="s">
        <v>8241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8287</v>
      </c>
      <c r="O2454">
        <f t="shared" si="190"/>
        <v>134</v>
      </c>
      <c r="P2454">
        <f t="shared" si="191"/>
        <v>53.4</v>
      </c>
      <c r="Q2454" s="10" t="s">
        <v>8324</v>
      </c>
      <c r="R2454" t="s">
        <v>8340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2453</v>
      </c>
      <c r="C2455" s="3" t="s">
        <v>6561</v>
      </c>
      <c r="D2455" s="6">
        <v>3000</v>
      </c>
      <c r="E2455" s="8">
        <v>4641</v>
      </c>
      <c r="F2455" t="s">
        <v>8215</v>
      </c>
      <c r="G2455" t="s">
        <v>8220</v>
      </c>
      <c r="H2455" t="s">
        <v>8241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8287</v>
      </c>
      <c r="O2455">
        <f t="shared" si="190"/>
        <v>155</v>
      </c>
      <c r="P2455">
        <f t="shared" si="191"/>
        <v>69.27</v>
      </c>
      <c r="Q2455" s="10" t="s">
        <v>8324</v>
      </c>
      <c r="R2455" t="s">
        <v>8340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2454</v>
      </c>
      <c r="C2456" s="3" t="s">
        <v>6562</v>
      </c>
      <c r="D2456" s="6">
        <v>35000</v>
      </c>
      <c r="E2456" s="8">
        <v>35296</v>
      </c>
      <c r="F2456" t="s">
        <v>8215</v>
      </c>
      <c r="G2456" t="s">
        <v>8220</v>
      </c>
      <c r="H2456" t="s">
        <v>8241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8287</v>
      </c>
      <c r="O2456">
        <f t="shared" si="190"/>
        <v>101</v>
      </c>
      <c r="P2456">
        <f t="shared" si="191"/>
        <v>271.51</v>
      </c>
      <c r="Q2456" s="10" t="s">
        <v>8324</v>
      </c>
      <c r="R2456" t="s">
        <v>8340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2455</v>
      </c>
      <c r="C2457" s="3" t="s">
        <v>6563</v>
      </c>
      <c r="D2457" s="6">
        <v>300</v>
      </c>
      <c r="E2457" s="8">
        <v>546</v>
      </c>
      <c r="F2457" t="s">
        <v>8215</v>
      </c>
      <c r="G2457" t="s">
        <v>8220</v>
      </c>
      <c r="H2457" t="s">
        <v>8241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8287</v>
      </c>
      <c r="O2457">
        <f t="shared" si="190"/>
        <v>182</v>
      </c>
      <c r="P2457">
        <f t="shared" si="191"/>
        <v>34.130000000000003</v>
      </c>
      <c r="Q2457" s="10" t="s">
        <v>8324</v>
      </c>
      <c r="R2457" t="s">
        <v>8340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2456</v>
      </c>
      <c r="C2458" s="3" t="s">
        <v>6564</v>
      </c>
      <c r="D2458" s="6">
        <v>1500</v>
      </c>
      <c r="E2458" s="8">
        <v>2713</v>
      </c>
      <c r="F2458" t="s">
        <v>8215</v>
      </c>
      <c r="G2458" t="s">
        <v>8220</v>
      </c>
      <c r="H2458" t="s">
        <v>8241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8287</v>
      </c>
      <c r="O2458">
        <f t="shared" si="190"/>
        <v>181</v>
      </c>
      <c r="P2458">
        <f t="shared" si="191"/>
        <v>40.49</v>
      </c>
      <c r="Q2458" s="10" t="s">
        <v>8324</v>
      </c>
      <c r="R2458" t="s">
        <v>8340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2457</v>
      </c>
      <c r="C2459" s="3" t="s">
        <v>6565</v>
      </c>
      <c r="D2459" s="6">
        <v>23000</v>
      </c>
      <c r="E2459" s="8">
        <v>23530</v>
      </c>
      <c r="F2459" t="s">
        <v>8215</v>
      </c>
      <c r="G2459" t="s">
        <v>8220</v>
      </c>
      <c r="H2459" t="s">
        <v>8241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8287</v>
      </c>
      <c r="O2459">
        <f t="shared" si="190"/>
        <v>102</v>
      </c>
      <c r="P2459">
        <f t="shared" si="191"/>
        <v>189.76</v>
      </c>
      <c r="Q2459" s="10" t="s">
        <v>8324</v>
      </c>
      <c r="R2459" t="s">
        <v>8340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2458</v>
      </c>
      <c r="C2460" s="3" t="s">
        <v>6566</v>
      </c>
      <c r="D2460" s="6">
        <v>5000</v>
      </c>
      <c r="E2460" s="8">
        <v>5509</v>
      </c>
      <c r="F2460" t="s">
        <v>8215</v>
      </c>
      <c r="G2460" t="s">
        <v>8220</v>
      </c>
      <c r="H2460" t="s">
        <v>8241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8287</v>
      </c>
      <c r="O2460">
        <f t="shared" si="190"/>
        <v>110</v>
      </c>
      <c r="P2460">
        <f t="shared" si="191"/>
        <v>68.86</v>
      </c>
      <c r="Q2460" s="10" t="s">
        <v>8324</v>
      </c>
      <c r="R2460" t="s">
        <v>8340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2459</v>
      </c>
      <c r="C2461" s="3" t="s">
        <v>6567</v>
      </c>
      <c r="D2461" s="6">
        <v>30000</v>
      </c>
      <c r="E2461" s="8">
        <v>30675</v>
      </c>
      <c r="F2461" t="s">
        <v>8215</v>
      </c>
      <c r="G2461" t="s">
        <v>8220</v>
      </c>
      <c r="H2461" t="s">
        <v>8241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8287</v>
      </c>
      <c r="O2461">
        <f t="shared" si="190"/>
        <v>102</v>
      </c>
      <c r="P2461">
        <f t="shared" si="191"/>
        <v>108.78</v>
      </c>
      <c r="Q2461" s="10" t="s">
        <v>8324</v>
      </c>
      <c r="R2461" t="s">
        <v>8340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2460</v>
      </c>
      <c r="C2462" s="3" t="s">
        <v>6568</v>
      </c>
      <c r="D2462" s="6">
        <v>8500</v>
      </c>
      <c r="E2462" s="8">
        <v>8567</v>
      </c>
      <c r="F2462" t="s">
        <v>8215</v>
      </c>
      <c r="G2462" t="s">
        <v>8220</v>
      </c>
      <c r="H2462" t="s">
        <v>8241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8287</v>
      </c>
      <c r="O2462">
        <f t="shared" si="190"/>
        <v>101</v>
      </c>
      <c r="P2462">
        <f t="shared" si="191"/>
        <v>125.99</v>
      </c>
      <c r="Q2462" s="10" t="s">
        <v>8324</v>
      </c>
      <c r="R2462" t="s">
        <v>8340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2461</v>
      </c>
      <c r="C2463" s="3" t="s">
        <v>6569</v>
      </c>
      <c r="D2463" s="6">
        <v>7500</v>
      </c>
      <c r="E2463" s="8">
        <v>7785</v>
      </c>
      <c r="F2463" t="s">
        <v>8215</v>
      </c>
      <c r="G2463" t="s">
        <v>8220</v>
      </c>
      <c r="H2463" t="s">
        <v>8241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8268</v>
      </c>
      <c r="O2463">
        <f t="shared" si="190"/>
        <v>104</v>
      </c>
      <c r="P2463">
        <f t="shared" si="191"/>
        <v>90.52</v>
      </c>
      <c r="Q2463" s="10" t="s">
        <v>8313</v>
      </c>
      <c r="R2463" t="s">
        <v>8317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2462</v>
      </c>
      <c r="C2464" s="3" t="s">
        <v>6570</v>
      </c>
      <c r="D2464" s="6">
        <v>3000</v>
      </c>
      <c r="E2464" s="8">
        <v>3321.25</v>
      </c>
      <c r="F2464" t="s">
        <v>8215</v>
      </c>
      <c r="G2464" t="s">
        <v>8220</v>
      </c>
      <c r="H2464" t="s">
        <v>8241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8268</v>
      </c>
      <c r="O2464">
        <f t="shared" si="190"/>
        <v>111</v>
      </c>
      <c r="P2464">
        <f t="shared" si="191"/>
        <v>28.88</v>
      </c>
      <c r="Q2464" s="10" t="s">
        <v>8313</v>
      </c>
      <c r="R2464" t="s">
        <v>8317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2463</v>
      </c>
      <c r="C2465" s="3" t="s">
        <v>6571</v>
      </c>
      <c r="D2465" s="6">
        <v>2000</v>
      </c>
      <c r="E2465" s="8">
        <v>2325</v>
      </c>
      <c r="F2465" t="s">
        <v>8215</v>
      </c>
      <c r="G2465" t="s">
        <v>8220</v>
      </c>
      <c r="H2465" t="s">
        <v>8241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8268</v>
      </c>
      <c r="O2465">
        <f t="shared" si="190"/>
        <v>116</v>
      </c>
      <c r="P2465">
        <f t="shared" si="191"/>
        <v>31</v>
      </c>
      <c r="Q2465" s="10" t="s">
        <v>8313</v>
      </c>
      <c r="R2465" t="s">
        <v>8317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2464</v>
      </c>
      <c r="C2466" s="3" t="s">
        <v>6572</v>
      </c>
      <c r="D2466" s="6">
        <v>2000</v>
      </c>
      <c r="E2466" s="8">
        <v>2222</v>
      </c>
      <c r="F2466" t="s">
        <v>8215</v>
      </c>
      <c r="G2466" t="s">
        <v>8225</v>
      </c>
      <c r="H2466" t="s">
        <v>8246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8268</v>
      </c>
      <c r="O2466">
        <f t="shared" si="190"/>
        <v>111</v>
      </c>
      <c r="P2466">
        <f t="shared" si="191"/>
        <v>51.67</v>
      </c>
      <c r="Q2466" s="10" t="s">
        <v>8313</v>
      </c>
      <c r="R2466" t="s">
        <v>8317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2465</v>
      </c>
      <c r="C2467" s="3" t="s">
        <v>6573</v>
      </c>
      <c r="D2467" s="6">
        <v>700</v>
      </c>
      <c r="E2467" s="8">
        <v>1261</v>
      </c>
      <c r="F2467" t="s">
        <v>8215</v>
      </c>
      <c r="G2467" t="s">
        <v>8220</v>
      </c>
      <c r="H2467" t="s">
        <v>8241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8268</v>
      </c>
      <c r="O2467">
        <f t="shared" si="190"/>
        <v>180</v>
      </c>
      <c r="P2467">
        <f t="shared" si="191"/>
        <v>26.27</v>
      </c>
      <c r="Q2467" s="10" t="s">
        <v>8313</v>
      </c>
      <c r="R2467" t="s">
        <v>8317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2466</v>
      </c>
      <c r="C2468" s="3" t="s">
        <v>6574</v>
      </c>
      <c r="D2468" s="6">
        <v>2500</v>
      </c>
      <c r="E2468" s="8">
        <v>2500</v>
      </c>
      <c r="F2468" t="s">
        <v>8215</v>
      </c>
      <c r="G2468" t="s">
        <v>8220</v>
      </c>
      <c r="H2468" t="s">
        <v>8241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8268</v>
      </c>
      <c r="O2468">
        <f t="shared" si="190"/>
        <v>100</v>
      </c>
      <c r="P2468">
        <f t="shared" si="191"/>
        <v>48.08</v>
      </c>
      <c r="Q2468" s="10" t="s">
        <v>8313</v>
      </c>
      <c r="R2468" t="s">
        <v>8317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2467</v>
      </c>
      <c r="C2469" s="3" t="s">
        <v>6575</v>
      </c>
      <c r="D2469" s="6">
        <v>1000</v>
      </c>
      <c r="E2469" s="8">
        <v>1185</v>
      </c>
      <c r="F2469" t="s">
        <v>8215</v>
      </c>
      <c r="G2469" t="s">
        <v>8220</v>
      </c>
      <c r="H2469" t="s">
        <v>8241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8268</v>
      </c>
      <c r="O2469">
        <f t="shared" si="190"/>
        <v>119</v>
      </c>
      <c r="P2469">
        <f t="shared" si="191"/>
        <v>27.56</v>
      </c>
      <c r="Q2469" s="10" t="s">
        <v>8313</v>
      </c>
      <c r="R2469" t="s">
        <v>8317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2468</v>
      </c>
      <c r="C2470" s="3" t="s">
        <v>6576</v>
      </c>
      <c r="D2470" s="6">
        <v>2000</v>
      </c>
      <c r="E2470" s="8">
        <v>2144.34</v>
      </c>
      <c r="F2470" t="s">
        <v>8215</v>
      </c>
      <c r="G2470" t="s">
        <v>8220</v>
      </c>
      <c r="H2470" t="s">
        <v>8241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8268</v>
      </c>
      <c r="O2470">
        <f t="shared" si="190"/>
        <v>107</v>
      </c>
      <c r="P2470">
        <f t="shared" si="191"/>
        <v>36.97</v>
      </c>
      <c r="Q2470" s="10" t="s">
        <v>8313</v>
      </c>
      <c r="R2470" t="s">
        <v>8317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2469</v>
      </c>
      <c r="C2471" s="3" t="s">
        <v>6577</v>
      </c>
      <c r="D2471" s="6">
        <v>1200</v>
      </c>
      <c r="E2471" s="8">
        <v>1364</v>
      </c>
      <c r="F2471" t="s">
        <v>8215</v>
      </c>
      <c r="G2471" t="s">
        <v>8220</v>
      </c>
      <c r="H2471" t="s">
        <v>8241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8268</v>
      </c>
      <c r="O2471">
        <f t="shared" si="190"/>
        <v>114</v>
      </c>
      <c r="P2471">
        <f t="shared" si="191"/>
        <v>29.02</v>
      </c>
      <c r="Q2471" s="10" t="s">
        <v>8313</v>
      </c>
      <c r="R2471" t="s">
        <v>8317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2470</v>
      </c>
      <c r="C2472" s="3" t="s">
        <v>6578</v>
      </c>
      <c r="D2472" s="6">
        <v>1000</v>
      </c>
      <c r="E2472" s="8">
        <v>1031.6400000000001</v>
      </c>
      <c r="F2472" t="s">
        <v>8215</v>
      </c>
      <c r="G2472" t="s">
        <v>8220</v>
      </c>
      <c r="H2472" t="s">
        <v>8241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8268</v>
      </c>
      <c r="O2472">
        <f t="shared" si="190"/>
        <v>103</v>
      </c>
      <c r="P2472">
        <f t="shared" si="191"/>
        <v>28.66</v>
      </c>
      <c r="Q2472" s="10" t="s">
        <v>8313</v>
      </c>
      <c r="R2472" t="s">
        <v>8317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2471</v>
      </c>
      <c r="C2473" s="3" t="s">
        <v>6579</v>
      </c>
      <c r="D2473" s="6">
        <v>500</v>
      </c>
      <c r="E2473" s="8">
        <v>640</v>
      </c>
      <c r="F2473" t="s">
        <v>8215</v>
      </c>
      <c r="G2473" t="s">
        <v>8220</v>
      </c>
      <c r="H2473" t="s">
        <v>8241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8268</v>
      </c>
      <c r="O2473">
        <f t="shared" si="190"/>
        <v>128</v>
      </c>
      <c r="P2473">
        <f t="shared" si="191"/>
        <v>37.65</v>
      </c>
      <c r="Q2473" s="10" t="s">
        <v>8313</v>
      </c>
      <c r="R2473" t="s">
        <v>8317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2472</v>
      </c>
      <c r="C2474" s="3" t="s">
        <v>6580</v>
      </c>
      <c r="D2474" s="6">
        <v>7500</v>
      </c>
      <c r="E2474" s="8">
        <v>10182.02</v>
      </c>
      <c r="F2474" t="s">
        <v>8215</v>
      </c>
      <c r="G2474" t="s">
        <v>8220</v>
      </c>
      <c r="H2474" t="s">
        <v>8241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8268</v>
      </c>
      <c r="O2474">
        <f t="shared" si="190"/>
        <v>136</v>
      </c>
      <c r="P2474">
        <f t="shared" si="191"/>
        <v>97.9</v>
      </c>
      <c r="Q2474" s="10" t="s">
        <v>8313</v>
      </c>
      <c r="R2474" t="s">
        <v>8317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2473</v>
      </c>
      <c r="C2475" s="3" t="s">
        <v>6581</v>
      </c>
      <c r="D2475" s="6">
        <v>2000</v>
      </c>
      <c r="E2475" s="8">
        <v>2000</v>
      </c>
      <c r="F2475" t="s">
        <v>8215</v>
      </c>
      <c r="G2475" t="s">
        <v>8220</v>
      </c>
      <c r="H2475" t="s">
        <v>8241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8268</v>
      </c>
      <c r="O2475">
        <f t="shared" si="190"/>
        <v>100</v>
      </c>
      <c r="P2475">
        <f t="shared" si="191"/>
        <v>42.55</v>
      </c>
      <c r="Q2475" s="10" t="s">
        <v>8313</v>
      </c>
      <c r="R2475" t="s">
        <v>8317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2474</v>
      </c>
      <c r="C2476" s="3" t="s">
        <v>6582</v>
      </c>
      <c r="D2476" s="6">
        <v>5000</v>
      </c>
      <c r="E2476" s="8">
        <v>5000.18</v>
      </c>
      <c r="F2476" t="s">
        <v>8215</v>
      </c>
      <c r="G2476" t="s">
        <v>8220</v>
      </c>
      <c r="H2476" t="s">
        <v>8241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8268</v>
      </c>
      <c r="O2476">
        <f t="shared" si="190"/>
        <v>100</v>
      </c>
      <c r="P2476">
        <f t="shared" si="191"/>
        <v>131.58000000000001</v>
      </c>
      <c r="Q2476" s="10" t="s">
        <v>8313</v>
      </c>
      <c r="R2476" t="s">
        <v>8317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2475</v>
      </c>
      <c r="C2477" s="3" t="s">
        <v>6583</v>
      </c>
      <c r="D2477" s="6">
        <v>2500</v>
      </c>
      <c r="E2477" s="8">
        <v>2618</v>
      </c>
      <c r="F2477" t="s">
        <v>8215</v>
      </c>
      <c r="G2477" t="s">
        <v>8220</v>
      </c>
      <c r="H2477" t="s">
        <v>8241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8268</v>
      </c>
      <c r="O2477">
        <f t="shared" si="190"/>
        <v>105</v>
      </c>
      <c r="P2477">
        <f t="shared" si="191"/>
        <v>32.32</v>
      </c>
      <c r="Q2477" s="10" t="s">
        <v>8313</v>
      </c>
      <c r="R2477" t="s">
        <v>8317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2476</v>
      </c>
      <c r="C2478" s="3" t="s">
        <v>6584</v>
      </c>
      <c r="D2478" s="6">
        <v>3200</v>
      </c>
      <c r="E2478" s="8">
        <v>3360.72</v>
      </c>
      <c r="F2478" t="s">
        <v>8215</v>
      </c>
      <c r="G2478" t="s">
        <v>8220</v>
      </c>
      <c r="H2478" t="s">
        <v>8241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8268</v>
      </c>
      <c r="O2478">
        <f t="shared" si="190"/>
        <v>105</v>
      </c>
      <c r="P2478">
        <f t="shared" si="191"/>
        <v>61.1</v>
      </c>
      <c r="Q2478" s="10" t="s">
        <v>8313</v>
      </c>
      <c r="R2478" t="s">
        <v>8317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823</v>
      </c>
      <c r="C2479" s="3" t="s">
        <v>6585</v>
      </c>
      <c r="D2479" s="6">
        <v>750</v>
      </c>
      <c r="E2479" s="8">
        <v>1285</v>
      </c>
      <c r="F2479" t="s">
        <v>8215</v>
      </c>
      <c r="G2479" t="s">
        <v>8220</v>
      </c>
      <c r="H2479" t="s">
        <v>8241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8268</v>
      </c>
      <c r="O2479">
        <f t="shared" si="190"/>
        <v>171</v>
      </c>
      <c r="P2479">
        <f t="shared" si="191"/>
        <v>31.34</v>
      </c>
      <c r="Q2479" s="10" t="s">
        <v>8313</v>
      </c>
      <c r="R2479" t="s">
        <v>8317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2477</v>
      </c>
      <c r="C2480" s="3" t="s">
        <v>6586</v>
      </c>
      <c r="D2480" s="6">
        <v>8000</v>
      </c>
      <c r="E2480" s="8">
        <v>10200</v>
      </c>
      <c r="F2480" t="s">
        <v>8215</v>
      </c>
      <c r="G2480" t="s">
        <v>8220</v>
      </c>
      <c r="H2480" t="s">
        <v>8241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8268</v>
      </c>
      <c r="O2480">
        <f t="shared" si="190"/>
        <v>128</v>
      </c>
      <c r="P2480">
        <f t="shared" si="191"/>
        <v>129.11000000000001</v>
      </c>
      <c r="Q2480" s="10" t="s">
        <v>8313</v>
      </c>
      <c r="R2480" t="s">
        <v>8317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2478</v>
      </c>
      <c r="C2481" s="3" t="s">
        <v>6587</v>
      </c>
      <c r="D2481" s="6">
        <v>300</v>
      </c>
      <c r="E2481" s="8">
        <v>400.33</v>
      </c>
      <c r="F2481" t="s">
        <v>8215</v>
      </c>
      <c r="G2481" t="s">
        <v>8220</v>
      </c>
      <c r="H2481" t="s">
        <v>8241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8268</v>
      </c>
      <c r="O2481">
        <f t="shared" si="190"/>
        <v>133</v>
      </c>
      <c r="P2481">
        <f t="shared" si="191"/>
        <v>25.02</v>
      </c>
      <c r="Q2481" s="10" t="s">
        <v>8313</v>
      </c>
      <c r="R2481" t="s">
        <v>8317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2479</v>
      </c>
      <c r="C2482" s="3" t="s">
        <v>6588</v>
      </c>
      <c r="D2482" s="6">
        <v>2000</v>
      </c>
      <c r="E2482" s="8">
        <v>2000</v>
      </c>
      <c r="F2482" t="s">
        <v>8215</v>
      </c>
      <c r="G2482" t="s">
        <v>8220</v>
      </c>
      <c r="H2482" t="s">
        <v>8241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8268</v>
      </c>
      <c r="O2482">
        <f t="shared" si="190"/>
        <v>100</v>
      </c>
      <c r="P2482">
        <f t="shared" si="191"/>
        <v>250</v>
      </c>
      <c r="Q2482" s="10" t="s">
        <v>8313</v>
      </c>
      <c r="R2482" t="s">
        <v>8317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2480</v>
      </c>
      <c r="C2483" s="3" t="s">
        <v>6589</v>
      </c>
      <c r="D2483" s="6">
        <v>4000</v>
      </c>
      <c r="E2483" s="8">
        <v>4516.4399999999996</v>
      </c>
      <c r="F2483" t="s">
        <v>8215</v>
      </c>
      <c r="G2483" t="s">
        <v>8220</v>
      </c>
      <c r="H2483" t="s">
        <v>8241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8268</v>
      </c>
      <c r="O2483">
        <f t="shared" si="190"/>
        <v>113</v>
      </c>
      <c r="P2483">
        <f t="shared" si="191"/>
        <v>47.54</v>
      </c>
      <c r="Q2483" s="10" t="s">
        <v>8313</v>
      </c>
      <c r="R2483" t="s">
        <v>8317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2481</v>
      </c>
      <c r="C2484" s="3" t="s">
        <v>6590</v>
      </c>
      <c r="D2484" s="6">
        <v>1000</v>
      </c>
      <c r="E2484" s="8">
        <v>1001</v>
      </c>
      <c r="F2484" t="s">
        <v>8215</v>
      </c>
      <c r="G2484" t="s">
        <v>8220</v>
      </c>
      <c r="H2484" t="s">
        <v>8241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8268</v>
      </c>
      <c r="O2484">
        <f t="shared" si="190"/>
        <v>100</v>
      </c>
      <c r="P2484">
        <f t="shared" si="191"/>
        <v>40.04</v>
      </c>
      <c r="Q2484" s="10" t="s">
        <v>8313</v>
      </c>
      <c r="R2484" t="s">
        <v>8317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2482</v>
      </c>
      <c r="C2485" s="3" t="s">
        <v>6591</v>
      </c>
      <c r="D2485" s="6">
        <v>1100</v>
      </c>
      <c r="E2485" s="8">
        <v>1251</v>
      </c>
      <c r="F2485" t="s">
        <v>8215</v>
      </c>
      <c r="G2485" t="s">
        <v>8220</v>
      </c>
      <c r="H2485" t="s">
        <v>8241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8268</v>
      </c>
      <c r="O2485">
        <f t="shared" si="190"/>
        <v>114</v>
      </c>
      <c r="P2485">
        <f t="shared" si="191"/>
        <v>65.84</v>
      </c>
      <c r="Q2485" s="10" t="s">
        <v>8313</v>
      </c>
      <c r="R2485" t="s">
        <v>8317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2483</v>
      </c>
      <c r="C2486" s="3" t="s">
        <v>6592</v>
      </c>
      <c r="D2486" s="6">
        <v>3500</v>
      </c>
      <c r="E2486" s="8">
        <v>4176.1099999999997</v>
      </c>
      <c r="F2486" t="s">
        <v>8215</v>
      </c>
      <c r="G2486" t="s">
        <v>8220</v>
      </c>
      <c r="H2486" t="s">
        <v>8241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8268</v>
      </c>
      <c r="O2486">
        <f t="shared" si="190"/>
        <v>119</v>
      </c>
      <c r="P2486">
        <f t="shared" si="191"/>
        <v>46.4</v>
      </c>
      <c r="Q2486" s="10" t="s">
        <v>8313</v>
      </c>
      <c r="R2486" t="s">
        <v>8317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2484</v>
      </c>
      <c r="C2487" s="3" t="s">
        <v>6593</v>
      </c>
      <c r="D2487" s="6">
        <v>2000</v>
      </c>
      <c r="E2487" s="8">
        <v>2065</v>
      </c>
      <c r="F2487" t="s">
        <v>8215</v>
      </c>
      <c r="G2487" t="s">
        <v>8220</v>
      </c>
      <c r="H2487" t="s">
        <v>8241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8268</v>
      </c>
      <c r="O2487">
        <f t="shared" si="190"/>
        <v>103</v>
      </c>
      <c r="P2487">
        <f t="shared" si="191"/>
        <v>50.37</v>
      </c>
      <c r="Q2487" s="10" t="s">
        <v>8313</v>
      </c>
      <c r="R2487" t="s">
        <v>8317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2485</v>
      </c>
      <c r="C2488" s="3" t="s">
        <v>6594</v>
      </c>
      <c r="D2488" s="6">
        <v>300</v>
      </c>
      <c r="E2488" s="8">
        <v>797</v>
      </c>
      <c r="F2488" t="s">
        <v>8215</v>
      </c>
      <c r="G2488" t="s">
        <v>8220</v>
      </c>
      <c r="H2488" t="s">
        <v>8241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8268</v>
      </c>
      <c r="O2488">
        <f t="shared" si="190"/>
        <v>266</v>
      </c>
      <c r="P2488">
        <f t="shared" si="191"/>
        <v>26.57</v>
      </c>
      <c r="Q2488" s="10" t="s">
        <v>8313</v>
      </c>
      <c r="R2488" t="s">
        <v>8317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2486</v>
      </c>
      <c r="C2489" s="3" t="s">
        <v>6595</v>
      </c>
      <c r="D2489" s="6">
        <v>1500</v>
      </c>
      <c r="E2489" s="8">
        <v>1500.76</v>
      </c>
      <c r="F2489" t="s">
        <v>8215</v>
      </c>
      <c r="G2489" t="s">
        <v>8220</v>
      </c>
      <c r="H2489" t="s">
        <v>8241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8268</v>
      </c>
      <c r="O2489">
        <f t="shared" si="190"/>
        <v>100</v>
      </c>
      <c r="P2489">
        <f t="shared" si="191"/>
        <v>39.49</v>
      </c>
      <c r="Q2489" s="10" t="s">
        <v>8313</v>
      </c>
      <c r="R2489" t="s">
        <v>8317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2487</v>
      </c>
      <c r="C2490" s="3" t="s">
        <v>6596</v>
      </c>
      <c r="D2490" s="6">
        <v>3000</v>
      </c>
      <c r="E2490" s="8">
        <v>3201</v>
      </c>
      <c r="F2490" t="s">
        <v>8215</v>
      </c>
      <c r="G2490" t="s">
        <v>8220</v>
      </c>
      <c r="H2490" t="s">
        <v>8241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8268</v>
      </c>
      <c r="O2490">
        <f t="shared" si="190"/>
        <v>107</v>
      </c>
      <c r="P2490">
        <f t="shared" si="191"/>
        <v>49.25</v>
      </c>
      <c r="Q2490" s="10" t="s">
        <v>8313</v>
      </c>
      <c r="R2490" t="s">
        <v>8317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2488</v>
      </c>
      <c r="C2491" s="3" t="s">
        <v>6597</v>
      </c>
      <c r="D2491" s="6">
        <v>3500</v>
      </c>
      <c r="E2491" s="8">
        <v>4678.5</v>
      </c>
      <c r="F2491" t="s">
        <v>8215</v>
      </c>
      <c r="G2491" t="s">
        <v>8220</v>
      </c>
      <c r="H2491" t="s">
        <v>8241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8268</v>
      </c>
      <c r="O2491">
        <f t="shared" si="190"/>
        <v>134</v>
      </c>
      <c r="P2491">
        <f t="shared" si="191"/>
        <v>62.38</v>
      </c>
      <c r="Q2491" s="10" t="s">
        <v>8313</v>
      </c>
      <c r="R2491" t="s">
        <v>8317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2489</v>
      </c>
      <c r="C2492" s="3" t="s">
        <v>6598</v>
      </c>
      <c r="D2492" s="6">
        <v>500</v>
      </c>
      <c r="E2492" s="8">
        <v>607</v>
      </c>
      <c r="F2492" t="s">
        <v>8215</v>
      </c>
      <c r="G2492" t="s">
        <v>8220</v>
      </c>
      <c r="H2492" t="s">
        <v>8241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8268</v>
      </c>
      <c r="O2492">
        <f t="shared" si="190"/>
        <v>121</v>
      </c>
      <c r="P2492">
        <f t="shared" si="191"/>
        <v>37.94</v>
      </c>
      <c r="Q2492" s="10" t="s">
        <v>8313</v>
      </c>
      <c r="R2492" t="s">
        <v>8317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2490</v>
      </c>
      <c r="C2493" s="3" t="s">
        <v>6599</v>
      </c>
      <c r="D2493" s="6">
        <v>500</v>
      </c>
      <c r="E2493" s="8">
        <v>516</v>
      </c>
      <c r="F2493" t="s">
        <v>8215</v>
      </c>
      <c r="G2493" t="s">
        <v>8220</v>
      </c>
      <c r="H2493" t="s">
        <v>8241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8268</v>
      </c>
      <c r="O2493">
        <f t="shared" si="190"/>
        <v>103</v>
      </c>
      <c r="P2493">
        <f t="shared" si="191"/>
        <v>51.6</v>
      </c>
      <c r="Q2493" s="10" t="s">
        <v>8313</v>
      </c>
      <c r="R2493" t="s">
        <v>8317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2491</v>
      </c>
      <c r="C2494" s="3" t="s">
        <v>6600</v>
      </c>
      <c r="D2494" s="6">
        <v>600</v>
      </c>
      <c r="E2494" s="8">
        <v>750</v>
      </c>
      <c r="F2494" t="s">
        <v>8215</v>
      </c>
      <c r="G2494" t="s">
        <v>8220</v>
      </c>
      <c r="H2494" t="s">
        <v>8241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8268</v>
      </c>
      <c r="O2494">
        <f t="shared" si="190"/>
        <v>125</v>
      </c>
      <c r="P2494">
        <f t="shared" si="191"/>
        <v>27.78</v>
      </c>
      <c r="Q2494" s="10" t="s">
        <v>8313</v>
      </c>
      <c r="R2494" t="s">
        <v>8317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2492</v>
      </c>
      <c r="C2495" s="3" t="s">
        <v>6601</v>
      </c>
      <c r="D2495" s="6">
        <v>20000</v>
      </c>
      <c r="E2495" s="8">
        <v>25740</v>
      </c>
      <c r="F2495" t="s">
        <v>8215</v>
      </c>
      <c r="G2495" t="s">
        <v>8220</v>
      </c>
      <c r="H2495" t="s">
        <v>8241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8268</v>
      </c>
      <c r="O2495">
        <f t="shared" si="190"/>
        <v>129</v>
      </c>
      <c r="P2495">
        <f t="shared" si="191"/>
        <v>99.38</v>
      </c>
      <c r="Q2495" s="10" t="s">
        <v>8313</v>
      </c>
      <c r="R2495" t="s">
        <v>8317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2493</v>
      </c>
      <c r="C2496" s="3" t="s">
        <v>6602</v>
      </c>
      <c r="D2496" s="6">
        <v>1500</v>
      </c>
      <c r="E2496" s="8">
        <v>1515.08</v>
      </c>
      <c r="F2496" t="s">
        <v>8215</v>
      </c>
      <c r="G2496" t="s">
        <v>8220</v>
      </c>
      <c r="H2496" t="s">
        <v>8241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8268</v>
      </c>
      <c r="O2496">
        <f t="shared" si="190"/>
        <v>101</v>
      </c>
      <c r="P2496">
        <f t="shared" si="191"/>
        <v>38.85</v>
      </c>
      <c r="Q2496" s="10" t="s">
        <v>8313</v>
      </c>
      <c r="R2496" t="s">
        <v>8317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2494</v>
      </c>
      <c r="C2497" s="3" t="s">
        <v>6603</v>
      </c>
      <c r="D2497" s="6">
        <v>1500</v>
      </c>
      <c r="E2497" s="8">
        <v>1913.05</v>
      </c>
      <c r="F2497" t="s">
        <v>8215</v>
      </c>
      <c r="G2497" t="s">
        <v>8220</v>
      </c>
      <c r="H2497" t="s">
        <v>8241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8268</v>
      </c>
      <c r="O2497">
        <f t="shared" si="190"/>
        <v>128</v>
      </c>
      <c r="P2497">
        <f t="shared" si="191"/>
        <v>45.55</v>
      </c>
      <c r="Q2497" s="10" t="s">
        <v>8313</v>
      </c>
      <c r="R2497" t="s">
        <v>8317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2495</v>
      </c>
      <c r="C2498" s="3" t="s">
        <v>6604</v>
      </c>
      <c r="D2498" s="6">
        <v>6000</v>
      </c>
      <c r="E2498" s="8">
        <v>6000</v>
      </c>
      <c r="F2498" t="s">
        <v>8215</v>
      </c>
      <c r="G2498" t="s">
        <v>8220</v>
      </c>
      <c r="H2498" t="s">
        <v>8241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8268</v>
      </c>
      <c r="O2498">
        <f t="shared" ref="O2498:O2561" si="195">ROUND(E2498/D2498*100,0)</f>
        <v>100</v>
      </c>
      <c r="P2498">
        <f t="shared" si="191"/>
        <v>600</v>
      </c>
      <c r="Q2498" s="10" t="s">
        <v>8313</v>
      </c>
      <c r="R2498" t="s">
        <v>8317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2496</v>
      </c>
      <c r="C2499" s="3" t="s">
        <v>6605</v>
      </c>
      <c r="D2499" s="6">
        <v>4000</v>
      </c>
      <c r="E2499" s="8">
        <v>4510.8599999999997</v>
      </c>
      <c r="F2499" t="s">
        <v>8215</v>
      </c>
      <c r="G2499" t="s">
        <v>8220</v>
      </c>
      <c r="H2499" t="s">
        <v>8241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8268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8313</v>
      </c>
      <c r="R2499" t="s">
        <v>8317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2497</v>
      </c>
      <c r="C2500" s="3" t="s">
        <v>6606</v>
      </c>
      <c r="D2500" s="6">
        <v>1000</v>
      </c>
      <c r="E2500" s="8">
        <v>1056</v>
      </c>
      <c r="F2500" t="s">
        <v>8215</v>
      </c>
      <c r="G2500" t="s">
        <v>8220</v>
      </c>
      <c r="H2500" t="s">
        <v>8241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8268</v>
      </c>
      <c r="O2500">
        <f t="shared" si="195"/>
        <v>106</v>
      </c>
      <c r="P2500">
        <f t="shared" si="196"/>
        <v>52.8</v>
      </c>
      <c r="Q2500" s="10" t="s">
        <v>8313</v>
      </c>
      <c r="R2500" t="s">
        <v>8317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2498</v>
      </c>
      <c r="C2501" s="3" t="s">
        <v>6607</v>
      </c>
      <c r="D2501" s="6">
        <v>4000</v>
      </c>
      <c r="E2501" s="8">
        <v>8105</v>
      </c>
      <c r="F2501" t="s">
        <v>8215</v>
      </c>
      <c r="G2501" t="s">
        <v>8220</v>
      </c>
      <c r="H2501" t="s">
        <v>8241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8268</v>
      </c>
      <c r="O2501">
        <f t="shared" si="195"/>
        <v>203</v>
      </c>
      <c r="P2501">
        <f t="shared" si="196"/>
        <v>47.68</v>
      </c>
      <c r="Q2501" s="10" t="s">
        <v>8313</v>
      </c>
      <c r="R2501" t="s">
        <v>8317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2499</v>
      </c>
      <c r="C2502" s="3" t="s">
        <v>6608</v>
      </c>
      <c r="D2502" s="6">
        <v>600</v>
      </c>
      <c r="E2502" s="8">
        <v>680</v>
      </c>
      <c r="F2502" t="s">
        <v>8215</v>
      </c>
      <c r="G2502" t="s">
        <v>8220</v>
      </c>
      <c r="H2502" t="s">
        <v>8241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8268</v>
      </c>
      <c r="O2502">
        <f t="shared" si="195"/>
        <v>113</v>
      </c>
      <c r="P2502">
        <f t="shared" si="196"/>
        <v>23.45</v>
      </c>
      <c r="Q2502" s="10" t="s">
        <v>8313</v>
      </c>
      <c r="R2502" t="s">
        <v>8317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2500</v>
      </c>
      <c r="C2503" s="3" t="s">
        <v>6609</v>
      </c>
      <c r="D2503" s="6">
        <v>11000</v>
      </c>
      <c r="E2503" s="8">
        <v>281</v>
      </c>
      <c r="F2503" t="s">
        <v>8217</v>
      </c>
      <c r="G2503" t="s">
        <v>8225</v>
      </c>
      <c r="H2503" t="s">
        <v>8246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8288</v>
      </c>
      <c r="O2503">
        <f t="shared" si="195"/>
        <v>3</v>
      </c>
      <c r="P2503">
        <f t="shared" si="196"/>
        <v>40.14</v>
      </c>
      <c r="Q2503" s="10" t="s">
        <v>8324</v>
      </c>
      <c r="R2503" t="s">
        <v>8341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2501</v>
      </c>
      <c r="C2504" s="3" t="s">
        <v>6610</v>
      </c>
      <c r="D2504" s="6">
        <v>110000</v>
      </c>
      <c r="E2504" s="8">
        <v>86</v>
      </c>
      <c r="F2504" t="s">
        <v>8217</v>
      </c>
      <c r="G2504" t="s">
        <v>8220</v>
      </c>
      <c r="H2504" t="s">
        <v>8241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8288</v>
      </c>
      <c r="O2504">
        <f t="shared" si="195"/>
        <v>0</v>
      </c>
      <c r="P2504">
        <f t="shared" si="196"/>
        <v>17.2</v>
      </c>
      <c r="Q2504" s="10" t="s">
        <v>8324</v>
      </c>
      <c r="R2504" t="s">
        <v>8341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2502</v>
      </c>
      <c r="C2505" s="3" t="s">
        <v>6611</v>
      </c>
      <c r="D2505" s="6">
        <v>10000</v>
      </c>
      <c r="E2505" s="8">
        <v>0</v>
      </c>
      <c r="F2505" t="s">
        <v>8217</v>
      </c>
      <c r="G2505" t="s">
        <v>8220</v>
      </c>
      <c r="H2505" t="s">
        <v>8241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8288</v>
      </c>
      <c r="O2505">
        <f t="shared" si="195"/>
        <v>0</v>
      </c>
      <c r="P2505">
        <f t="shared" si="196"/>
        <v>0</v>
      </c>
      <c r="Q2505" s="10" t="s">
        <v>8324</v>
      </c>
      <c r="R2505" t="s">
        <v>8341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2503</v>
      </c>
      <c r="C2506" s="3" t="s">
        <v>6612</v>
      </c>
      <c r="D2506" s="6">
        <v>35000</v>
      </c>
      <c r="E2506" s="8">
        <v>0</v>
      </c>
      <c r="F2506" t="s">
        <v>8217</v>
      </c>
      <c r="G2506" t="s">
        <v>8220</v>
      </c>
      <c r="H2506" t="s">
        <v>8241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8288</v>
      </c>
      <c r="O2506">
        <f t="shared" si="195"/>
        <v>0</v>
      </c>
      <c r="P2506">
        <f t="shared" si="196"/>
        <v>0</v>
      </c>
      <c r="Q2506" s="10" t="s">
        <v>8324</v>
      </c>
      <c r="R2506" t="s">
        <v>8341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2504</v>
      </c>
      <c r="C2507" s="3" t="s">
        <v>6613</v>
      </c>
      <c r="D2507" s="6">
        <v>7000</v>
      </c>
      <c r="E2507" s="8">
        <v>0</v>
      </c>
      <c r="F2507" t="s">
        <v>8217</v>
      </c>
      <c r="G2507" t="s">
        <v>8220</v>
      </c>
      <c r="H2507" t="s">
        <v>8241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8288</v>
      </c>
      <c r="O2507">
        <f t="shared" si="195"/>
        <v>0</v>
      </c>
      <c r="P2507">
        <f t="shared" si="196"/>
        <v>0</v>
      </c>
      <c r="Q2507" s="10" t="s">
        <v>8324</v>
      </c>
      <c r="R2507" t="s">
        <v>8341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2505</v>
      </c>
      <c r="C2508" s="3" t="s">
        <v>6614</v>
      </c>
      <c r="D2508" s="6">
        <v>5000</v>
      </c>
      <c r="E2508" s="8">
        <v>30</v>
      </c>
      <c r="F2508" t="s">
        <v>8217</v>
      </c>
      <c r="G2508" t="s">
        <v>8221</v>
      </c>
      <c r="H2508" t="s">
        <v>8242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8288</v>
      </c>
      <c r="O2508">
        <f t="shared" si="195"/>
        <v>1</v>
      </c>
      <c r="P2508">
        <f t="shared" si="196"/>
        <v>15</v>
      </c>
      <c r="Q2508" s="10" t="s">
        <v>8324</v>
      </c>
      <c r="R2508" t="s">
        <v>8341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2506</v>
      </c>
      <c r="C2509" s="3" t="s">
        <v>6615</v>
      </c>
      <c r="D2509" s="6">
        <v>42850</v>
      </c>
      <c r="E2509" s="8">
        <v>0</v>
      </c>
      <c r="F2509" t="s">
        <v>8217</v>
      </c>
      <c r="G2509" t="s">
        <v>8220</v>
      </c>
      <c r="H2509" t="s">
        <v>8241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8288</v>
      </c>
      <c r="O2509">
        <f t="shared" si="195"/>
        <v>0</v>
      </c>
      <c r="P2509">
        <f t="shared" si="196"/>
        <v>0</v>
      </c>
      <c r="Q2509" s="10" t="s">
        <v>8324</v>
      </c>
      <c r="R2509" t="s">
        <v>8341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2507</v>
      </c>
      <c r="C2510" s="3" t="s">
        <v>6616</v>
      </c>
      <c r="D2510" s="6">
        <v>20000</v>
      </c>
      <c r="E2510" s="8">
        <v>0</v>
      </c>
      <c r="F2510" t="s">
        <v>8217</v>
      </c>
      <c r="G2510" t="s">
        <v>8220</v>
      </c>
      <c r="H2510" t="s">
        <v>8241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8288</v>
      </c>
      <c r="O2510">
        <f t="shared" si="195"/>
        <v>0</v>
      </c>
      <c r="P2510">
        <f t="shared" si="196"/>
        <v>0</v>
      </c>
      <c r="Q2510" s="10" t="s">
        <v>8324</v>
      </c>
      <c r="R2510" t="s">
        <v>8341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2508</v>
      </c>
      <c r="C2511" s="3" t="s">
        <v>6617</v>
      </c>
      <c r="D2511" s="6">
        <v>95000</v>
      </c>
      <c r="E2511" s="8">
        <v>1000</v>
      </c>
      <c r="F2511" t="s">
        <v>8217</v>
      </c>
      <c r="G2511" t="s">
        <v>8221</v>
      </c>
      <c r="H2511" t="s">
        <v>8242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8288</v>
      </c>
      <c r="O2511">
        <f t="shared" si="195"/>
        <v>1</v>
      </c>
      <c r="P2511">
        <f t="shared" si="196"/>
        <v>35.71</v>
      </c>
      <c r="Q2511" s="10" t="s">
        <v>8324</v>
      </c>
      <c r="R2511" t="s">
        <v>8341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2509</v>
      </c>
      <c r="C2512" s="3" t="s">
        <v>6618</v>
      </c>
      <c r="D2512" s="6">
        <v>50000</v>
      </c>
      <c r="E2512" s="8">
        <v>75</v>
      </c>
      <c r="F2512" t="s">
        <v>8217</v>
      </c>
      <c r="G2512" t="s">
        <v>8220</v>
      </c>
      <c r="H2512" t="s">
        <v>8241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8288</v>
      </c>
      <c r="O2512">
        <f t="shared" si="195"/>
        <v>0</v>
      </c>
      <c r="P2512">
        <f t="shared" si="196"/>
        <v>37.5</v>
      </c>
      <c r="Q2512" s="10" t="s">
        <v>8324</v>
      </c>
      <c r="R2512" t="s">
        <v>8341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2510</v>
      </c>
      <c r="C2513" s="3" t="s">
        <v>6619</v>
      </c>
      <c r="D2513" s="6">
        <v>100000</v>
      </c>
      <c r="E2513" s="8">
        <v>0</v>
      </c>
      <c r="F2513" t="s">
        <v>8217</v>
      </c>
      <c r="G2513" t="s">
        <v>8221</v>
      </c>
      <c r="H2513" t="s">
        <v>8242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8288</v>
      </c>
      <c r="O2513">
        <f t="shared" si="195"/>
        <v>0</v>
      </c>
      <c r="P2513">
        <f t="shared" si="196"/>
        <v>0</v>
      </c>
      <c r="Q2513" s="10" t="s">
        <v>8324</v>
      </c>
      <c r="R2513" t="s">
        <v>8341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2511</v>
      </c>
      <c r="C2514" s="3" t="s">
        <v>6620</v>
      </c>
      <c r="D2514" s="6">
        <v>1150</v>
      </c>
      <c r="E2514" s="8">
        <v>0</v>
      </c>
      <c r="F2514" t="s">
        <v>8217</v>
      </c>
      <c r="G2514" t="s">
        <v>8220</v>
      </c>
      <c r="H2514" t="s">
        <v>8241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8288</v>
      </c>
      <c r="O2514">
        <f t="shared" si="195"/>
        <v>0</v>
      </c>
      <c r="P2514">
        <f t="shared" si="196"/>
        <v>0</v>
      </c>
      <c r="Q2514" s="10" t="s">
        <v>8324</v>
      </c>
      <c r="R2514" t="s">
        <v>8341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2512</v>
      </c>
      <c r="C2515" s="3" t="s">
        <v>6621</v>
      </c>
      <c r="D2515" s="6">
        <v>180000</v>
      </c>
      <c r="E2515" s="8">
        <v>0</v>
      </c>
      <c r="F2515" t="s">
        <v>8217</v>
      </c>
      <c r="G2515" t="s">
        <v>8232</v>
      </c>
      <c r="H2515" t="s">
        <v>8244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8288</v>
      </c>
      <c r="O2515">
        <f t="shared" si="195"/>
        <v>0</v>
      </c>
      <c r="P2515">
        <f t="shared" si="196"/>
        <v>0</v>
      </c>
      <c r="Q2515" s="10" t="s">
        <v>8324</v>
      </c>
      <c r="R2515" t="s">
        <v>8341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2513</v>
      </c>
      <c r="C2516" s="3" t="s">
        <v>6622</v>
      </c>
      <c r="D2516" s="6">
        <v>12000</v>
      </c>
      <c r="E2516" s="8">
        <v>210</v>
      </c>
      <c r="F2516" t="s">
        <v>8217</v>
      </c>
      <c r="G2516" t="s">
        <v>8220</v>
      </c>
      <c r="H2516" t="s">
        <v>8241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8288</v>
      </c>
      <c r="O2516">
        <f t="shared" si="195"/>
        <v>2</v>
      </c>
      <c r="P2516">
        <f t="shared" si="196"/>
        <v>52.5</v>
      </c>
      <c r="Q2516" s="10" t="s">
        <v>8324</v>
      </c>
      <c r="R2516" t="s">
        <v>8341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2514</v>
      </c>
      <c r="C2517" s="3" t="s">
        <v>6623</v>
      </c>
      <c r="D2517" s="6">
        <v>5000</v>
      </c>
      <c r="E2517" s="8">
        <v>930</v>
      </c>
      <c r="F2517" t="s">
        <v>8217</v>
      </c>
      <c r="G2517" t="s">
        <v>8220</v>
      </c>
      <c r="H2517" t="s">
        <v>8241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8288</v>
      </c>
      <c r="O2517">
        <f t="shared" si="195"/>
        <v>19</v>
      </c>
      <c r="P2517">
        <f t="shared" si="196"/>
        <v>77.5</v>
      </c>
      <c r="Q2517" s="10" t="s">
        <v>8324</v>
      </c>
      <c r="R2517" t="s">
        <v>8341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2515</v>
      </c>
      <c r="C2518" s="3" t="s">
        <v>6624</v>
      </c>
      <c r="D2518" s="6">
        <v>22000</v>
      </c>
      <c r="E2518" s="8">
        <v>0</v>
      </c>
      <c r="F2518" t="s">
        <v>8217</v>
      </c>
      <c r="G2518" t="s">
        <v>8220</v>
      </c>
      <c r="H2518" t="s">
        <v>8241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8288</v>
      </c>
      <c r="O2518">
        <f t="shared" si="195"/>
        <v>0</v>
      </c>
      <c r="P2518">
        <f t="shared" si="196"/>
        <v>0</v>
      </c>
      <c r="Q2518" s="10" t="s">
        <v>8324</v>
      </c>
      <c r="R2518" t="s">
        <v>8341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2516</v>
      </c>
      <c r="C2519" s="3" t="s">
        <v>6625</v>
      </c>
      <c r="D2519" s="6">
        <v>18000</v>
      </c>
      <c r="E2519" s="8">
        <v>1767</v>
      </c>
      <c r="F2519" t="s">
        <v>8217</v>
      </c>
      <c r="G2519" t="s">
        <v>8225</v>
      </c>
      <c r="H2519" t="s">
        <v>8246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8288</v>
      </c>
      <c r="O2519">
        <f t="shared" si="195"/>
        <v>10</v>
      </c>
      <c r="P2519">
        <f t="shared" si="196"/>
        <v>53.55</v>
      </c>
      <c r="Q2519" s="10" t="s">
        <v>8324</v>
      </c>
      <c r="R2519" t="s">
        <v>8341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2517</v>
      </c>
      <c r="C2520" s="3" t="s">
        <v>6626</v>
      </c>
      <c r="D2520" s="6">
        <v>5000</v>
      </c>
      <c r="E2520" s="8">
        <v>0</v>
      </c>
      <c r="F2520" t="s">
        <v>8217</v>
      </c>
      <c r="G2520" t="s">
        <v>8220</v>
      </c>
      <c r="H2520" t="s">
        <v>8241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8288</v>
      </c>
      <c r="O2520">
        <f t="shared" si="195"/>
        <v>0</v>
      </c>
      <c r="P2520">
        <f t="shared" si="196"/>
        <v>0</v>
      </c>
      <c r="Q2520" s="10" t="s">
        <v>8324</v>
      </c>
      <c r="R2520" t="s">
        <v>8341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2518</v>
      </c>
      <c r="C2521" s="3" t="s">
        <v>6627</v>
      </c>
      <c r="D2521" s="6">
        <v>150000</v>
      </c>
      <c r="E2521" s="8">
        <v>65</v>
      </c>
      <c r="F2521" t="s">
        <v>8217</v>
      </c>
      <c r="G2521" t="s">
        <v>8220</v>
      </c>
      <c r="H2521" t="s">
        <v>8241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8288</v>
      </c>
      <c r="O2521">
        <f t="shared" si="195"/>
        <v>0</v>
      </c>
      <c r="P2521">
        <f t="shared" si="196"/>
        <v>16.25</v>
      </c>
      <c r="Q2521" s="10" t="s">
        <v>8324</v>
      </c>
      <c r="R2521" t="s">
        <v>8341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2519</v>
      </c>
      <c r="C2522" s="3" t="s">
        <v>6628</v>
      </c>
      <c r="D2522" s="6">
        <v>100000</v>
      </c>
      <c r="E2522" s="8">
        <v>0</v>
      </c>
      <c r="F2522" t="s">
        <v>8217</v>
      </c>
      <c r="G2522" t="s">
        <v>8220</v>
      </c>
      <c r="H2522" t="s">
        <v>8241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8288</v>
      </c>
      <c r="O2522">
        <f t="shared" si="195"/>
        <v>0</v>
      </c>
      <c r="P2522">
        <f t="shared" si="196"/>
        <v>0</v>
      </c>
      <c r="Q2522" s="10" t="s">
        <v>8324</v>
      </c>
      <c r="R2522" t="s">
        <v>8341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2520</v>
      </c>
      <c r="C2523" s="3" t="s">
        <v>6629</v>
      </c>
      <c r="D2523" s="6">
        <v>12500</v>
      </c>
      <c r="E2523" s="8">
        <v>13685.99</v>
      </c>
      <c r="F2523" t="s">
        <v>8215</v>
      </c>
      <c r="G2523" t="s">
        <v>8220</v>
      </c>
      <c r="H2523" t="s">
        <v>8241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8289</v>
      </c>
      <c r="O2523">
        <f t="shared" si="195"/>
        <v>109</v>
      </c>
      <c r="P2523">
        <f t="shared" si="196"/>
        <v>103.68</v>
      </c>
      <c r="Q2523" s="10" t="s">
        <v>8313</v>
      </c>
      <c r="R2523" t="s">
        <v>8342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2521</v>
      </c>
      <c r="C2524" s="3" t="s">
        <v>6630</v>
      </c>
      <c r="D2524" s="6">
        <v>5000</v>
      </c>
      <c r="E2524" s="8">
        <v>5000</v>
      </c>
      <c r="F2524" t="s">
        <v>8215</v>
      </c>
      <c r="G2524" t="s">
        <v>8220</v>
      </c>
      <c r="H2524" t="s">
        <v>8241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8289</v>
      </c>
      <c r="O2524">
        <f t="shared" si="195"/>
        <v>100</v>
      </c>
      <c r="P2524">
        <f t="shared" si="196"/>
        <v>185.19</v>
      </c>
      <c r="Q2524" s="10" t="s">
        <v>8313</v>
      </c>
      <c r="R2524" t="s">
        <v>8342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2522</v>
      </c>
      <c r="C2525" s="3" t="s">
        <v>6631</v>
      </c>
      <c r="D2525" s="6">
        <v>900</v>
      </c>
      <c r="E2525" s="8">
        <v>1408</v>
      </c>
      <c r="F2525" t="s">
        <v>8215</v>
      </c>
      <c r="G2525" t="s">
        <v>8220</v>
      </c>
      <c r="H2525" t="s">
        <v>8241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8289</v>
      </c>
      <c r="O2525">
        <f t="shared" si="195"/>
        <v>156</v>
      </c>
      <c r="P2525">
        <f t="shared" si="196"/>
        <v>54.15</v>
      </c>
      <c r="Q2525" s="10" t="s">
        <v>8313</v>
      </c>
      <c r="R2525" t="s">
        <v>8342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2523</v>
      </c>
      <c r="C2526" s="3" t="s">
        <v>6632</v>
      </c>
      <c r="D2526" s="6">
        <v>7500</v>
      </c>
      <c r="E2526" s="8">
        <v>7620</v>
      </c>
      <c r="F2526" t="s">
        <v>8215</v>
      </c>
      <c r="G2526" t="s">
        <v>8220</v>
      </c>
      <c r="H2526" t="s">
        <v>8241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8289</v>
      </c>
      <c r="O2526">
        <f t="shared" si="195"/>
        <v>102</v>
      </c>
      <c r="P2526">
        <f t="shared" si="196"/>
        <v>177.21</v>
      </c>
      <c r="Q2526" s="10" t="s">
        <v>8313</v>
      </c>
      <c r="R2526" t="s">
        <v>8342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2524</v>
      </c>
      <c r="C2527" s="3" t="s">
        <v>6633</v>
      </c>
      <c r="D2527" s="6">
        <v>8000</v>
      </c>
      <c r="E2527" s="8">
        <v>8026</v>
      </c>
      <c r="F2527" t="s">
        <v>8215</v>
      </c>
      <c r="G2527" t="s">
        <v>8220</v>
      </c>
      <c r="H2527" t="s">
        <v>8241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8289</v>
      </c>
      <c r="O2527">
        <f t="shared" si="195"/>
        <v>100</v>
      </c>
      <c r="P2527">
        <f t="shared" si="196"/>
        <v>100.33</v>
      </c>
      <c r="Q2527" s="10" t="s">
        <v>8313</v>
      </c>
      <c r="R2527" t="s">
        <v>8342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2525</v>
      </c>
      <c r="C2528" s="3" t="s">
        <v>6634</v>
      </c>
      <c r="D2528" s="6">
        <v>4000</v>
      </c>
      <c r="E2528" s="8">
        <v>4518</v>
      </c>
      <c r="F2528" t="s">
        <v>8215</v>
      </c>
      <c r="G2528" t="s">
        <v>8220</v>
      </c>
      <c r="H2528" t="s">
        <v>8241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8289</v>
      </c>
      <c r="O2528">
        <f t="shared" si="195"/>
        <v>113</v>
      </c>
      <c r="P2528">
        <f t="shared" si="196"/>
        <v>136.91</v>
      </c>
      <c r="Q2528" s="10" t="s">
        <v>8313</v>
      </c>
      <c r="R2528" t="s">
        <v>8342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2526</v>
      </c>
      <c r="C2529" s="3" t="s">
        <v>6635</v>
      </c>
      <c r="D2529" s="6">
        <v>4000</v>
      </c>
      <c r="E2529" s="8">
        <v>4085</v>
      </c>
      <c r="F2529" t="s">
        <v>8215</v>
      </c>
      <c r="G2529" t="s">
        <v>8220</v>
      </c>
      <c r="H2529" t="s">
        <v>8241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8289</v>
      </c>
      <c r="O2529">
        <f t="shared" si="195"/>
        <v>102</v>
      </c>
      <c r="P2529">
        <f t="shared" si="196"/>
        <v>57.54</v>
      </c>
      <c r="Q2529" s="10" t="s">
        <v>8313</v>
      </c>
      <c r="R2529" t="s">
        <v>8342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2527</v>
      </c>
      <c r="C2530" s="3" t="s">
        <v>6636</v>
      </c>
      <c r="D2530" s="6">
        <v>4000</v>
      </c>
      <c r="E2530" s="8">
        <v>4289.99</v>
      </c>
      <c r="F2530" t="s">
        <v>8215</v>
      </c>
      <c r="G2530" t="s">
        <v>8221</v>
      </c>
      <c r="H2530" t="s">
        <v>8242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8289</v>
      </c>
      <c r="O2530">
        <f t="shared" si="195"/>
        <v>107</v>
      </c>
      <c r="P2530">
        <f t="shared" si="196"/>
        <v>52.96</v>
      </c>
      <c r="Q2530" s="10" t="s">
        <v>8313</v>
      </c>
      <c r="R2530" t="s">
        <v>8342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2528</v>
      </c>
      <c r="C2531" s="3" t="s">
        <v>6637</v>
      </c>
      <c r="D2531" s="6">
        <v>6000</v>
      </c>
      <c r="E2531" s="8">
        <v>6257</v>
      </c>
      <c r="F2531" t="s">
        <v>8215</v>
      </c>
      <c r="G2531" t="s">
        <v>8220</v>
      </c>
      <c r="H2531" t="s">
        <v>8241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8289</v>
      </c>
      <c r="O2531">
        <f t="shared" si="195"/>
        <v>104</v>
      </c>
      <c r="P2531">
        <f t="shared" si="196"/>
        <v>82.33</v>
      </c>
      <c r="Q2531" s="10" t="s">
        <v>8313</v>
      </c>
      <c r="R2531" t="s">
        <v>8342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2529</v>
      </c>
      <c r="C2532" s="3" t="s">
        <v>6638</v>
      </c>
      <c r="D2532" s="6">
        <v>6500</v>
      </c>
      <c r="E2532" s="8">
        <v>6500</v>
      </c>
      <c r="F2532" t="s">
        <v>8215</v>
      </c>
      <c r="G2532" t="s">
        <v>8220</v>
      </c>
      <c r="H2532" t="s">
        <v>8241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8289</v>
      </c>
      <c r="O2532">
        <f t="shared" si="195"/>
        <v>100</v>
      </c>
      <c r="P2532">
        <f t="shared" si="196"/>
        <v>135.41999999999999</v>
      </c>
      <c r="Q2532" s="10" t="s">
        <v>8313</v>
      </c>
      <c r="R2532" t="s">
        <v>8342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2530</v>
      </c>
      <c r="C2533" s="3" t="s">
        <v>6639</v>
      </c>
      <c r="D2533" s="6">
        <v>4500</v>
      </c>
      <c r="E2533" s="8">
        <v>4518</v>
      </c>
      <c r="F2533" t="s">
        <v>8215</v>
      </c>
      <c r="G2533" t="s">
        <v>8220</v>
      </c>
      <c r="H2533" t="s">
        <v>8241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8289</v>
      </c>
      <c r="O2533">
        <f t="shared" si="195"/>
        <v>100</v>
      </c>
      <c r="P2533">
        <f t="shared" si="196"/>
        <v>74.069999999999993</v>
      </c>
      <c r="Q2533" s="10" t="s">
        <v>8313</v>
      </c>
      <c r="R2533" t="s">
        <v>8342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2531</v>
      </c>
      <c r="C2534" s="3" t="s">
        <v>6640</v>
      </c>
      <c r="D2534" s="6">
        <v>4000</v>
      </c>
      <c r="E2534" s="8">
        <v>5045</v>
      </c>
      <c r="F2534" t="s">
        <v>8215</v>
      </c>
      <c r="G2534" t="s">
        <v>8220</v>
      </c>
      <c r="H2534" t="s">
        <v>8241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8289</v>
      </c>
      <c r="O2534">
        <f t="shared" si="195"/>
        <v>126</v>
      </c>
      <c r="P2534">
        <f t="shared" si="196"/>
        <v>84.08</v>
      </c>
      <c r="Q2534" s="10" t="s">
        <v>8313</v>
      </c>
      <c r="R2534" t="s">
        <v>8342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2532</v>
      </c>
      <c r="C2535" s="3" t="s">
        <v>6641</v>
      </c>
      <c r="D2535" s="6">
        <v>7500</v>
      </c>
      <c r="E2535" s="8">
        <v>8300</v>
      </c>
      <c r="F2535" t="s">
        <v>8215</v>
      </c>
      <c r="G2535" t="s">
        <v>8220</v>
      </c>
      <c r="H2535" t="s">
        <v>8241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8289</v>
      </c>
      <c r="O2535">
        <f t="shared" si="195"/>
        <v>111</v>
      </c>
      <c r="P2535">
        <f t="shared" si="196"/>
        <v>61.03</v>
      </c>
      <c r="Q2535" s="10" t="s">
        <v>8313</v>
      </c>
      <c r="R2535" t="s">
        <v>8342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2533</v>
      </c>
      <c r="C2536" s="3" t="s">
        <v>6642</v>
      </c>
      <c r="D2536" s="6">
        <v>2000</v>
      </c>
      <c r="E2536" s="8">
        <v>2100</v>
      </c>
      <c r="F2536" t="s">
        <v>8215</v>
      </c>
      <c r="G2536" t="s">
        <v>8220</v>
      </c>
      <c r="H2536" t="s">
        <v>8241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8289</v>
      </c>
      <c r="O2536">
        <f t="shared" si="195"/>
        <v>105</v>
      </c>
      <c r="P2536">
        <f t="shared" si="196"/>
        <v>150</v>
      </c>
      <c r="Q2536" s="10" t="s">
        <v>8313</v>
      </c>
      <c r="R2536" t="s">
        <v>8342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2534</v>
      </c>
      <c r="C2537" s="3" t="s">
        <v>6643</v>
      </c>
      <c r="D2537" s="6">
        <v>20000</v>
      </c>
      <c r="E2537" s="8">
        <v>20755</v>
      </c>
      <c r="F2537" t="s">
        <v>8215</v>
      </c>
      <c r="G2537" t="s">
        <v>8220</v>
      </c>
      <c r="H2537" t="s">
        <v>8241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8289</v>
      </c>
      <c r="O2537">
        <f t="shared" si="195"/>
        <v>104</v>
      </c>
      <c r="P2537">
        <f t="shared" si="196"/>
        <v>266.08999999999997</v>
      </c>
      <c r="Q2537" s="10" t="s">
        <v>8313</v>
      </c>
      <c r="R2537" t="s">
        <v>8342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2535</v>
      </c>
      <c r="C2538" s="3" t="s">
        <v>6644</v>
      </c>
      <c r="D2538" s="6">
        <v>25</v>
      </c>
      <c r="E2538" s="8">
        <v>29</v>
      </c>
      <c r="F2538" t="s">
        <v>8215</v>
      </c>
      <c r="G2538" t="s">
        <v>8220</v>
      </c>
      <c r="H2538" t="s">
        <v>8241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8289</v>
      </c>
      <c r="O2538">
        <f t="shared" si="195"/>
        <v>116</v>
      </c>
      <c r="P2538">
        <f t="shared" si="196"/>
        <v>7.25</v>
      </c>
      <c r="Q2538" s="10" t="s">
        <v>8313</v>
      </c>
      <c r="R2538" t="s">
        <v>8342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2536</v>
      </c>
      <c r="C2539" s="3" t="s">
        <v>6645</v>
      </c>
      <c r="D2539" s="6">
        <v>1000</v>
      </c>
      <c r="E2539" s="8">
        <v>1100</v>
      </c>
      <c r="F2539" t="s">
        <v>8215</v>
      </c>
      <c r="G2539" t="s">
        <v>8220</v>
      </c>
      <c r="H2539" t="s">
        <v>8241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8289</v>
      </c>
      <c r="O2539">
        <f t="shared" si="195"/>
        <v>110</v>
      </c>
      <c r="P2539">
        <f t="shared" si="196"/>
        <v>100</v>
      </c>
      <c r="Q2539" s="10" t="s">
        <v>8313</v>
      </c>
      <c r="R2539" t="s">
        <v>8342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2537</v>
      </c>
      <c r="C2540" s="3" t="s">
        <v>6646</v>
      </c>
      <c r="D2540" s="6">
        <v>18000</v>
      </c>
      <c r="E2540" s="8">
        <v>20343.169999999998</v>
      </c>
      <c r="F2540" t="s">
        <v>8215</v>
      </c>
      <c r="G2540" t="s">
        <v>8220</v>
      </c>
      <c r="H2540" t="s">
        <v>8241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8289</v>
      </c>
      <c r="O2540">
        <f t="shared" si="195"/>
        <v>113</v>
      </c>
      <c r="P2540">
        <f t="shared" si="196"/>
        <v>109.96</v>
      </c>
      <c r="Q2540" s="10" t="s">
        <v>8313</v>
      </c>
      <c r="R2540" t="s">
        <v>8342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2538</v>
      </c>
      <c r="C2541" s="3" t="s">
        <v>6647</v>
      </c>
      <c r="D2541" s="6">
        <v>10000</v>
      </c>
      <c r="E2541" s="8">
        <v>10025</v>
      </c>
      <c r="F2541" t="s">
        <v>8215</v>
      </c>
      <c r="G2541" t="s">
        <v>8220</v>
      </c>
      <c r="H2541" t="s">
        <v>8241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8289</v>
      </c>
      <c r="O2541">
        <f t="shared" si="195"/>
        <v>100</v>
      </c>
      <c r="P2541">
        <f t="shared" si="196"/>
        <v>169.92</v>
      </c>
      <c r="Q2541" s="10" t="s">
        <v>8313</v>
      </c>
      <c r="R2541" t="s">
        <v>8342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2539</v>
      </c>
      <c r="C2542" s="3" t="s">
        <v>6648</v>
      </c>
      <c r="D2542" s="6">
        <v>2500</v>
      </c>
      <c r="E2542" s="8">
        <v>2585</v>
      </c>
      <c r="F2542" t="s">
        <v>8215</v>
      </c>
      <c r="G2542" t="s">
        <v>8220</v>
      </c>
      <c r="H2542" t="s">
        <v>8241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8289</v>
      </c>
      <c r="O2542">
        <f t="shared" si="195"/>
        <v>103</v>
      </c>
      <c r="P2542">
        <f t="shared" si="196"/>
        <v>95.74</v>
      </c>
      <c r="Q2542" s="10" t="s">
        <v>8313</v>
      </c>
      <c r="R2542" t="s">
        <v>8342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2540</v>
      </c>
      <c r="C2543" s="3" t="s">
        <v>6649</v>
      </c>
      <c r="D2543" s="6">
        <v>3500</v>
      </c>
      <c r="E2543" s="8">
        <v>3746</v>
      </c>
      <c r="F2543" t="s">
        <v>8215</v>
      </c>
      <c r="G2543" t="s">
        <v>8221</v>
      </c>
      <c r="H2543" t="s">
        <v>8242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8289</v>
      </c>
      <c r="O2543">
        <f t="shared" si="195"/>
        <v>107</v>
      </c>
      <c r="P2543">
        <f t="shared" si="196"/>
        <v>59.46</v>
      </c>
      <c r="Q2543" s="10" t="s">
        <v>8313</v>
      </c>
      <c r="R2543" t="s">
        <v>8342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2541</v>
      </c>
      <c r="C2544" s="3" t="s">
        <v>6650</v>
      </c>
      <c r="D2544" s="6">
        <v>700</v>
      </c>
      <c r="E2544" s="8">
        <v>725</v>
      </c>
      <c r="F2544" t="s">
        <v>8215</v>
      </c>
      <c r="G2544" t="s">
        <v>8220</v>
      </c>
      <c r="H2544" t="s">
        <v>8241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8289</v>
      </c>
      <c r="O2544">
        <f t="shared" si="195"/>
        <v>104</v>
      </c>
      <c r="P2544">
        <f t="shared" si="196"/>
        <v>55.77</v>
      </c>
      <c r="Q2544" s="10" t="s">
        <v>8313</v>
      </c>
      <c r="R2544" t="s">
        <v>8342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2542</v>
      </c>
      <c r="C2545" s="3" t="s">
        <v>6651</v>
      </c>
      <c r="D2545" s="6">
        <v>250</v>
      </c>
      <c r="E2545" s="8">
        <v>391</v>
      </c>
      <c r="F2545" t="s">
        <v>8215</v>
      </c>
      <c r="G2545" t="s">
        <v>8220</v>
      </c>
      <c r="H2545" t="s">
        <v>8241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8289</v>
      </c>
      <c r="O2545">
        <f t="shared" si="195"/>
        <v>156</v>
      </c>
      <c r="P2545">
        <f t="shared" si="196"/>
        <v>30.08</v>
      </c>
      <c r="Q2545" s="10" t="s">
        <v>8313</v>
      </c>
      <c r="R2545" t="s">
        <v>8342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2543</v>
      </c>
      <c r="C2546" s="3" t="s">
        <v>6652</v>
      </c>
      <c r="D2546" s="6">
        <v>5000</v>
      </c>
      <c r="E2546" s="8">
        <v>5041</v>
      </c>
      <c r="F2546" t="s">
        <v>8215</v>
      </c>
      <c r="G2546" t="s">
        <v>8220</v>
      </c>
      <c r="H2546" t="s">
        <v>8241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8289</v>
      </c>
      <c r="O2546">
        <f t="shared" si="195"/>
        <v>101</v>
      </c>
      <c r="P2546">
        <f t="shared" si="196"/>
        <v>88.44</v>
      </c>
      <c r="Q2546" s="10" t="s">
        <v>8313</v>
      </c>
      <c r="R2546" t="s">
        <v>8342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2544</v>
      </c>
      <c r="C2547" s="3" t="s">
        <v>6653</v>
      </c>
      <c r="D2547" s="6">
        <v>2000</v>
      </c>
      <c r="E2547" s="8">
        <v>3906</v>
      </c>
      <c r="F2547" t="s">
        <v>8215</v>
      </c>
      <c r="G2547" t="s">
        <v>8220</v>
      </c>
      <c r="H2547" t="s">
        <v>8241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8289</v>
      </c>
      <c r="O2547">
        <f t="shared" si="195"/>
        <v>195</v>
      </c>
      <c r="P2547">
        <f t="shared" si="196"/>
        <v>64.03</v>
      </c>
      <c r="Q2547" s="10" t="s">
        <v>8313</v>
      </c>
      <c r="R2547" t="s">
        <v>8342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2545</v>
      </c>
      <c r="C2548" s="3" t="s">
        <v>6654</v>
      </c>
      <c r="D2548" s="6">
        <v>3500</v>
      </c>
      <c r="E2548" s="8">
        <v>3910</v>
      </c>
      <c r="F2548" t="s">
        <v>8215</v>
      </c>
      <c r="G2548" t="s">
        <v>8220</v>
      </c>
      <c r="H2548" t="s">
        <v>8241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8289</v>
      </c>
      <c r="O2548">
        <f t="shared" si="195"/>
        <v>112</v>
      </c>
      <c r="P2548">
        <f t="shared" si="196"/>
        <v>60.15</v>
      </c>
      <c r="Q2548" s="10" t="s">
        <v>8313</v>
      </c>
      <c r="R2548" t="s">
        <v>8342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2546</v>
      </c>
      <c r="C2549" s="3" t="s">
        <v>6655</v>
      </c>
      <c r="D2549" s="6">
        <v>5500</v>
      </c>
      <c r="E2549" s="8">
        <v>6592</v>
      </c>
      <c r="F2549" t="s">
        <v>8215</v>
      </c>
      <c r="G2549" t="s">
        <v>8220</v>
      </c>
      <c r="H2549" t="s">
        <v>8241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8289</v>
      </c>
      <c r="O2549">
        <f t="shared" si="195"/>
        <v>120</v>
      </c>
      <c r="P2549">
        <f t="shared" si="196"/>
        <v>49.19</v>
      </c>
      <c r="Q2549" s="10" t="s">
        <v>8313</v>
      </c>
      <c r="R2549" t="s">
        <v>8342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2547</v>
      </c>
      <c r="C2550" s="3" t="s">
        <v>6656</v>
      </c>
      <c r="D2550" s="6">
        <v>6000</v>
      </c>
      <c r="E2550" s="8">
        <v>6111</v>
      </c>
      <c r="F2550" t="s">
        <v>8215</v>
      </c>
      <c r="G2550" t="s">
        <v>8226</v>
      </c>
      <c r="H2550" t="s">
        <v>8244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8289</v>
      </c>
      <c r="O2550">
        <f t="shared" si="195"/>
        <v>102</v>
      </c>
      <c r="P2550">
        <f t="shared" si="196"/>
        <v>165.16</v>
      </c>
      <c r="Q2550" s="10" t="s">
        <v>8313</v>
      </c>
      <c r="R2550" t="s">
        <v>8342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2548</v>
      </c>
      <c r="C2551" s="3" t="s">
        <v>6657</v>
      </c>
      <c r="D2551" s="6">
        <v>1570</v>
      </c>
      <c r="E2551" s="8">
        <v>1614</v>
      </c>
      <c r="F2551" t="s">
        <v>8215</v>
      </c>
      <c r="G2551" t="s">
        <v>8221</v>
      </c>
      <c r="H2551" t="s">
        <v>8242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8289</v>
      </c>
      <c r="O2551">
        <f t="shared" si="195"/>
        <v>103</v>
      </c>
      <c r="P2551">
        <f t="shared" si="196"/>
        <v>43.62</v>
      </c>
      <c r="Q2551" s="10" t="s">
        <v>8313</v>
      </c>
      <c r="R2551" t="s">
        <v>8342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2549</v>
      </c>
      <c r="C2552" s="3" t="s">
        <v>6658</v>
      </c>
      <c r="D2552" s="6">
        <v>6500</v>
      </c>
      <c r="E2552" s="8">
        <v>6555</v>
      </c>
      <c r="F2552" t="s">
        <v>8215</v>
      </c>
      <c r="G2552" t="s">
        <v>8220</v>
      </c>
      <c r="H2552" t="s">
        <v>8241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8289</v>
      </c>
      <c r="O2552">
        <f t="shared" si="195"/>
        <v>101</v>
      </c>
      <c r="P2552">
        <f t="shared" si="196"/>
        <v>43.7</v>
      </c>
      <c r="Q2552" s="10" t="s">
        <v>8313</v>
      </c>
      <c r="R2552" t="s">
        <v>8342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2550</v>
      </c>
      <c r="C2553" s="3" t="s">
        <v>6659</v>
      </c>
      <c r="D2553" s="6">
        <v>3675</v>
      </c>
      <c r="E2553" s="8">
        <v>3775.5</v>
      </c>
      <c r="F2553" t="s">
        <v>8215</v>
      </c>
      <c r="G2553" t="s">
        <v>8220</v>
      </c>
      <c r="H2553" t="s">
        <v>8241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8289</v>
      </c>
      <c r="O2553">
        <f t="shared" si="195"/>
        <v>103</v>
      </c>
      <c r="P2553">
        <f t="shared" si="196"/>
        <v>67.42</v>
      </c>
      <c r="Q2553" s="10" t="s">
        <v>8313</v>
      </c>
      <c r="R2553" t="s">
        <v>8342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2551</v>
      </c>
      <c r="C2554" s="3" t="s">
        <v>6660</v>
      </c>
      <c r="D2554" s="6">
        <v>3000</v>
      </c>
      <c r="E2554" s="8">
        <v>3195</v>
      </c>
      <c r="F2554" t="s">
        <v>8215</v>
      </c>
      <c r="G2554" t="s">
        <v>8220</v>
      </c>
      <c r="H2554" t="s">
        <v>8241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8289</v>
      </c>
      <c r="O2554">
        <f t="shared" si="195"/>
        <v>107</v>
      </c>
      <c r="P2554">
        <f t="shared" si="196"/>
        <v>177.5</v>
      </c>
      <c r="Q2554" s="10" t="s">
        <v>8313</v>
      </c>
      <c r="R2554" t="s">
        <v>8342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2552</v>
      </c>
      <c r="C2555" s="3" t="s">
        <v>6661</v>
      </c>
      <c r="D2555" s="6">
        <v>1500</v>
      </c>
      <c r="E2555" s="8">
        <v>2333</v>
      </c>
      <c r="F2555" t="s">
        <v>8215</v>
      </c>
      <c r="G2555" t="s">
        <v>8220</v>
      </c>
      <c r="H2555" t="s">
        <v>8241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8289</v>
      </c>
      <c r="O2555">
        <f t="shared" si="195"/>
        <v>156</v>
      </c>
      <c r="P2555">
        <f t="shared" si="196"/>
        <v>38.880000000000003</v>
      </c>
      <c r="Q2555" s="10" t="s">
        <v>8313</v>
      </c>
      <c r="R2555" t="s">
        <v>8342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2553</v>
      </c>
      <c r="C2556" s="3" t="s">
        <v>6662</v>
      </c>
      <c r="D2556" s="6">
        <v>3000</v>
      </c>
      <c r="E2556" s="8">
        <v>3684</v>
      </c>
      <c r="F2556" t="s">
        <v>8215</v>
      </c>
      <c r="G2556" t="s">
        <v>8220</v>
      </c>
      <c r="H2556" t="s">
        <v>8241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8289</v>
      </c>
      <c r="O2556">
        <f t="shared" si="195"/>
        <v>123</v>
      </c>
      <c r="P2556">
        <f t="shared" si="196"/>
        <v>54.99</v>
      </c>
      <c r="Q2556" s="10" t="s">
        <v>8313</v>
      </c>
      <c r="R2556" t="s">
        <v>8342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2554</v>
      </c>
      <c r="C2557" s="3" t="s">
        <v>6663</v>
      </c>
      <c r="D2557" s="6">
        <v>2000</v>
      </c>
      <c r="E2557" s="8">
        <v>2147</v>
      </c>
      <c r="F2557" t="s">
        <v>8215</v>
      </c>
      <c r="G2557" t="s">
        <v>8220</v>
      </c>
      <c r="H2557" t="s">
        <v>8241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8289</v>
      </c>
      <c r="O2557">
        <f t="shared" si="195"/>
        <v>107</v>
      </c>
      <c r="P2557">
        <f t="shared" si="196"/>
        <v>61.34</v>
      </c>
      <c r="Q2557" s="10" t="s">
        <v>8313</v>
      </c>
      <c r="R2557" t="s">
        <v>8342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2555</v>
      </c>
      <c r="C2558" s="3" t="s">
        <v>6664</v>
      </c>
      <c r="D2558" s="6">
        <v>745</v>
      </c>
      <c r="E2558" s="8">
        <v>786</v>
      </c>
      <c r="F2558" t="s">
        <v>8215</v>
      </c>
      <c r="G2558" t="s">
        <v>8220</v>
      </c>
      <c r="H2558" t="s">
        <v>8241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8289</v>
      </c>
      <c r="O2558">
        <f t="shared" si="195"/>
        <v>106</v>
      </c>
      <c r="P2558">
        <f t="shared" si="196"/>
        <v>23.12</v>
      </c>
      <c r="Q2558" s="10" t="s">
        <v>8313</v>
      </c>
      <c r="R2558" t="s">
        <v>8342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2556</v>
      </c>
      <c r="C2559" s="3" t="s">
        <v>6665</v>
      </c>
      <c r="D2559" s="6">
        <v>900</v>
      </c>
      <c r="E2559" s="8">
        <v>1066</v>
      </c>
      <c r="F2559" t="s">
        <v>8215</v>
      </c>
      <c r="G2559" t="s">
        <v>8221</v>
      </c>
      <c r="H2559" t="s">
        <v>8242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8289</v>
      </c>
      <c r="O2559">
        <f t="shared" si="195"/>
        <v>118</v>
      </c>
      <c r="P2559">
        <f t="shared" si="196"/>
        <v>29.61</v>
      </c>
      <c r="Q2559" s="10" t="s">
        <v>8313</v>
      </c>
      <c r="R2559" t="s">
        <v>8342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2557</v>
      </c>
      <c r="C2560" s="3" t="s">
        <v>6666</v>
      </c>
      <c r="D2560" s="6">
        <v>1250</v>
      </c>
      <c r="E2560" s="8">
        <v>1361</v>
      </c>
      <c r="F2560" t="s">
        <v>8215</v>
      </c>
      <c r="G2560" t="s">
        <v>8222</v>
      </c>
      <c r="H2560" t="s">
        <v>8243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8289</v>
      </c>
      <c r="O2560">
        <f t="shared" si="195"/>
        <v>109</v>
      </c>
      <c r="P2560">
        <f t="shared" si="196"/>
        <v>75.61</v>
      </c>
      <c r="Q2560" s="10" t="s">
        <v>8313</v>
      </c>
      <c r="R2560" t="s">
        <v>8342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2558</v>
      </c>
      <c r="C2561" s="3" t="s">
        <v>6667</v>
      </c>
      <c r="D2561" s="6">
        <v>800</v>
      </c>
      <c r="E2561" s="8">
        <v>890</v>
      </c>
      <c r="F2561" t="s">
        <v>8215</v>
      </c>
      <c r="G2561" t="s">
        <v>8220</v>
      </c>
      <c r="H2561" t="s">
        <v>8241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8289</v>
      </c>
      <c r="O2561">
        <f t="shared" si="195"/>
        <v>111</v>
      </c>
      <c r="P2561">
        <f t="shared" si="196"/>
        <v>35.6</v>
      </c>
      <c r="Q2561" s="10" t="s">
        <v>8313</v>
      </c>
      <c r="R2561" t="s">
        <v>8342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2559</v>
      </c>
      <c r="C2562" s="3" t="s">
        <v>6668</v>
      </c>
      <c r="D2562" s="6">
        <v>3000</v>
      </c>
      <c r="E2562" s="8">
        <v>3003</v>
      </c>
      <c r="F2562" t="s">
        <v>8215</v>
      </c>
      <c r="G2562" t="s">
        <v>8221</v>
      </c>
      <c r="H2562" t="s">
        <v>8242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8289</v>
      </c>
      <c r="O2562">
        <f t="shared" ref="O2562:O2625" si="200">ROUND(E2562/D2562*100,0)</f>
        <v>100</v>
      </c>
      <c r="P2562">
        <f t="shared" si="196"/>
        <v>143</v>
      </c>
      <c r="Q2562" s="10" t="s">
        <v>8313</v>
      </c>
      <c r="R2562" t="s">
        <v>8342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2560</v>
      </c>
      <c r="C2563" s="3" t="s">
        <v>6669</v>
      </c>
      <c r="D2563" s="6">
        <v>100000</v>
      </c>
      <c r="E2563" s="8">
        <v>0</v>
      </c>
      <c r="F2563" t="s">
        <v>8216</v>
      </c>
      <c r="G2563" t="s">
        <v>8225</v>
      </c>
      <c r="H2563" t="s">
        <v>8246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8273</v>
      </c>
      <c r="O2563">
        <f t="shared" si="200"/>
        <v>0</v>
      </c>
      <c r="P2563">
        <f t="shared" ref="P2563:P2626" si="201">IFERROR(ROUND(E2563/L2563,2),0)</f>
        <v>0</v>
      </c>
      <c r="Q2563" s="10" t="s">
        <v>8324</v>
      </c>
      <c r="R2563" t="s">
        <v>8325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2561</v>
      </c>
      <c r="C2564" s="3" t="s">
        <v>6670</v>
      </c>
      <c r="D2564" s="6">
        <v>10000</v>
      </c>
      <c r="E2564" s="8">
        <v>75</v>
      </c>
      <c r="F2564" t="s">
        <v>8216</v>
      </c>
      <c r="G2564" t="s">
        <v>8232</v>
      </c>
      <c r="H2564" t="s">
        <v>8244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8273</v>
      </c>
      <c r="O2564">
        <f t="shared" si="200"/>
        <v>1</v>
      </c>
      <c r="P2564">
        <f t="shared" si="201"/>
        <v>25</v>
      </c>
      <c r="Q2564" s="10" t="s">
        <v>8324</v>
      </c>
      <c r="R2564" t="s">
        <v>8325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2562</v>
      </c>
      <c r="C2565" s="3" t="s">
        <v>6671</v>
      </c>
      <c r="D2565" s="6">
        <v>20000</v>
      </c>
      <c r="E2565" s="8">
        <v>0</v>
      </c>
      <c r="F2565" t="s">
        <v>8216</v>
      </c>
      <c r="G2565" t="s">
        <v>8220</v>
      </c>
      <c r="H2565" t="s">
        <v>8241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8273</v>
      </c>
      <c r="O2565">
        <f t="shared" si="200"/>
        <v>0</v>
      </c>
      <c r="P2565">
        <f t="shared" si="201"/>
        <v>0</v>
      </c>
      <c r="Q2565" s="10" t="s">
        <v>8324</v>
      </c>
      <c r="R2565" t="s">
        <v>8325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2563</v>
      </c>
      <c r="C2566" s="3" t="s">
        <v>6672</v>
      </c>
      <c r="D2566" s="6">
        <v>40000</v>
      </c>
      <c r="E2566" s="8">
        <v>0</v>
      </c>
      <c r="F2566" t="s">
        <v>8216</v>
      </c>
      <c r="G2566" t="s">
        <v>8225</v>
      </c>
      <c r="H2566" t="s">
        <v>8246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8273</v>
      </c>
      <c r="O2566">
        <f t="shared" si="200"/>
        <v>0</v>
      </c>
      <c r="P2566">
        <f t="shared" si="201"/>
        <v>0</v>
      </c>
      <c r="Q2566" s="10" t="s">
        <v>8324</v>
      </c>
      <c r="R2566" t="s">
        <v>8325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2564</v>
      </c>
      <c r="C2567" s="3" t="s">
        <v>6673</v>
      </c>
      <c r="D2567" s="6">
        <v>10000</v>
      </c>
      <c r="E2567" s="8">
        <v>100</v>
      </c>
      <c r="F2567" t="s">
        <v>8216</v>
      </c>
      <c r="G2567" t="s">
        <v>8220</v>
      </c>
      <c r="H2567" t="s">
        <v>8241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8273</v>
      </c>
      <c r="O2567">
        <f t="shared" si="200"/>
        <v>1</v>
      </c>
      <c r="P2567">
        <f t="shared" si="201"/>
        <v>100</v>
      </c>
      <c r="Q2567" s="10" t="s">
        <v>8324</v>
      </c>
      <c r="R2567" t="s">
        <v>8325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2565</v>
      </c>
      <c r="C2568" s="3" t="s">
        <v>6674</v>
      </c>
      <c r="D2568" s="6">
        <v>35000</v>
      </c>
      <c r="E2568" s="8">
        <v>0</v>
      </c>
      <c r="F2568" t="s">
        <v>8216</v>
      </c>
      <c r="G2568" t="s">
        <v>8220</v>
      </c>
      <c r="H2568" t="s">
        <v>8241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8273</v>
      </c>
      <c r="O2568">
        <f t="shared" si="200"/>
        <v>0</v>
      </c>
      <c r="P2568">
        <f t="shared" si="201"/>
        <v>0</v>
      </c>
      <c r="Q2568" s="10" t="s">
        <v>8324</v>
      </c>
      <c r="R2568" t="s">
        <v>8325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2566</v>
      </c>
      <c r="C2569" s="3" t="s">
        <v>6675</v>
      </c>
      <c r="D2569" s="6">
        <v>45000</v>
      </c>
      <c r="E2569" s="8">
        <v>120</v>
      </c>
      <c r="F2569" t="s">
        <v>8216</v>
      </c>
      <c r="G2569" t="s">
        <v>8220</v>
      </c>
      <c r="H2569" t="s">
        <v>8241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8273</v>
      </c>
      <c r="O2569">
        <f t="shared" si="200"/>
        <v>0</v>
      </c>
      <c r="P2569">
        <f t="shared" si="201"/>
        <v>60</v>
      </c>
      <c r="Q2569" s="10" t="s">
        <v>8324</v>
      </c>
      <c r="R2569" t="s">
        <v>8325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2567</v>
      </c>
      <c r="C2570" s="3" t="s">
        <v>6676</v>
      </c>
      <c r="D2570" s="6">
        <v>10000</v>
      </c>
      <c r="E2570" s="8">
        <v>50</v>
      </c>
      <c r="F2570" t="s">
        <v>8216</v>
      </c>
      <c r="G2570" t="s">
        <v>8221</v>
      </c>
      <c r="H2570" t="s">
        <v>8242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8273</v>
      </c>
      <c r="O2570">
        <f t="shared" si="200"/>
        <v>1</v>
      </c>
      <c r="P2570">
        <f t="shared" si="201"/>
        <v>50</v>
      </c>
      <c r="Q2570" s="10" t="s">
        <v>8324</v>
      </c>
      <c r="R2570" t="s">
        <v>8325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2568</v>
      </c>
      <c r="C2571" s="3" t="s">
        <v>6677</v>
      </c>
      <c r="D2571" s="6">
        <v>6500</v>
      </c>
      <c r="E2571" s="8">
        <v>145</v>
      </c>
      <c r="F2571" t="s">
        <v>8216</v>
      </c>
      <c r="G2571" t="s">
        <v>8220</v>
      </c>
      <c r="H2571" t="s">
        <v>8241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8273</v>
      </c>
      <c r="O2571">
        <f t="shared" si="200"/>
        <v>2</v>
      </c>
      <c r="P2571">
        <f t="shared" si="201"/>
        <v>72.5</v>
      </c>
      <c r="Q2571" s="10" t="s">
        <v>8324</v>
      </c>
      <c r="R2571" t="s">
        <v>8325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2569</v>
      </c>
      <c r="C2572" s="3" t="s">
        <v>6678</v>
      </c>
      <c r="D2572" s="6">
        <v>7000</v>
      </c>
      <c r="E2572" s="8">
        <v>59</v>
      </c>
      <c r="F2572" t="s">
        <v>8216</v>
      </c>
      <c r="G2572" t="s">
        <v>8220</v>
      </c>
      <c r="H2572" t="s">
        <v>8241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8273</v>
      </c>
      <c r="O2572">
        <f t="shared" si="200"/>
        <v>1</v>
      </c>
      <c r="P2572">
        <f t="shared" si="201"/>
        <v>29.5</v>
      </c>
      <c r="Q2572" s="10" t="s">
        <v>8324</v>
      </c>
      <c r="R2572" t="s">
        <v>8325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2570</v>
      </c>
      <c r="C2573" s="3" t="s">
        <v>6679</v>
      </c>
      <c r="D2573" s="6">
        <v>100000</v>
      </c>
      <c r="E2573" s="8">
        <v>250</v>
      </c>
      <c r="F2573" t="s">
        <v>8216</v>
      </c>
      <c r="G2573" t="s">
        <v>8222</v>
      </c>
      <c r="H2573" t="s">
        <v>8243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8273</v>
      </c>
      <c r="O2573">
        <f t="shared" si="200"/>
        <v>0</v>
      </c>
      <c r="P2573">
        <f t="shared" si="201"/>
        <v>62.5</v>
      </c>
      <c r="Q2573" s="10" t="s">
        <v>8324</v>
      </c>
      <c r="R2573" t="s">
        <v>8325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2571</v>
      </c>
      <c r="C2574" s="3" t="s">
        <v>6680</v>
      </c>
      <c r="D2574" s="6">
        <v>30000</v>
      </c>
      <c r="E2574" s="8">
        <v>0</v>
      </c>
      <c r="F2574" t="s">
        <v>8216</v>
      </c>
      <c r="G2574" t="s">
        <v>8220</v>
      </c>
      <c r="H2574" t="s">
        <v>8241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8273</v>
      </c>
      <c r="O2574">
        <f t="shared" si="200"/>
        <v>0</v>
      </c>
      <c r="P2574">
        <f t="shared" si="201"/>
        <v>0</v>
      </c>
      <c r="Q2574" s="10" t="s">
        <v>8324</v>
      </c>
      <c r="R2574" t="s">
        <v>8325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2572</v>
      </c>
      <c r="C2575" s="3" t="s">
        <v>6681</v>
      </c>
      <c r="D2575" s="6">
        <v>8000</v>
      </c>
      <c r="E2575" s="8">
        <v>0</v>
      </c>
      <c r="F2575" t="s">
        <v>8216</v>
      </c>
      <c r="G2575" t="s">
        <v>8220</v>
      </c>
      <c r="H2575" t="s">
        <v>8241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8273</v>
      </c>
      <c r="O2575">
        <f t="shared" si="200"/>
        <v>0</v>
      </c>
      <c r="P2575">
        <f t="shared" si="201"/>
        <v>0</v>
      </c>
      <c r="Q2575" s="10" t="s">
        <v>8324</v>
      </c>
      <c r="R2575" t="s">
        <v>8325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2573</v>
      </c>
      <c r="C2576" s="3" t="s">
        <v>6682</v>
      </c>
      <c r="D2576" s="6">
        <v>10000</v>
      </c>
      <c r="E2576" s="8">
        <v>0</v>
      </c>
      <c r="F2576" t="s">
        <v>8216</v>
      </c>
      <c r="G2576" t="s">
        <v>8220</v>
      </c>
      <c r="H2576" t="s">
        <v>8241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8273</v>
      </c>
      <c r="O2576">
        <f t="shared" si="200"/>
        <v>0</v>
      </c>
      <c r="P2576">
        <f t="shared" si="201"/>
        <v>0</v>
      </c>
      <c r="Q2576" s="10" t="s">
        <v>8324</v>
      </c>
      <c r="R2576" t="s">
        <v>8325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2574</v>
      </c>
      <c r="C2577" s="3" t="s">
        <v>6683</v>
      </c>
      <c r="D2577" s="6">
        <v>85000</v>
      </c>
      <c r="E2577" s="8">
        <v>0</v>
      </c>
      <c r="F2577" t="s">
        <v>8216</v>
      </c>
      <c r="G2577" t="s">
        <v>8220</v>
      </c>
      <c r="H2577" t="s">
        <v>8241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8273</v>
      </c>
      <c r="O2577">
        <f t="shared" si="200"/>
        <v>0</v>
      </c>
      <c r="P2577">
        <f t="shared" si="201"/>
        <v>0</v>
      </c>
      <c r="Q2577" s="10" t="s">
        <v>8324</v>
      </c>
      <c r="R2577" t="s">
        <v>8325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2575</v>
      </c>
      <c r="C2578" s="3" t="s">
        <v>6684</v>
      </c>
      <c r="D2578" s="6">
        <v>10000</v>
      </c>
      <c r="E2578" s="8">
        <v>0</v>
      </c>
      <c r="F2578" t="s">
        <v>8216</v>
      </c>
      <c r="G2578" t="s">
        <v>8220</v>
      </c>
      <c r="H2578" t="s">
        <v>8241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8273</v>
      </c>
      <c r="O2578">
        <f t="shared" si="200"/>
        <v>0</v>
      </c>
      <c r="P2578">
        <f t="shared" si="201"/>
        <v>0</v>
      </c>
      <c r="Q2578" s="10" t="s">
        <v>8324</v>
      </c>
      <c r="R2578" t="s">
        <v>8325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2576</v>
      </c>
      <c r="C2579" s="3" t="s">
        <v>6685</v>
      </c>
      <c r="D2579" s="6">
        <v>15000</v>
      </c>
      <c r="E2579" s="8">
        <v>0</v>
      </c>
      <c r="F2579" t="s">
        <v>8216</v>
      </c>
      <c r="G2579" t="s">
        <v>8220</v>
      </c>
      <c r="H2579" t="s">
        <v>8241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8273</v>
      </c>
      <c r="O2579">
        <f t="shared" si="200"/>
        <v>0</v>
      </c>
      <c r="P2579">
        <f t="shared" si="201"/>
        <v>0</v>
      </c>
      <c r="Q2579" s="10" t="s">
        <v>8324</v>
      </c>
      <c r="R2579" t="s">
        <v>8325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2577</v>
      </c>
      <c r="C2580" s="3" t="s">
        <v>6686</v>
      </c>
      <c r="D2580" s="6">
        <v>6000</v>
      </c>
      <c r="E2580" s="8">
        <v>0</v>
      </c>
      <c r="F2580" t="s">
        <v>8216</v>
      </c>
      <c r="G2580" t="s">
        <v>8220</v>
      </c>
      <c r="H2580" t="s">
        <v>8241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8273</v>
      </c>
      <c r="O2580">
        <f t="shared" si="200"/>
        <v>0</v>
      </c>
      <c r="P2580">
        <f t="shared" si="201"/>
        <v>0</v>
      </c>
      <c r="Q2580" s="10" t="s">
        <v>8324</v>
      </c>
      <c r="R2580" t="s">
        <v>8325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2578</v>
      </c>
      <c r="C2581" s="3" t="s">
        <v>6687</v>
      </c>
      <c r="D2581" s="6">
        <v>200000</v>
      </c>
      <c r="E2581" s="8">
        <v>277</v>
      </c>
      <c r="F2581" t="s">
        <v>8216</v>
      </c>
      <c r="G2581" t="s">
        <v>8220</v>
      </c>
      <c r="H2581" t="s">
        <v>8241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8273</v>
      </c>
      <c r="O2581">
        <f t="shared" si="200"/>
        <v>0</v>
      </c>
      <c r="P2581">
        <f t="shared" si="201"/>
        <v>23.08</v>
      </c>
      <c r="Q2581" s="10" t="s">
        <v>8324</v>
      </c>
      <c r="R2581" t="s">
        <v>8325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2579</v>
      </c>
      <c r="C2582" s="3" t="s">
        <v>6688</v>
      </c>
      <c r="D2582" s="6">
        <v>8500</v>
      </c>
      <c r="E2582" s="8">
        <v>51</v>
      </c>
      <c r="F2582" t="s">
        <v>8216</v>
      </c>
      <c r="G2582" t="s">
        <v>8220</v>
      </c>
      <c r="H2582" t="s">
        <v>8241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8273</v>
      </c>
      <c r="O2582">
        <f t="shared" si="200"/>
        <v>1</v>
      </c>
      <c r="P2582">
        <f t="shared" si="201"/>
        <v>25.5</v>
      </c>
      <c r="Q2582" s="10" t="s">
        <v>8324</v>
      </c>
      <c r="R2582" t="s">
        <v>8325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2580</v>
      </c>
      <c r="C2583" s="3" t="s">
        <v>6689</v>
      </c>
      <c r="D2583" s="6">
        <v>5000</v>
      </c>
      <c r="E2583" s="8">
        <v>530</v>
      </c>
      <c r="F2583" t="s">
        <v>8217</v>
      </c>
      <c r="G2583" t="s">
        <v>8220</v>
      </c>
      <c r="H2583" t="s">
        <v>8241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8273</v>
      </c>
      <c r="O2583">
        <f t="shared" si="200"/>
        <v>11</v>
      </c>
      <c r="P2583">
        <f t="shared" si="201"/>
        <v>48.18</v>
      </c>
      <c r="Q2583" s="10" t="s">
        <v>8324</v>
      </c>
      <c r="R2583" t="s">
        <v>8325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2581</v>
      </c>
      <c r="C2584" s="3" t="s">
        <v>6690</v>
      </c>
      <c r="D2584" s="6">
        <v>90000</v>
      </c>
      <c r="E2584" s="8">
        <v>1</v>
      </c>
      <c r="F2584" t="s">
        <v>8217</v>
      </c>
      <c r="G2584" t="s">
        <v>8220</v>
      </c>
      <c r="H2584" t="s">
        <v>8241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8273</v>
      </c>
      <c r="O2584">
        <f t="shared" si="200"/>
        <v>0</v>
      </c>
      <c r="P2584">
        <f t="shared" si="201"/>
        <v>1</v>
      </c>
      <c r="Q2584" s="10" t="s">
        <v>8324</v>
      </c>
      <c r="R2584" t="s">
        <v>8325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2582</v>
      </c>
      <c r="C2585" s="3" t="s">
        <v>6691</v>
      </c>
      <c r="D2585" s="6">
        <v>1000</v>
      </c>
      <c r="E2585" s="8">
        <v>5</v>
      </c>
      <c r="F2585" t="s">
        <v>8217</v>
      </c>
      <c r="G2585" t="s">
        <v>8220</v>
      </c>
      <c r="H2585" t="s">
        <v>8241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8273</v>
      </c>
      <c r="O2585">
        <f t="shared" si="200"/>
        <v>1</v>
      </c>
      <c r="P2585">
        <f t="shared" si="201"/>
        <v>1</v>
      </c>
      <c r="Q2585" s="10" t="s">
        <v>8324</v>
      </c>
      <c r="R2585" t="s">
        <v>8325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2583</v>
      </c>
      <c r="C2586" s="3" t="s">
        <v>6692</v>
      </c>
      <c r="D2586" s="6">
        <v>10000</v>
      </c>
      <c r="E2586" s="8">
        <v>0</v>
      </c>
      <c r="F2586" t="s">
        <v>8217</v>
      </c>
      <c r="G2586" t="s">
        <v>8220</v>
      </c>
      <c r="H2586" t="s">
        <v>8241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8273</v>
      </c>
      <c r="O2586">
        <f t="shared" si="200"/>
        <v>0</v>
      </c>
      <c r="P2586">
        <f t="shared" si="201"/>
        <v>0</v>
      </c>
      <c r="Q2586" s="10" t="s">
        <v>8324</v>
      </c>
      <c r="R2586" t="s">
        <v>8325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2584</v>
      </c>
      <c r="C2587" s="3" t="s">
        <v>6693</v>
      </c>
      <c r="D2587" s="6">
        <v>30000</v>
      </c>
      <c r="E2587" s="8">
        <v>50</v>
      </c>
      <c r="F2587" t="s">
        <v>8217</v>
      </c>
      <c r="G2587" t="s">
        <v>8220</v>
      </c>
      <c r="H2587" t="s">
        <v>8241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8273</v>
      </c>
      <c r="O2587">
        <f t="shared" si="200"/>
        <v>0</v>
      </c>
      <c r="P2587">
        <f t="shared" si="201"/>
        <v>50</v>
      </c>
      <c r="Q2587" s="10" t="s">
        <v>8324</v>
      </c>
      <c r="R2587" t="s">
        <v>8325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2585</v>
      </c>
      <c r="C2588" s="3" t="s">
        <v>6694</v>
      </c>
      <c r="D2588" s="6">
        <v>3000</v>
      </c>
      <c r="E2588" s="8">
        <v>5</v>
      </c>
      <c r="F2588" t="s">
        <v>8217</v>
      </c>
      <c r="G2588" t="s">
        <v>8221</v>
      </c>
      <c r="H2588" t="s">
        <v>8242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8273</v>
      </c>
      <c r="O2588">
        <f t="shared" si="200"/>
        <v>0</v>
      </c>
      <c r="P2588">
        <f t="shared" si="201"/>
        <v>5</v>
      </c>
      <c r="Q2588" s="10" t="s">
        <v>8324</v>
      </c>
      <c r="R2588" t="s">
        <v>8325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2586</v>
      </c>
      <c r="C2589" s="3" t="s">
        <v>6695</v>
      </c>
      <c r="D2589" s="6">
        <v>50000</v>
      </c>
      <c r="E2589" s="8">
        <v>1217</v>
      </c>
      <c r="F2589" t="s">
        <v>8217</v>
      </c>
      <c r="G2589" t="s">
        <v>8220</v>
      </c>
      <c r="H2589" t="s">
        <v>8241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8273</v>
      </c>
      <c r="O2589">
        <f t="shared" si="200"/>
        <v>2</v>
      </c>
      <c r="P2589">
        <f t="shared" si="201"/>
        <v>202.83</v>
      </c>
      <c r="Q2589" s="10" t="s">
        <v>8324</v>
      </c>
      <c r="R2589" t="s">
        <v>8325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2587</v>
      </c>
      <c r="C2590" s="3" t="s">
        <v>6696</v>
      </c>
      <c r="D2590" s="6">
        <v>6000</v>
      </c>
      <c r="E2590" s="8">
        <v>233</v>
      </c>
      <c r="F2590" t="s">
        <v>8217</v>
      </c>
      <c r="G2590" t="s">
        <v>8220</v>
      </c>
      <c r="H2590" t="s">
        <v>8241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8273</v>
      </c>
      <c r="O2590">
        <f t="shared" si="200"/>
        <v>4</v>
      </c>
      <c r="P2590">
        <f t="shared" si="201"/>
        <v>29.13</v>
      </c>
      <c r="Q2590" s="10" t="s">
        <v>8324</v>
      </c>
      <c r="R2590" t="s">
        <v>8325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2588</v>
      </c>
      <c r="C2591" s="3" t="s">
        <v>6697</v>
      </c>
      <c r="D2591" s="6">
        <v>50000</v>
      </c>
      <c r="E2591" s="8">
        <v>5</v>
      </c>
      <c r="F2591" t="s">
        <v>8217</v>
      </c>
      <c r="G2591" t="s">
        <v>8228</v>
      </c>
      <c r="H2591" t="s">
        <v>8248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8273</v>
      </c>
      <c r="O2591">
        <f t="shared" si="200"/>
        <v>0</v>
      </c>
      <c r="P2591">
        <f t="shared" si="201"/>
        <v>5</v>
      </c>
      <c r="Q2591" s="10" t="s">
        <v>8324</v>
      </c>
      <c r="R2591" t="s">
        <v>8325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2589</v>
      </c>
      <c r="C2592" s="3" t="s">
        <v>6698</v>
      </c>
      <c r="D2592" s="6">
        <v>3000</v>
      </c>
      <c r="E2592" s="8">
        <v>0</v>
      </c>
      <c r="F2592" t="s">
        <v>8217</v>
      </c>
      <c r="G2592" t="s">
        <v>8222</v>
      </c>
      <c r="H2592" t="s">
        <v>8243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8273</v>
      </c>
      <c r="O2592">
        <f t="shared" si="200"/>
        <v>0</v>
      </c>
      <c r="P2592">
        <f t="shared" si="201"/>
        <v>0</v>
      </c>
      <c r="Q2592" s="10" t="s">
        <v>8324</v>
      </c>
      <c r="R2592" t="s">
        <v>8325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2590</v>
      </c>
      <c r="C2593" s="3" t="s">
        <v>6699</v>
      </c>
      <c r="D2593" s="6">
        <v>1500</v>
      </c>
      <c r="E2593" s="8">
        <v>26</v>
      </c>
      <c r="F2593" t="s">
        <v>8217</v>
      </c>
      <c r="G2593" t="s">
        <v>8220</v>
      </c>
      <c r="H2593" t="s">
        <v>8241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8273</v>
      </c>
      <c r="O2593">
        <f t="shared" si="200"/>
        <v>2</v>
      </c>
      <c r="P2593">
        <f t="shared" si="201"/>
        <v>13</v>
      </c>
      <c r="Q2593" s="10" t="s">
        <v>8324</v>
      </c>
      <c r="R2593" t="s">
        <v>8325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2591</v>
      </c>
      <c r="C2594" s="3" t="s">
        <v>6700</v>
      </c>
      <c r="D2594" s="6">
        <v>30000</v>
      </c>
      <c r="E2594" s="8">
        <v>50</v>
      </c>
      <c r="F2594" t="s">
        <v>8217</v>
      </c>
      <c r="G2594" t="s">
        <v>8220</v>
      </c>
      <c r="H2594" t="s">
        <v>8241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8273</v>
      </c>
      <c r="O2594">
        <f t="shared" si="200"/>
        <v>0</v>
      </c>
      <c r="P2594">
        <f t="shared" si="201"/>
        <v>50</v>
      </c>
      <c r="Q2594" s="10" t="s">
        <v>8324</v>
      </c>
      <c r="R2594" t="s">
        <v>8325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2592</v>
      </c>
      <c r="C2595" s="3" t="s">
        <v>6701</v>
      </c>
      <c r="D2595" s="6">
        <v>10000</v>
      </c>
      <c r="E2595" s="8">
        <v>0</v>
      </c>
      <c r="F2595" t="s">
        <v>8217</v>
      </c>
      <c r="G2595" t="s">
        <v>8220</v>
      </c>
      <c r="H2595" t="s">
        <v>8241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8273</v>
      </c>
      <c r="O2595">
        <f t="shared" si="200"/>
        <v>0</v>
      </c>
      <c r="P2595">
        <f t="shared" si="201"/>
        <v>0</v>
      </c>
      <c r="Q2595" s="10" t="s">
        <v>8324</v>
      </c>
      <c r="R2595" t="s">
        <v>8325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2593</v>
      </c>
      <c r="C2596" s="3" t="s">
        <v>6702</v>
      </c>
      <c r="D2596" s="6">
        <v>80000</v>
      </c>
      <c r="E2596" s="8">
        <v>1</v>
      </c>
      <c r="F2596" t="s">
        <v>8217</v>
      </c>
      <c r="G2596" t="s">
        <v>8220</v>
      </c>
      <c r="H2596" t="s">
        <v>8241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8273</v>
      </c>
      <c r="O2596">
        <f t="shared" si="200"/>
        <v>0</v>
      </c>
      <c r="P2596">
        <f t="shared" si="201"/>
        <v>1</v>
      </c>
      <c r="Q2596" s="10" t="s">
        <v>8324</v>
      </c>
      <c r="R2596" t="s">
        <v>8325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2594</v>
      </c>
      <c r="C2597" s="3" t="s">
        <v>6703</v>
      </c>
      <c r="D2597" s="6">
        <v>15000</v>
      </c>
      <c r="E2597" s="8">
        <v>1825</v>
      </c>
      <c r="F2597" t="s">
        <v>8217</v>
      </c>
      <c r="G2597" t="s">
        <v>8220</v>
      </c>
      <c r="H2597" t="s">
        <v>8241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8273</v>
      </c>
      <c r="O2597">
        <f t="shared" si="200"/>
        <v>12</v>
      </c>
      <c r="P2597">
        <f t="shared" si="201"/>
        <v>96.05</v>
      </c>
      <c r="Q2597" s="10" t="s">
        <v>8324</v>
      </c>
      <c r="R2597" t="s">
        <v>8325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2595</v>
      </c>
      <c r="C2598" s="3" t="s">
        <v>6704</v>
      </c>
      <c r="D2598" s="6">
        <v>35000</v>
      </c>
      <c r="E2598" s="8">
        <v>8256</v>
      </c>
      <c r="F2598" t="s">
        <v>8217</v>
      </c>
      <c r="G2598" t="s">
        <v>8225</v>
      </c>
      <c r="H2598" t="s">
        <v>8246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8273</v>
      </c>
      <c r="O2598">
        <f t="shared" si="200"/>
        <v>24</v>
      </c>
      <c r="P2598">
        <f t="shared" si="201"/>
        <v>305.77999999999997</v>
      </c>
      <c r="Q2598" s="10" t="s">
        <v>8324</v>
      </c>
      <c r="R2598" t="s">
        <v>8325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2596</v>
      </c>
      <c r="C2599" s="3" t="s">
        <v>6705</v>
      </c>
      <c r="D2599" s="6">
        <v>1500</v>
      </c>
      <c r="E2599" s="8">
        <v>85</v>
      </c>
      <c r="F2599" t="s">
        <v>8217</v>
      </c>
      <c r="G2599" t="s">
        <v>8221</v>
      </c>
      <c r="H2599" t="s">
        <v>8242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8273</v>
      </c>
      <c r="O2599">
        <f t="shared" si="200"/>
        <v>6</v>
      </c>
      <c r="P2599">
        <f t="shared" si="201"/>
        <v>12.14</v>
      </c>
      <c r="Q2599" s="10" t="s">
        <v>8324</v>
      </c>
      <c r="R2599" t="s">
        <v>8325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2597</v>
      </c>
      <c r="C2600" s="3" t="s">
        <v>6706</v>
      </c>
      <c r="D2600" s="6">
        <v>3000</v>
      </c>
      <c r="E2600" s="8">
        <v>1170</v>
      </c>
      <c r="F2600" t="s">
        <v>8217</v>
      </c>
      <c r="G2600" t="s">
        <v>8220</v>
      </c>
      <c r="H2600" t="s">
        <v>8241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8273</v>
      </c>
      <c r="O2600">
        <f t="shared" si="200"/>
        <v>39</v>
      </c>
      <c r="P2600">
        <f t="shared" si="201"/>
        <v>83.57</v>
      </c>
      <c r="Q2600" s="10" t="s">
        <v>8324</v>
      </c>
      <c r="R2600" t="s">
        <v>8325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2598</v>
      </c>
      <c r="C2601" s="3" t="s">
        <v>6707</v>
      </c>
      <c r="D2601" s="6">
        <v>9041</v>
      </c>
      <c r="E2601" s="8">
        <v>90</v>
      </c>
      <c r="F2601" t="s">
        <v>8217</v>
      </c>
      <c r="G2601" t="s">
        <v>8220</v>
      </c>
      <c r="H2601" t="s">
        <v>8241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8273</v>
      </c>
      <c r="O2601">
        <f t="shared" si="200"/>
        <v>1</v>
      </c>
      <c r="P2601">
        <f t="shared" si="201"/>
        <v>18</v>
      </c>
      <c r="Q2601" s="10" t="s">
        <v>8324</v>
      </c>
      <c r="R2601" t="s">
        <v>8325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2599</v>
      </c>
      <c r="C2602" s="3" t="s">
        <v>6708</v>
      </c>
      <c r="D2602" s="6">
        <v>50000</v>
      </c>
      <c r="E2602" s="8">
        <v>3466</v>
      </c>
      <c r="F2602" t="s">
        <v>8217</v>
      </c>
      <c r="G2602" t="s">
        <v>8220</v>
      </c>
      <c r="H2602" t="s">
        <v>8241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8273</v>
      </c>
      <c r="O2602">
        <f t="shared" si="200"/>
        <v>7</v>
      </c>
      <c r="P2602">
        <f t="shared" si="201"/>
        <v>115.53</v>
      </c>
      <c r="Q2602" s="10" t="s">
        <v>8324</v>
      </c>
      <c r="R2602" t="s">
        <v>8325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2600</v>
      </c>
      <c r="C2603" s="3" t="s">
        <v>6709</v>
      </c>
      <c r="D2603" s="6">
        <v>500</v>
      </c>
      <c r="E2603" s="8">
        <v>3307</v>
      </c>
      <c r="F2603" t="s">
        <v>8215</v>
      </c>
      <c r="G2603" t="s">
        <v>8220</v>
      </c>
      <c r="H2603" t="s">
        <v>8241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8290</v>
      </c>
      <c r="O2603">
        <f t="shared" si="200"/>
        <v>661</v>
      </c>
      <c r="P2603">
        <f t="shared" si="201"/>
        <v>21.9</v>
      </c>
      <c r="Q2603" s="10" t="s">
        <v>8307</v>
      </c>
      <c r="R2603" t="s">
        <v>8343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2601</v>
      </c>
      <c r="C2604" s="3" t="s">
        <v>6710</v>
      </c>
      <c r="D2604" s="6">
        <v>12000</v>
      </c>
      <c r="E2604" s="8">
        <v>39131</v>
      </c>
      <c r="F2604" t="s">
        <v>8215</v>
      </c>
      <c r="G2604" t="s">
        <v>8220</v>
      </c>
      <c r="H2604" t="s">
        <v>8241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8290</v>
      </c>
      <c r="O2604">
        <f t="shared" si="200"/>
        <v>326</v>
      </c>
      <c r="P2604">
        <f t="shared" si="201"/>
        <v>80.02</v>
      </c>
      <c r="Q2604" s="10" t="s">
        <v>8307</v>
      </c>
      <c r="R2604" t="s">
        <v>8343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2602</v>
      </c>
      <c r="C2605" s="3" t="s">
        <v>6711</v>
      </c>
      <c r="D2605" s="6">
        <v>1750</v>
      </c>
      <c r="E2605" s="8">
        <v>1776</v>
      </c>
      <c r="F2605" t="s">
        <v>8215</v>
      </c>
      <c r="G2605" t="s">
        <v>8220</v>
      </c>
      <c r="H2605" t="s">
        <v>8241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8290</v>
      </c>
      <c r="O2605">
        <f t="shared" si="200"/>
        <v>101</v>
      </c>
      <c r="P2605">
        <f t="shared" si="201"/>
        <v>35.520000000000003</v>
      </c>
      <c r="Q2605" s="10" t="s">
        <v>8307</v>
      </c>
      <c r="R2605" t="s">
        <v>8343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2603</v>
      </c>
      <c r="C2606" s="3" t="s">
        <v>6712</v>
      </c>
      <c r="D2606" s="6">
        <v>20000</v>
      </c>
      <c r="E2606" s="8">
        <v>20843.599999999999</v>
      </c>
      <c r="F2606" t="s">
        <v>8215</v>
      </c>
      <c r="G2606" t="s">
        <v>8220</v>
      </c>
      <c r="H2606" t="s">
        <v>8241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8290</v>
      </c>
      <c r="O2606">
        <f t="shared" si="200"/>
        <v>104</v>
      </c>
      <c r="P2606">
        <f t="shared" si="201"/>
        <v>64.930000000000007</v>
      </c>
      <c r="Q2606" s="10" t="s">
        <v>8307</v>
      </c>
      <c r="R2606" t="s">
        <v>8343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2604</v>
      </c>
      <c r="C2607" s="3" t="s">
        <v>6713</v>
      </c>
      <c r="D2607" s="6">
        <v>100000</v>
      </c>
      <c r="E2607" s="8">
        <v>107421.57</v>
      </c>
      <c r="F2607" t="s">
        <v>8215</v>
      </c>
      <c r="G2607" t="s">
        <v>8220</v>
      </c>
      <c r="H2607" t="s">
        <v>8241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8290</v>
      </c>
      <c r="O2607">
        <f t="shared" si="200"/>
        <v>107</v>
      </c>
      <c r="P2607">
        <f t="shared" si="201"/>
        <v>60.97</v>
      </c>
      <c r="Q2607" s="10" t="s">
        <v>8307</v>
      </c>
      <c r="R2607" t="s">
        <v>8343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2605</v>
      </c>
      <c r="C2608" s="3" t="s">
        <v>6714</v>
      </c>
      <c r="D2608" s="6">
        <v>11000</v>
      </c>
      <c r="E2608" s="8">
        <v>12106</v>
      </c>
      <c r="F2608" t="s">
        <v>8215</v>
      </c>
      <c r="G2608" t="s">
        <v>8220</v>
      </c>
      <c r="H2608" t="s">
        <v>8241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8290</v>
      </c>
      <c r="O2608">
        <f t="shared" si="200"/>
        <v>110</v>
      </c>
      <c r="P2608">
        <f t="shared" si="201"/>
        <v>31.44</v>
      </c>
      <c r="Q2608" s="10" t="s">
        <v>8307</v>
      </c>
      <c r="R2608" t="s">
        <v>8343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2606</v>
      </c>
      <c r="C2609" s="3" t="s">
        <v>6715</v>
      </c>
      <c r="D2609" s="6">
        <v>8000</v>
      </c>
      <c r="E2609" s="8">
        <v>32616</v>
      </c>
      <c r="F2609" t="s">
        <v>8215</v>
      </c>
      <c r="G2609" t="s">
        <v>8220</v>
      </c>
      <c r="H2609" t="s">
        <v>8241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8290</v>
      </c>
      <c r="O2609">
        <f t="shared" si="200"/>
        <v>408</v>
      </c>
      <c r="P2609">
        <f t="shared" si="201"/>
        <v>81.95</v>
      </c>
      <c r="Q2609" s="10" t="s">
        <v>8307</v>
      </c>
      <c r="R2609" t="s">
        <v>8343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2607</v>
      </c>
      <c r="C2610" s="3" t="s">
        <v>6716</v>
      </c>
      <c r="D2610" s="6">
        <v>8000</v>
      </c>
      <c r="E2610" s="8">
        <v>17914</v>
      </c>
      <c r="F2610" t="s">
        <v>8215</v>
      </c>
      <c r="G2610" t="s">
        <v>8220</v>
      </c>
      <c r="H2610" t="s">
        <v>8241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8290</v>
      </c>
      <c r="O2610">
        <f t="shared" si="200"/>
        <v>224</v>
      </c>
      <c r="P2610">
        <f t="shared" si="201"/>
        <v>58.93</v>
      </c>
      <c r="Q2610" s="10" t="s">
        <v>8307</v>
      </c>
      <c r="R2610" t="s">
        <v>8343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2608</v>
      </c>
      <c r="C2611" s="3" t="s">
        <v>6717</v>
      </c>
      <c r="D2611" s="6">
        <v>35000</v>
      </c>
      <c r="E2611" s="8">
        <v>106330.39</v>
      </c>
      <c r="F2611" t="s">
        <v>8215</v>
      </c>
      <c r="G2611" t="s">
        <v>8220</v>
      </c>
      <c r="H2611" t="s">
        <v>8241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8290</v>
      </c>
      <c r="O2611">
        <f t="shared" si="200"/>
        <v>304</v>
      </c>
      <c r="P2611">
        <f t="shared" si="201"/>
        <v>157.29</v>
      </c>
      <c r="Q2611" s="10" t="s">
        <v>8307</v>
      </c>
      <c r="R2611" t="s">
        <v>8343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2609</v>
      </c>
      <c r="C2612" s="3" t="s">
        <v>6718</v>
      </c>
      <c r="D2612" s="6">
        <v>22765</v>
      </c>
      <c r="E2612" s="8">
        <v>32172.66</v>
      </c>
      <c r="F2612" t="s">
        <v>8215</v>
      </c>
      <c r="G2612" t="s">
        <v>8220</v>
      </c>
      <c r="H2612" t="s">
        <v>8241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8290</v>
      </c>
      <c r="O2612">
        <f t="shared" si="200"/>
        <v>141</v>
      </c>
      <c r="P2612">
        <f t="shared" si="201"/>
        <v>55.76</v>
      </c>
      <c r="Q2612" s="10" t="s">
        <v>8307</v>
      </c>
      <c r="R2612" t="s">
        <v>8343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2610</v>
      </c>
      <c r="C2613" s="3" t="s">
        <v>6719</v>
      </c>
      <c r="D2613" s="6">
        <v>11000</v>
      </c>
      <c r="E2613" s="8">
        <v>306970</v>
      </c>
      <c r="F2613" t="s">
        <v>8215</v>
      </c>
      <c r="G2613" t="s">
        <v>8232</v>
      </c>
      <c r="H2613" t="s">
        <v>8244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8290</v>
      </c>
      <c r="O2613">
        <f t="shared" si="200"/>
        <v>2791</v>
      </c>
      <c r="P2613">
        <f t="shared" si="201"/>
        <v>83.8</v>
      </c>
      <c r="Q2613" s="10" t="s">
        <v>8307</v>
      </c>
      <c r="R2613" t="s">
        <v>8343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2611</v>
      </c>
      <c r="C2614" s="3" t="s">
        <v>6720</v>
      </c>
      <c r="D2614" s="6">
        <v>10000</v>
      </c>
      <c r="E2614" s="8">
        <v>17176.13</v>
      </c>
      <c r="F2614" t="s">
        <v>8215</v>
      </c>
      <c r="G2614" t="s">
        <v>8220</v>
      </c>
      <c r="H2614" t="s">
        <v>8241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8290</v>
      </c>
      <c r="O2614">
        <f t="shared" si="200"/>
        <v>172</v>
      </c>
      <c r="P2614">
        <f t="shared" si="201"/>
        <v>58.42</v>
      </c>
      <c r="Q2614" s="10" t="s">
        <v>8307</v>
      </c>
      <c r="R2614" t="s">
        <v>8343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2612</v>
      </c>
      <c r="C2615" s="3" t="s">
        <v>6721</v>
      </c>
      <c r="D2615" s="6">
        <v>7500</v>
      </c>
      <c r="E2615" s="8">
        <v>7576</v>
      </c>
      <c r="F2615" t="s">
        <v>8215</v>
      </c>
      <c r="G2615" t="s">
        <v>8220</v>
      </c>
      <c r="H2615" t="s">
        <v>8241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8290</v>
      </c>
      <c r="O2615">
        <f t="shared" si="200"/>
        <v>101</v>
      </c>
      <c r="P2615">
        <f t="shared" si="201"/>
        <v>270.57</v>
      </c>
      <c r="Q2615" s="10" t="s">
        <v>8307</v>
      </c>
      <c r="R2615" t="s">
        <v>8343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2613</v>
      </c>
      <c r="C2616" s="3" t="s">
        <v>6722</v>
      </c>
      <c r="D2616" s="6">
        <v>10500</v>
      </c>
      <c r="E2616" s="8">
        <v>10710</v>
      </c>
      <c r="F2616" t="s">
        <v>8215</v>
      </c>
      <c r="G2616" t="s">
        <v>8220</v>
      </c>
      <c r="H2616" t="s">
        <v>8241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8290</v>
      </c>
      <c r="O2616">
        <f t="shared" si="200"/>
        <v>102</v>
      </c>
      <c r="P2616">
        <f t="shared" si="201"/>
        <v>107.1</v>
      </c>
      <c r="Q2616" s="10" t="s">
        <v>8307</v>
      </c>
      <c r="R2616" t="s">
        <v>8343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2614</v>
      </c>
      <c r="C2617" s="3" t="s">
        <v>6723</v>
      </c>
      <c r="D2617" s="6">
        <v>2001</v>
      </c>
      <c r="E2617" s="8">
        <v>3397</v>
      </c>
      <c r="F2617" t="s">
        <v>8215</v>
      </c>
      <c r="G2617" t="s">
        <v>8221</v>
      </c>
      <c r="H2617" t="s">
        <v>8242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8290</v>
      </c>
      <c r="O2617">
        <f t="shared" si="200"/>
        <v>170</v>
      </c>
      <c r="P2617">
        <f t="shared" si="201"/>
        <v>47.18</v>
      </c>
      <c r="Q2617" s="10" t="s">
        <v>8307</v>
      </c>
      <c r="R2617" t="s">
        <v>8343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2615</v>
      </c>
      <c r="C2618" s="3" t="s">
        <v>6724</v>
      </c>
      <c r="D2618" s="6">
        <v>25000</v>
      </c>
      <c r="E2618" s="8">
        <v>28633.5</v>
      </c>
      <c r="F2618" t="s">
        <v>8215</v>
      </c>
      <c r="G2618" t="s">
        <v>8220</v>
      </c>
      <c r="H2618" t="s">
        <v>8241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8290</v>
      </c>
      <c r="O2618">
        <f t="shared" si="200"/>
        <v>115</v>
      </c>
      <c r="P2618">
        <f t="shared" si="201"/>
        <v>120.31</v>
      </c>
      <c r="Q2618" s="10" t="s">
        <v>8307</v>
      </c>
      <c r="R2618" t="s">
        <v>8343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2616</v>
      </c>
      <c r="C2619" s="3" t="s">
        <v>6725</v>
      </c>
      <c r="D2619" s="6">
        <v>500</v>
      </c>
      <c r="E2619" s="8">
        <v>4388</v>
      </c>
      <c r="F2619" t="s">
        <v>8215</v>
      </c>
      <c r="G2619" t="s">
        <v>8220</v>
      </c>
      <c r="H2619" t="s">
        <v>8241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8290</v>
      </c>
      <c r="O2619">
        <f t="shared" si="200"/>
        <v>878</v>
      </c>
      <c r="P2619">
        <f t="shared" si="201"/>
        <v>27.6</v>
      </c>
      <c r="Q2619" s="10" t="s">
        <v>8307</v>
      </c>
      <c r="R2619" t="s">
        <v>8343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2617</v>
      </c>
      <c r="C2620" s="3" t="s">
        <v>6726</v>
      </c>
      <c r="D2620" s="6">
        <v>15000</v>
      </c>
      <c r="E2620" s="8">
        <v>15808</v>
      </c>
      <c r="F2620" t="s">
        <v>8215</v>
      </c>
      <c r="G2620" t="s">
        <v>8220</v>
      </c>
      <c r="H2620" t="s">
        <v>8241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8290</v>
      </c>
      <c r="O2620">
        <f t="shared" si="200"/>
        <v>105</v>
      </c>
      <c r="P2620">
        <f t="shared" si="201"/>
        <v>205.3</v>
      </c>
      <c r="Q2620" s="10" t="s">
        <v>8307</v>
      </c>
      <c r="R2620" t="s">
        <v>8343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2618</v>
      </c>
      <c r="C2621" s="3" t="s">
        <v>6727</v>
      </c>
      <c r="D2621" s="6">
        <v>1000</v>
      </c>
      <c r="E2621" s="8">
        <v>1884</v>
      </c>
      <c r="F2621" t="s">
        <v>8215</v>
      </c>
      <c r="G2621" t="s">
        <v>8220</v>
      </c>
      <c r="H2621" t="s">
        <v>8241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8290</v>
      </c>
      <c r="O2621">
        <f t="shared" si="200"/>
        <v>188</v>
      </c>
      <c r="P2621">
        <f t="shared" si="201"/>
        <v>35.549999999999997</v>
      </c>
      <c r="Q2621" s="10" t="s">
        <v>8307</v>
      </c>
      <c r="R2621" t="s">
        <v>8343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2619</v>
      </c>
      <c r="C2622" s="3" t="s">
        <v>6728</v>
      </c>
      <c r="D2622" s="6">
        <v>65000</v>
      </c>
      <c r="E2622" s="8">
        <v>93374</v>
      </c>
      <c r="F2622" t="s">
        <v>8215</v>
      </c>
      <c r="G2622" t="s">
        <v>8222</v>
      </c>
      <c r="H2622" t="s">
        <v>8243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8290</v>
      </c>
      <c r="O2622">
        <f t="shared" si="200"/>
        <v>144</v>
      </c>
      <c r="P2622">
        <f t="shared" si="201"/>
        <v>74.64</v>
      </c>
      <c r="Q2622" s="10" t="s">
        <v>8307</v>
      </c>
      <c r="R2622" t="s">
        <v>8343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2620</v>
      </c>
      <c r="C2623" s="3" t="s">
        <v>6729</v>
      </c>
      <c r="D2623" s="6">
        <v>15000</v>
      </c>
      <c r="E2623" s="8">
        <v>21882</v>
      </c>
      <c r="F2623" t="s">
        <v>8215</v>
      </c>
      <c r="G2623" t="s">
        <v>8220</v>
      </c>
      <c r="H2623" t="s">
        <v>8241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8290</v>
      </c>
      <c r="O2623">
        <f t="shared" si="200"/>
        <v>146</v>
      </c>
      <c r="P2623">
        <f t="shared" si="201"/>
        <v>47.06</v>
      </c>
      <c r="Q2623" s="10" t="s">
        <v>8307</v>
      </c>
      <c r="R2623" t="s">
        <v>8343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2621</v>
      </c>
      <c r="C2624" s="3" t="s">
        <v>6730</v>
      </c>
      <c r="D2624" s="6">
        <v>1500</v>
      </c>
      <c r="E2624" s="8">
        <v>1967.76</v>
      </c>
      <c r="F2624" t="s">
        <v>8215</v>
      </c>
      <c r="G2624" t="s">
        <v>8233</v>
      </c>
      <c r="H2624" t="s">
        <v>8244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8290</v>
      </c>
      <c r="O2624">
        <f t="shared" si="200"/>
        <v>131</v>
      </c>
      <c r="P2624">
        <f t="shared" si="201"/>
        <v>26.59</v>
      </c>
      <c r="Q2624" s="10" t="s">
        <v>8307</v>
      </c>
      <c r="R2624" t="s">
        <v>8343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2622</v>
      </c>
      <c r="C2625" s="3" t="s">
        <v>6731</v>
      </c>
      <c r="D2625" s="6">
        <v>2000</v>
      </c>
      <c r="E2625" s="8">
        <v>2280</v>
      </c>
      <c r="F2625" t="s">
        <v>8215</v>
      </c>
      <c r="G2625" t="s">
        <v>8220</v>
      </c>
      <c r="H2625" t="s">
        <v>8241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8290</v>
      </c>
      <c r="O2625">
        <f t="shared" si="200"/>
        <v>114</v>
      </c>
      <c r="P2625">
        <f t="shared" si="201"/>
        <v>36.770000000000003</v>
      </c>
      <c r="Q2625" s="10" t="s">
        <v>8307</v>
      </c>
      <c r="R2625" t="s">
        <v>8343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2623</v>
      </c>
      <c r="C2626" s="3" t="s">
        <v>6732</v>
      </c>
      <c r="D2626" s="6">
        <v>8000</v>
      </c>
      <c r="E2626" s="8">
        <v>110353.65</v>
      </c>
      <c r="F2626" t="s">
        <v>8215</v>
      </c>
      <c r="G2626" t="s">
        <v>8220</v>
      </c>
      <c r="H2626" t="s">
        <v>8241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8290</v>
      </c>
      <c r="O2626">
        <f t="shared" ref="O2626:O2689" si="205">ROUND(E2626/D2626*100,0)</f>
        <v>1379</v>
      </c>
      <c r="P2626">
        <f t="shared" si="201"/>
        <v>31.82</v>
      </c>
      <c r="Q2626" s="10" t="s">
        <v>8307</v>
      </c>
      <c r="R2626" t="s">
        <v>8343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2624</v>
      </c>
      <c r="C2627" s="3" t="s">
        <v>6733</v>
      </c>
      <c r="D2627" s="6">
        <v>150</v>
      </c>
      <c r="E2627" s="8">
        <v>1434</v>
      </c>
      <c r="F2627" t="s">
        <v>8215</v>
      </c>
      <c r="G2627" t="s">
        <v>8232</v>
      </c>
      <c r="H2627" t="s">
        <v>8244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8290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8307</v>
      </c>
      <c r="R2627" t="s">
        <v>8343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2625</v>
      </c>
      <c r="C2628" s="3" t="s">
        <v>6734</v>
      </c>
      <c r="D2628" s="6">
        <v>2500</v>
      </c>
      <c r="E2628" s="8">
        <v>2800</v>
      </c>
      <c r="F2628" t="s">
        <v>8215</v>
      </c>
      <c r="G2628" t="s">
        <v>8220</v>
      </c>
      <c r="H2628" t="s">
        <v>8241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8290</v>
      </c>
      <c r="O2628">
        <f t="shared" si="205"/>
        <v>112</v>
      </c>
      <c r="P2628">
        <f t="shared" si="206"/>
        <v>56</v>
      </c>
      <c r="Q2628" s="10" t="s">
        <v>8307</v>
      </c>
      <c r="R2628" t="s">
        <v>8343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2626</v>
      </c>
      <c r="C2629" s="3" t="s">
        <v>6735</v>
      </c>
      <c r="D2629" s="6">
        <v>150</v>
      </c>
      <c r="E2629" s="8">
        <v>970</v>
      </c>
      <c r="F2629" t="s">
        <v>8215</v>
      </c>
      <c r="G2629" t="s">
        <v>8220</v>
      </c>
      <c r="H2629" t="s">
        <v>8241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8290</v>
      </c>
      <c r="O2629">
        <f t="shared" si="205"/>
        <v>647</v>
      </c>
      <c r="P2629">
        <f t="shared" si="206"/>
        <v>21.56</v>
      </c>
      <c r="Q2629" s="10" t="s">
        <v>8307</v>
      </c>
      <c r="R2629" t="s">
        <v>8343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2627</v>
      </c>
      <c r="C2630" s="3" t="s">
        <v>6736</v>
      </c>
      <c r="D2630" s="6">
        <v>839</v>
      </c>
      <c r="E2630" s="8">
        <v>926</v>
      </c>
      <c r="F2630" t="s">
        <v>8215</v>
      </c>
      <c r="G2630" t="s">
        <v>8220</v>
      </c>
      <c r="H2630" t="s">
        <v>8241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8290</v>
      </c>
      <c r="O2630">
        <f t="shared" si="205"/>
        <v>110</v>
      </c>
      <c r="P2630">
        <f t="shared" si="206"/>
        <v>44.1</v>
      </c>
      <c r="Q2630" s="10" t="s">
        <v>8307</v>
      </c>
      <c r="R2630" t="s">
        <v>8343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2628</v>
      </c>
      <c r="C2631" s="3" t="s">
        <v>6737</v>
      </c>
      <c r="D2631" s="6">
        <v>5000</v>
      </c>
      <c r="E2631" s="8">
        <v>6387</v>
      </c>
      <c r="F2631" t="s">
        <v>8215</v>
      </c>
      <c r="G2631" t="s">
        <v>8221</v>
      </c>
      <c r="H2631" t="s">
        <v>8242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8290</v>
      </c>
      <c r="O2631">
        <f t="shared" si="205"/>
        <v>128</v>
      </c>
      <c r="P2631">
        <f t="shared" si="206"/>
        <v>63.87</v>
      </c>
      <c r="Q2631" s="10" t="s">
        <v>8307</v>
      </c>
      <c r="R2631" t="s">
        <v>8343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2629</v>
      </c>
      <c r="C2632" s="3" t="s">
        <v>6738</v>
      </c>
      <c r="D2632" s="6">
        <v>2000</v>
      </c>
      <c r="E2632" s="8">
        <v>3158</v>
      </c>
      <c r="F2632" t="s">
        <v>8215</v>
      </c>
      <c r="G2632" t="s">
        <v>8222</v>
      </c>
      <c r="H2632" t="s">
        <v>8243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8290</v>
      </c>
      <c r="O2632">
        <f t="shared" si="205"/>
        <v>158</v>
      </c>
      <c r="P2632">
        <f t="shared" si="206"/>
        <v>38.99</v>
      </c>
      <c r="Q2632" s="10" t="s">
        <v>8307</v>
      </c>
      <c r="R2632" t="s">
        <v>8343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2630</v>
      </c>
      <c r="C2633" s="3" t="s">
        <v>6739</v>
      </c>
      <c r="D2633" s="6">
        <v>20000</v>
      </c>
      <c r="E2633" s="8">
        <v>22933.05</v>
      </c>
      <c r="F2633" t="s">
        <v>8215</v>
      </c>
      <c r="G2633" t="s">
        <v>8220</v>
      </c>
      <c r="H2633" t="s">
        <v>8241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8290</v>
      </c>
      <c r="O2633">
        <f t="shared" si="205"/>
        <v>115</v>
      </c>
      <c r="P2633">
        <f t="shared" si="206"/>
        <v>80.19</v>
      </c>
      <c r="Q2633" s="10" t="s">
        <v>8307</v>
      </c>
      <c r="R2633" t="s">
        <v>8343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2631</v>
      </c>
      <c r="C2634" s="3" t="s">
        <v>6740</v>
      </c>
      <c r="D2634" s="6">
        <v>1070</v>
      </c>
      <c r="E2634" s="8">
        <v>1466</v>
      </c>
      <c r="F2634" t="s">
        <v>8215</v>
      </c>
      <c r="G2634" t="s">
        <v>8220</v>
      </c>
      <c r="H2634" t="s">
        <v>8241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8290</v>
      </c>
      <c r="O2634">
        <f t="shared" si="205"/>
        <v>137</v>
      </c>
      <c r="P2634">
        <f t="shared" si="206"/>
        <v>34.9</v>
      </c>
      <c r="Q2634" s="10" t="s">
        <v>8307</v>
      </c>
      <c r="R2634" t="s">
        <v>8343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2632</v>
      </c>
      <c r="C2635" s="3" t="s">
        <v>6741</v>
      </c>
      <c r="D2635" s="6">
        <v>5000</v>
      </c>
      <c r="E2635" s="8">
        <v>17731</v>
      </c>
      <c r="F2635" t="s">
        <v>8215</v>
      </c>
      <c r="G2635" t="s">
        <v>8220</v>
      </c>
      <c r="H2635" t="s">
        <v>8241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8290</v>
      </c>
      <c r="O2635">
        <f t="shared" si="205"/>
        <v>355</v>
      </c>
      <c r="P2635">
        <f t="shared" si="206"/>
        <v>89.1</v>
      </c>
      <c r="Q2635" s="10" t="s">
        <v>8307</v>
      </c>
      <c r="R2635" t="s">
        <v>8343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2633</v>
      </c>
      <c r="C2636" s="3" t="s">
        <v>6742</v>
      </c>
      <c r="D2636" s="6">
        <v>930</v>
      </c>
      <c r="E2636" s="8">
        <v>986</v>
      </c>
      <c r="F2636" t="s">
        <v>8215</v>
      </c>
      <c r="G2636" t="s">
        <v>8220</v>
      </c>
      <c r="H2636" t="s">
        <v>8241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8290</v>
      </c>
      <c r="O2636">
        <f t="shared" si="205"/>
        <v>106</v>
      </c>
      <c r="P2636">
        <f t="shared" si="206"/>
        <v>39.44</v>
      </c>
      <c r="Q2636" s="10" t="s">
        <v>8307</v>
      </c>
      <c r="R2636" t="s">
        <v>8343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2634</v>
      </c>
      <c r="C2637" s="3" t="s">
        <v>6743</v>
      </c>
      <c r="D2637" s="6">
        <v>11500</v>
      </c>
      <c r="E2637" s="8">
        <v>11500</v>
      </c>
      <c r="F2637" t="s">
        <v>8215</v>
      </c>
      <c r="G2637" t="s">
        <v>8225</v>
      </c>
      <c r="H2637" t="s">
        <v>8246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8290</v>
      </c>
      <c r="O2637">
        <f t="shared" si="205"/>
        <v>100</v>
      </c>
      <c r="P2637">
        <f t="shared" si="206"/>
        <v>136.9</v>
      </c>
      <c r="Q2637" s="10" t="s">
        <v>8307</v>
      </c>
      <c r="R2637" t="s">
        <v>8343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2635</v>
      </c>
      <c r="C2638" s="3" t="s">
        <v>6744</v>
      </c>
      <c r="D2638" s="6">
        <v>1000</v>
      </c>
      <c r="E2638" s="8">
        <v>1873</v>
      </c>
      <c r="F2638" t="s">
        <v>8215</v>
      </c>
      <c r="G2638" t="s">
        <v>8220</v>
      </c>
      <c r="H2638" t="s">
        <v>8241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8290</v>
      </c>
      <c r="O2638">
        <f t="shared" si="205"/>
        <v>187</v>
      </c>
      <c r="P2638">
        <f t="shared" si="206"/>
        <v>37.46</v>
      </c>
      <c r="Q2638" s="10" t="s">
        <v>8307</v>
      </c>
      <c r="R2638" t="s">
        <v>8343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2636</v>
      </c>
      <c r="C2639" s="3" t="s">
        <v>6745</v>
      </c>
      <c r="D2639" s="6">
        <v>500</v>
      </c>
      <c r="E2639" s="8">
        <v>831</v>
      </c>
      <c r="F2639" t="s">
        <v>8215</v>
      </c>
      <c r="G2639" t="s">
        <v>8220</v>
      </c>
      <c r="H2639" t="s">
        <v>8241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8290</v>
      </c>
      <c r="O2639">
        <f t="shared" si="205"/>
        <v>166</v>
      </c>
      <c r="P2639">
        <f t="shared" si="206"/>
        <v>31.96</v>
      </c>
      <c r="Q2639" s="10" t="s">
        <v>8307</v>
      </c>
      <c r="R2639" t="s">
        <v>8343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2637</v>
      </c>
      <c r="C2640" s="3" t="s">
        <v>6746</v>
      </c>
      <c r="D2640" s="6">
        <v>347</v>
      </c>
      <c r="E2640" s="8">
        <v>353</v>
      </c>
      <c r="F2640" t="s">
        <v>8215</v>
      </c>
      <c r="G2640" t="s">
        <v>8220</v>
      </c>
      <c r="H2640" t="s">
        <v>8241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8290</v>
      </c>
      <c r="O2640">
        <f t="shared" si="205"/>
        <v>102</v>
      </c>
      <c r="P2640">
        <f t="shared" si="206"/>
        <v>25.21</v>
      </c>
      <c r="Q2640" s="10" t="s">
        <v>8307</v>
      </c>
      <c r="R2640" t="s">
        <v>8343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2638</v>
      </c>
      <c r="C2641" s="3" t="s">
        <v>6747</v>
      </c>
      <c r="D2641" s="6">
        <v>300</v>
      </c>
      <c r="E2641" s="8">
        <v>492</v>
      </c>
      <c r="F2641" t="s">
        <v>8215</v>
      </c>
      <c r="G2641" t="s">
        <v>8221</v>
      </c>
      <c r="H2641" t="s">
        <v>8242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8290</v>
      </c>
      <c r="O2641">
        <f t="shared" si="205"/>
        <v>164</v>
      </c>
      <c r="P2641">
        <f t="shared" si="206"/>
        <v>10.039999999999999</v>
      </c>
      <c r="Q2641" s="10" t="s">
        <v>8307</v>
      </c>
      <c r="R2641" t="s">
        <v>8343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2639</v>
      </c>
      <c r="C2642" s="3" t="s">
        <v>6748</v>
      </c>
      <c r="D2642" s="6">
        <v>3000</v>
      </c>
      <c r="E2642" s="8">
        <v>3170</v>
      </c>
      <c r="F2642" t="s">
        <v>8215</v>
      </c>
      <c r="G2642" t="s">
        <v>8220</v>
      </c>
      <c r="H2642" t="s">
        <v>8241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8290</v>
      </c>
      <c r="O2642">
        <f t="shared" si="205"/>
        <v>106</v>
      </c>
      <c r="P2642">
        <f t="shared" si="206"/>
        <v>45.94</v>
      </c>
      <c r="Q2642" s="10" t="s">
        <v>8307</v>
      </c>
      <c r="R2642" t="s">
        <v>8343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2640</v>
      </c>
      <c r="C2643" s="3" t="s">
        <v>6749</v>
      </c>
      <c r="D2643" s="6">
        <v>1500</v>
      </c>
      <c r="E2643" s="8">
        <v>15</v>
      </c>
      <c r="F2643" t="s">
        <v>8217</v>
      </c>
      <c r="G2643" t="s">
        <v>8220</v>
      </c>
      <c r="H2643" t="s">
        <v>8241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8290</v>
      </c>
      <c r="O2643">
        <f t="shared" si="205"/>
        <v>1</v>
      </c>
      <c r="P2643">
        <f t="shared" si="206"/>
        <v>15</v>
      </c>
      <c r="Q2643" s="10" t="s">
        <v>8307</v>
      </c>
      <c r="R2643" t="s">
        <v>8343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2641</v>
      </c>
      <c r="C2644" s="3" t="s">
        <v>6750</v>
      </c>
      <c r="D2644" s="6">
        <v>500000</v>
      </c>
      <c r="E2644" s="8">
        <v>0</v>
      </c>
      <c r="F2644" t="s">
        <v>8217</v>
      </c>
      <c r="G2644" t="s">
        <v>8232</v>
      </c>
      <c r="H2644" t="s">
        <v>8244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8290</v>
      </c>
      <c r="O2644">
        <f t="shared" si="205"/>
        <v>0</v>
      </c>
      <c r="P2644">
        <f t="shared" si="206"/>
        <v>0</v>
      </c>
      <c r="Q2644" s="10" t="s">
        <v>8307</v>
      </c>
      <c r="R2644" t="s">
        <v>8343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2642</v>
      </c>
      <c r="C2645" s="3" t="s">
        <v>6751</v>
      </c>
      <c r="D2645" s="6">
        <v>1000000</v>
      </c>
      <c r="E2645" s="8">
        <v>335597.31</v>
      </c>
      <c r="F2645" t="s">
        <v>8216</v>
      </c>
      <c r="G2645" t="s">
        <v>8220</v>
      </c>
      <c r="H2645" t="s">
        <v>8241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8290</v>
      </c>
      <c r="O2645">
        <f t="shared" si="205"/>
        <v>34</v>
      </c>
      <c r="P2645">
        <f t="shared" si="206"/>
        <v>223.58</v>
      </c>
      <c r="Q2645" s="10" t="s">
        <v>8307</v>
      </c>
      <c r="R2645" t="s">
        <v>8343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2643</v>
      </c>
      <c r="C2646" s="3" t="s">
        <v>6752</v>
      </c>
      <c r="D2646" s="6">
        <v>100000</v>
      </c>
      <c r="E2646" s="8">
        <v>2053</v>
      </c>
      <c r="F2646" t="s">
        <v>8216</v>
      </c>
      <c r="G2646" t="s">
        <v>8220</v>
      </c>
      <c r="H2646" t="s">
        <v>8241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8290</v>
      </c>
      <c r="O2646">
        <f t="shared" si="205"/>
        <v>2</v>
      </c>
      <c r="P2646">
        <f t="shared" si="206"/>
        <v>39.479999999999997</v>
      </c>
      <c r="Q2646" s="10" t="s">
        <v>8307</v>
      </c>
      <c r="R2646" t="s">
        <v>8343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2644</v>
      </c>
      <c r="C2647" s="3" t="s">
        <v>6753</v>
      </c>
      <c r="D2647" s="6">
        <v>20000</v>
      </c>
      <c r="E2647" s="8">
        <v>2100</v>
      </c>
      <c r="F2647" t="s">
        <v>8216</v>
      </c>
      <c r="G2647" t="s">
        <v>8222</v>
      </c>
      <c r="H2647" t="s">
        <v>8243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8290</v>
      </c>
      <c r="O2647">
        <f t="shared" si="205"/>
        <v>11</v>
      </c>
      <c r="P2647">
        <f t="shared" si="206"/>
        <v>91.3</v>
      </c>
      <c r="Q2647" s="10" t="s">
        <v>8307</v>
      </c>
      <c r="R2647" t="s">
        <v>8343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2645</v>
      </c>
      <c r="C2648" s="3" t="s">
        <v>6754</v>
      </c>
      <c r="D2648" s="6">
        <v>500000</v>
      </c>
      <c r="E2648" s="8">
        <v>42086.42</v>
      </c>
      <c r="F2648" t="s">
        <v>8216</v>
      </c>
      <c r="G2648" t="s">
        <v>8220</v>
      </c>
      <c r="H2648" t="s">
        <v>8241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8290</v>
      </c>
      <c r="O2648">
        <f t="shared" si="205"/>
        <v>8</v>
      </c>
      <c r="P2648">
        <f t="shared" si="206"/>
        <v>78.67</v>
      </c>
      <c r="Q2648" s="10" t="s">
        <v>8307</v>
      </c>
      <c r="R2648" t="s">
        <v>8343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2646</v>
      </c>
      <c r="C2649" s="3" t="s">
        <v>6755</v>
      </c>
      <c r="D2649" s="6">
        <v>2500</v>
      </c>
      <c r="E2649" s="8">
        <v>36</v>
      </c>
      <c r="F2649" t="s">
        <v>8216</v>
      </c>
      <c r="G2649" t="s">
        <v>8225</v>
      </c>
      <c r="H2649" t="s">
        <v>8246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8290</v>
      </c>
      <c r="O2649">
        <f t="shared" si="205"/>
        <v>1</v>
      </c>
      <c r="P2649">
        <f t="shared" si="206"/>
        <v>12</v>
      </c>
      <c r="Q2649" s="10" t="s">
        <v>8307</v>
      </c>
      <c r="R2649" t="s">
        <v>8343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2647</v>
      </c>
      <c r="C2650" s="3" t="s">
        <v>6756</v>
      </c>
      <c r="D2650" s="6">
        <v>12000</v>
      </c>
      <c r="E2650" s="8">
        <v>106</v>
      </c>
      <c r="F2650" t="s">
        <v>8216</v>
      </c>
      <c r="G2650" t="s">
        <v>8220</v>
      </c>
      <c r="H2650" t="s">
        <v>8241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8290</v>
      </c>
      <c r="O2650">
        <f t="shared" si="205"/>
        <v>1</v>
      </c>
      <c r="P2650">
        <f t="shared" si="206"/>
        <v>17.670000000000002</v>
      </c>
      <c r="Q2650" s="10" t="s">
        <v>8307</v>
      </c>
      <c r="R2650" t="s">
        <v>8343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2648</v>
      </c>
      <c r="C2651" s="3" t="s">
        <v>6757</v>
      </c>
      <c r="D2651" s="6">
        <v>125000</v>
      </c>
      <c r="E2651" s="8">
        <v>124</v>
      </c>
      <c r="F2651" t="s">
        <v>8216</v>
      </c>
      <c r="G2651" t="s">
        <v>8220</v>
      </c>
      <c r="H2651" t="s">
        <v>8241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8290</v>
      </c>
      <c r="O2651">
        <f t="shared" si="205"/>
        <v>0</v>
      </c>
      <c r="P2651">
        <f t="shared" si="206"/>
        <v>41.33</v>
      </c>
      <c r="Q2651" s="10" t="s">
        <v>8307</v>
      </c>
      <c r="R2651" t="s">
        <v>8343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2649</v>
      </c>
      <c r="C2652" s="3" t="s">
        <v>6758</v>
      </c>
      <c r="D2652" s="6">
        <v>60000</v>
      </c>
      <c r="E2652" s="8">
        <v>358</v>
      </c>
      <c r="F2652" t="s">
        <v>8216</v>
      </c>
      <c r="G2652" t="s">
        <v>8220</v>
      </c>
      <c r="H2652" t="s">
        <v>8241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8290</v>
      </c>
      <c r="O2652">
        <f t="shared" si="205"/>
        <v>1</v>
      </c>
      <c r="P2652">
        <f t="shared" si="206"/>
        <v>71.599999999999994</v>
      </c>
      <c r="Q2652" s="10" t="s">
        <v>8307</v>
      </c>
      <c r="R2652" t="s">
        <v>8343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2650</v>
      </c>
      <c r="C2653" s="3" t="s">
        <v>6759</v>
      </c>
      <c r="D2653" s="6">
        <v>280000</v>
      </c>
      <c r="E2653" s="8">
        <v>5233</v>
      </c>
      <c r="F2653" t="s">
        <v>8216</v>
      </c>
      <c r="G2653" t="s">
        <v>8220</v>
      </c>
      <c r="H2653" t="s">
        <v>8241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8290</v>
      </c>
      <c r="O2653">
        <f t="shared" si="205"/>
        <v>2</v>
      </c>
      <c r="P2653">
        <f t="shared" si="206"/>
        <v>307.82</v>
      </c>
      <c r="Q2653" s="10" t="s">
        <v>8307</v>
      </c>
      <c r="R2653" t="s">
        <v>8343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2651</v>
      </c>
      <c r="C2654" s="3" t="s">
        <v>6760</v>
      </c>
      <c r="D2654" s="6">
        <v>100000</v>
      </c>
      <c r="E2654" s="8">
        <v>885</v>
      </c>
      <c r="F2654" t="s">
        <v>8216</v>
      </c>
      <c r="G2654" t="s">
        <v>8222</v>
      </c>
      <c r="H2654" t="s">
        <v>8243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8290</v>
      </c>
      <c r="O2654">
        <f t="shared" si="205"/>
        <v>1</v>
      </c>
      <c r="P2654">
        <f t="shared" si="206"/>
        <v>80.45</v>
      </c>
      <c r="Q2654" s="10" t="s">
        <v>8307</v>
      </c>
      <c r="R2654" t="s">
        <v>8343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2652</v>
      </c>
      <c r="C2655" s="3" t="s">
        <v>6761</v>
      </c>
      <c r="D2655" s="6">
        <v>51000</v>
      </c>
      <c r="E2655" s="8">
        <v>5876</v>
      </c>
      <c r="F2655" t="s">
        <v>8216</v>
      </c>
      <c r="G2655" t="s">
        <v>8220</v>
      </c>
      <c r="H2655" t="s">
        <v>8241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8290</v>
      </c>
      <c r="O2655">
        <f t="shared" si="205"/>
        <v>12</v>
      </c>
      <c r="P2655">
        <f t="shared" si="206"/>
        <v>83.94</v>
      </c>
      <c r="Q2655" s="10" t="s">
        <v>8307</v>
      </c>
      <c r="R2655" t="s">
        <v>8343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2653</v>
      </c>
      <c r="C2656" s="3" t="s">
        <v>6762</v>
      </c>
      <c r="D2656" s="6">
        <v>100000</v>
      </c>
      <c r="E2656" s="8">
        <v>51</v>
      </c>
      <c r="F2656" t="s">
        <v>8216</v>
      </c>
      <c r="G2656" t="s">
        <v>8220</v>
      </c>
      <c r="H2656" t="s">
        <v>8241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8290</v>
      </c>
      <c r="O2656">
        <f t="shared" si="205"/>
        <v>0</v>
      </c>
      <c r="P2656">
        <f t="shared" si="206"/>
        <v>8.5</v>
      </c>
      <c r="Q2656" s="10" t="s">
        <v>8307</v>
      </c>
      <c r="R2656" t="s">
        <v>8343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2654</v>
      </c>
      <c r="C2657" s="3" t="s">
        <v>6763</v>
      </c>
      <c r="D2657" s="6">
        <v>15000</v>
      </c>
      <c r="E2657" s="8">
        <v>3155</v>
      </c>
      <c r="F2657" t="s">
        <v>8216</v>
      </c>
      <c r="G2657" t="s">
        <v>8220</v>
      </c>
      <c r="H2657" t="s">
        <v>8241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8290</v>
      </c>
      <c r="O2657">
        <f t="shared" si="205"/>
        <v>21</v>
      </c>
      <c r="P2657">
        <f t="shared" si="206"/>
        <v>73.37</v>
      </c>
      <c r="Q2657" s="10" t="s">
        <v>8307</v>
      </c>
      <c r="R2657" t="s">
        <v>8343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2655</v>
      </c>
      <c r="C2658" s="3" t="s">
        <v>6764</v>
      </c>
      <c r="D2658" s="6">
        <v>150000</v>
      </c>
      <c r="E2658" s="8">
        <v>17155</v>
      </c>
      <c r="F2658" t="s">
        <v>8216</v>
      </c>
      <c r="G2658" t="s">
        <v>8220</v>
      </c>
      <c r="H2658" t="s">
        <v>8241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8290</v>
      </c>
      <c r="O2658">
        <f t="shared" si="205"/>
        <v>11</v>
      </c>
      <c r="P2658">
        <f t="shared" si="206"/>
        <v>112.86</v>
      </c>
      <c r="Q2658" s="10" t="s">
        <v>8307</v>
      </c>
      <c r="R2658" t="s">
        <v>8343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2656</v>
      </c>
      <c r="C2659" s="3" t="s">
        <v>6765</v>
      </c>
      <c r="D2659" s="6">
        <v>30000</v>
      </c>
      <c r="E2659" s="8">
        <v>5621.38</v>
      </c>
      <c r="F2659" t="s">
        <v>8216</v>
      </c>
      <c r="G2659" t="s">
        <v>8220</v>
      </c>
      <c r="H2659" t="s">
        <v>8241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8290</v>
      </c>
      <c r="O2659">
        <f t="shared" si="205"/>
        <v>19</v>
      </c>
      <c r="P2659">
        <f t="shared" si="206"/>
        <v>95.28</v>
      </c>
      <c r="Q2659" s="10" t="s">
        <v>8307</v>
      </c>
      <c r="R2659" t="s">
        <v>8343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2657</v>
      </c>
      <c r="C2660" s="3" t="s">
        <v>6766</v>
      </c>
      <c r="D2660" s="6">
        <v>98000</v>
      </c>
      <c r="E2660" s="8">
        <v>91</v>
      </c>
      <c r="F2660" t="s">
        <v>8216</v>
      </c>
      <c r="G2660" t="s">
        <v>8220</v>
      </c>
      <c r="H2660" t="s">
        <v>8241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8290</v>
      </c>
      <c r="O2660">
        <f t="shared" si="205"/>
        <v>0</v>
      </c>
      <c r="P2660">
        <f t="shared" si="206"/>
        <v>22.75</v>
      </c>
      <c r="Q2660" s="10" t="s">
        <v>8307</v>
      </c>
      <c r="R2660" t="s">
        <v>8343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2658</v>
      </c>
      <c r="C2661" s="3" t="s">
        <v>6767</v>
      </c>
      <c r="D2661" s="6">
        <v>49000</v>
      </c>
      <c r="E2661" s="8">
        <v>1333</v>
      </c>
      <c r="F2661" t="s">
        <v>8216</v>
      </c>
      <c r="G2661" t="s">
        <v>8220</v>
      </c>
      <c r="H2661" t="s">
        <v>8241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8290</v>
      </c>
      <c r="O2661">
        <f t="shared" si="205"/>
        <v>3</v>
      </c>
      <c r="P2661">
        <f t="shared" si="206"/>
        <v>133.30000000000001</v>
      </c>
      <c r="Q2661" s="10" t="s">
        <v>8307</v>
      </c>
      <c r="R2661" t="s">
        <v>8343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2659</v>
      </c>
      <c r="C2662" s="3" t="s">
        <v>6768</v>
      </c>
      <c r="D2662" s="6">
        <v>20000</v>
      </c>
      <c r="E2662" s="8">
        <v>19</v>
      </c>
      <c r="F2662" t="s">
        <v>8216</v>
      </c>
      <c r="G2662" t="s">
        <v>8220</v>
      </c>
      <c r="H2662" t="s">
        <v>8241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8290</v>
      </c>
      <c r="O2662">
        <f t="shared" si="205"/>
        <v>0</v>
      </c>
      <c r="P2662">
        <f t="shared" si="206"/>
        <v>3.8</v>
      </c>
      <c r="Q2662" s="10" t="s">
        <v>8307</v>
      </c>
      <c r="R2662" t="s">
        <v>8343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2660</v>
      </c>
      <c r="C2663" s="3" t="s">
        <v>6769</v>
      </c>
      <c r="D2663" s="6">
        <v>5000</v>
      </c>
      <c r="E2663" s="8">
        <v>5145</v>
      </c>
      <c r="F2663" t="s">
        <v>8215</v>
      </c>
      <c r="G2663" t="s">
        <v>8220</v>
      </c>
      <c r="H2663" t="s">
        <v>8241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8291</v>
      </c>
      <c r="O2663">
        <f t="shared" si="205"/>
        <v>103</v>
      </c>
      <c r="P2663">
        <f t="shared" si="206"/>
        <v>85.75</v>
      </c>
      <c r="Q2663" s="10" t="s">
        <v>8307</v>
      </c>
      <c r="R2663" t="s">
        <v>8344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2661</v>
      </c>
      <c r="C2664" s="3" t="s">
        <v>6770</v>
      </c>
      <c r="D2664" s="6">
        <v>20000</v>
      </c>
      <c r="E2664" s="8">
        <v>21360</v>
      </c>
      <c r="F2664" t="s">
        <v>8215</v>
      </c>
      <c r="G2664" t="s">
        <v>8220</v>
      </c>
      <c r="H2664" t="s">
        <v>8241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8291</v>
      </c>
      <c r="O2664">
        <f t="shared" si="205"/>
        <v>107</v>
      </c>
      <c r="P2664">
        <f t="shared" si="206"/>
        <v>267</v>
      </c>
      <c r="Q2664" s="10" t="s">
        <v>8307</v>
      </c>
      <c r="R2664" t="s">
        <v>8344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2662</v>
      </c>
      <c r="C2665" s="3" t="s">
        <v>6771</v>
      </c>
      <c r="D2665" s="6">
        <v>20000</v>
      </c>
      <c r="E2665" s="8">
        <v>20919.25</v>
      </c>
      <c r="F2665" t="s">
        <v>8215</v>
      </c>
      <c r="G2665" t="s">
        <v>8225</v>
      </c>
      <c r="H2665" t="s">
        <v>8246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8291</v>
      </c>
      <c r="O2665">
        <f t="shared" si="205"/>
        <v>105</v>
      </c>
      <c r="P2665">
        <f t="shared" si="206"/>
        <v>373.56</v>
      </c>
      <c r="Q2665" s="10" t="s">
        <v>8307</v>
      </c>
      <c r="R2665" t="s">
        <v>8344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2663</v>
      </c>
      <c r="C2666" s="3" t="s">
        <v>6772</v>
      </c>
      <c r="D2666" s="6">
        <v>17500</v>
      </c>
      <c r="E2666" s="8">
        <v>18100</v>
      </c>
      <c r="F2666" t="s">
        <v>8215</v>
      </c>
      <c r="G2666" t="s">
        <v>8220</v>
      </c>
      <c r="H2666" t="s">
        <v>8241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8291</v>
      </c>
      <c r="O2666">
        <f t="shared" si="205"/>
        <v>103</v>
      </c>
      <c r="P2666">
        <f t="shared" si="206"/>
        <v>174.04</v>
      </c>
      <c r="Q2666" s="10" t="s">
        <v>8307</v>
      </c>
      <c r="R2666" t="s">
        <v>8344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2664</v>
      </c>
      <c r="C2667" s="3" t="s">
        <v>6773</v>
      </c>
      <c r="D2667" s="6">
        <v>3500</v>
      </c>
      <c r="E2667" s="8">
        <v>4310</v>
      </c>
      <c r="F2667" t="s">
        <v>8215</v>
      </c>
      <c r="G2667" t="s">
        <v>8220</v>
      </c>
      <c r="H2667" t="s">
        <v>8241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8291</v>
      </c>
      <c r="O2667">
        <f t="shared" si="205"/>
        <v>123</v>
      </c>
      <c r="P2667">
        <f t="shared" si="206"/>
        <v>93.7</v>
      </c>
      <c r="Q2667" s="10" t="s">
        <v>8307</v>
      </c>
      <c r="R2667" t="s">
        <v>8344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2665</v>
      </c>
      <c r="C2668" s="3" t="s">
        <v>6774</v>
      </c>
      <c r="D2668" s="6">
        <v>10000</v>
      </c>
      <c r="E2668" s="8">
        <v>15929.51</v>
      </c>
      <c r="F2668" t="s">
        <v>8215</v>
      </c>
      <c r="G2668" t="s">
        <v>8220</v>
      </c>
      <c r="H2668" t="s">
        <v>8241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8291</v>
      </c>
      <c r="O2668">
        <f t="shared" si="205"/>
        <v>159</v>
      </c>
      <c r="P2668">
        <f t="shared" si="206"/>
        <v>77.33</v>
      </c>
      <c r="Q2668" s="10" t="s">
        <v>8307</v>
      </c>
      <c r="R2668" t="s">
        <v>8344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2666</v>
      </c>
      <c r="C2669" s="3" t="s">
        <v>6775</v>
      </c>
      <c r="D2669" s="6">
        <v>1500</v>
      </c>
      <c r="E2669" s="8">
        <v>1660</v>
      </c>
      <c r="F2669" t="s">
        <v>8215</v>
      </c>
      <c r="G2669" t="s">
        <v>8220</v>
      </c>
      <c r="H2669" t="s">
        <v>8241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8291</v>
      </c>
      <c r="O2669">
        <f t="shared" si="205"/>
        <v>111</v>
      </c>
      <c r="P2669">
        <f t="shared" si="206"/>
        <v>92.22</v>
      </c>
      <c r="Q2669" s="10" t="s">
        <v>8307</v>
      </c>
      <c r="R2669" t="s">
        <v>8344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2667</v>
      </c>
      <c r="C2670" s="3" t="s">
        <v>6776</v>
      </c>
      <c r="D2670" s="6">
        <v>1000</v>
      </c>
      <c r="E2670" s="8">
        <v>1707</v>
      </c>
      <c r="F2670" t="s">
        <v>8215</v>
      </c>
      <c r="G2670" t="s">
        <v>8225</v>
      </c>
      <c r="H2670" t="s">
        <v>8246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8291</v>
      </c>
      <c r="O2670">
        <f t="shared" si="205"/>
        <v>171</v>
      </c>
      <c r="P2670">
        <f t="shared" si="206"/>
        <v>60.96</v>
      </c>
      <c r="Q2670" s="10" t="s">
        <v>8307</v>
      </c>
      <c r="R2670" t="s">
        <v>8344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2668</v>
      </c>
      <c r="C2671" s="3" t="s">
        <v>6777</v>
      </c>
      <c r="D2671" s="6">
        <v>800</v>
      </c>
      <c r="E2671" s="8">
        <v>1001</v>
      </c>
      <c r="F2671" t="s">
        <v>8215</v>
      </c>
      <c r="G2671" t="s">
        <v>8220</v>
      </c>
      <c r="H2671" t="s">
        <v>8241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8291</v>
      </c>
      <c r="O2671">
        <f t="shared" si="205"/>
        <v>125</v>
      </c>
      <c r="P2671">
        <f t="shared" si="206"/>
        <v>91</v>
      </c>
      <c r="Q2671" s="10" t="s">
        <v>8307</v>
      </c>
      <c r="R2671" t="s">
        <v>8344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2669</v>
      </c>
      <c r="C2672" s="3" t="s">
        <v>6778</v>
      </c>
      <c r="D2672" s="6">
        <v>38888</v>
      </c>
      <c r="E2672" s="8">
        <v>2495</v>
      </c>
      <c r="F2672" t="s">
        <v>8217</v>
      </c>
      <c r="G2672" t="s">
        <v>8222</v>
      </c>
      <c r="H2672" t="s">
        <v>8243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8291</v>
      </c>
      <c r="O2672">
        <f t="shared" si="205"/>
        <v>6</v>
      </c>
      <c r="P2672">
        <f t="shared" si="206"/>
        <v>41.58</v>
      </c>
      <c r="Q2672" s="10" t="s">
        <v>8307</v>
      </c>
      <c r="R2672" t="s">
        <v>8344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2670</v>
      </c>
      <c r="C2673" s="3" t="s">
        <v>6779</v>
      </c>
      <c r="D2673" s="6">
        <v>25000</v>
      </c>
      <c r="E2673" s="8">
        <v>2836</v>
      </c>
      <c r="F2673" t="s">
        <v>8217</v>
      </c>
      <c r="G2673" t="s">
        <v>8220</v>
      </c>
      <c r="H2673" t="s">
        <v>8241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8291</v>
      </c>
      <c r="O2673">
        <f t="shared" si="205"/>
        <v>11</v>
      </c>
      <c r="P2673">
        <f t="shared" si="206"/>
        <v>33.76</v>
      </c>
      <c r="Q2673" s="10" t="s">
        <v>8307</v>
      </c>
      <c r="R2673" t="s">
        <v>8344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2671</v>
      </c>
      <c r="C2674" s="3" t="s">
        <v>6780</v>
      </c>
      <c r="D2674" s="6">
        <v>10000</v>
      </c>
      <c r="E2674" s="8">
        <v>3319</v>
      </c>
      <c r="F2674" t="s">
        <v>8217</v>
      </c>
      <c r="G2674" t="s">
        <v>8220</v>
      </c>
      <c r="H2674" t="s">
        <v>8241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8291</v>
      </c>
      <c r="O2674">
        <f t="shared" si="205"/>
        <v>33</v>
      </c>
      <c r="P2674">
        <f t="shared" si="206"/>
        <v>70.62</v>
      </c>
      <c r="Q2674" s="10" t="s">
        <v>8307</v>
      </c>
      <c r="R2674" t="s">
        <v>8344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2672</v>
      </c>
      <c r="C2675" s="3" t="s">
        <v>6781</v>
      </c>
      <c r="D2675" s="6">
        <v>40000</v>
      </c>
      <c r="E2675" s="8">
        <v>11032</v>
      </c>
      <c r="F2675" t="s">
        <v>8217</v>
      </c>
      <c r="G2675" t="s">
        <v>8220</v>
      </c>
      <c r="H2675" t="s">
        <v>8241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8291</v>
      </c>
      <c r="O2675">
        <f t="shared" si="205"/>
        <v>28</v>
      </c>
      <c r="P2675">
        <f t="shared" si="206"/>
        <v>167.15</v>
      </c>
      <c r="Q2675" s="10" t="s">
        <v>8307</v>
      </c>
      <c r="R2675" t="s">
        <v>8344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2673</v>
      </c>
      <c r="C2676" s="3" t="s">
        <v>6782</v>
      </c>
      <c r="D2676" s="6">
        <v>35000</v>
      </c>
      <c r="E2676" s="8">
        <v>21994</v>
      </c>
      <c r="F2676" t="s">
        <v>8217</v>
      </c>
      <c r="G2676" t="s">
        <v>8220</v>
      </c>
      <c r="H2676" t="s">
        <v>8241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8291</v>
      </c>
      <c r="O2676">
        <f t="shared" si="205"/>
        <v>63</v>
      </c>
      <c r="P2676">
        <f t="shared" si="206"/>
        <v>128.62</v>
      </c>
      <c r="Q2676" s="10" t="s">
        <v>8307</v>
      </c>
      <c r="R2676" t="s">
        <v>8344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2674</v>
      </c>
      <c r="C2677" s="3" t="s">
        <v>6783</v>
      </c>
      <c r="D2677" s="6">
        <v>25000</v>
      </c>
      <c r="E2677" s="8">
        <v>1897</v>
      </c>
      <c r="F2677" t="s">
        <v>8217</v>
      </c>
      <c r="G2677" t="s">
        <v>8220</v>
      </c>
      <c r="H2677" t="s">
        <v>8241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8291</v>
      </c>
      <c r="O2677">
        <f t="shared" si="205"/>
        <v>8</v>
      </c>
      <c r="P2677">
        <f t="shared" si="206"/>
        <v>65.41</v>
      </c>
      <c r="Q2677" s="10" t="s">
        <v>8307</v>
      </c>
      <c r="R2677" t="s">
        <v>8344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2675</v>
      </c>
      <c r="C2678" s="3" t="s">
        <v>6784</v>
      </c>
      <c r="D2678" s="6">
        <v>2100</v>
      </c>
      <c r="E2678" s="8">
        <v>1058</v>
      </c>
      <c r="F2678" t="s">
        <v>8217</v>
      </c>
      <c r="G2678" t="s">
        <v>8225</v>
      </c>
      <c r="H2678" t="s">
        <v>8246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8291</v>
      </c>
      <c r="O2678">
        <f t="shared" si="205"/>
        <v>50</v>
      </c>
      <c r="P2678">
        <f t="shared" si="206"/>
        <v>117.56</v>
      </c>
      <c r="Q2678" s="10" t="s">
        <v>8307</v>
      </c>
      <c r="R2678" t="s">
        <v>8344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2676</v>
      </c>
      <c r="C2679" s="3" t="s">
        <v>6785</v>
      </c>
      <c r="D2679" s="6">
        <v>19500</v>
      </c>
      <c r="E2679" s="8">
        <v>3415</v>
      </c>
      <c r="F2679" t="s">
        <v>8217</v>
      </c>
      <c r="G2679" t="s">
        <v>8220</v>
      </c>
      <c r="H2679" t="s">
        <v>8241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8291</v>
      </c>
      <c r="O2679">
        <f t="shared" si="205"/>
        <v>18</v>
      </c>
      <c r="P2679">
        <f t="shared" si="206"/>
        <v>126.48</v>
      </c>
      <c r="Q2679" s="10" t="s">
        <v>8307</v>
      </c>
      <c r="R2679" t="s">
        <v>8344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2677</v>
      </c>
      <c r="C2680" s="3" t="s">
        <v>6786</v>
      </c>
      <c r="D2680" s="6">
        <v>8000000</v>
      </c>
      <c r="E2680" s="8">
        <v>1100</v>
      </c>
      <c r="F2680" t="s">
        <v>8217</v>
      </c>
      <c r="G2680" t="s">
        <v>8223</v>
      </c>
      <c r="H2680" t="s">
        <v>8244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8291</v>
      </c>
      <c r="O2680">
        <f t="shared" si="205"/>
        <v>0</v>
      </c>
      <c r="P2680">
        <f t="shared" si="206"/>
        <v>550</v>
      </c>
      <c r="Q2680" s="10" t="s">
        <v>8307</v>
      </c>
      <c r="R2680" t="s">
        <v>8344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2678</v>
      </c>
      <c r="C2681" s="3" t="s">
        <v>6787</v>
      </c>
      <c r="D2681" s="6">
        <v>40000</v>
      </c>
      <c r="E2681" s="8">
        <v>132</v>
      </c>
      <c r="F2681" t="s">
        <v>8217</v>
      </c>
      <c r="G2681" t="s">
        <v>8220</v>
      </c>
      <c r="H2681" t="s">
        <v>8241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8291</v>
      </c>
      <c r="O2681">
        <f t="shared" si="205"/>
        <v>0</v>
      </c>
      <c r="P2681">
        <f t="shared" si="206"/>
        <v>44</v>
      </c>
      <c r="Q2681" s="10" t="s">
        <v>8307</v>
      </c>
      <c r="R2681" t="s">
        <v>8344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2679</v>
      </c>
      <c r="C2682" s="3" t="s">
        <v>6788</v>
      </c>
      <c r="D2682" s="6">
        <v>32000</v>
      </c>
      <c r="E2682" s="8">
        <v>276</v>
      </c>
      <c r="F2682" t="s">
        <v>8217</v>
      </c>
      <c r="G2682" t="s">
        <v>8223</v>
      </c>
      <c r="H2682" t="s">
        <v>8244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8291</v>
      </c>
      <c r="O2682">
        <f t="shared" si="205"/>
        <v>1</v>
      </c>
      <c r="P2682">
        <f t="shared" si="206"/>
        <v>69</v>
      </c>
      <c r="Q2682" s="10" t="s">
        <v>8307</v>
      </c>
      <c r="R2682" t="s">
        <v>8344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2680</v>
      </c>
      <c r="C2683" s="3" t="s">
        <v>6789</v>
      </c>
      <c r="D2683" s="6">
        <v>8000</v>
      </c>
      <c r="E2683" s="8">
        <v>55</v>
      </c>
      <c r="F2683" t="s">
        <v>8217</v>
      </c>
      <c r="G2683" t="s">
        <v>8220</v>
      </c>
      <c r="H2683" t="s">
        <v>8241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8273</v>
      </c>
      <c r="O2683">
        <f t="shared" si="205"/>
        <v>1</v>
      </c>
      <c r="P2683">
        <f t="shared" si="206"/>
        <v>27.5</v>
      </c>
      <c r="Q2683" s="10" t="s">
        <v>8324</v>
      </c>
      <c r="R2683" t="s">
        <v>8325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2681</v>
      </c>
      <c r="C2684" s="3" t="s">
        <v>6790</v>
      </c>
      <c r="D2684" s="6">
        <v>6000</v>
      </c>
      <c r="E2684" s="8">
        <v>1698</v>
      </c>
      <c r="F2684" t="s">
        <v>8217</v>
      </c>
      <c r="G2684" t="s">
        <v>8220</v>
      </c>
      <c r="H2684" t="s">
        <v>8241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8273</v>
      </c>
      <c r="O2684">
        <f t="shared" si="205"/>
        <v>28</v>
      </c>
      <c r="P2684">
        <f t="shared" si="206"/>
        <v>84.9</v>
      </c>
      <c r="Q2684" s="10" t="s">
        <v>8324</v>
      </c>
      <c r="R2684" t="s">
        <v>8325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2682</v>
      </c>
      <c r="C2685" s="3" t="s">
        <v>6791</v>
      </c>
      <c r="D2685" s="6">
        <v>15000</v>
      </c>
      <c r="E2685" s="8">
        <v>36</v>
      </c>
      <c r="F2685" t="s">
        <v>8217</v>
      </c>
      <c r="G2685" t="s">
        <v>8220</v>
      </c>
      <c r="H2685" t="s">
        <v>8241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8273</v>
      </c>
      <c r="O2685">
        <f t="shared" si="205"/>
        <v>0</v>
      </c>
      <c r="P2685">
        <f t="shared" si="206"/>
        <v>12</v>
      </c>
      <c r="Q2685" s="10" t="s">
        <v>8324</v>
      </c>
      <c r="R2685" t="s">
        <v>8325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2683</v>
      </c>
      <c r="C2686" s="3" t="s">
        <v>6792</v>
      </c>
      <c r="D2686" s="6">
        <v>70000</v>
      </c>
      <c r="E2686" s="8">
        <v>800</v>
      </c>
      <c r="F2686" t="s">
        <v>8217</v>
      </c>
      <c r="G2686" t="s">
        <v>8220</v>
      </c>
      <c r="H2686" t="s">
        <v>8241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8273</v>
      </c>
      <c r="O2686">
        <f t="shared" si="205"/>
        <v>1</v>
      </c>
      <c r="P2686">
        <f t="shared" si="206"/>
        <v>200</v>
      </c>
      <c r="Q2686" s="10" t="s">
        <v>8324</v>
      </c>
      <c r="R2686" t="s">
        <v>8325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2684</v>
      </c>
      <c r="C2687" s="3" t="s">
        <v>6793</v>
      </c>
      <c r="D2687" s="6">
        <v>50000</v>
      </c>
      <c r="E2687" s="8">
        <v>10</v>
      </c>
      <c r="F2687" t="s">
        <v>8217</v>
      </c>
      <c r="G2687" t="s">
        <v>8220</v>
      </c>
      <c r="H2687" t="s">
        <v>8241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8273</v>
      </c>
      <c r="O2687">
        <f t="shared" si="205"/>
        <v>0</v>
      </c>
      <c r="P2687">
        <f t="shared" si="206"/>
        <v>10</v>
      </c>
      <c r="Q2687" s="10" t="s">
        <v>8324</v>
      </c>
      <c r="R2687" t="s">
        <v>8325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2685</v>
      </c>
      <c r="C2688" s="3" t="s">
        <v>6794</v>
      </c>
      <c r="D2688" s="6">
        <v>30000</v>
      </c>
      <c r="E2688" s="8">
        <v>0</v>
      </c>
      <c r="F2688" t="s">
        <v>8217</v>
      </c>
      <c r="G2688" t="s">
        <v>8220</v>
      </c>
      <c r="H2688" t="s">
        <v>8241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8273</v>
      </c>
      <c r="O2688">
        <f t="shared" si="205"/>
        <v>0</v>
      </c>
      <c r="P2688">
        <f t="shared" si="206"/>
        <v>0</v>
      </c>
      <c r="Q2688" s="10" t="s">
        <v>8324</v>
      </c>
      <c r="R2688" t="s">
        <v>8325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2686</v>
      </c>
      <c r="C2689" s="3" t="s">
        <v>6795</v>
      </c>
      <c r="D2689" s="6">
        <v>15000</v>
      </c>
      <c r="E2689" s="8">
        <v>0</v>
      </c>
      <c r="F2689" t="s">
        <v>8217</v>
      </c>
      <c r="G2689" t="s">
        <v>8220</v>
      </c>
      <c r="H2689" t="s">
        <v>8241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8273</v>
      </c>
      <c r="O2689">
        <f t="shared" si="205"/>
        <v>0</v>
      </c>
      <c r="P2689">
        <f t="shared" si="206"/>
        <v>0</v>
      </c>
      <c r="Q2689" s="10" t="s">
        <v>8324</v>
      </c>
      <c r="R2689" t="s">
        <v>8325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2687</v>
      </c>
      <c r="C2690" s="3" t="s">
        <v>6796</v>
      </c>
      <c r="D2690" s="6">
        <v>50000</v>
      </c>
      <c r="E2690" s="8">
        <v>74</v>
      </c>
      <c r="F2690" t="s">
        <v>8217</v>
      </c>
      <c r="G2690" t="s">
        <v>8220</v>
      </c>
      <c r="H2690" t="s">
        <v>8241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8273</v>
      </c>
      <c r="O2690">
        <f t="shared" ref="O2690:O2753" si="210">ROUND(E2690/D2690*100,0)</f>
        <v>0</v>
      </c>
      <c r="P2690">
        <f t="shared" si="206"/>
        <v>5.29</v>
      </c>
      <c r="Q2690" s="10" t="s">
        <v>8324</v>
      </c>
      <c r="R2690" t="s">
        <v>8325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2688</v>
      </c>
      <c r="C2691" s="3" t="s">
        <v>6797</v>
      </c>
      <c r="D2691" s="6">
        <v>35000</v>
      </c>
      <c r="E2691" s="8">
        <v>1</v>
      </c>
      <c r="F2691" t="s">
        <v>8217</v>
      </c>
      <c r="G2691" t="s">
        <v>8220</v>
      </c>
      <c r="H2691" t="s">
        <v>8241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8273</v>
      </c>
      <c r="O2691">
        <f t="shared" si="210"/>
        <v>0</v>
      </c>
      <c r="P2691">
        <f t="shared" ref="P2691:P2754" si="211">IFERROR(ROUND(E2691/L2691,2),0)</f>
        <v>1</v>
      </c>
      <c r="Q2691" s="10" t="s">
        <v>8324</v>
      </c>
      <c r="R2691" t="s">
        <v>8325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2689</v>
      </c>
      <c r="C2692" s="3" t="s">
        <v>6798</v>
      </c>
      <c r="D2692" s="6">
        <v>80000</v>
      </c>
      <c r="E2692" s="8">
        <v>8586</v>
      </c>
      <c r="F2692" t="s">
        <v>8217</v>
      </c>
      <c r="G2692" t="s">
        <v>8220</v>
      </c>
      <c r="H2692" t="s">
        <v>8241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8273</v>
      </c>
      <c r="O2692">
        <f t="shared" si="210"/>
        <v>11</v>
      </c>
      <c r="P2692">
        <f t="shared" si="211"/>
        <v>72.760000000000005</v>
      </c>
      <c r="Q2692" s="10" t="s">
        <v>8324</v>
      </c>
      <c r="R2692" t="s">
        <v>8325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2690</v>
      </c>
      <c r="C2693" s="3" t="s">
        <v>6799</v>
      </c>
      <c r="D2693" s="6">
        <v>65000</v>
      </c>
      <c r="E2693" s="8">
        <v>35</v>
      </c>
      <c r="F2693" t="s">
        <v>8217</v>
      </c>
      <c r="G2693" t="s">
        <v>8225</v>
      </c>
      <c r="H2693" t="s">
        <v>8246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8273</v>
      </c>
      <c r="O2693">
        <f t="shared" si="210"/>
        <v>0</v>
      </c>
      <c r="P2693">
        <f t="shared" si="211"/>
        <v>17.5</v>
      </c>
      <c r="Q2693" s="10" t="s">
        <v>8324</v>
      </c>
      <c r="R2693" t="s">
        <v>8325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2691</v>
      </c>
      <c r="C2694" s="3" t="s">
        <v>6800</v>
      </c>
      <c r="D2694" s="6">
        <v>3500</v>
      </c>
      <c r="E2694" s="8">
        <v>25</v>
      </c>
      <c r="F2694" t="s">
        <v>8217</v>
      </c>
      <c r="G2694" t="s">
        <v>8220</v>
      </c>
      <c r="H2694" t="s">
        <v>8241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8273</v>
      </c>
      <c r="O2694">
        <f t="shared" si="210"/>
        <v>1</v>
      </c>
      <c r="P2694">
        <f t="shared" si="211"/>
        <v>25</v>
      </c>
      <c r="Q2694" s="10" t="s">
        <v>8324</v>
      </c>
      <c r="R2694" t="s">
        <v>8325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2692</v>
      </c>
      <c r="C2695" s="3" t="s">
        <v>6801</v>
      </c>
      <c r="D2695" s="6">
        <v>5000</v>
      </c>
      <c r="E2695" s="8">
        <v>40</v>
      </c>
      <c r="F2695" t="s">
        <v>8217</v>
      </c>
      <c r="G2695" t="s">
        <v>8220</v>
      </c>
      <c r="H2695" t="s">
        <v>8241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8273</v>
      </c>
      <c r="O2695">
        <f t="shared" si="210"/>
        <v>1</v>
      </c>
      <c r="P2695">
        <f t="shared" si="211"/>
        <v>13.33</v>
      </c>
      <c r="Q2695" s="10" t="s">
        <v>8324</v>
      </c>
      <c r="R2695" t="s">
        <v>8325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2693</v>
      </c>
      <c r="C2696" s="3" t="s">
        <v>6802</v>
      </c>
      <c r="D2696" s="6">
        <v>30000</v>
      </c>
      <c r="E2696" s="8">
        <v>1</v>
      </c>
      <c r="F2696" t="s">
        <v>8217</v>
      </c>
      <c r="G2696" t="s">
        <v>8220</v>
      </c>
      <c r="H2696" t="s">
        <v>8241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8273</v>
      </c>
      <c r="O2696">
        <f t="shared" si="210"/>
        <v>0</v>
      </c>
      <c r="P2696">
        <f t="shared" si="211"/>
        <v>1</v>
      </c>
      <c r="Q2696" s="10" t="s">
        <v>8324</v>
      </c>
      <c r="R2696" t="s">
        <v>8325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2694</v>
      </c>
      <c r="C2697" s="3" t="s">
        <v>6803</v>
      </c>
      <c r="D2697" s="6">
        <v>15000</v>
      </c>
      <c r="E2697" s="8">
        <v>71</v>
      </c>
      <c r="F2697" t="s">
        <v>8217</v>
      </c>
      <c r="G2697" t="s">
        <v>8220</v>
      </c>
      <c r="H2697" t="s">
        <v>8241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8273</v>
      </c>
      <c r="O2697">
        <f t="shared" si="210"/>
        <v>0</v>
      </c>
      <c r="P2697">
        <f t="shared" si="211"/>
        <v>23.67</v>
      </c>
      <c r="Q2697" s="10" t="s">
        <v>8324</v>
      </c>
      <c r="R2697" t="s">
        <v>8325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2695</v>
      </c>
      <c r="C2698" s="3" t="s">
        <v>6804</v>
      </c>
      <c r="D2698" s="6">
        <v>60000</v>
      </c>
      <c r="E2698" s="8">
        <v>3390</v>
      </c>
      <c r="F2698" t="s">
        <v>8217</v>
      </c>
      <c r="G2698" t="s">
        <v>8220</v>
      </c>
      <c r="H2698" t="s">
        <v>8241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8273</v>
      </c>
      <c r="O2698">
        <f t="shared" si="210"/>
        <v>6</v>
      </c>
      <c r="P2698">
        <f t="shared" si="211"/>
        <v>89.21</v>
      </c>
      <c r="Q2698" s="10" t="s">
        <v>8324</v>
      </c>
      <c r="R2698" t="s">
        <v>8325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2696</v>
      </c>
      <c r="C2699" s="3" t="s">
        <v>6805</v>
      </c>
      <c r="D2699" s="6">
        <v>23000</v>
      </c>
      <c r="E2699" s="8">
        <v>6061</v>
      </c>
      <c r="F2699" t="s">
        <v>8217</v>
      </c>
      <c r="G2699" t="s">
        <v>8220</v>
      </c>
      <c r="H2699" t="s">
        <v>8241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8273</v>
      </c>
      <c r="O2699">
        <f t="shared" si="210"/>
        <v>26</v>
      </c>
      <c r="P2699">
        <f t="shared" si="211"/>
        <v>116.56</v>
      </c>
      <c r="Q2699" s="10" t="s">
        <v>8324</v>
      </c>
      <c r="R2699" t="s">
        <v>8325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2697</v>
      </c>
      <c r="C2700" s="3" t="s">
        <v>6806</v>
      </c>
      <c r="D2700" s="6">
        <v>8000</v>
      </c>
      <c r="E2700" s="8">
        <v>26.01</v>
      </c>
      <c r="F2700" t="s">
        <v>8217</v>
      </c>
      <c r="G2700" t="s">
        <v>8220</v>
      </c>
      <c r="H2700" t="s">
        <v>8241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8273</v>
      </c>
      <c r="O2700">
        <f t="shared" si="210"/>
        <v>0</v>
      </c>
      <c r="P2700">
        <f t="shared" si="211"/>
        <v>13.01</v>
      </c>
      <c r="Q2700" s="10" t="s">
        <v>8324</v>
      </c>
      <c r="R2700" t="s">
        <v>8325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2698</v>
      </c>
      <c r="C2701" s="3" t="s">
        <v>6807</v>
      </c>
      <c r="D2701" s="6">
        <v>2</v>
      </c>
      <c r="E2701" s="8">
        <v>0</v>
      </c>
      <c r="F2701" t="s">
        <v>8217</v>
      </c>
      <c r="G2701" t="s">
        <v>8225</v>
      </c>
      <c r="H2701" t="s">
        <v>8246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8273</v>
      </c>
      <c r="O2701">
        <f t="shared" si="210"/>
        <v>0</v>
      </c>
      <c r="P2701">
        <f t="shared" si="211"/>
        <v>0</v>
      </c>
      <c r="Q2701" s="10" t="s">
        <v>8324</v>
      </c>
      <c r="R2701" t="s">
        <v>8325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2699</v>
      </c>
      <c r="C2702" s="3" t="s">
        <v>6808</v>
      </c>
      <c r="D2702" s="6">
        <v>9999</v>
      </c>
      <c r="E2702" s="8">
        <v>70</v>
      </c>
      <c r="F2702" t="s">
        <v>8217</v>
      </c>
      <c r="G2702" t="s">
        <v>8220</v>
      </c>
      <c r="H2702" t="s">
        <v>8241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8273</v>
      </c>
      <c r="O2702">
        <f t="shared" si="210"/>
        <v>1</v>
      </c>
      <c r="P2702">
        <f t="shared" si="211"/>
        <v>17.5</v>
      </c>
      <c r="Q2702" s="10" t="s">
        <v>8324</v>
      </c>
      <c r="R2702" t="s">
        <v>8325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2700</v>
      </c>
      <c r="C2703" s="3" t="s">
        <v>6809</v>
      </c>
      <c r="D2703" s="6">
        <v>3400</v>
      </c>
      <c r="E2703" s="8">
        <v>1570</v>
      </c>
      <c r="F2703" t="s">
        <v>8218</v>
      </c>
      <c r="G2703" t="s">
        <v>8237</v>
      </c>
      <c r="H2703" t="s">
        <v>8244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8292</v>
      </c>
      <c r="O2703">
        <f t="shared" si="210"/>
        <v>46</v>
      </c>
      <c r="P2703">
        <f t="shared" si="211"/>
        <v>34.130000000000003</v>
      </c>
      <c r="Q2703" s="10" t="s">
        <v>8305</v>
      </c>
      <c r="R2703" t="s">
        <v>8345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2701</v>
      </c>
      <c r="C2704" s="3" t="s">
        <v>6810</v>
      </c>
      <c r="D2704" s="6">
        <v>10000</v>
      </c>
      <c r="E2704" s="8">
        <v>3441</v>
      </c>
      <c r="F2704" t="s">
        <v>8218</v>
      </c>
      <c r="G2704" t="s">
        <v>8220</v>
      </c>
      <c r="H2704" t="s">
        <v>8241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8292</v>
      </c>
      <c r="O2704">
        <f t="shared" si="210"/>
        <v>34</v>
      </c>
      <c r="P2704">
        <f t="shared" si="211"/>
        <v>132.35</v>
      </c>
      <c r="Q2704" s="10" t="s">
        <v>8305</v>
      </c>
      <c r="R2704" t="s">
        <v>8345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2702</v>
      </c>
      <c r="C2705" s="3" t="s">
        <v>6811</v>
      </c>
      <c r="D2705" s="6">
        <v>40000</v>
      </c>
      <c r="E2705" s="8">
        <v>41500</v>
      </c>
      <c r="F2705" t="s">
        <v>8218</v>
      </c>
      <c r="G2705" t="s">
        <v>8234</v>
      </c>
      <c r="H2705" t="s">
        <v>8251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8292</v>
      </c>
      <c r="O2705">
        <f t="shared" si="210"/>
        <v>104</v>
      </c>
      <c r="P2705">
        <f t="shared" si="211"/>
        <v>922.22</v>
      </c>
      <c r="Q2705" s="10" t="s">
        <v>8305</v>
      </c>
      <c r="R2705" t="s">
        <v>8345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2703</v>
      </c>
      <c r="C2706" s="3" t="s">
        <v>6812</v>
      </c>
      <c r="D2706" s="6">
        <v>19000</v>
      </c>
      <c r="E2706" s="8">
        <v>1145</v>
      </c>
      <c r="F2706" t="s">
        <v>8218</v>
      </c>
      <c r="G2706" t="s">
        <v>8220</v>
      </c>
      <c r="H2706" t="s">
        <v>8241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8292</v>
      </c>
      <c r="O2706">
        <f t="shared" si="210"/>
        <v>6</v>
      </c>
      <c r="P2706">
        <f t="shared" si="211"/>
        <v>163.57</v>
      </c>
      <c r="Q2706" s="10" t="s">
        <v>8305</v>
      </c>
      <c r="R2706" t="s">
        <v>8345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2704</v>
      </c>
      <c r="C2707" s="3" t="s">
        <v>6813</v>
      </c>
      <c r="D2707" s="6">
        <v>16500</v>
      </c>
      <c r="E2707" s="8">
        <v>1739</v>
      </c>
      <c r="F2707" t="s">
        <v>8218</v>
      </c>
      <c r="G2707" t="s">
        <v>8220</v>
      </c>
      <c r="H2707" t="s">
        <v>8241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8292</v>
      </c>
      <c r="O2707">
        <f t="shared" si="210"/>
        <v>11</v>
      </c>
      <c r="P2707">
        <f t="shared" si="211"/>
        <v>217.38</v>
      </c>
      <c r="Q2707" s="10" t="s">
        <v>8305</v>
      </c>
      <c r="R2707" t="s">
        <v>8345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2705</v>
      </c>
      <c r="C2708" s="3" t="s">
        <v>6814</v>
      </c>
      <c r="D2708" s="6">
        <v>35000</v>
      </c>
      <c r="E2708" s="8">
        <v>39304</v>
      </c>
      <c r="F2708" t="s">
        <v>8215</v>
      </c>
      <c r="G2708" t="s">
        <v>8220</v>
      </c>
      <c r="H2708" t="s">
        <v>8241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8292</v>
      </c>
      <c r="O2708">
        <f t="shared" si="210"/>
        <v>112</v>
      </c>
      <c r="P2708">
        <f t="shared" si="211"/>
        <v>149.44</v>
      </c>
      <c r="Q2708" s="10" t="s">
        <v>8305</v>
      </c>
      <c r="R2708" t="s">
        <v>8345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2706</v>
      </c>
      <c r="C2709" s="3" t="s">
        <v>6815</v>
      </c>
      <c r="D2709" s="6">
        <v>8000</v>
      </c>
      <c r="E2709" s="8">
        <v>28067.57</v>
      </c>
      <c r="F2709" t="s">
        <v>8215</v>
      </c>
      <c r="G2709" t="s">
        <v>8220</v>
      </c>
      <c r="H2709" t="s">
        <v>8241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8292</v>
      </c>
      <c r="O2709">
        <f t="shared" si="210"/>
        <v>351</v>
      </c>
      <c r="P2709">
        <f t="shared" si="211"/>
        <v>71.239999999999995</v>
      </c>
      <c r="Q2709" s="10" t="s">
        <v>8305</v>
      </c>
      <c r="R2709" t="s">
        <v>8345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2707</v>
      </c>
      <c r="C2710" s="3" t="s">
        <v>6816</v>
      </c>
      <c r="D2710" s="6">
        <v>20000</v>
      </c>
      <c r="E2710" s="8">
        <v>46643.07</v>
      </c>
      <c r="F2710" t="s">
        <v>8215</v>
      </c>
      <c r="G2710" t="s">
        <v>8221</v>
      </c>
      <c r="H2710" t="s">
        <v>8242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8292</v>
      </c>
      <c r="O2710">
        <f t="shared" si="210"/>
        <v>233</v>
      </c>
      <c r="P2710">
        <f t="shared" si="211"/>
        <v>44.46</v>
      </c>
      <c r="Q2710" s="10" t="s">
        <v>8305</v>
      </c>
      <c r="R2710" t="s">
        <v>8345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2708</v>
      </c>
      <c r="C2711" s="3" t="s">
        <v>6817</v>
      </c>
      <c r="D2711" s="6">
        <v>50000</v>
      </c>
      <c r="E2711" s="8">
        <v>50803</v>
      </c>
      <c r="F2711" t="s">
        <v>8215</v>
      </c>
      <c r="G2711" t="s">
        <v>8220</v>
      </c>
      <c r="H2711" t="s">
        <v>8241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8292</v>
      </c>
      <c r="O2711">
        <f t="shared" si="210"/>
        <v>102</v>
      </c>
      <c r="P2711">
        <f t="shared" si="211"/>
        <v>164.94</v>
      </c>
      <c r="Q2711" s="10" t="s">
        <v>8305</v>
      </c>
      <c r="R2711" t="s">
        <v>8345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2709</v>
      </c>
      <c r="C2712" s="3" t="s">
        <v>6818</v>
      </c>
      <c r="D2712" s="6">
        <v>60000</v>
      </c>
      <c r="E2712" s="8">
        <v>92340.21</v>
      </c>
      <c r="F2712" t="s">
        <v>8215</v>
      </c>
      <c r="G2712" t="s">
        <v>8220</v>
      </c>
      <c r="H2712" t="s">
        <v>8241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8292</v>
      </c>
      <c r="O2712">
        <f t="shared" si="210"/>
        <v>154</v>
      </c>
      <c r="P2712">
        <f t="shared" si="211"/>
        <v>84.87</v>
      </c>
      <c r="Q2712" s="10" t="s">
        <v>8305</v>
      </c>
      <c r="R2712" t="s">
        <v>8345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2710</v>
      </c>
      <c r="C2713" s="3" t="s">
        <v>6819</v>
      </c>
      <c r="D2713" s="6">
        <v>3910</v>
      </c>
      <c r="E2713" s="8">
        <v>3938</v>
      </c>
      <c r="F2713" t="s">
        <v>8215</v>
      </c>
      <c r="G2713" t="s">
        <v>8221</v>
      </c>
      <c r="H2713" t="s">
        <v>8242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8292</v>
      </c>
      <c r="O2713">
        <f t="shared" si="210"/>
        <v>101</v>
      </c>
      <c r="P2713">
        <f t="shared" si="211"/>
        <v>53.95</v>
      </c>
      <c r="Q2713" s="10" t="s">
        <v>8305</v>
      </c>
      <c r="R2713" t="s">
        <v>8345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2711</v>
      </c>
      <c r="C2714" s="3" t="s">
        <v>6820</v>
      </c>
      <c r="D2714" s="6">
        <v>5500</v>
      </c>
      <c r="E2714" s="8">
        <v>7226</v>
      </c>
      <c r="F2714" t="s">
        <v>8215</v>
      </c>
      <c r="G2714" t="s">
        <v>8220</v>
      </c>
      <c r="H2714" t="s">
        <v>8241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8292</v>
      </c>
      <c r="O2714">
        <f t="shared" si="210"/>
        <v>131</v>
      </c>
      <c r="P2714">
        <f t="shared" si="211"/>
        <v>50.53</v>
      </c>
      <c r="Q2714" s="10" t="s">
        <v>8305</v>
      </c>
      <c r="R2714" t="s">
        <v>8345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2712</v>
      </c>
      <c r="C2715" s="3" t="s">
        <v>6821</v>
      </c>
      <c r="D2715" s="6">
        <v>150000</v>
      </c>
      <c r="E2715" s="8">
        <v>153362</v>
      </c>
      <c r="F2715" t="s">
        <v>8215</v>
      </c>
      <c r="G2715" t="s">
        <v>8220</v>
      </c>
      <c r="H2715" t="s">
        <v>8241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8292</v>
      </c>
      <c r="O2715">
        <f t="shared" si="210"/>
        <v>102</v>
      </c>
      <c r="P2715">
        <f t="shared" si="211"/>
        <v>108</v>
      </c>
      <c r="Q2715" s="10" t="s">
        <v>8305</v>
      </c>
      <c r="R2715" t="s">
        <v>8345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2713</v>
      </c>
      <c r="C2716" s="3" t="s">
        <v>6822</v>
      </c>
      <c r="D2716" s="6">
        <v>25000</v>
      </c>
      <c r="E2716" s="8">
        <v>29089</v>
      </c>
      <c r="F2716" t="s">
        <v>8215</v>
      </c>
      <c r="G2716" t="s">
        <v>8220</v>
      </c>
      <c r="H2716" t="s">
        <v>8241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8292</v>
      </c>
      <c r="O2716">
        <f t="shared" si="210"/>
        <v>116</v>
      </c>
      <c r="P2716">
        <f t="shared" si="211"/>
        <v>95.37</v>
      </c>
      <c r="Q2716" s="10" t="s">
        <v>8305</v>
      </c>
      <c r="R2716" t="s">
        <v>8345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2714</v>
      </c>
      <c r="C2717" s="3" t="s">
        <v>6823</v>
      </c>
      <c r="D2717" s="6">
        <v>12000</v>
      </c>
      <c r="E2717" s="8">
        <v>31754.69</v>
      </c>
      <c r="F2717" t="s">
        <v>8215</v>
      </c>
      <c r="G2717" t="s">
        <v>8220</v>
      </c>
      <c r="H2717" t="s">
        <v>8241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8292</v>
      </c>
      <c r="O2717">
        <f t="shared" si="210"/>
        <v>265</v>
      </c>
      <c r="P2717">
        <f t="shared" si="211"/>
        <v>57.63</v>
      </c>
      <c r="Q2717" s="10" t="s">
        <v>8305</v>
      </c>
      <c r="R2717" t="s">
        <v>8345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2715</v>
      </c>
      <c r="C2718" s="3" t="s">
        <v>6824</v>
      </c>
      <c r="D2718" s="6">
        <v>10000</v>
      </c>
      <c r="E2718" s="8">
        <v>11998.01</v>
      </c>
      <c r="F2718" t="s">
        <v>8215</v>
      </c>
      <c r="G2718" t="s">
        <v>8232</v>
      </c>
      <c r="H2718" t="s">
        <v>8244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8292</v>
      </c>
      <c r="O2718">
        <f t="shared" si="210"/>
        <v>120</v>
      </c>
      <c r="P2718">
        <f t="shared" si="211"/>
        <v>64.16</v>
      </c>
      <c r="Q2718" s="10" t="s">
        <v>8305</v>
      </c>
      <c r="R2718" t="s">
        <v>8345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2716</v>
      </c>
      <c r="C2719" s="3" t="s">
        <v>6825</v>
      </c>
      <c r="D2719" s="6">
        <v>25000</v>
      </c>
      <c r="E2719" s="8">
        <v>30026</v>
      </c>
      <c r="F2719" t="s">
        <v>8215</v>
      </c>
      <c r="G2719" t="s">
        <v>8220</v>
      </c>
      <c r="H2719" t="s">
        <v>8241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8292</v>
      </c>
      <c r="O2719">
        <f t="shared" si="210"/>
        <v>120</v>
      </c>
      <c r="P2719">
        <f t="shared" si="211"/>
        <v>92.39</v>
      </c>
      <c r="Q2719" s="10" t="s">
        <v>8305</v>
      </c>
      <c r="R2719" t="s">
        <v>8345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2717</v>
      </c>
      <c r="C2720" s="3" t="s">
        <v>6826</v>
      </c>
      <c r="D2720" s="6">
        <v>18000</v>
      </c>
      <c r="E2720" s="8">
        <v>18645</v>
      </c>
      <c r="F2720" t="s">
        <v>8215</v>
      </c>
      <c r="G2720" t="s">
        <v>8220</v>
      </c>
      <c r="H2720" t="s">
        <v>8241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8292</v>
      </c>
      <c r="O2720">
        <f t="shared" si="210"/>
        <v>104</v>
      </c>
      <c r="P2720">
        <f t="shared" si="211"/>
        <v>125.98</v>
      </c>
      <c r="Q2720" s="10" t="s">
        <v>8305</v>
      </c>
      <c r="R2720" t="s">
        <v>8345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2718</v>
      </c>
      <c r="C2721" s="3" t="s">
        <v>6827</v>
      </c>
      <c r="D2721" s="6">
        <v>6000</v>
      </c>
      <c r="E2721" s="8">
        <v>6530</v>
      </c>
      <c r="F2721" t="s">
        <v>8215</v>
      </c>
      <c r="G2721" t="s">
        <v>8220</v>
      </c>
      <c r="H2721" t="s">
        <v>8241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8292</v>
      </c>
      <c r="O2721">
        <f t="shared" si="210"/>
        <v>109</v>
      </c>
      <c r="P2721">
        <f t="shared" si="211"/>
        <v>94.64</v>
      </c>
      <c r="Q2721" s="10" t="s">
        <v>8305</v>
      </c>
      <c r="R2721" t="s">
        <v>8345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2719</v>
      </c>
      <c r="C2722" s="3" t="s">
        <v>6828</v>
      </c>
      <c r="D2722" s="6">
        <v>25000</v>
      </c>
      <c r="E2722" s="8">
        <v>29531</v>
      </c>
      <c r="F2722" t="s">
        <v>8215</v>
      </c>
      <c r="G2722" t="s">
        <v>8220</v>
      </c>
      <c r="H2722" t="s">
        <v>8241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8292</v>
      </c>
      <c r="O2722">
        <f t="shared" si="210"/>
        <v>118</v>
      </c>
      <c r="P2722">
        <f t="shared" si="211"/>
        <v>170.7</v>
      </c>
      <c r="Q2722" s="10" t="s">
        <v>8305</v>
      </c>
      <c r="R2722" t="s">
        <v>8345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2720</v>
      </c>
      <c r="C2723" s="3" t="s">
        <v>6829</v>
      </c>
      <c r="D2723" s="6">
        <v>750</v>
      </c>
      <c r="E2723" s="8">
        <v>10965</v>
      </c>
      <c r="F2723" t="s">
        <v>8215</v>
      </c>
      <c r="G2723" t="s">
        <v>8221</v>
      </c>
      <c r="H2723" t="s">
        <v>8242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8284</v>
      </c>
      <c r="O2723">
        <f t="shared" si="210"/>
        <v>1462</v>
      </c>
      <c r="P2723">
        <f t="shared" si="211"/>
        <v>40.76</v>
      </c>
      <c r="Q2723" s="10" t="s">
        <v>8307</v>
      </c>
      <c r="R2723" t="s">
        <v>8337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2721</v>
      </c>
      <c r="C2724" s="3" t="s">
        <v>6830</v>
      </c>
      <c r="D2724" s="6">
        <v>5000</v>
      </c>
      <c r="E2724" s="8">
        <v>12627</v>
      </c>
      <c r="F2724" t="s">
        <v>8215</v>
      </c>
      <c r="G2724" t="s">
        <v>8220</v>
      </c>
      <c r="H2724" t="s">
        <v>8241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8284</v>
      </c>
      <c r="O2724">
        <f t="shared" si="210"/>
        <v>253</v>
      </c>
      <c r="P2724">
        <f t="shared" si="211"/>
        <v>68.25</v>
      </c>
      <c r="Q2724" s="10" t="s">
        <v>8307</v>
      </c>
      <c r="R2724" t="s">
        <v>8337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2722</v>
      </c>
      <c r="C2725" s="3" t="s">
        <v>6831</v>
      </c>
      <c r="D2725" s="6">
        <v>12000</v>
      </c>
      <c r="E2725" s="8">
        <v>16806</v>
      </c>
      <c r="F2725" t="s">
        <v>8215</v>
      </c>
      <c r="G2725" t="s">
        <v>8220</v>
      </c>
      <c r="H2725" t="s">
        <v>8241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8284</v>
      </c>
      <c r="O2725">
        <f t="shared" si="210"/>
        <v>140</v>
      </c>
      <c r="P2725">
        <f t="shared" si="211"/>
        <v>95.49</v>
      </c>
      <c r="Q2725" s="10" t="s">
        <v>8307</v>
      </c>
      <c r="R2725" t="s">
        <v>8337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2723</v>
      </c>
      <c r="C2726" s="3" t="s">
        <v>6832</v>
      </c>
      <c r="D2726" s="6">
        <v>2468</v>
      </c>
      <c r="E2726" s="8">
        <v>7326.88</v>
      </c>
      <c r="F2726" t="s">
        <v>8215</v>
      </c>
      <c r="G2726" t="s">
        <v>8221</v>
      </c>
      <c r="H2726" t="s">
        <v>8242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8284</v>
      </c>
      <c r="O2726">
        <f t="shared" si="210"/>
        <v>297</v>
      </c>
      <c r="P2726">
        <f t="shared" si="211"/>
        <v>7.19</v>
      </c>
      <c r="Q2726" s="10" t="s">
        <v>8307</v>
      </c>
      <c r="R2726" t="s">
        <v>8337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2724</v>
      </c>
      <c r="C2727" s="3" t="s">
        <v>6833</v>
      </c>
      <c r="D2727" s="6">
        <v>40000</v>
      </c>
      <c r="E2727" s="8">
        <v>57817</v>
      </c>
      <c r="F2727" t="s">
        <v>8215</v>
      </c>
      <c r="G2727" t="s">
        <v>8225</v>
      </c>
      <c r="H2727" t="s">
        <v>8246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8284</v>
      </c>
      <c r="O2727">
        <f t="shared" si="210"/>
        <v>145</v>
      </c>
      <c r="P2727">
        <f t="shared" si="211"/>
        <v>511.65</v>
      </c>
      <c r="Q2727" s="10" t="s">
        <v>8307</v>
      </c>
      <c r="R2727" t="s">
        <v>8337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2725</v>
      </c>
      <c r="C2728" s="3" t="s">
        <v>6834</v>
      </c>
      <c r="D2728" s="6">
        <v>100000</v>
      </c>
      <c r="E2728" s="8">
        <v>105745</v>
      </c>
      <c r="F2728" t="s">
        <v>8215</v>
      </c>
      <c r="G2728" t="s">
        <v>8220</v>
      </c>
      <c r="H2728" t="s">
        <v>8241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8284</v>
      </c>
      <c r="O2728">
        <f t="shared" si="210"/>
        <v>106</v>
      </c>
      <c r="P2728">
        <f t="shared" si="211"/>
        <v>261.75</v>
      </c>
      <c r="Q2728" s="10" t="s">
        <v>8307</v>
      </c>
      <c r="R2728" t="s">
        <v>8337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2726</v>
      </c>
      <c r="C2729" s="3" t="s">
        <v>6835</v>
      </c>
      <c r="D2729" s="6">
        <v>10000</v>
      </c>
      <c r="E2729" s="8">
        <v>49321</v>
      </c>
      <c r="F2729" t="s">
        <v>8215</v>
      </c>
      <c r="G2729" t="s">
        <v>8220</v>
      </c>
      <c r="H2729" t="s">
        <v>8241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8284</v>
      </c>
      <c r="O2729">
        <f t="shared" si="210"/>
        <v>493</v>
      </c>
      <c r="P2729">
        <f t="shared" si="211"/>
        <v>69.760000000000005</v>
      </c>
      <c r="Q2729" s="10" t="s">
        <v>8307</v>
      </c>
      <c r="R2729" t="s">
        <v>8337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2727</v>
      </c>
      <c r="C2730" s="3" t="s">
        <v>6836</v>
      </c>
      <c r="D2730" s="6">
        <v>15000</v>
      </c>
      <c r="E2730" s="8">
        <v>30274</v>
      </c>
      <c r="F2730" t="s">
        <v>8215</v>
      </c>
      <c r="G2730" t="s">
        <v>8220</v>
      </c>
      <c r="H2730" t="s">
        <v>8241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8284</v>
      </c>
      <c r="O2730">
        <f t="shared" si="210"/>
        <v>202</v>
      </c>
      <c r="P2730">
        <f t="shared" si="211"/>
        <v>77.23</v>
      </c>
      <c r="Q2730" s="10" t="s">
        <v>8307</v>
      </c>
      <c r="R2730" t="s">
        <v>8337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2728</v>
      </c>
      <c r="C2731" s="3" t="s">
        <v>6837</v>
      </c>
      <c r="D2731" s="6">
        <v>7500</v>
      </c>
      <c r="E2731" s="8">
        <v>7833</v>
      </c>
      <c r="F2731" t="s">
        <v>8215</v>
      </c>
      <c r="G2731" t="s">
        <v>8220</v>
      </c>
      <c r="H2731" t="s">
        <v>8241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8284</v>
      </c>
      <c r="O2731">
        <f t="shared" si="210"/>
        <v>104</v>
      </c>
      <c r="P2731">
        <f t="shared" si="211"/>
        <v>340.57</v>
      </c>
      <c r="Q2731" s="10" t="s">
        <v>8307</v>
      </c>
      <c r="R2731" t="s">
        <v>8337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2729</v>
      </c>
      <c r="C2732" s="3" t="s">
        <v>6838</v>
      </c>
      <c r="D2732" s="6">
        <v>27000</v>
      </c>
      <c r="E2732" s="8">
        <v>45979.01</v>
      </c>
      <c r="F2732" t="s">
        <v>8215</v>
      </c>
      <c r="G2732" t="s">
        <v>8220</v>
      </c>
      <c r="H2732" t="s">
        <v>8241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8284</v>
      </c>
      <c r="O2732">
        <f t="shared" si="210"/>
        <v>170</v>
      </c>
      <c r="P2732">
        <f t="shared" si="211"/>
        <v>67.42</v>
      </c>
      <c r="Q2732" s="10" t="s">
        <v>8307</v>
      </c>
      <c r="R2732" t="s">
        <v>8337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2730</v>
      </c>
      <c r="C2733" s="3" t="s">
        <v>6839</v>
      </c>
      <c r="D2733" s="6">
        <v>30000</v>
      </c>
      <c r="E2733" s="8">
        <v>31291</v>
      </c>
      <c r="F2733" t="s">
        <v>8215</v>
      </c>
      <c r="G2733" t="s">
        <v>8220</v>
      </c>
      <c r="H2733" t="s">
        <v>8241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8284</v>
      </c>
      <c r="O2733">
        <f t="shared" si="210"/>
        <v>104</v>
      </c>
      <c r="P2733">
        <f t="shared" si="211"/>
        <v>845.7</v>
      </c>
      <c r="Q2733" s="10" t="s">
        <v>8307</v>
      </c>
      <c r="R2733" t="s">
        <v>8337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2731</v>
      </c>
      <c r="C2734" s="3" t="s">
        <v>6840</v>
      </c>
      <c r="D2734" s="6">
        <v>12000</v>
      </c>
      <c r="E2734" s="8">
        <v>14190</v>
      </c>
      <c r="F2734" t="s">
        <v>8215</v>
      </c>
      <c r="G2734" t="s">
        <v>8220</v>
      </c>
      <c r="H2734" t="s">
        <v>8241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8284</v>
      </c>
      <c r="O2734">
        <f t="shared" si="210"/>
        <v>118</v>
      </c>
      <c r="P2734">
        <f t="shared" si="211"/>
        <v>97.19</v>
      </c>
      <c r="Q2734" s="10" t="s">
        <v>8307</v>
      </c>
      <c r="R2734" t="s">
        <v>8337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2732</v>
      </c>
      <c r="C2735" s="3" t="s">
        <v>6841</v>
      </c>
      <c r="D2735" s="6">
        <v>50000</v>
      </c>
      <c r="E2735" s="8">
        <v>53769</v>
      </c>
      <c r="F2735" t="s">
        <v>8215</v>
      </c>
      <c r="G2735" t="s">
        <v>8220</v>
      </c>
      <c r="H2735" t="s">
        <v>8241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8284</v>
      </c>
      <c r="O2735">
        <f t="shared" si="210"/>
        <v>108</v>
      </c>
      <c r="P2735">
        <f t="shared" si="211"/>
        <v>451.84</v>
      </c>
      <c r="Q2735" s="10" t="s">
        <v>8307</v>
      </c>
      <c r="R2735" t="s">
        <v>8337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2733</v>
      </c>
      <c r="C2736" s="3" t="s">
        <v>6842</v>
      </c>
      <c r="D2736" s="6">
        <v>1</v>
      </c>
      <c r="E2736" s="8">
        <v>22603</v>
      </c>
      <c r="F2736" t="s">
        <v>8215</v>
      </c>
      <c r="G2736" t="s">
        <v>8220</v>
      </c>
      <c r="H2736" t="s">
        <v>8241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8284</v>
      </c>
      <c r="O2736">
        <f t="shared" si="210"/>
        <v>2260300</v>
      </c>
      <c r="P2736">
        <f t="shared" si="211"/>
        <v>138.66999999999999</v>
      </c>
      <c r="Q2736" s="10" t="s">
        <v>8307</v>
      </c>
      <c r="R2736" t="s">
        <v>8337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2734</v>
      </c>
      <c r="C2737" s="3" t="s">
        <v>6843</v>
      </c>
      <c r="D2737" s="6">
        <v>750</v>
      </c>
      <c r="E2737" s="8">
        <v>7336.01</v>
      </c>
      <c r="F2737" t="s">
        <v>8215</v>
      </c>
      <c r="G2737" t="s">
        <v>8221</v>
      </c>
      <c r="H2737" t="s">
        <v>8242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8284</v>
      </c>
      <c r="O2737">
        <f t="shared" si="210"/>
        <v>978</v>
      </c>
      <c r="P2737">
        <f t="shared" si="211"/>
        <v>21.64</v>
      </c>
      <c r="Q2737" s="10" t="s">
        <v>8307</v>
      </c>
      <c r="R2737" t="s">
        <v>8337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2735</v>
      </c>
      <c r="C2738" s="3" t="s">
        <v>6844</v>
      </c>
      <c r="D2738" s="6">
        <v>8000</v>
      </c>
      <c r="E2738" s="8">
        <v>9832</v>
      </c>
      <c r="F2738" t="s">
        <v>8215</v>
      </c>
      <c r="G2738" t="s">
        <v>8225</v>
      </c>
      <c r="H2738" t="s">
        <v>8246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8284</v>
      </c>
      <c r="O2738">
        <f t="shared" si="210"/>
        <v>123</v>
      </c>
      <c r="P2738">
        <f t="shared" si="211"/>
        <v>169.52</v>
      </c>
      <c r="Q2738" s="10" t="s">
        <v>8307</v>
      </c>
      <c r="R2738" t="s">
        <v>8337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2736</v>
      </c>
      <c r="C2739" s="3" t="s">
        <v>6845</v>
      </c>
      <c r="D2739" s="6">
        <v>30000</v>
      </c>
      <c r="E2739" s="8">
        <v>73818.240000000005</v>
      </c>
      <c r="F2739" t="s">
        <v>8215</v>
      </c>
      <c r="G2739" t="s">
        <v>8220</v>
      </c>
      <c r="H2739" t="s">
        <v>8241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8284</v>
      </c>
      <c r="O2739">
        <f t="shared" si="210"/>
        <v>246</v>
      </c>
      <c r="P2739">
        <f t="shared" si="211"/>
        <v>161.88</v>
      </c>
      <c r="Q2739" s="10" t="s">
        <v>8307</v>
      </c>
      <c r="R2739" t="s">
        <v>8337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2737</v>
      </c>
      <c r="C2740" s="3" t="s">
        <v>6846</v>
      </c>
      <c r="D2740" s="6">
        <v>5000</v>
      </c>
      <c r="E2740" s="8">
        <v>7397</v>
      </c>
      <c r="F2740" t="s">
        <v>8215</v>
      </c>
      <c r="G2740" t="s">
        <v>8220</v>
      </c>
      <c r="H2740" t="s">
        <v>8241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8284</v>
      </c>
      <c r="O2740">
        <f t="shared" si="210"/>
        <v>148</v>
      </c>
      <c r="P2740">
        <f t="shared" si="211"/>
        <v>493.13</v>
      </c>
      <c r="Q2740" s="10" t="s">
        <v>8307</v>
      </c>
      <c r="R2740" t="s">
        <v>8337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2738</v>
      </c>
      <c r="C2741" s="3" t="s">
        <v>6847</v>
      </c>
      <c r="D2741" s="6">
        <v>1100</v>
      </c>
      <c r="E2741" s="8">
        <v>4225</v>
      </c>
      <c r="F2741" t="s">
        <v>8215</v>
      </c>
      <c r="G2741" t="s">
        <v>8221</v>
      </c>
      <c r="H2741" t="s">
        <v>8242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8284</v>
      </c>
      <c r="O2741">
        <f t="shared" si="210"/>
        <v>384</v>
      </c>
      <c r="P2741">
        <f t="shared" si="211"/>
        <v>22.12</v>
      </c>
      <c r="Q2741" s="10" t="s">
        <v>8307</v>
      </c>
      <c r="R2741" t="s">
        <v>8337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2739</v>
      </c>
      <c r="C2742" s="3" t="s">
        <v>6848</v>
      </c>
      <c r="D2742" s="6">
        <v>300</v>
      </c>
      <c r="E2742" s="8">
        <v>310</v>
      </c>
      <c r="F2742" t="s">
        <v>8215</v>
      </c>
      <c r="G2742" t="s">
        <v>8220</v>
      </c>
      <c r="H2742" t="s">
        <v>8241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8284</v>
      </c>
      <c r="O2742">
        <f t="shared" si="210"/>
        <v>103</v>
      </c>
      <c r="P2742">
        <f t="shared" si="211"/>
        <v>18.239999999999998</v>
      </c>
      <c r="Q2742" s="10" t="s">
        <v>8307</v>
      </c>
      <c r="R2742" t="s">
        <v>8337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2740</v>
      </c>
      <c r="C2743" s="3" t="s">
        <v>6849</v>
      </c>
      <c r="D2743" s="6">
        <v>8000</v>
      </c>
      <c r="E2743" s="8">
        <v>35</v>
      </c>
      <c r="F2743" t="s">
        <v>8217</v>
      </c>
      <c r="G2743" t="s">
        <v>8220</v>
      </c>
      <c r="H2743" t="s">
        <v>8241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8293</v>
      </c>
      <c r="O2743">
        <f t="shared" si="210"/>
        <v>0</v>
      </c>
      <c r="P2743">
        <f t="shared" si="211"/>
        <v>8.75</v>
      </c>
      <c r="Q2743" s="10" t="s">
        <v>8310</v>
      </c>
      <c r="R2743" t="s">
        <v>8346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2741</v>
      </c>
      <c r="C2744" s="3" t="s">
        <v>6850</v>
      </c>
      <c r="D2744" s="6">
        <v>2500</v>
      </c>
      <c r="E2744" s="8">
        <v>731</v>
      </c>
      <c r="F2744" t="s">
        <v>8217</v>
      </c>
      <c r="G2744" t="s">
        <v>8220</v>
      </c>
      <c r="H2744" t="s">
        <v>8241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8293</v>
      </c>
      <c r="O2744">
        <f t="shared" si="210"/>
        <v>29</v>
      </c>
      <c r="P2744">
        <f t="shared" si="211"/>
        <v>40.61</v>
      </c>
      <c r="Q2744" s="10" t="s">
        <v>8310</v>
      </c>
      <c r="R2744" t="s">
        <v>8346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2742</v>
      </c>
      <c r="C2745" s="3" t="s">
        <v>6851</v>
      </c>
      <c r="D2745" s="6">
        <v>5999</v>
      </c>
      <c r="E2745" s="8">
        <v>0</v>
      </c>
      <c r="F2745" t="s">
        <v>8217</v>
      </c>
      <c r="G2745" t="s">
        <v>8220</v>
      </c>
      <c r="H2745" t="s">
        <v>8241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8293</v>
      </c>
      <c r="O2745">
        <f t="shared" si="210"/>
        <v>0</v>
      </c>
      <c r="P2745">
        <f t="shared" si="211"/>
        <v>0</v>
      </c>
      <c r="Q2745" s="10" t="s">
        <v>8310</v>
      </c>
      <c r="R2745" t="s">
        <v>8346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2743</v>
      </c>
      <c r="C2746" s="3" t="s">
        <v>6852</v>
      </c>
      <c r="D2746" s="6">
        <v>16000</v>
      </c>
      <c r="E2746" s="8">
        <v>835</v>
      </c>
      <c r="F2746" t="s">
        <v>8217</v>
      </c>
      <c r="G2746" t="s">
        <v>8220</v>
      </c>
      <c r="H2746" t="s">
        <v>8241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8293</v>
      </c>
      <c r="O2746">
        <f t="shared" si="210"/>
        <v>5</v>
      </c>
      <c r="P2746">
        <f t="shared" si="211"/>
        <v>37.950000000000003</v>
      </c>
      <c r="Q2746" s="10" t="s">
        <v>8310</v>
      </c>
      <c r="R2746" t="s">
        <v>8346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2744</v>
      </c>
      <c r="C2747" s="3" t="s">
        <v>6853</v>
      </c>
      <c r="D2747" s="6">
        <v>8000</v>
      </c>
      <c r="E2747" s="8">
        <v>1751</v>
      </c>
      <c r="F2747" t="s">
        <v>8217</v>
      </c>
      <c r="G2747" t="s">
        <v>8220</v>
      </c>
      <c r="H2747" t="s">
        <v>8241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8293</v>
      </c>
      <c r="O2747">
        <f t="shared" si="210"/>
        <v>22</v>
      </c>
      <c r="P2747">
        <f t="shared" si="211"/>
        <v>35.729999999999997</v>
      </c>
      <c r="Q2747" s="10" t="s">
        <v>8310</v>
      </c>
      <c r="R2747" t="s">
        <v>8346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2745</v>
      </c>
      <c r="C2748" s="3" t="s">
        <v>6854</v>
      </c>
      <c r="D2748" s="6">
        <v>3000</v>
      </c>
      <c r="E2748" s="8">
        <v>801</v>
      </c>
      <c r="F2748" t="s">
        <v>8217</v>
      </c>
      <c r="G2748" t="s">
        <v>8220</v>
      </c>
      <c r="H2748" t="s">
        <v>8241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8293</v>
      </c>
      <c r="O2748">
        <f t="shared" si="210"/>
        <v>27</v>
      </c>
      <c r="P2748">
        <f t="shared" si="211"/>
        <v>42.16</v>
      </c>
      <c r="Q2748" s="10" t="s">
        <v>8310</v>
      </c>
      <c r="R2748" t="s">
        <v>8346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2746</v>
      </c>
      <c r="C2749" s="3" t="s">
        <v>6855</v>
      </c>
      <c r="D2749" s="6">
        <v>500</v>
      </c>
      <c r="E2749" s="8">
        <v>140</v>
      </c>
      <c r="F2749" t="s">
        <v>8217</v>
      </c>
      <c r="G2749" t="s">
        <v>8220</v>
      </c>
      <c r="H2749" t="s">
        <v>8241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8293</v>
      </c>
      <c r="O2749">
        <f t="shared" si="210"/>
        <v>28</v>
      </c>
      <c r="P2749">
        <f t="shared" si="211"/>
        <v>35</v>
      </c>
      <c r="Q2749" s="10" t="s">
        <v>8310</v>
      </c>
      <c r="R2749" t="s">
        <v>8346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2747</v>
      </c>
      <c r="C2750" s="3" t="s">
        <v>6856</v>
      </c>
      <c r="D2750" s="6">
        <v>5000</v>
      </c>
      <c r="E2750" s="8">
        <v>53</v>
      </c>
      <c r="F2750" t="s">
        <v>8217</v>
      </c>
      <c r="G2750" t="s">
        <v>8220</v>
      </c>
      <c r="H2750" t="s">
        <v>8241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8293</v>
      </c>
      <c r="O2750">
        <f t="shared" si="210"/>
        <v>1</v>
      </c>
      <c r="P2750">
        <f t="shared" si="211"/>
        <v>13.25</v>
      </c>
      <c r="Q2750" s="10" t="s">
        <v>8310</v>
      </c>
      <c r="R2750" t="s">
        <v>8346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2748</v>
      </c>
      <c r="C2751" s="3" t="s">
        <v>6857</v>
      </c>
      <c r="D2751" s="6">
        <v>10000</v>
      </c>
      <c r="E2751" s="8">
        <v>110</v>
      </c>
      <c r="F2751" t="s">
        <v>8217</v>
      </c>
      <c r="G2751" t="s">
        <v>8220</v>
      </c>
      <c r="H2751" t="s">
        <v>8241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8293</v>
      </c>
      <c r="O2751">
        <f t="shared" si="210"/>
        <v>1</v>
      </c>
      <c r="P2751">
        <f t="shared" si="211"/>
        <v>55</v>
      </c>
      <c r="Q2751" s="10" t="s">
        <v>8310</v>
      </c>
      <c r="R2751" t="s">
        <v>8346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2749</v>
      </c>
      <c r="C2752" s="3" t="s">
        <v>6858</v>
      </c>
      <c r="D2752" s="6">
        <v>1999</v>
      </c>
      <c r="E2752" s="8">
        <v>0</v>
      </c>
      <c r="F2752" t="s">
        <v>8217</v>
      </c>
      <c r="G2752" t="s">
        <v>8220</v>
      </c>
      <c r="H2752" t="s">
        <v>8241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8293</v>
      </c>
      <c r="O2752">
        <f t="shared" si="210"/>
        <v>0</v>
      </c>
      <c r="P2752">
        <f t="shared" si="211"/>
        <v>0</v>
      </c>
      <c r="Q2752" s="10" t="s">
        <v>8310</v>
      </c>
      <c r="R2752" t="s">
        <v>8346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2750</v>
      </c>
      <c r="C2753" s="3" t="s">
        <v>6859</v>
      </c>
      <c r="D2753" s="6">
        <v>3274</v>
      </c>
      <c r="E2753" s="8">
        <v>0</v>
      </c>
      <c r="F2753" t="s">
        <v>8217</v>
      </c>
      <c r="G2753" t="s">
        <v>8220</v>
      </c>
      <c r="H2753" t="s">
        <v>8241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8293</v>
      </c>
      <c r="O2753">
        <f t="shared" si="210"/>
        <v>0</v>
      </c>
      <c r="P2753">
        <f t="shared" si="211"/>
        <v>0</v>
      </c>
      <c r="Q2753" s="10" t="s">
        <v>8310</v>
      </c>
      <c r="R2753" t="s">
        <v>8346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2751</v>
      </c>
      <c r="C2754" s="3" t="s">
        <v>6860</v>
      </c>
      <c r="D2754" s="6">
        <v>4800</v>
      </c>
      <c r="E2754" s="8">
        <v>550</v>
      </c>
      <c r="F2754" t="s">
        <v>8217</v>
      </c>
      <c r="G2754" t="s">
        <v>8220</v>
      </c>
      <c r="H2754" t="s">
        <v>8241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8293</v>
      </c>
      <c r="O2754">
        <f t="shared" ref="O2754:O2817" si="215">ROUND(E2754/D2754*100,0)</f>
        <v>11</v>
      </c>
      <c r="P2754">
        <f t="shared" si="211"/>
        <v>39.29</v>
      </c>
      <c r="Q2754" s="10" t="s">
        <v>8310</v>
      </c>
      <c r="R2754" t="s">
        <v>8346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2752</v>
      </c>
      <c r="C2755" s="3" t="s">
        <v>6861</v>
      </c>
      <c r="D2755" s="6">
        <v>2000</v>
      </c>
      <c r="E2755" s="8">
        <v>380</v>
      </c>
      <c r="F2755" t="s">
        <v>8217</v>
      </c>
      <c r="G2755" t="s">
        <v>8220</v>
      </c>
      <c r="H2755" t="s">
        <v>8241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8293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8310</v>
      </c>
      <c r="R2755" t="s">
        <v>8346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2753</v>
      </c>
      <c r="C2756" s="3" t="s">
        <v>6862</v>
      </c>
      <c r="D2756" s="6">
        <v>10000</v>
      </c>
      <c r="E2756" s="8">
        <v>0</v>
      </c>
      <c r="F2756" t="s">
        <v>8217</v>
      </c>
      <c r="G2756" t="s">
        <v>8220</v>
      </c>
      <c r="H2756" t="s">
        <v>8241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8293</v>
      </c>
      <c r="O2756">
        <f t="shared" si="215"/>
        <v>0</v>
      </c>
      <c r="P2756">
        <f t="shared" si="216"/>
        <v>0</v>
      </c>
      <c r="Q2756" s="10" t="s">
        <v>8310</v>
      </c>
      <c r="R2756" t="s">
        <v>8346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2754</v>
      </c>
      <c r="C2757" s="3" t="s">
        <v>6863</v>
      </c>
      <c r="D2757" s="6">
        <v>500</v>
      </c>
      <c r="E2757" s="8">
        <v>260</v>
      </c>
      <c r="F2757" t="s">
        <v>8217</v>
      </c>
      <c r="G2757" t="s">
        <v>8237</v>
      </c>
      <c r="H2757" t="s">
        <v>8244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8293</v>
      </c>
      <c r="O2757">
        <f t="shared" si="215"/>
        <v>52</v>
      </c>
      <c r="P2757">
        <f t="shared" si="216"/>
        <v>17.329999999999998</v>
      </c>
      <c r="Q2757" s="10" t="s">
        <v>8310</v>
      </c>
      <c r="R2757" t="s">
        <v>8346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2755</v>
      </c>
      <c r="C2758" s="3" t="s">
        <v>6864</v>
      </c>
      <c r="D2758" s="6">
        <v>10000</v>
      </c>
      <c r="E2758" s="8">
        <v>1048</v>
      </c>
      <c r="F2758" t="s">
        <v>8217</v>
      </c>
      <c r="G2758" t="s">
        <v>8220</v>
      </c>
      <c r="H2758" t="s">
        <v>8241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8293</v>
      </c>
      <c r="O2758">
        <f t="shared" si="215"/>
        <v>10</v>
      </c>
      <c r="P2758">
        <f t="shared" si="216"/>
        <v>31.76</v>
      </c>
      <c r="Q2758" s="10" t="s">
        <v>8310</v>
      </c>
      <c r="R2758" t="s">
        <v>8346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2756</v>
      </c>
      <c r="C2759" s="3" t="s">
        <v>6865</v>
      </c>
      <c r="D2759" s="6">
        <v>1500</v>
      </c>
      <c r="E2759" s="8">
        <v>10</v>
      </c>
      <c r="F2759" t="s">
        <v>8217</v>
      </c>
      <c r="G2759" t="s">
        <v>8220</v>
      </c>
      <c r="H2759" t="s">
        <v>8241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8293</v>
      </c>
      <c r="O2759">
        <f t="shared" si="215"/>
        <v>1</v>
      </c>
      <c r="P2759">
        <f t="shared" si="216"/>
        <v>5</v>
      </c>
      <c r="Q2759" s="10" t="s">
        <v>8310</v>
      </c>
      <c r="R2759" t="s">
        <v>8346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2757</v>
      </c>
      <c r="C2760" s="3" t="s">
        <v>6866</v>
      </c>
      <c r="D2760" s="6">
        <v>2000</v>
      </c>
      <c r="E2760" s="8">
        <v>234</v>
      </c>
      <c r="F2760" t="s">
        <v>8217</v>
      </c>
      <c r="G2760" t="s">
        <v>8222</v>
      </c>
      <c r="H2760" t="s">
        <v>8243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8293</v>
      </c>
      <c r="O2760">
        <f t="shared" si="215"/>
        <v>12</v>
      </c>
      <c r="P2760">
        <f t="shared" si="216"/>
        <v>39</v>
      </c>
      <c r="Q2760" s="10" t="s">
        <v>8310</v>
      </c>
      <c r="R2760" t="s">
        <v>8346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2758</v>
      </c>
      <c r="C2761" s="3" t="s">
        <v>6867</v>
      </c>
      <c r="D2761" s="6">
        <v>1000</v>
      </c>
      <c r="E2761" s="8">
        <v>105</v>
      </c>
      <c r="F2761" t="s">
        <v>8217</v>
      </c>
      <c r="G2761" t="s">
        <v>8222</v>
      </c>
      <c r="H2761" t="s">
        <v>8243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8293</v>
      </c>
      <c r="O2761">
        <f t="shared" si="215"/>
        <v>11</v>
      </c>
      <c r="P2761">
        <f t="shared" si="216"/>
        <v>52.5</v>
      </c>
      <c r="Q2761" s="10" t="s">
        <v>8310</v>
      </c>
      <c r="R2761" t="s">
        <v>8346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2759</v>
      </c>
      <c r="C2762" s="3" t="s">
        <v>6868</v>
      </c>
      <c r="D2762" s="6">
        <v>5000</v>
      </c>
      <c r="E2762" s="8">
        <v>0</v>
      </c>
      <c r="F2762" t="s">
        <v>8217</v>
      </c>
      <c r="G2762" t="s">
        <v>8221</v>
      </c>
      <c r="H2762" t="s">
        <v>8242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8293</v>
      </c>
      <c r="O2762">
        <f t="shared" si="215"/>
        <v>0</v>
      </c>
      <c r="P2762">
        <f t="shared" si="216"/>
        <v>0</v>
      </c>
      <c r="Q2762" s="10" t="s">
        <v>8310</v>
      </c>
      <c r="R2762" t="s">
        <v>8346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2760</v>
      </c>
      <c r="C2763" s="3" t="s">
        <v>6869</v>
      </c>
      <c r="D2763" s="6">
        <v>5000</v>
      </c>
      <c r="E2763" s="8">
        <v>36</v>
      </c>
      <c r="F2763" t="s">
        <v>8217</v>
      </c>
      <c r="G2763" t="s">
        <v>8220</v>
      </c>
      <c r="H2763" t="s">
        <v>8241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8293</v>
      </c>
      <c r="O2763">
        <f t="shared" si="215"/>
        <v>1</v>
      </c>
      <c r="P2763">
        <f t="shared" si="216"/>
        <v>9</v>
      </c>
      <c r="Q2763" s="10" t="s">
        <v>8310</v>
      </c>
      <c r="R2763" t="s">
        <v>8346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2761</v>
      </c>
      <c r="C2764" s="3" t="s">
        <v>6870</v>
      </c>
      <c r="D2764" s="6">
        <v>3250</v>
      </c>
      <c r="E2764" s="8">
        <v>25</v>
      </c>
      <c r="F2764" t="s">
        <v>8217</v>
      </c>
      <c r="G2764" t="s">
        <v>8220</v>
      </c>
      <c r="H2764" t="s">
        <v>8241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8293</v>
      </c>
      <c r="O2764">
        <f t="shared" si="215"/>
        <v>1</v>
      </c>
      <c r="P2764">
        <f t="shared" si="216"/>
        <v>25</v>
      </c>
      <c r="Q2764" s="10" t="s">
        <v>8310</v>
      </c>
      <c r="R2764" t="s">
        <v>8346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2762</v>
      </c>
      <c r="C2765" s="3" t="s">
        <v>6871</v>
      </c>
      <c r="D2765" s="6">
        <v>39400</v>
      </c>
      <c r="E2765" s="8">
        <v>90</v>
      </c>
      <c r="F2765" t="s">
        <v>8217</v>
      </c>
      <c r="G2765" t="s">
        <v>8220</v>
      </c>
      <c r="H2765" t="s">
        <v>8241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8293</v>
      </c>
      <c r="O2765">
        <f t="shared" si="215"/>
        <v>0</v>
      </c>
      <c r="P2765">
        <f t="shared" si="216"/>
        <v>30</v>
      </c>
      <c r="Q2765" s="10" t="s">
        <v>8310</v>
      </c>
      <c r="R2765" t="s">
        <v>8346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2763</v>
      </c>
      <c r="C2766" s="3" t="s">
        <v>6872</v>
      </c>
      <c r="D2766" s="6">
        <v>4000</v>
      </c>
      <c r="E2766" s="8">
        <v>45</v>
      </c>
      <c r="F2766" t="s">
        <v>8217</v>
      </c>
      <c r="G2766" t="s">
        <v>8220</v>
      </c>
      <c r="H2766" t="s">
        <v>8241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8293</v>
      </c>
      <c r="O2766">
        <f t="shared" si="215"/>
        <v>1</v>
      </c>
      <c r="P2766">
        <f t="shared" si="216"/>
        <v>11.25</v>
      </c>
      <c r="Q2766" s="10" t="s">
        <v>8310</v>
      </c>
      <c r="R2766" t="s">
        <v>8346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2764</v>
      </c>
      <c r="C2767" s="3" t="s">
        <v>6873</v>
      </c>
      <c r="D2767" s="6">
        <v>4000</v>
      </c>
      <c r="E2767" s="8">
        <v>0</v>
      </c>
      <c r="F2767" t="s">
        <v>8217</v>
      </c>
      <c r="G2767" t="s">
        <v>8220</v>
      </c>
      <c r="H2767" t="s">
        <v>8241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8293</v>
      </c>
      <c r="O2767">
        <f t="shared" si="215"/>
        <v>0</v>
      </c>
      <c r="P2767">
        <f t="shared" si="216"/>
        <v>0</v>
      </c>
      <c r="Q2767" s="10" t="s">
        <v>8310</v>
      </c>
      <c r="R2767" t="s">
        <v>8346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2765</v>
      </c>
      <c r="C2768" s="3" t="s">
        <v>6874</v>
      </c>
      <c r="D2768" s="6">
        <v>5000</v>
      </c>
      <c r="E2768" s="8">
        <v>100</v>
      </c>
      <c r="F2768" t="s">
        <v>8217</v>
      </c>
      <c r="G2768" t="s">
        <v>8220</v>
      </c>
      <c r="H2768" t="s">
        <v>8241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8293</v>
      </c>
      <c r="O2768">
        <f t="shared" si="215"/>
        <v>2</v>
      </c>
      <c r="P2768">
        <f t="shared" si="216"/>
        <v>25</v>
      </c>
      <c r="Q2768" s="10" t="s">
        <v>8310</v>
      </c>
      <c r="R2768" t="s">
        <v>8346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2766</v>
      </c>
      <c r="C2769" s="3" t="s">
        <v>6875</v>
      </c>
      <c r="D2769" s="6">
        <v>4000</v>
      </c>
      <c r="E2769" s="8">
        <v>34</v>
      </c>
      <c r="F2769" t="s">
        <v>8217</v>
      </c>
      <c r="G2769" t="s">
        <v>8225</v>
      </c>
      <c r="H2769" t="s">
        <v>8246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8293</v>
      </c>
      <c r="O2769">
        <f t="shared" si="215"/>
        <v>1</v>
      </c>
      <c r="P2769">
        <f t="shared" si="216"/>
        <v>11.33</v>
      </c>
      <c r="Q2769" s="10" t="s">
        <v>8310</v>
      </c>
      <c r="R2769" t="s">
        <v>8346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2767</v>
      </c>
      <c r="C2770" s="3" t="s">
        <v>6876</v>
      </c>
      <c r="D2770" s="6">
        <v>7000</v>
      </c>
      <c r="E2770" s="8">
        <v>1002</v>
      </c>
      <c r="F2770" t="s">
        <v>8217</v>
      </c>
      <c r="G2770" t="s">
        <v>8220</v>
      </c>
      <c r="H2770" t="s">
        <v>8241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8293</v>
      </c>
      <c r="O2770">
        <f t="shared" si="215"/>
        <v>14</v>
      </c>
      <c r="P2770">
        <f t="shared" si="216"/>
        <v>29.47</v>
      </c>
      <c r="Q2770" s="10" t="s">
        <v>8310</v>
      </c>
      <c r="R2770" t="s">
        <v>8346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2768</v>
      </c>
      <c r="C2771" s="3" t="s">
        <v>6877</v>
      </c>
      <c r="D2771" s="6">
        <v>800</v>
      </c>
      <c r="E2771" s="8">
        <v>2</v>
      </c>
      <c r="F2771" t="s">
        <v>8217</v>
      </c>
      <c r="G2771" t="s">
        <v>8221</v>
      </c>
      <c r="H2771" t="s">
        <v>8242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8293</v>
      </c>
      <c r="O2771">
        <f t="shared" si="215"/>
        <v>0</v>
      </c>
      <c r="P2771">
        <f t="shared" si="216"/>
        <v>1</v>
      </c>
      <c r="Q2771" s="10" t="s">
        <v>8310</v>
      </c>
      <c r="R2771" t="s">
        <v>8346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2769</v>
      </c>
      <c r="C2772" s="3" t="s">
        <v>6878</v>
      </c>
      <c r="D2772" s="6">
        <v>20000</v>
      </c>
      <c r="E2772" s="8">
        <v>2082.25</v>
      </c>
      <c r="F2772" t="s">
        <v>8217</v>
      </c>
      <c r="G2772" t="s">
        <v>8220</v>
      </c>
      <c r="H2772" t="s">
        <v>8241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8293</v>
      </c>
      <c r="O2772">
        <f t="shared" si="215"/>
        <v>10</v>
      </c>
      <c r="P2772">
        <f t="shared" si="216"/>
        <v>63.1</v>
      </c>
      <c r="Q2772" s="10" t="s">
        <v>8310</v>
      </c>
      <c r="R2772" t="s">
        <v>8346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2770</v>
      </c>
      <c r="C2773" s="3" t="s">
        <v>6879</v>
      </c>
      <c r="D2773" s="6">
        <v>19980</v>
      </c>
      <c r="E2773" s="8">
        <v>0</v>
      </c>
      <c r="F2773" t="s">
        <v>8217</v>
      </c>
      <c r="G2773" t="s">
        <v>8220</v>
      </c>
      <c r="H2773" t="s">
        <v>8241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8293</v>
      </c>
      <c r="O2773">
        <f t="shared" si="215"/>
        <v>0</v>
      </c>
      <c r="P2773">
        <f t="shared" si="216"/>
        <v>0</v>
      </c>
      <c r="Q2773" s="10" t="s">
        <v>8310</v>
      </c>
      <c r="R2773" t="s">
        <v>8346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2771</v>
      </c>
      <c r="C2774" s="3" t="s">
        <v>6880</v>
      </c>
      <c r="D2774" s="6">
        <v>8000</v>
      </c>
      <c r="E2774" s="8">
        <v>0</v>
      </c>
      <c r="F2774" t="s">
        <v>8217</v>
      </c>
      <c r="G2774" t="s">
        <v>8220</v>
      </c>
      <c r="H2774" t="s">
        <v>8241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8293</v>
      </c>
      <c r="O2774">
        <f t="shared" si="215"/>
        <v>0</v>
      </c>
      <c r="P2774">
        <f t="shared" si="216"/>
        <v>0</v>
      </c>
      <c r="Q2774" s="10" t="s">
        <v>8310</v>
      </c>
      <c r="R2774" t="s">
        <v>8346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2772</v>
      </c>
      <c r="C2775" s="3" t="s">
        <v>6881</v>
      </c>
      <c r="D2775" s="6">
        <v>530</v>
      </c>
      <c r="E2775" s="8">
        <v>1</v>
      </c>
      <c r="F2775" t="s">
        <v>8217</v>
      </c>
      <c r="G2775" t="s">
        <v>8225</v>
      </c>
      <c r="H2775" t="s">
        <v>8246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8293</v>
      </c>
      <c r="O2775">
        <f t="shared" si="215"/>
        <v>0</v>
      </c>
      <c r="P2775">
        <f t="shared" si="216"/>
        <v>1</v>
      </c>
      <c r="Q2775" s="10" t="s">
        <v>8310</v>
      </c>
      <c r="R2775" t="s">
        <v>8346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2773</v>
      </c>
      <c r="C2776" s="3" t="s">
        <v>6882</v>
      </c>
      <c r="D2776" s="6">
        <v>4000</v>
      </c>
      <c r="E2776" s="8">
        <v>570</v>
      </c>
      <c r="F2776" t="s">
        <v>8217</v>
      </c>
      <c r="G2776" t="s">
        <v>8220</v>
      </c>
      <c r="H2776" t="s">
        <v>8241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8293</v>
      </c>
      <c r="O2776">
        <f t="shared" si="215"/>
        <v>14</v>
      </c>
      <c r="P2776">
        <f t="shared" si="216"/>
        <v>43.85</v>
      </c>
      <c r="Q2776" s="10" t="s">
        <v>8310</v>
      </c>
      <c r="R2776" t="s">
        <v>8346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2774</v>
      </c>
      <c r="C2777" s="3" t="s">
        <v>6883</v>
      </c>
      <c r="D2777" s="6">
        <v>5000</v>
      </c>
      <c r="E2777" s="8">
        <v>150</v>
      </c>
      <c r="F2777" t="s">
        <v>8217</v>
      </c>
      <c r="G2777" t="s">
        <v>8220</v>
      </c>
      <c r="H2777" t="s">
        <v>8241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8293</v>
      </c>
      <c r="O2777">
        <f t="shared" si="215"/>
        <v>3</v>
      </c>
      <c r="P2777">
        <f t="shared" si="216"/>
        <v>75</v>
      </c>
      <c r="Q2777" s="10" t="s">
        <v>8310</v>
      </c>
      <c r="R2777" t="s">
        <v>8346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2775</v>
      </c>
      <c r="C2778" s="3" t="s">
        <v>6884</v>
      </c>
      <c r="D2778" s="6">
        <v>21000</v>
      </c>
      <c r="E2778" s="8">
        <v>1655</v>
      </c>
      <c r="F2778" t="s">
        <v>8217</v>
      </c>
      <c r="G2778" t="s">
        <v>8220</v>
      </c>
      <c r="H2778" t="s">
        <v>8241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8293</v>
      </c>
      <c r="O2778">
        <f t="shared" si="215"/>
        <v>8</v>
      </c>
      <c r="P2778">
        <f t="shared" si="216"/>
        <v>45.97</v>
      </c>
      <c r="Q2778" s="10" t="s">
        <v>8310</v>
      </c>
      <c r="R2778" t="s">
        <v>8346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2776</v>
      </c>
      <c r="C2779" s="3" t="s">
        <v>6885</v>
      </c>
      <c r="D2779" s="6">
        <v>3000</v>
      </c>
      <c r="E2779" s="8">
        <v>10</v>
      </c>
      <c r="F2779" t="s">
        <v>8217</v>
      </c>
      <c r="G2779" t="s">
        <v>8220</v>
      </c>
      <c r="H2779" t="s">
        <v>8241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8293</v>
      </c>
      <c r="O2779">
        <f t="shared" si="215"/>
        <v>0</v>
      </c>
      <c r="P2779">
        <f t="shared" si="216"/>
        <v>10</v>
      </c>
      <c r="Q2779" s="10" t="s">
        <v>8310</v>
      </c>
      <c r="R2779" t="s">
        <v>8346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2777</v>
      </c>
      <c r="C2780" s="3" t="s">
        <v>6886</v>
      </c>
      <c r="D2780" s="6">
        <v>5500</v>
      </c>
      <c r="E2780" s="8">
        <v>1405</v>
      </c>
      <c r="F2780" t="s">
        <v>8217</v>
      </c>
      <c r="G2780" t="s">
        <v>8220</v>
      </c>
      <c r="H2780" t="s">
        <v>8241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8293</v>
      </c>
      <c r="O2780">
        <f t="shared" si="215"/>
        <v>26</v>
      </c>
      <c r="P2780">
        <f t="shared" si="216"/>
        <v>93.67</v>
      </c>
      <c r="Q2780" s="10" t="s">
        <v>8310</v>
      </c>
      <c r="R2780" t="s">
        <v>8346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2778</v>
      </c>
      <c r="C2781" s="3" t="s">
        <v>6887</v>
      </c>
      <c r="D2781" s="6">
        <v>2500</v>
      </c>
      <c r="E2781" s="8">
        <v>53</v>
      </c>
      <c r="F2781" t="s">
        <v>8217</v>
      </c>
      <c r="G2781" t="s">
        <v>8220</v>
      </c>
      <c r="H2781" t="s">
        <v>8241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8293</v>
      </c>
      <c r="O2781">
        <f t="shared" si="215"/>
        <v>2</v>
      </c>
      <c r="P2781">
        <f t="shared" si="216"/>
        <v>53</v>
      </c>
      <c r="Q2781" s="10" t="s">
        <v>8310</v>
      </c>
      <c r="R2781" t="s">
        <v>8346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2779</v>
      </c>
      <c r="C2782" s="3" t="s">
        <v>6888</v>
      </c>
      <c r="D2782" s="6">
        <v>100000</v>
      </c>
      <c r="E2782" s="8">
        <v>0</v>
      </c>
      <c r="F2782" t="s">
        <v>8217</v>
      </c>
      <c r="G2782" t="s">
        <v>8233</v>
      </c>
      <c r="H2782" t="s">
        <v>8244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8293</v>
      </c>
      <c r="O2782">
        <f t="shared" si="215"/>
        <v>0</v>
      </c>
      <c r="P2782">
        <f t="shared" si="216"/>
        <v>0</v>
      </c>
      <c r="Q2782" s="10" t="s">
        <v>8310</v>
      </c>
      <c r="R2782" t="s">
        <v>8346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2780</v>
      </c>
      <c r="C2783" s="3" t="s">
        <v>6889</v>
      </c>
      <c r="D2783" s="6">
        <v>1250</v>
      </c>
      <c r="E2783" s="8">
        <v>1316</v>
      </c>
      <c r="F2783" t="s">
        <v>8215</v>
      </c>
      <c r="G2783" t="s">
        <v>8220</v>
      </c>
      <c r="H2783" t="s">
        <v>8241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8260</v>
      </c>
      <c r="O2783">
        <f t="shared" si="215"/>
        <v>105</v>
      </c>
      <c r="P2783">
        <f t="shared" si="216"/>
        <v>47</v>
      </c>
      <c r="Q2783" s="10" t="s">
        <v>8305</v>
      </c>
      <c r="R2783" t="s">
        <v>8306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2781</v>
      </c>
      <c r="C2784" s="3" t="s">
        <v>6890</v>
      </c>
      <c r="D2784" s="6">
        <v>1000</v>
      </c>
      <c r="E2784" s="8">
        <v>1200</v>
      </c>
      <c r="F2784" t="s">
        <v>8215</v>
      </c>
      <c r="G2784" t="s">
        <v>8220</v>
      </c>
      <c r="H2784" t="s">
        <v>8241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8260</v>
      </c>
      <c r="O2784">
        <f t="shared" si="215"/>
        <v>120</v>
      </c>
      <c r="P2784">
        <f t="shared" si="216"/>
        <v>66.67</v>
      </c>
      <c r="Q2784" s="10" t="s">
        <v>8305</v>
      </c>
      <c r="R2784" t="s">
        <v>8306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2782</v>
      </c>
      <c r="C2785" s="3" t="s">
        <v>6891</v>
      </c>
      <c r="D2785" s="6">
        <v>1000</v>
      </c>
      <c r="E2785" s="8">
        <v>1145</v>
      </c>
      <c r="F2785" t="s">
        <v>8215</v>
      </c>
      <c r="G2785" t="s">
        <v>8221</v>
      </c>
      <c r="H2785" t="s">
        <v>8242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8260</v>
      </c>
      <c r="O2785">
        <f t="shared" si="215"/>
        <v>115</v>
      </c>
      <c r="P2785">
        <f t="shared" si="216"/>
        <v>18.77</v>
      </c>
      <c r="Q2785" s="10" t="s">
        <v>8305</v>
      </c>
      <c r="R2785" t="s">
        <v>8306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2783</v>
      </c>
      <c r="C2786" s="3" t="s">
        <v>6892</v>
      </c>
      <c r="D2786" s="6">
        <v>6000</v>
      </c>
      <c r="E2786" s="8">
        <v>7140</v>
      </c>
      <c r="F2786" t="s">
        <v>8215</v>
      </c>
      <c r="G2786" t="s">
        <v>8220</v>
      </c>
      <c r="H2786" t="s">
        <v>8241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8260</v>
      </c>
      <c r="O2786">
        <f t="shared" si="215"/>
        <v>119</v>
      </c>
      <c r="P2786">
        <f t="shared" si="216"/>
        <v>66.11</v>
      </c>
      <c r="Q2786" s="10" t="s">
        <v>8305</v>
      </c>
      <c r="R2786" t="s">
        <v>8306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2784</v>
      </c>
      <c r="C2787" s="3" t="s">
        <v>6893</v>
      </c>
      <c r="D2787" s="6">
        <v>5000</v>
      </c>
      <c r="E2787" s="8">
        <v>5234</v>
      </c>
      <c r="F2787" t="s">
        <v>8215</v>
      </c>
      <c r="G2787" t="s">
        <v>8220</v>
      </c>
      <c r="H2787" t="s">
        <v>8241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8260</v>
      </c>
      <c r="O2787">
        <f t="shared" si="215"/>
        <v>105</v>
      </c>
      <c r="P2787">
        <f t="shared" si="216"/>
        <v>36.86</v>
      </c>
      <c r="Q2787" s="10" t="s">
        <v>8305</v>
      </c>
      <c r="R2787" t="s">
        <v>8306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2785</v>
      </c>
      <c r="C2788" s="3" t="s">
        <v>6894</v>
      </c>
      <c r="D2788" s="6">
        <v>2500</v>
      </c>
      <c r="E2788" s="8">
        <v>2946</v>
      </c>
      <c r="F2788" t="s">
        <v>8215</v>
      </c>
      <c r="G2788" t="s">
        <v>8221</v>
      </c>
      <c r="H2788" t="s">
        <v>8242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8260</v>
      </c>
      <c r="O2788">
        <f t="shared" si="215"/>
        <v>118</v>
      </c>
      <c r="P2788">
        <f t="shared" si="216"/>
        <v>39.81</v>
      </c>
      <c r="Q2788" s="10" t="s">
        <v>8305</v>
      </c>
      <c r="R2788" t="s">
        <v>8306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2786</v>
      </c>
      <c r="C2789" s="3" t="s">
        <v>6895</v>
      </c>
      <c r="D2789" s="6">
        <v>1000</v>
      </c>
      <c r="E2789" s="8">
        <v>1197</v>
      </c>
      <c r="F2789" t="s">
        <v>8215</v>
      </c>
      <c r="G2789" t="s">
        <v>8220</v>
      </c>
      <c r="H2789" t="s">
        <v>8241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8260</v>
      </c>
      <c r="O2789">
        <f t="shared" si="215"/>
        <v>120</v>
      </c>
      <c r="P2789">
        <f t="shared" si="216"/>
        <v>31.5</v>
      </c>
      <c r="Q2789" s="10" t="s">
        <v>8305</v>
      </c>
      <c r="R2789" t="s">
        <v>8306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2787</v>
      </c>
      <c r="C2790" s="3" t="s">
        <v>6896</v>
      </c>
      <c r="D2790" s="6">
        <v>2000</v>
      </c>
      <c r="E2790" s="8">
        <v>2050</v>
      </c>
      <c r="F2790" t="s">
        <v>8215</v>
      </c>
      <c r="G2790" t="s">
        <v>8220</v>
      </c>
      <c r="H2790" t="s">
        <v>8241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8260</v>
      </c>
      <c r="O2790">
        <f t="shared" si="215"/>
        <v>103</v>
      </c>
      <c r="P2790">
        <f t="shared" si="216"/>
        <v>102.5</v>
      </c>
      <c r="Q2790" s="10" t="s">
        <v>8305</v>
      </c>
      <c r="R2790" t="s">
        <v>8306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2788</v>
      </c>
      <c r="C2791" s="3" t="s">
        <v>6897</v>
      </c>
      <c r="D2791" s="6">
        <v>3000</v>
      </c>
      <c r="E2791" s="8">
        <v>3035</v>
      </c>
      <c r="F2791" t="s">
        <v>8215</v>
      </c>
      <c r="G2791" t="s">
        <v>8220</v>
      </c>
      <c r="H2791" t="s">
        <v>8241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8260</v>
      </c>
      <c r="O2791">
        <f t="shared" si="215"/>
        <v>101</v>
      </c>
      <c r="P2791">
        <f t="shared" si="216"/>
        <v>126.46</v>
      </c>
      <c r="Q2791" s="10" t="s">
        <v>8305</v>
      </c>
      <c r="R2791" t="s">
        <v>8306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2789</v>
      </c>
      <c r="C2792" s="3" t="s">
        <v>6898</v>
      </c>
      <c r="D2792" s="6">
        <v>3000</v>
      </c>
      <c r="E2792" s="8">
        <v>3160</v>
      </c>
      <c r="F2792" t="s">
        <v>8215</v>
      </c>
      <c r="G2792" t="s">
        <v>8220</v>
      </c>
      <c r="H2792" t="s">
        <v>8241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8260</v>
      </c>
      <c r="O2792">
        <f t="shared" si="215"/>
        <v>105</v>
      </c>
      <c r="P2792">
        <f t="shared" si="216"/>
        <v>47.88</v>
      </c>
      <c r="Q2792" s="10" t="s">
        <v>8305</v>
      </c>
      <c r="R2792" t="s">
        <v>8306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2790</v>
      </c>
      <c r="C2793" s="3" t="s">
        <v>6899</v>
      </c>
      <c r="D2793" s="6">
        <v>2000</v>
      </c>
      <c r="E2793" s="8">
        <v>2050</v>
      </c>
      <c r="F2793" t="s">
        <v>8215</v>
      </c>
      <c r="G2793" t="s">
        <v>8220</v>
      </c>
      <c r="H2793" t="s">
        <v>8241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8260</v>
      </c>
      <c r="O2793">
        <f t="shared" si="215"/>
        <v>103</v>
      </c>
      <c r="P2793">
        <f t="shared" si="216"/>
        <v>73.209999999999994</v>
      </c>
      <c r="Q2793" s="10" t="s">
        <v>8305</v>
      </c>
      <c r="R2793" t="s">
        <v>8306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2791</v>
      </c>
      <c r="C2794" s="3" t="s">
        <v>6900</v>
      </c>
      <c r="D2794" s="6">
        <v>2000</v>
      </c>
      <c r="E2794" s="8">
        <v>2152</v>
      </c>
      <c r="F2794" t="s">
        <v>8215</v>
      </c>
      <c r="G2794" t="s">
        <v>8220</v>
      </c>
      <c r="H2794" t="s">
        <v>8241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8260</v>
      </c>
      <c r="O2794">
        <f t="shared" si="215"/>
        <v>108</v>
      </c>
      <c r="P2794">
        <f t="shared" si="216"/>
        <v>89.67</v>
      </c>
      <c r="Q2794" s="10" t="s">
        <v>8305</v>
      </c>
      <c r="R2794" t="s">
        <v>8306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2792</v>
      </c>
      <c r="C2795" s="3" t="s">
        <v>6901</v>
      </c>
      <c r="D2795" s="6">
        <v>10000</v>
      </c>
      <c r="E2795" s="8">
        <v>11056.75</v>
      </c>
      <c r="F2795" t="s">
        <v>8215</v>
      </c>
      <c r="G2795" t="s">
        <v>8222</v>
      </c>
      <c r="H2795" t="s">
        <v>8243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8260</v>
      </c>
      <c r="O2795">
        <f t="shared" si="215"/>
        <v>111</v>
      </c>
      <c r="P2795">
        <f t="shared" si="216"/>
        <v>151.46</v>
      </c>
      <c r="Q2795" s="10" t="s">
        <v>8305</v>
      </c>
      <c r="R2795" t="s">
        <v>8306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2793</v>
      </c>
      <c r="C2796" s="3" t="s">
        <v>6902</v>
      </c>
      <c r="D2796" s="6">
        <v>50</v>
      </c>
      <c r="E2796" s="8">
        <v>75</v>
      </c>
      <c r="F2796" t="s">
        <v>8215</v>
      </c>
      <c r="G2796" t="s">
        <v>8221</v>
      </c>
      <c r="H2796" t="s">
        <v>8242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8260</v>
      </c>
      <c r="O2796">
        <f t="shared" si="215"/>
        <v>150</v>
      </c>
      <c r="P2796">
        <f t="shared" si="216"/>
        <v>25</v>
      </c>
      <c r="Q2796" s="10" t="s">
        <v>8305</v>
      </c>
      <c r="R2796" t="s">
        <v>8306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2794</v>
      </c>
      <c r="C2797" s="3" t="s">
        <v>6903</v>
      </c>
      <c r="D2797" s="6">
        <v>700</v>
      </c>
      <c r="E2797" s="8">
        <v>730</v>
      </c>
      <c r="F2797" t="s">
        <v>8215</v>
      </c>
      <c r="G2797" t="s">
        <v>8220</v>
      </c>
      <c r="H2797" t="s">
        <v>8241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8260</v>
      </c>
      <c r="O2797">
        <f t="shared" si="215"/>
        <v>104</v>
      </c>
      <c r="P2797">
        <f t="shared" si="216"/>
        <v>36.5</v>
      </c>
      <c r="Q2797" s="10" t="s">
        <v>8305</v>
      </c>
      <c r="R2797" t="s">
        <v>8306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2795</v>
      </c>
      <c r="C2798" s="3" t="s">
        <v>6904</v>
      </c>
      <c r="D2798" s="6">
        <v>800</v>
      </c>
      <c r="E2798" s="8">
        <v>924</v>
      </c>
      <c r="F2798" t="s">
        <v>8215</v>
      </c>
      <c r="G2798" t="s">
        <v>8221</v>
      </c>
      <c r="H2798" t="s">
        <v>8242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8260</v>
      </c>
      <c r="O2798">
        <f t="shared" si="215"/>
        <v>116</v>
      </c>
      <c r="P2798">
        <f t="shared" si="216"/>
        <v>44</v>
      </c>
      <c r="Q2798" s="10" t="s">
        <v>8305</v>
      </c>
      <c r="R2798" t="s">
        <v>8306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2796</v>
      </c>
      <c r="C2799" s="3" t="s">
        <v>6905</v>
      </c>
      <c r="D2799" s="6">
        <v>8000</v>
      </c>
      <c r="E2799" s="8">
        <v>8211.61</v>
      </c>
      <c r="F2799" t="s">
        <v>8215</v>
      </c>
      <c r="G2799" t="s">
        <v>8221</v>
      </c>
      <c r="H2799" t="s">
        <v>8242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8260</v>
      </c>
      <c r="O2799">
        <f t="shared" si="215"/>
        <v>103</v>
      </c>
      <c r="P2799">
        <f t="shared" si="216"/>
        <v>87.36</v>
      </c>
      <c r="Q2799" s="10" t="s">
        <v>8305</v>
      </c>
      <c r="R2799" t="s">
        <v>8306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2797</v>
      </c>
      <c r="C2800" s="3" t="s">
        <v>6906</v>
      </c>
      <c r="D2800" s="6">
        <v>5000</v>
      </c>
      <c r="E2800" s="8">
        <v>5070</v>
      </c>
      <c r="F2800" t="s">
        <v>8215</v>
      </c>
      <c r="G2800" t="s">
        <v>8221</v>
      </c>
      <c r="H2800" t="s">
        <v>8242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8260</v>
      </c>
      <c r="O2800">
        <f t="shared" si="215"/>
        <v>101</v>
      </c>
      <c r="P2800">
        <f t="shared" si="216"/>
        <v>36.47</v>
      </c>
      <c r="Q2800" s="10" t="s">
        <v>8305</v>
      </c>
      <c r="R2800" t="s">
        <v>8306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2798</v>
      </c>
      <c r="C2801" s="3" t="s">
        <v>6907</v>
      </c>
      <c r="D2801" s="6">
        <v>5000</v>
      </c>
      <c r="E2801" s="8">
        <v>5831.74</v>
      </c>
      <c r="F2801" t="s">
        <v>8215</v>
      </c>
      <c r="G2801" t="s">
        <v>8221</v>
      </c>
      <c r="H2801" t="s">
        <v>8242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8260</v>
      </c>
      <c r="O2801">
        <f t="shared" si="215"/>
        <v>117</v>
      </c>
      <c r="P2801">
        <f t="shared" si="216"/>
        <v>44.86</v>
      </c>
      <c r="Q2801" s="10" t="s">
        <v>8305</v>
      </c>
      <c r="R2801" t="s">
        <v>8306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2799</v>
      </c>
      <c r="C2802" s="3" t="s">
        <v>6908</v>
      </c>
      <c r="D2802" s="6">
        <v>1000</v>
      </c>
      <c r="E2802" s="8">
        <v>1330</v>
      </c>
      <c r="F2802" t="s">
        <v>8215</v>
      </c>
      <c r="G2802" t="s">
        <v>8221</v>
      </c>
      <c r="H2802" t="s">
        <v>8242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8260</v>
      </c>
      <c r="O2802">
        <f t="shared" si="215"/>
        <v>133</v>
      </c>
      <c r="P2802">
        <f t="shared" si="216"/>
        <v>42.9</v>
      </c>
      <c r="Q2802" s="10" t="s">
        <v>8305</v>
      </c>
      <c r="R2802" t="s">
        <v>8306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2800</v>
      </c>
      <c r="C2803" s="3" t="s">
        <v>6909</v>
      </c>
      <c r="D2803" s="6">
        <v>500</v>
      </c>
      <c r="E2803" s="8">
        <v>666</v>
      </c>
      <c r="F2803" t="s">
        <v>8215</v>
      </c>
      <c r="G2803" t="s">
        <v>8222</v>
      </c>
      <c r="H2803" t="s">
        <v>8243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8260</v>
      </c>
      <c r="O2803">
        <f t="shared" si="215"/>
        <v>133</v>
      </c>
      <c r="P2803">
        <f t="shared" si="216"/>
        <v>51.23</v>
      </c>
      <c r="Q2803" s="10" t="s">
        <v>8305</v>
      </c>
      <c r="R2803" t="s">
        <v>8306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2801</v>
      </c>
      <c r="C2804" s="3" t="s">
        <v>6910</v>
      </c>
      <c r="D2804" s="6">
        <v>3000</v>
      </c>
      <c r="E2804" s="8">
        <v>3055</v>
      </c>
      <c r="F2804" t="s">
        <v>8215</v>
      </c>
      <c r="G2804" t="s">
        <v>8221</v>
      </c>
      <c r="H2804" t="s">
        <v>8242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8260</v>
      </c>
      <c r="O2804">
        <f t="shared" si="215"/>
        <v>102</v>
      </c>
      <c r="P2804">
        <f t="shared" si="216"/>
        <v>33.94</v>
      </c>
      <c r="Q2804" s="10" t="s">
        <v>8305</v>
      </c>
      <c r="R2804" t="s">
        <v>8306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2802</v>
      </c>
      <c r="C2805" s="3" t="s">
        <v>6911</v>
      </c>
      <c r="D2805" s="6">
        <v>10000</v>
      </c>
      <c r="E2805" s="8">
        <v>12795</v>
      </c>
      <c r="F2805" t="s">
        <v>8215</v>
      </c>
      <c r="G2805" t="s">
        <v>8220</v>
      </c>
      <c r="H2805" t="s">
        <v>8241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8260</v>
      </c>
      <c r="O2805">
        <f t="shared" si="215"/>
        <v>128</v>
      </c>
      <c r="P2805">
        <f t="shared" si="216"/>
        <v>90.74</v>
      </c>
      <c r="Q2805" s="10" t="s">
        <v>8305</v>
      </c>
      <c r="R2805" t="s">
        <v>8306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2803</v>
      </c>
      <c r="C2806" s="3" t="s">
        <v>6912</v>
      </c>
      <c r="D2806" s="6">
        <v>1000</v>
      </c>
      <c r="E2806" s="8">
        <v>1150</v>
      </c>
      <c r="F2806" t="s">
        <v>8215</v>
      </c>
      <c r="G2806" t="s">
        <v>8221</v>
      </c>
      <c r="H2806" t="s">
        <v>8242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8260</v>
      </c>
      <c r="O2806">
        <f t="shared" si="215"/>
        <v>115</v>
      </c>
      <c r="P2806">
        <f t="shared" si="216"/>
        <v>50</v>
      </c>
      <c r="Q2806" s="10" t="s">
        <v>8305</v>
      </c>
      <c r="R2806" t="s">
        <v>8306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2804</v>
      </c>
      <c r="C2807" s="3" t="s">
        <v>6913</v>
      </c>
      <c r="D2807" s="6">
        <v>400</v>
      </c>
      <c r="E2807" s="8">
        <v>440</v>
      </c>
      <c r="F2807" t="s">
        <v>8215</v>
      </c>
      <c r="G2807" t="s">
        <v>8221</v>
      </c>
      <c r="H2807" t="s">
        <v>8242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8260</v>
      </c>
      <c r="O2807">
        <f t="shared" si="215"/>
        <v>110</v>
      </c>
      <c r="P2807">
        <f t="shared" si="216"/>
        <v>24.44</v>
      </c>
      <c r="Q2807" s="10" t="s">
        <v>8305</v>
      </c>
      <c r="R2807" t="s">
        <v>8306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2805</v>
      </c>
      <c r="C2808" s="3" t="s">
        <v>6914</v>
      </c>
      <c r="D2808" s="6">
        <v>3000</v>
      </c>
      <c r="E2808" s="8">
        <v>3363</v>
      </c>
      <c r="F2808" t="s">
        <v>8215</v>
      </c>
      <c r="G2808" t="s">
        <v>8221</v>
      </c>
      <c r="H2808" t="s">
        <v>8242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8260</v>
      </c>
      <c r="O2808">
        <f t="shared" si="215"/>
        <v>112</v>
      </c>
      <c r="P2808">
        <f t="shared" si="216"/>
        <v>44.25</v>
      </c>
      <c r="Q2808" s="10" t="s">
        <v>8305</v>
      </c>
      <c r="R2808" t="s">
        <v>8306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2806</v>
      </c>
      <c r="C2809" s="3" t="s">
        <v>6915</v>
      </c>
      <c r="D2809" s="6">
        <v>5000</v>
      </c>
      <c r="E2809" s="8">
        <v>6300</v>
      </c>
      <c r="F2809" t="s">
        <v>8215</v>
      </c>
      <c r="G2809" t="s">
        <v>8220</v>
      </c>
      <c r="H2809" t="s">
        <v>8241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8260</v>
      </c>
      <c r="O2809">
        <f t="shared" si="215"/>
        <v>126</v>
      </c>
      <c r="P2809">
        <f t="shared" si="216"/>
        <v>67.739999999999995</v>
      </c>
      <c r="Q2809" s="10" t="s">
        <v>8305</v>
      </c>
      <c r="R2809" t="s">
        <v>8306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2807</v>
      </c>
      <c r="C2810" s="3" t="s">
        <v>6916</v>
      </c>
      <c r="D2810" s="6">
        <v>4500</v>
      </c>
      <c r="E2810" s="8">
        <v>4511</v>
      </c>
      <c r="F2810" t="s">
        <v>8215</v>
      </c>
      <c r="G2810" t="s">
        <v>8220</v>
      </c>
      <c r="H2810" t="s">
        <v>8241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8260</v>
      </c>
      <c r="O2810">
        <f t="shared" si="215"/>
        <v>100</v>
      </c>
      <c r="P2810">
        <f t="shared" si="216"/>
        <v>65.38</v>
      </c>
      <c r="Q2810" s="10" t="s">
        <v>8305</v>
      </c>
      <c r="R2810" t="s">
        <v>8306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2808</v>
      </c>
      <c r="C2811" s="3" t="s">
        <v>6917</v>
      </c>
      <c r="D2811" s="6">
        <v>2500</v>
      </c>
      <c r="E2811" s="8">
        <v>2560</v>
      </c>
      <c r="F2811" t="s">
        <v>8215</v>
      </c>
      <c r="G2811" t="s">
        <v>8220</v>
      </c>
      <c r="H2811" t="s">
        <v>8241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8260</v>
      </c>
      <c r="O2811">
        <f t="shared" si="215"/>
        <v>102</v>
      </c>
      <c r="P2811">
        <f t="shared" si="216"/>
        <v>121.9</v>
      </c>
      <c r="Q2811" s="10" t="s">
        <v>8305</v>
      </c>
      <c r="R2811" t="s">
        <v>8306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2809</v>
      </c>
      <c r="C2812" s="3" t="s">
        <v>6918</v>
      </c>
      <c r="D2812" s="6">
        <v>2500</v>
      </c>
      <c r="E2812" s="8">
        <v>2705</v>
      </c>
      <c r="F2812" t="s">
        <v>8215</v>
      </c>
      <c r="G2812" t="s">
        <v>8220</v>
      </c>
      <c r="H2812" t="s">
        <v>8241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8260</v>
      </c>
      <c r="O2812">
        <f t="shared" si="215"/>
        <v>108</v>
      </c>
      <c r="P2812">
        <f t="shared" si="216"/>
        <v>47.46</v>
      </c>
      <c r="Q2812" s="10" t="s">
        <v>8305</v>
      </c>
      <c r="R2812" t="s">
        <v>8306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2810</v>
      </c>
      <c r="C2813" s="3" t="s">
        <v>6919</v>
      </c>
      <c r="D2813" s="6">
        <v>10000</v>
      </c>
      <c r="E2813" s="8">
        <v>10027</v>
      </c>
      <c r="F2813" t="s">
        <v>8215</v>
      </c>
      <c r="G2813" t="s">
        <v>8221</v>
      </c>
      <c r="H2813" t="s">
        <v>8242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8260</v>
      </c>
      <c r="O2813">
        <f t="shared" si="215"/>
        <v>100</v>
      </c>
      <c r="P2813">
        <f t="shared" si="216"/>
        <v>92.84</v>
      </c>
      <c r="Q2813" s="10" t="s">
        <v>8305</v>
      </c>
      <c r="R2813" t="s">
        <v>8306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2811</v>
      </c>
      <c r="C2814" s="3" t="s">
        <v>6920</v>
      </c>
      <c r="D2814" s="6">
        <v>5000</v>
      </c>
      <c r="E2814" s="8">
        <v>5665</v>
      </c>
      <c r="F2814" t="s">
        <v>8215</v>
      </c>
      <c r="G2814" t="s">
        <v>8225</v>
      </c>
      <c r="H2814" t="s">
        <v>8246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8260</v>
      </c>
      <c r="O2814">
        <f t="shared" si="215"/>
        <v>113</v>
      </c>
      <c r="P2814">
        <f t="shared" si="216"/>
        <v>68.25</v>
      </c>
      <c r="Q2814" s="10" t="s">
        <v>8305</v>
      </c>
      <c r="R2814" t="s">
        <v>8306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2812</v>
      </c>
      <c r="C2815" s="3" t="s">
        <v>6921</v>
      </c>
      <c r="D2815" s="6">
        <v>2800</v>
      </c>
      <c r="E2815" s="8">
        <v>3572.12</v>
      </c>
      <c r="F2815" t="s">
        <v>8215</v>
      </c>
      <c r="G2815" t="s">
        <v>8220</v>
      </c>
      <c r="H2815" t="s">
        <v>8241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8260</v>
      </c>
      <c r="O2815">
        <f t="shared" si="215"/>
        <v>128</v>
      </c>
      <c r="P2815">
        <f t="shared" si="216"/>
        <v>37.21</v>
      </c>
      <c r="Q2815" s="10" t="s">
        <v>8305</v>
      </c>
      <c r="R2815" t="s">
        <v>8306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2813</v>
      </c>
      <c r="C2816" s="3" t="s">
        <v>6922</v>
      </c>
      <c r="D2816" s="6">
        <v>1500</v>
      </c>
      <c r="E2816" s="8">
        <v>1616</v>
      </c>
      <c r="F2816" t="s">
        <v>8215</v>
      </c>
      <c r="G2816" t="s">
        <v>8221</v>
      </c>
      <c r="H2816" t="s">
        <v>8242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8260</v>
      </c>
      <c r="O2816">
        <f t="shared" si="215"/>
        <v>108</v>
      </c>
      <c r="P2816">
        <f t="shared" si="216"/>
        <v>25.25</v>
      </c>
      <c r="Q2816" s="10" t="s">
        <v>8305</v>
      </c>
      <c r="R2816" t="s">
        <v>8306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2814</v>
      </c>
      <c r="C2817" s="3" t="s">
        <v>6923</v>
      </c>
      <c r="D2817" s="6">
        <v>250</v>
      </c>
      <c r="E2817" s="8">
        <v>605</v>
      </c>
      <c r="F2817" t="s">
        <v>8215</v>
      </c>
      <c r="G2817" t="s">
        <v>8225</v>
      </c>
      <c r="H2817" t="s">
        <v>8246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8260</v>
      </c>
      <c r="O2817">
        <f t="shared" si="215"/>
        <v>242</v>
      </c>
      <c r="P2817">
        <f t="shared" si="216"/>
        <v>43.21</v>
      </c>
      <c r="Q2817" s="10" t="s">
        <v>8305</v>
      </c>
      <c r="R2817" t="s">
        <v>8306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2815</v>
      </c>
      <c r="C2818" s="3" t="s">
        <v>6924</v>
      </c>
      <c r="D2818" s="6">
        <v>3000</v>
      </c>
      <c r="E2818" s="8">
        <v>4247</v>
      </c>
      <c r="F2818" t="s">
        <v>8215</v>
      </c>
      <c r="G2818" t="s">
        <v>8221</v>
      </c>
      <c r="H2818" t="s">
        <v>8242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8260</v>
      </c>
      <c r="O2818">
        <f t="shared" ref="O2818:O2881" si="220">ROUND(E2818/D2818*100,0)</f>
        <v>142</v>
      </c>
      <c r="P2818">
        <f t="shared" si="216"/>
        <v>25.13</v>
      </c>
      <c r="Q2818" s="10" t="s">
        <v>8305</v>
      </c>
      <c r="R2818" t="s">
        <v>8306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2816</v>
      </c>
      <c r="C2819" s="3" t="s">
        <v>6925</v>
      </c>
      <c r="D2819" s="6">
        <v>600</v>
      </c>
      <c r="E2819" s="8">
        <v>780</v>
      </c>
      <c r="F2819" t="s">
        <v>8215</v>
      </c>
      <c r="G2819" t="s">
        <v>8221</v>
      </c>
      <c r="H2819" t="s">
        <v>8242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8260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8305</v>
      </c>
      <c r="R2819" t="s">
        <v>8306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2817</v>
      </c>
      <c r="C2820" s="3" t="s">
        <v>6926</v>
      </c>
      <c r="D2820" s="6">
        <v>10000</v>
      </c>
      <c r="E2820" s="8">
        <v>10603</v>
      </c>
      <c r="F2820" t="s">
        <v>8215</v>
      </c>
      <c r="G2820" t="s">
        <v>8220</v>
      </c>
      <c r="H2820" t="s">
        <v>8241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8260</v>
      </c>
      <c r="O2820">
        <f t="shared" si="220"/>
        <v>106</v>
      </c>
      <c r="P2820">
        <f t="shared" si="221"/>
        <v>103.95</v>
      </c>
      <c r="Q2820" s="10" t="s">
        <v>8305</v>
      </c>
      <c r="R2820" t="s">
        <v>8306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2818</v>
      </c>
      <c r="C2821" s="3" t="s">
        <v>6927</v>
      </c>
      <c r="D2821" s="6">
        <v>5000</v>
      </c>
      <c r="E2821" s="8">
        <v>5240</v>
      </c>
      <c r="F2821" t="s">
        <v>8215</v>
      </c>
      <c r="G2821" t="s">
        <v>8221</v>
      </c>
      <c r="H2821" t="s">
        <v>8242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8260</v>
      </c>
      <c r="O2821">
        <f t="shared" si="220"/>
        <v>105</v>
      </c>
      <c r="P2821">
        <f t="shared" si="221"/>
        <v>50.38</v>
      </c>
      <c r="Q2821" s="10" t="s">
        <v>8305</v>
      </c>
      <c r="R2821" t="s">
        <v>8306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2819</v>
      </c>
      <c r="C2822" s="3" t="s">
        <v>6928</v>
      </c>
      <c r="D2822" s="6">
        <v>200</v>
      </c>
      <c r="E2822" s="8">
        <v>272</v>
      </c>
      <c r="F2822" t="s">
        <v>8215</v>
      </c>
      <c r="G2822" t="s">
        <v>8221</v>
      </c>
      <c r="H2822" t="s">
        <v>8242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8260</v>
      </c>
      <c r="O2822">
        <f t="shared" si="220"/>
        <v>136</v>
      </c>
      <c r="P2822">
        <f t="shared" si="221"/>
        <v>13.6</v>
      </c>
      <c r="Q2822" s="10" t="s">
        <v>8305</v>
      </c>
      <c r="R2822" t="s">
        <v>8306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2820</v>
      </c>
      <c r="C2823" s="3" t="s">
        <v>6929</v>
      </c>
      <c r="D2823" s="6">
        <v>1000</v>
      </c>
      <c r="E2823" s="8">
        <v>1000</v>
      </c>
      <c r="F2823" t="s">
        <v>8215</v>
      </c>
      <c r="G2823" t="s">
        <v>8221</v>
      </c>
      <c r="H2823" t="s">
        <v>8242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8260</v>
      </c>
      <c r="O2823">
        <f t="shared" si="220"/>
        <v>100</v>
      </c>
      <c r="P2823">
        <f t="shared" si="221"/>
        <v>28.57</v>
      </c>
      <c r="Q2823" s="10" t="s">
        <v>8305</v>
      </c>
      <c r="R2823" t="s">
        <v>8306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2821</v>
      </c>
      <c r="C2824" s="3" t="s">
        <v>6930</v>
      </c>
      <c r="D2824" s="6">
        <v>6000</v>
      </c>
      <c r="E2824" s="8">
        <v>6000</v>
      </c>
      <c r="F2824" t="s">
        <v>8215</v>
      </c>
      <c r="G2824" t="s">
        <v>8220</v>
      </c>
      <c r="H2824" t="s">
        <v>8241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8260</v>
      </c>
      <c r="O2824">
        <f t="shared" si="220"/>
        <v>100</v>
      </c>
      <c r="P2824">
        <f t="shared" si="221"/>
        <v>63.83</v>
      </c>
      <c r="Q2824" s="10" t="s">
        <v>8305</v>
      </c>
      <c r="R2824" t="s">
        <v>8306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2822</v>
      </c>
      <c r="C2825" s="3" t="s">
        <v>6931</v>
      </c>
      <c r="D2825" s="6">
        <v>100</v>
      </c>
      <c r="E2825" s="8">
        <v>124</v>
      </c>
      <c r="F2825" t="s">
        <v>8215</v>
      </c>
      <c r="G2825" t="s">
        <v>8221</v>
      </c>
      <c r="H2825" t="s">
        <v>8242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8260</v>
      </c>
      <c r="O2825">
        <f t="shared" si="220"/>
        <v>124</v>
      </c>
      <c r="P2825">
        <f t="shared" si="221"/>
        <v>8.86</v>
      </c>
      <c r="Q2825" s="10" t="s">
        <v>8305</v>
      </c>
      <c r="R2825" t="s">
        <v>8306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2823</v>
      </c>
      <c r="C2826" s="3" t="s">
        <v>6932</v>
      </c>
      <c r="D2826" s="6">
        <v>650</v>
      </c>
      <c r="E2826" s="8">
        <v>760</v>
      </c>
      <c r="F2826" t="s">
        <v>8215</v>
      </c>
      <c r="G2826" t="s">
        <v>8220</v>
      </c>
      <c r="H2826" t="s">
        <v>8241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8260</v>
      </c>
      <c r="O2826">
        <f t="shared" si="220"/>
        <v>117</v>
      </c>
      <c r="P2826">
        <f t="shared" si="221"/>
        <v>50.67</v>
      </c>
      <c r="Q2826" s="10" t="s">
        <v>8305</v>
      </c>
      <c r="R2826" t="s">
        <v>8306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2824</v>
      </c>
      <c r="C2827" s="3" t="s">
        <v>6933</v>
      </c>
      <c r="D2827" s="6">
        <v>3000</v>
      </c>
      <c r="E2827" s="8">
        <v>3100</v>
      </c>
      <c r="F2827" t="s">
        <v>8215</v>
      </c>
      <c r="G2827" t="s">
        <v>8221</v>
      </c>
      <c r="H2827" t="s">
        <v>8242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8260</v>
      </c>
      <c r="O2827">
        <f t="shared" si="220"/>
        <v>103</v>
      </c>
      <c r="P2827">
        <f t="shared" si="221"/>
        <v>60.78</v>
      </c>
      <c r="Q2827" s="10" t="s">
        <v>8305</v>
      </c>
      <c r="R2827" t="s">
        <v>8306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2825</v>
      </c>
      <c r="C2828" s="3" t="s">
        <v>6934</v>
      </c>
      <c r="D2828" s="6">
        <v>2000</v>
      </c>
      <c r="E2828" s="8">
        <v>2155</v>
      </c>
      <c r="F2828" t="s">
        <v>8215</v>
      </c>
      <c r="G2828" t="s">
        <v>8220</v>
      </c>
      <c r="H2828" t="s">
        <v>8241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8260</v>
      </c>
      <c r="O2828">
        <f t="shared" si="220"/>
        <v>108</v>
      </c>
      <c r="P2828">
        <f t="shared" si="221"/>
        <v>113.42</v>
      </c>
      <c r="Q2828" s="10" t="s">
        <v>8305</v>
      </c>
      <c r="R2828" t="s">
        <v>8306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2826</v>
      </c>
      <c r="C2829" s="3" t="s">
        <v>6935</v>
      </c>
      <c r="D2829" s="6">
        <v>2000</v>
      </c>
      <c r="E2829" s="8">
        <v>2405</v>
      </c>
      <c r="F2829" t="s">
        <v>8215</v>
      </c>
      <c r="G2829" t="s">
        <v>8220</v>
      </c>
      <c r="H2829" t="s">
        <v>8241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8260</v>
      </c>
      <c r="O2829">
        <f t="shared" si="220"/>
        <v>120</v>
      </c>
      <c r="P2829">
        <f t="shared" si="221"/>
        <v>104.57</v>
      </c>
      <c r="Q2829" s="10" t="s">
        <v>8305</v>
      </c>
      <c r="R2829" t="s">
        <v>8306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2827</v>
      </c>
      <c r="C2830" s="3" t="s">
        <v>6936</v>
      </c>
      <c r="D2830" s="6">
        <v>9500</v>
      </c>
      <c r="E2830" s="8">
        <v>9536</v>
      </c>
      <c r="F2830" t="s">
        <v>8215</v>
      </c>
      <c r="G2830" t="s">
        <v>8221</v>
      </c>
      <c r="H2830" t="s">
        <v>8242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8260</v>
      </c>
      <c r="O2830">
        <f t="shared" si="220"/>
        <v>100</v>
      </c>
      <c r="P2830">
        <f t="shared" si="221"/>
        <v>98.31</v>
      </c>
      <c r="Q2830" s="10" t="s">
        <v>8305</v>
      </c>
      <c r="R2830" t="s">
        <v>8306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2828</v>
      </c>
      <c r="C2831" s="3" t="s">
        <v>6937</v>
      </c>
      <c r="D2831" s="6">
        <v>2500</v>
      </c>
      <c r="E2831" s="8">
        <v>2663</v>
      </c>
      <c r="F2831" t="s">
        <v>8215</v>
      </c>
      <c r="G2831" t="s">
        <v>8221</v>
      </c>
      <c r="H2831" t="s">
        <v>8242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8260</v>
      </c>
      <c r="O2831">
        <f t="shared" si="220"/>
        <v>107</v>
      </c>
      <c r="P2831">
        <f t="shared" si="221"/>
        <v>35.04</v>
      </c>
      <c r="Q2831" s="10" t="s">
        <v>8305</v>
      </c>
      <c r="R2831" t="s">
        <v>8306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2829</v>
      </c>
      <c r="C2832" s="3" t="s">
        <v>6938</v>
      </c>
      <c r="D2832" s="6">
        <v>3000</v>
      </c>
      <c r="E2832" s="8">
        <v>3000</v>
      </c>
      <c r="F2832" t="s">
        <v>8215</v>
      </c>
      <c r="G2832" t="s">
        <v>8220</v>
      </c>
      <c r="H2832" t="s">
        <v>8241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8260</v>
      </c>
      <c r="O2832">
        <f t="shared" si="220"/>
        <v>100</v>
      </c>
      <c r="P2832">
        <f t="shared" si="221"/>
        <v>272.73</v>
      </c>
      <c r="Q2832" s="10" t="s">
        <v>8305</v>
      </c>
      <c r="R2832" t="s">
        <v>8306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2830</v>
      </c>
      <c r="C2833" s="3" t="s">
        <v>6939</v>
      </c>
      <c r="D2833" s="6">
        <v>3000</v>
      </c>
      <c r="E2833" s="8">
        <v>3320</v>
      </c>
      <c r="F2833" t="s">
        <v>8215</v>
      </c>
      <c r="G2833" t="s">
        <v>8220</v>
      </c>
      <c r="H2833" t="s">
        <v>8241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8260</v>
      </c>
      <c r="O2833">
        <f t="shared" si="220"/>
        <v>111</v>
      </c>
      <c r="P2833">
        <f t="shared" si="221"/>
        <v>63.85</v>
      </c>
      <c r="Q2833" s="10" t="s">
        <v>8305</v>
      </c>
      <c r="R2833" t="s">
        <v>8306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2831</v>
      </c>
      <c r="C2834" s="3" t="s">
        <v>6940</v>
      </c>
      <c r="D2834" s="6">
        <v>2500</v>
      </c>
      <c r="E2834" s="8">
        <v>2867.99</v>
      </c>
      <c r="F2834" t="s">
        <v>8215</v>
      </c>
      <c r="G2834" t="s">
        <v>8221</v>
      </c>
      <c r="H2834" t="s">
        <v>8242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8260</v>
      </c>
      <c r="O2834">
        <f t="shared" si="220"/>
        <v>115</v>
      </c>
      <c r="P2834">
        <f t="shared" si="221"/>
        <v>30.19</v>
      </c>
      <c r="Q2834" s="10" t="s">
        <v>8305</v>
      </c>
      <c r="R2834" t="s">
        <v>8306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2832</v>
      </c>
      <c r="C2835" s="3" t="s">
        <v>6941</v>
      </c>
      <c r="D2835" s="6">
        <v>2700</v>
      </c>
      <c r="E2835" s="8">
        <v>2923</v>
      </c>
      <c r="F2835" t="s">
        <v>8215</v>
      </c>
      <c r="G2835" t="s">
        <v>8220</v>
      </c>
      <c r="H2835" t="s">
        <v>8241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8260</v>
      </c>
      <c r="O2835">
        <f t="shared" si="220"/>
        <v>108</v>
      </c>
      <c r="P2835">
        <f t="shared" si="221"/>
        <v>83.51</v>
      </c>
      <c r="Q2835" s="10" t="s">
        <v>8305</v>
      </c>
      <c r="R2835" t="s">
        <v>8306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2833</v>
      </c>
      <c r="C2836" s="3" t="s">
        <v>6942</v>
      </c>
      <c r="D2836" s="6">
        <v>800</v>
      </c>
      <c r="E2836" s="8">
        <v>1360</v>
      </c>
      <c r="F2836" t="s">
        <v>8215</v>
      </c>
      <c r="G2836" t="s">
        <v>8221</v>
      </c>
      <c r="H2836" t="s">
        <v>8242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8260</v>
      </c>
      <c r="O2836">
        <f t="shared" si="220"/>
        <v>170</v>
      </c>
      <c r="P2836">
        <f t="shared" si="221"/>
        <v>64.760000000000005</v>
      </c>
      <c r="Q2836" s="10" t="s">
        <v>8305</v>
      </c>
      <c r="R2836" t="s">
        <v>8306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2834</v>
      </c>
      <c r="C2837" s="3" t="s">
        <v>6943</v>
      </c>
      <c r="D2837" s="6">
        <v>1000</v>
      </c>
      <c r="E2837" s="8">
        <v>1870.99</v>
      </c>
      <c r="F2837" t="s">
        <v>8215</v>
      </c>
      <c r="G2837" t="s">
        <v>8221</v>
      </c>
      <c r="H2837" t="s">
        <v>8242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8260</v>
      </c>
      <c r="O2837">
        <f t="shared" si="220"/>
        <v>187</v>
      </c>
      <c r="P2837">
        <f t="shared" si="221"/>
        <v>20.12</v>
      </c>
      <c r="Q2837" s="10" t="s">
        <v>8305</v>
      </c>
      <c r="R2837" t="s">
        <v>8306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2835</v>
      </c>
      <c r="C2838" s="3" t="s">
        <v>6944</v>
      </c>
      <c r="D2838" s="6">
        <v>450</v>
      </c>
      <c r="E2838" s="8">
        <v>485</v>
      </c>
      <c r="F2838" t="s">
        <v>8215</v>
      </c>
      <c r="G2838" t="s">
        <v>8220</v>
      </c>
      <c r="H2838" t="s">
        <v>8241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8260</v>
      </c>
      <c r="O2838">
        <f t="shared" si="220"/>
        <v>108</v>
      </c>
      <c r="P2838">
        <f t="shared" si="221"/>
        <v>44.09</v>
      </c>
      <c r="Q2838" s="10" t="s">
        <v>8305</v>
      </c>
      <c r="R2838" t="s">
        <v>8306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2836</v>
      </c>
      <c r="C2839" s="3" t="s">
        <v>6945</v>
      </c>
      <c r="D2839" s="6">
        <v>850</v>
      </c>
      <c r="E2839" s="8">
        <v>850</v>
      </c>
      <c r="F2839" t="s">
        <v>8215</v>
      </c>
      <c r="G2839" t="s">
        <v>8225</v>
      </c>
      <c r="H2839" t="s">
        <v>8246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8260</v>
      </c>
      <c r="O2839">
        <f t="shared" si="220"/>
        <v>100</v>
      </c>
      <c r="P2839">
        <f t="shared" si="221"/>
        <v>40.479999999999997</v>
      </c>
      <c r="Q2839" s="10" t="s">
        <v>8305</v>
      </c>
      <c r="R2839" t="s">
        <v>8306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2837</v>
      </c>
      <c r="C2840" s="3" t="s">
        <v>6946</v>
      </c>
      <c r="D2840" s="6">
        <v>2000</v>
      </c>
      <c r="E2840" s="8">
        <v>2405</v>
      </c>
      <c r="F2840" t="s">
        <v>8215</v>
      </c>
      <c r="G2840" t="s">
        <v>8220</v>
      </c>
      <c r="H2840" t="s">
        <v>8241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8260</v>
      </c>
      <c r="O2840">
        <f t="shared" si="220"/>
        <v>120</v>
      </c>
      <c r="P2840">
        <f t="shared" si="221"/>
        <v>44.54</v>
      </c>
      <c r="Q2840" s="10" t="s">
        <v>8305</v>
      </c>
      <c r="R2840" t="s">
        <v>8306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2838</v>
      </c>
      <c r="C2841" s="3" t="s">
        <v>6947</v>
      </c>
      <c r="D2841" s="6">
        <v>3500</v>
      </c>
      <c r="E2841" s="8">
        <v>3900</v>
      </c>
      <c r="F2841" t="s">
        <v>8215</v>
      </c>
      <c r="G2841" t="s">
        <v>8220</v>
      </c>
      <c r="H2841" t="s">
        <v>8241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8260</v>
      </c>
      <c r="O2841">
        <f t="shared" si="220"/>
        <v>111</v>
      </c>
      <c r="P2841">
        <f t="shared" si="221"/>
        <v>125.81</v>
      </c>
      <c r="Q2841" s="10" t="s">
        <v>8305</v>
      </c>
      <c r="R2841" t="s">
        <v>8306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2839</v>
      </c>
      <c r="C2842" s="3" t="s">
        <v>6948</v>
      </c>
      <c r="D2842" s="6">
        <v>2500</v>
      </c>
      <c r="E2842" s="8">
        <v>2600</v>
      </c>
      <c r="F2842" t="s">
        <v>8215</v>
      </c>
      <c r="G2842" t="s">
        <v>8221</v>
      </c>
      <c r="H2842" t="s">
        <v>8242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8260</v>
      </c>
      <c r="O2842">
        <f t="shared" si="220"/>
        <v>104</v>
      </c>
      <c r="P2842">
        <f t="shared" si="221"/>
        <v>19.7</v>
      </c>
      <c r="Q2842" s="10" t="s">
        <v>8305</v>
      </c>
      <c r="R2842" t="s">
        <v>8306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2840</v>
      </c>
      <c r="C2843" s="3" t="s">
        <v>6949</v>
      </c>
      <c r="D2843" s="6">
        <v>1000</v>
      </c>
      <c r="E2843" s="8">
        <v>10</v>
      </c>
      <c r="F2843" t="s">
        <v>8217</v>
      </c>
      <c r="G2843" t="s">
        <v>8221</v>
      </c>
      <c r="H2843" t="s">
        <v>8242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8260</v>
      </c>
      <c r="O2843">
        <f t="shared" si="220"/>
        <v>1</v>
      </c>
      <c r="P2843">
        <f t="shared" si="221"/>
        <v>10</v>
      </c>
      <c r="Q2843" s="10" t="s">
        <v>8305</v>
      </c>
      <c r="R2843" t="s">
        <v>8306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2841</v>
      </c>
      <c r="C2844" s="3" t="s">
        <v>6950</v>
      </c>
      <c r="D2844" s="6">
        <v>1500</v>
      </c>
      <c r="E2844" s="8">
        <v>0</v>
      </c>
      <c r="F2844" t="s">
        <v>8217</v>
      </c>
      <c r="G2844" t="s">
        <v>8221</v>
      </c>
      <c r="H2844" t="s">
        <v>8242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8260</v>
      </c>
      <c r="O2844">
        <f t="shared" si="220"/>
        <v>0</v>
      </c>
      <c r="P2844">
        <f t="shared" si="221"/>
        <v>0</v>
      </c>
      <c r="Q2844" s="10" t="s">
        <v>8305</v>
      </c>
      <c r="R2844" t="s">
        <v>8306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2842</v>
      </c>
      <c r="C2845" s="3" t="s">
        <v>6951</v>
      </c>
      <c r="D2845" s="6">
        <v>1200</v>
      </c>
      <c r="E2845" s="8">
        <v>0</v>
      </c>
      <c r="F2845" t="s">
        <v>8217</v>
      </c>
      <c r="G2845" t="s">
        <v>8220</v>
      </c>
      <c r="H2845" t="s">
        <v>8241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8260</v>
      </c>
      <c r="O2845">
        <f t="shared" si="220"/>
        <v>0</v>
      </c>
      <c r="P2845">
        <f t="shared" si="221"/>
        <v>0</v>
      </c>
      <c r="Q2845" s="10" t="s">
        <v>8305</v>
      </c>
      <c r="R2845" t="s">
        <v>8306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2843</v>
      </c>
      <c r="C2846" s="3" t="s">
        <v>6952</v>
      </c>
      <c r="D2846" s="6">
        <v>550</v>
      </c>
      <c r="E2846" s="8">
        <v>30</v>
      </c>
      <c r="F2846" t="s">
        <v>8217</v>
      </c>
      <c r="G2846" t="s">
        <v>8235</v>
      </c>
      <c r="H2846" t="s">
        <v>8244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8260</v>
      </c>
      <c r="O2846">
        <f t="shared" si="220"/>
        <v>5</v>
      </c>
      <c r="P2846">
        <f t="shared" si="221"/>
        <v>30</v>
      </c>
      <c r="Q2846" s="10" t="s">
        <v>8305</v>
      </c>
      <c r="R2846" t="s">
        <v>8306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2844</v>
      </c>
      <c r="C2847" s="3" t="s">
        <v>6953</v>
      </c>
      <c r="D2847" s="6">
        <v>7500</v>
      </c>
      <c r="E2847" s="8">
        <v>2366</v>
      </c>
      <c r="F2847" t="s">
        <v>8217</v>
      </c>
      <c r="G2847" t="s">
        <v>8220</v>
      </c>
      <c r="H2847" t="s">
        <v>8241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8260</v>
      </c>
      <c r="O2847">
        <f t="shared" si="220"/>
        <v>32</v>
      </c>
      <c r="P2847">
        <f t="shared" si="221"/>
        <v>60.67</v>
      </c>
      <c r="Q2847" s="10" t="s">
        <v>8305</v>
      </c>
      <c r="R2847" t="s">
        <v>8306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2845</v>
      </c>
      <c r="C2848" s="3" t="s">
        <v>6954</v>
      </c>
      <c r="D2848" s="6">
        <v>8000</v>
      </c>
      <c r="E2848" s="8">
        <v>0</v>
      </c>
      <c r="F2848" t="s">
        <v>8217</v>
      </c>
      <c r="G2848" t="s">
        <v>8220</v>
      </c>
      <c r="H2848" t="s">
        <v>8241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8260</v>
      </c>
      <c r="O2848">
        <f t="shared" si="220"/>
        <v>0</v>
      </c>
      <c r="P2848">
        <f t="shared" si="221"/>
        <v>0</v>
      </c>
      <c r="Q2848" s="10" t="s">
        <v>8305</v>
      </c>
      <c r="R2848" t="s">
        <v>8306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2846</v>
      </c>
      <c r="C2849" s="3" t="s">
        <v>6955</v>
      </c>
      <c r="D2849" s="6">
        <v>2000</v>
      </c>
      <c r="E2849" s="8">
        <v>0</v>
      </c>
      <c r="F2849" t="s">
        <v>8217</v>
      </c>
      <c r="G2849" t="s">
        <v>8220</v>
      </c>
      <c r="H2849" t="s">
        <v>8241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8260</v>
      </c>
      <c r="O2849">
        <f t="shared" si="220"/>
        <v>0</v>
      </c>
      <c r="P2849">
        <f t="shared" si="221"/>
        <v>0</v>
      </c>
      <c r="Q2849" s="10" t="s">
        <v>8305</v>
      </c>
      <c r="R2849" t="s">
        <v>8306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2847</v>
      </c>
      <c r="C2850" s="3" t="s">
        <v>6956</v>
      </c>
      <c r="D2850" s="6">
        <v>35000</v>
      </c>
      <c r="E2850" s="8">
        <v>70</v>
      </c>
      <c r="F2850" t="s">
        <v>8217</v>
      </c>
      <c r="G2850" t="s">
        <v>8220</v>
      </c>
      <c r="H2850" t="s">
        <v>8241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8260</v>
      </c>
      <c r="O2850">
        <f t="shared" si="220"/>
        <v>0</v>
      </c>
      <c r="P2850">
        <f t="shared" si="221"/>
        <v>23.33</v>
      </c>
      <c r="Q2850" s="10" t="s">
        <v>8305</v>
      </c>
      <c r="R2850" t="s">
        <v>8306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2848</v>
      </c>
      <c r="C2851" s="3" t="s">
        <v>6957</v>
      </c>
      <c r="D2851" s="6">
        <v>500</v>
      </c>
      <c r="E2851" s="8">
        <v>5</v>
      </c>
      <c r="F2851" t="s">
        <v>8217</v>
      </c>
      <c r="G2851" t="s">
        <v>8221</v>
      </c>
      <c r="H2851" t="s">
        <v>8242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8260</v>
      </c>
      <c r="O2851">
        <f t="shared" si="220"/>
        <v>1</v>
      </c>
      <c r="P2851">
        <f t="shared" si="221"/>
        <v>5</v>
      </c>
      <c r="Q2851" s="10" t="s">
        <v>8305</v>
      </c>
      <c r="R2851" t="s">
        <v>8306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2849</v>
      </c>
      <c r="C2852" s="3" t="s">
        <v>6958</v>
      </c>
      <c r="D2852" s="6">
        <v>8000</v>
      </c>
      <c r="E2852" s="8">
        <v>311</v>
      </c>
      <c r="F2852" t="s">
        <v>8217</v>
      </c>
      <c r="G2852" t="s">
        <v>8220</v>
      </c>
      <c r="H2852" t="s">
        <v>8241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8260</v>
      </c>
      <c r="O2852">
        <f t="shared" si="220"/>
        <v>4</v>
      </c>
      <c r="P2852">
        <f t="shared" si="221"/>
        <v>23.92</v>
      </c>
      <c r="Q2852" s="10" t="s">
        <v>8305</v>
      </c>
      <c r="R2852" t="s">
        <v>8306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2850</v>
      </c>
      <c r="C2853" s="3" t="s">
        <v>6959</v>
      </c>
      <c r="D2853" s="6">
        <v>4500</v>
      </c>
      <c r="E2853" s="8">
        <v>0</v>
      </c>
      <c r="F2853" t="s">
        <v>8217</v>
      </c>
      <c r="G2853" t="s">
        <v>8237</v>
      </c>
      <c r="H2853" t="s">
        <v>8244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8260</v>
      </c>
      <c r="O2853">
        <f t="shared" si="220"/>
        <v>0</v>
      </c>
      <c r="P2853">
        <f t="shared" si="221"/>
        <v>0</v>
      </c>
      <c r="Q2853" s="10" t="s">
        <v>8305</v>
      </c>
      <c r="R2853" t="s">
        <v>8306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2851</v>
      </c>
      <c r="C2854" s="3" t="s">
        <v>6960</v>
      </c>
      <c r="D2854" s="6">
        <v>5000</v>
      </c>
      <c r="E2854" s="8">
        <v>95</v>
      </c>
      <c r="F2854" t="s">
        <v>8217</v>
      </c>
      <c r="G2854" t="s">
        <v>8220</v>
      </c>
      <c r="H2854" t="s">
        <v>8241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8260</v>
      </c>
      <c r="O2854">
        <f t="shared" si="220"/>
        <v>2</v>
      </c>
      <c r="P2854">
        <f t="shared" si="221"/>
        <v>15.83</v>
      </c>
      <c r="Q2854" s="10" t="s">
        <v>8305</v>
      </c>
      <c r="R2854" t="s">
        <v>8306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2852</v>
      </c>
      <c r="C2855" s="3" t="s">
        <v>6961</v>
      </c>
      <c r="D2855" s="6">
        <v>9500</v>
      </c>
      <c r="E2855" s="8">
        <v>0</v>
      </c>
      <c r="F2855" t="s">
        <v>8217</v>
      </c>
      <c r="G2855" t="s">
        <v>8225</v>
      </c>
      <c r="H2855" t="s">
        <v>8246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8260</v>
      </c>
      <c r="O2855">
        <f t="shared" si="220"/>
        <v>0</v>
      </c>
      <c r="P2855">
        <f t="shared" si="221"/>
        <v>0</v>
      </c>
      <c r="Q2855" s="10" t="s">
        <v>8305</v>
      </c>
      <c r="R2855" t="s">
        <v>8306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2853</v>
      </c>
      <c r="C2856" s="3" t="s">
        <v>6962</v>
      </c>
      <c r="D2856" s="6">
        <v>1000</v>
      </c>
      <c r="E2856" s="8">
        <v>417</v>
      </c>
      <c r="F2856" t="s">
        <v>8217</v>
      </c>
      <c r="G2856" t="s">
        <v>8221</v>
      </c>
      <c r="H2856" t="s">
        <v>8242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8260</v>
      </c>
      <c r="O2856">
        <f t="shared" si="220"/>
        <v>42</v>
      </c>
      <c r="P2856">
        <f t="shared" si="221"/>
        <v>29.79</v>
      </c>
      <c r="Q2856" s="10" t="s">
        <v>8305</v>
      </c>
      <c r="R2856" t="s">
        <v>8306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2854</v>
      </c>
      <c r="C2857" s="3" t="s">
        <v>6963</v>
      </c>
      <c r="D2857" s="6">
        <v>600</v>
      </c>
      <c r="E2857" s="8">
        <v>300</v>
      </c>
      <c r="F2857" t="s">
        <v>8217</v>
      </c>
      <c r="G2857" t="s">
        <v>8220</v>
      </c>
      <c r="H2857" t="s">
        <v>8241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8260</v>
      </c>
      <c r="O2857">
        <f t="shared" si="220"/>
        <v>50</v>
      </c>
      <c r="P2857">
        <f t="shared" si="221"/>
        <v>60</v>
      </c>
      <c r="Q2857" s="10" t="s">
        <v>8305</v>
      </c>
      <c r="R2857" t="s">
        <v>8306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2855</v>
      </c>
      <c r="C2858" s="3" t="s">
        <v>6964</v>
      </c>
      <c r="D2858" s="6">
        <v>3000</v>
      </c>
      <c r="E2858" s="8">
        <v>146</v>
      </c>
      <c r="F2858" t="s">
        <v>8217</v>
      </c>
      <c r="G2858" t="s">
        <v>8220</v>
      </c>
      <c r="H2858" t="s">
        <v>8241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8260</v>
      </c>
      <c r="O2858">
        <f t="shared" si="220"/>
        <v>5</v>
      </c>
      <c r="P2858">
        <f t="shared" si="221"/>
        <v>24.33</v>
      </c>
      <c r="Q2858" s="10" t="s">
        <v>8305</v>
      </c>
      <c r="R2858" t="s">
        <v>8306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2856</v>
      </c>
      <c r="C2859" s="3" t="s">
        <v>6965</v>
      </c>
      <c r="D2859" s="6">
        <v>38000</v>
      </c>
      <c r="E2859" s="8">
        <v>7500</v>
      </c>
      <c r="F2859" t="s">
        <v>8217</v>
      </c>
      <c r="G2859" t="s">
        <v>8234</v>
      </c>
      <c r="H2859" t="s">
        <v>8251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8260</v>
      </c>
      <c r="O2859">
        <f t="shared" si="220"/>
        <v>20</v>
      </c>
      <c r="P2859">
        <f t="shared" si="221"/>
        <v>500</v>
      </c>
      <c r="Q2859" s="10" t="s">
        <v>8305</v>
      </c>
      <c r="R2859" t="s">
        <v>8306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2857</v>
      </c>
      <c r="C2860" s="3" t="s">
        <v>6966</v>
      </c>
      <c r="D2860" s="6">
        <v>1000</v>
      </c>
      <c r="E2860" s="8">
        <v>0</v>
      </c>
      <c r="F2860" t="s">
        <v>8217</v>
      </c>
      <c r="G2860" t="s">
        <v>8229</v>
      </c>
      <c r="H2860" t="s">
        <v>8244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8260</v>
      </c>
      <c r="O2860">
        <f t="shared" si="220"/>
        <v>0</v>
      </c>
      <c r="P2860">
        <f t="shared" si="221"/>
        <v>0</v>
      </c>
      <c r="Q2860" s="10" t="s">
        <v>8305</v>
      </c>
      <c r="R2860" t="s">
        <v>8306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2858</v>
      </c>
      <c r="C2861" s="3" t="s">
        <v>6967</v>
      </c>
      <c r="D2861" s="6">
        <v>2000</v>
      </c>
      <c r="E2861" s="8">
        <v>35</v>
      </c>
      <c r="F2861" t="s">
        <v>8217</v>
      </c>
      <c r="G2861" t="s">
        <v>8222</v>
      </c>
      <c r="H2861" t="s">
        <v>8243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8260</v>
      </c>
      <c r="O2861">
        <f t="shared" si="220"/>
        <v>2</v>
      </c>
      <c r="P2861">
        <f t="shared" si="221"/>
        <v>35</v>
      </c>
      <c r="Q2861" s="10" t="s">
        <v>8305</v>
      </c>
      <c r="R2861" t="s">
        <v>8306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2859</v>
      </c>
      <c r="C2862" s="3" t="s">
        <v>6968</v>
      </c>
      <c r="D2862" s="6">
        <v>4000</v>
      </c>
      <c r="E2862" s="8">
        <v>266</v>
      </c>
      <c r="F2862" t="s">
        <v>8217</v>
      </c>
      <c r="G2862" t="s">
        <v>8220</v>
      </c>
      <c r="H2862" t="s">
        <v>8241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8260</v>
      </c>
      <c r="O2862">
        <f t="shared" si="220"/>
        <v>7</v>
      </c>
      <c r="P2862">
        <f t="shared" si="221"/>
        <v>29.56</v>
      </c>
      <c r="Q2862" s="10" t="s">
        <v>8305</v>
      </c>
      <c r="R2862" t="s">
        <v>8306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2860</v>
      </c>
      <c r="C2863" s="3" t="s">
        <v>6969</v>
      </c>
      <c r="D2863" s="6">
        <v>250</v>
      </c>
      <c r="E2863" s="8">
        <v>80</v>
      </c>
      <c r="F2863" t="s">
        <v>8217</v>
      </c>
      <c r="G2863" t="s">
        <v>8222</v>
      </c>
      <c r="H2863" t="s">
        <v>8243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8260</v>
      </c>
      <c r="O2863">
        <f t="shared" si="220"/>
        <v>32</v>
      </c>
      <c r="P2863">
        <f t="shared" si="221"/>
        <v>26.67</v>
      </c>
      <c r="Q2863" s="10" t="s">
        <v>8305</v>
      </c>
      <c r="R2863" t="s">
        <v>8306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2861</v>
      </c>
      <c r="C2864" s="3" t="s">
        <v>6970</v>
      </c>
      <c r="D2864" s="6">
        <v>12700</v>
      </c>
      <c r="E2864" s="8">
        <v>55</v>
      </c>
      <c r="F2864" t="s">
        <v>8217</v>
      </c>
      <c r="G2864" t="s">
        <v>8220</v>
      </c>
      <c r="H2864" t="s">
        <v>8241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8260</v>
      </c>
      <c r="O2864">
        <f t="shared" si="220"/>
        <v>0</v>
      </c>
      <c r="P2864">
        <f t="shared" si="221"/>
        <v>18.329999999999998</v>
      </c>
      <c r="Q2864" s="10" t="s">
        <v>8305</v>
      </c>
      <c r="R2864" t="s">
        <v>8306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2862</v>
      </c>
      <c r="C2865" s="3" t="s">
        <v>6971</v>
      </c>
      <c r="D2865" s="6">
        <v>50000</v>
      </c>
      <c r="E2865" s="8">
        <v>20</v>
      </c>
      <c r="F2865" t="s">
        <v>8217</v>
      </c>
      <c r="G2865" t="s">
        <v>8220</v>
      </c>
      <c r="H2865" t="s">
        <v>8241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8260</v>
      </c>
      <c r="O2865">
        <f t="shared" si="220"/>
        <v>0</v>
      </c>
      <c r="P2865">
        <f t="shared" si="221"/>
        <v>20</v>
      </c>
      <c r="Q2865" s="10" t="s">
        <v>8305</v>
      </c>
      <c r="R2865" t="s">
        <v>8306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2863</v>
      </c>
      <c r="C2866" s="3" t="s">
        <v>6972</v>
      </c>
      <c r="D2866" s="6">
        <v>2500</v>
      </c>
      <c r="E2866" s="8">
        <v>40</v>
      </c>
      <c r="F2866" t="s">
        <v>8217</v>
      </c>
      <c r="G2866" t="s">
        <v>8221</v>
      </c>
      <c r="H2866" t="s">
        <v>8242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8260</v>
      </c>
      <c r="O2866">
        <f t="shared" si="220"/>
        <v>2</v>
      </c>
      <c r="P2866">
        <f t="shared" si="221"/>
        <v>13.33</v>
      </c>
      <c r="Q2866" s="10" t="s">
        <v>8305</v>
      </c>
      <c r="R2866" t="s">
        <v>8306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2864</v>
      </c>
      <c r="C2867" s="3" t="s">
        <v>6973</v>
      </c>
      <c r="D2867" s="6">
        <v>2888</v>
      </c>
      <c r="E2867" s="8">
        <v>0</v>
      </c>
      <c r="F2867" t="s">
        <v>8217</v>
      </c>
      <c r="G2867" t="s">
        <v>8220</v>
      </c>
      <c r="H2867" t="s">
        <v>8241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8260</v>
      </c>
      <c r="O2867">
        <f t="shared" si="220"/>
        <v>0</v>
      </c>
      <c r="P2867">
        <f t="shared" si="221"/>
        <v>0</v>
      </c>
      <c r="Q2867" s="10" t="s">
        <v>8305</v>
      </c>
      <c r="R2867" t="s">
        <v>8306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2865</v>
      </c>
      <c r="C2868" s="3" t="s">
        <v>6974</v>
      </c>
      <c r="D2868" s="6">
        <v>5000</v>
      </c>
      <c r="E2868" s="8">
        <v>45</v>
      </c>
      <c r="F2868" t="s">
        <v>8217</v>
      </c>
      <c r="G2868" t="s">
        <v>8220</v>
      </c>
      <c r="H2868" t="s">
        <v>8241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8260</v>
      </c>
      <c r="O2868">
        <f t="shared" si="220"/>
        <v>1</v>
      </c>
      <c r="P2868">
        <f t="shared" si="221"/>
        <v>22.5</v>
      </c>
      <c r="Q2868" s="10" t="s">
        <v>8305</v>
      </c>
      <c r="R2868" t="s">
        <v>8306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2866</v>
      </c>
      <c r="C2869" s="3" t="s">
        <v>6975</v>
      </c>
      <c r="D2869" s="6">
        <v>2500</v>
      </c>
      <c r="E2869" s="8">
        <v>504</v>
      </c>
      <c r="F2869" t="s">
        <v>8217</v>
      </c>
      <c r="G2869" t="s">
        <v>8220</v>
      </c>
      <c r="H2869" t="s">
        <v>8241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8260</v>
      </c>
      <c r="O2869">
        <f t="shared" si="220"/>
        <v>20</v>
      </c>
      <c r="P2869">
        <f t="shared" si="221"/>
        <v>50.4</v>
      </c>
      <c r="Q2869" s="10" t="s">
        <v>8305</v>
      </c>
      <c r="R2869" t="s">
        <v>8306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2867</v>
      </c>
      <c r="C2870" s="3" t="s">
        <v>6976</v>
      </c>
      <c r="D2870" s="6">
        <v>15000</v>
      </c>
      <c r="E2870" s="8">
        <v>6301.76</v>
      </c>
      <c r="F2870" t="s">
        <v>8217</v>
      </c>
      <c r="G2870" t="s">
        <v>8220</v>
      </c>
      <c r="H2870" t="s">
        <v>8241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8260</v>
      </c>
      <c r="O2870">
        <f t="shared" si="220"/>
        <v>42</v>
      </c>
      <c r="P2870">
        <f t="shared" si="221"/>
        <v>105.03</v>
      </c>
      <c r="Q2870" s="10" t="s">
        <v>8305</v>
      </c>
      <c r="R2870" t="s">
        <v>8306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2868</v>
      </c>
      <c r="C2871" s="3" t="s">
        <v>6977</v>
      </c>
      <c r="D2871" s="6">
        <v>20000</v>
      </c>
      <c r="E2871" s="8">
        <v>177</v>
      </c>
      <c r="F2871" t="s">
        <v>8217</v>
      </c>
      <c r="G2871" t="s">
        <v>8220</v>
      </c>
      <c r="H2871" t="s">
        <v>8241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8260</v>
      </c>
      <c r="O2871">
        <f t="shared" si="220"/>
        <v>1</v>
      </c>
      <c r="P2871">
        <f t="shared" si="221"/>
        <v>35.4</v>
      </c>
      <c r="Q2871" s="10" t="s">
        <v>8305</v>
      </c>
      <c r="R2871" t="s">
        <v>8306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2869</v>
      </c>
      <c r="C2872" s="3" t="s">
        <v>6978</v>
      </c>
      <c r="D2872" s="6">
        <v>5000</v>
      </c>
      <c r="E2872" s="8">
        <v>750</v>
      </c>
      <c r="F2872" t="s">
        <v>8217</v>
      </c>
      <c r="G2872" t="s">
        <v>8220</v>
      </c>
      <c r="H2872" t="s">
        <v>8241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8260</v>
      </c>
      <c r="O2872">
        <f t="shared" si="220"/>
        <v>15</v>
      </c>
      <c r="P2872">
        <f t="shared" si="221"/>
        <v>83.33</v>
      </c>
      <c r="Q2872" s="10" t="s">
        <v>8305</v>
      </c>
      <c r="R2872" t="s">
        <v>8306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2870</v>
      </c>
      <c r="C2873" s="3" t="s">
        <v>6979</v>
      </c>
      <c r="D2873" s="6">
        <v>10000</v>
      </c>
      <c r="E2873" s="8">
        <v>467</v>
      </c>
      <c r="F2873" t="s">
        <v>8217</v>
      </c>
      <c r="G2873" t="s">
        <v>8220</v>
      </c>
      <c r="H2873" t="s">
        <v>8241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8260</v>
      </c>
      <c r="O2873">
        <f t="shared" si="220"/>
        <v>5</v>
      </c>
      <c r="P2873">
        <f t="shared" si="221"/>
        <v>35.92</v>
      </c>
      <c r="Q2873" s="10" t="s">
        <v>8305</v>
      </c>
      <c r="R2873" t="s">
        <v>8306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2871</v>
      </c>
      <c r="C2874" s="3" t="s">
        <v>6980</v>
      </c>
      <c r="D2874" s="6">
        <v>3000</v>
      </c>
      <c r="E2874" s="8">
        <v>0</v>
      </c>
      <c r="F2874" t="s">
        <v>8217</v>
      </c>
      <c r="G2874" t="s">
        <v>8220</v>
      </c>
      <c r="H2874" t="s">
        <v>8241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8260</v>
      </c>
      <c r="O2874">
        <f t="shared" si="220"/>
        <v>0</v>
      </c>
      <c r="P2874">
        <f t="shared" si="221"/>
        <v>0</v>
      </c>
      <c r="Q2874" s="10" t="s">
        <v>8305</v>
      </c>
      <c r="R2874" t="s">
        <v>8306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2872</v>
      </c>
      <c r="C2875" s="3" t="s">
        <v>6981</v>
      </c>
      <c r="D2875" s="6">
        <v>2500</v>
      </c>
      <c r="E2875" s="8">
        <v>953</v>
      </c>
      <c r="F2875" t="s">
        <v>8217</v>
      </c>
      <c r="G2875" t="s">
        <v>8220</v>
      </c>
      <c r="H2875" t="s">
        <v>8241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8260</v>
      </c>
      <c r="O2875">
        <f t="shared" si="220"/>
        <v>38</v>
      </c>
      <c r="P2875">
        <f t="shared" si="221"/>
        <v>119.13</v>
      </c>
      <c r="Q2875" s="10" t="s">
        <v>8305</v>
      </c>
      <c r="R2875" t="s">
        <v>8306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2873</v>
      </c>
      <c r="C2876" s="3" t="s">
        <v>6982</v>
      </c>
      <c r="D2876" s="6">
        <v>5000</v>
      </c>
      <c r="E2876" s="8">
        <v>271</v>
      </c>
      <c r="F2876" t="s">
        <v>8217</v>
      </c>
      <c r="G2876" t="s">
        <v>8220</v>
      </c>
      <c r="H2876" t="s">
        <v>8241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8260</v>
      </c>
      <c r="O2876">
        <f t="shared" si="220"/>
        <v>5</v>
      </c>
      <c r="P2876">
        <f t="shared" si="221"/>
        <v>90.33</v>
      </c>
      <c r="Q2876" s="10" t="s">
        <v>8305</v>
      </c>
      <c r="R2876" t="s">
        <v>8306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2874</v>
      </c>
      <c r="C2877" s="3" t="s">
        <v>6983</v>
      </c>
      <c r="D2877" s="6">
        <v>20000</v>
      </c>
      <c r="E2877" s="8">
        <v>7</v>
      </c>
      <c r="F2877" t="s">
        <v>8217</v>
      </c>
      <c r="G2877" t="s">
        <v>8220</v>
      </c>
      <c r="H2877" t="s">
        <v>8241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8260</v>
      </c>
      <c r="O2877">
        <f t="shared" si="220"/>
        <v>0</v>
      </c>
      <c r="P2877">
        <f t="shared" si="221"/>
        <v>2.33</v>
      </c>
      <c r="Q2877" s="10" t="s">
        <v>8305</v>
      </c>
      <c r="R2877" t="s">
        <v>8306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2875</v>
      </c>
      <c r="C2878" s="3" t="s">
        <v>6984</v>
      </c>
      <c r="D2878" s="6">
        <v>150000</v>
      </c>
      <c r="E2878" s="8">
        <v>0</v>
      </c>
      <c r="F2878" t="s">
        <v>8217</v>
      </c>
      <c r="G2878" t="s">
        <v>8220</v>
      </c>
      <c r="H2878" t="s">
        <v>8241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8260</v>
      </c>
      <c r="O2878">
        <f t="shared" si="220"/>
        <v>0</v>
      </c>
      <c r="P2878">
        <f t="shared" si="221"/>
        <v>0</v>
      </c>
      <c r="Q2878" s="10" t="s">
        <v>8305</v>
      </c>
      <c r="R2878" t="s">
        <v>8306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2876</v>
      </c>
      <c r="C2879" s="3" t="s">
        <v>6985</v>
      </c>
      <c r="D2879" s="6">
        <v>6000</v>
      </c>
      <c r="E2879" s="8">
        <v>650</v>
      </c>
      <c r="F2879" t="s">
        <v>8217</v>
      </c>
      <c r="G2879" t="s">
        <v>8220</v>
      </c>
      <c r="H2879" t="s">
        <v>8241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8260</v>
      </c>
      <c r="O2879">
        <f t="shared" si="220"/>
        <v>11</v>
      </c>
      <c r="P2879">
        <f t="shared" si="221"/>
        <v>108.33</v>
      </c>
      <c r="Q2879" s="10" t="s">
        <v>8305</v>
      </c>
      <c r="R2879" t="s">
        <v>8306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2877</v>
      </c>
      <c r="C2880" s="3" t="s">
        <v>6986</v>
      </c>
      <c r="D2880" s="6">
        <v>3000</v>
      </c>
      <c r="E2880" s="8">
        <v>63</v>
      </c>
      <c r="F2880" t="s">
        <v>8217</v>
      </c>
      <c r="G2880" t="s">
        <v>8221</v>
      </c>
      <c r="H2880" t="s">
        <v>8242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8260</v>
      </c>
      <c r="O2880">
        <f t="shared" si="220"/>
        <v>2</v>
      </c>
      <c r="P2880">
        <f t="shared" si="221"/>
        <v>15.75</v>
      </c>
      <c r="Q2880" s="10" t="s">
        <v>8305</v>
      </c>
      <c r="R2880" t="s">
        <v>8306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2878</v>
      </c>
      <c r="C2881" s="3" t="s">
        <v>6987</v>
      </c>
      <c r="D2881" s="6">
        <v>11200</v>
      </c>
      <c r="E2881" s="8">
        <v>29</v>
      </c>
      <c r="F2881" t="s">
        <v>8217</v>
      </c>
      <c r="G2881" t="s">
        <v>8220</v>
      </c>
      <c r="H2881" t="s">
        <v>8241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8260</v>
      </c>
      <c r="O2881">
        <f t="shared" si="220"/>
        <v>0</v>
      </c>
      <c r="P2881">
        <f t="shared" si="221"/>
        <v>29</v>
      </c>
      <c r="Q2881" s="10" t="s">
        <v>8305</v>
      </c>
      <c r="R2881" t="s">
        <v>8306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2879</v>
      </c>
      <c r="C2882" s="3" t="s">
        <v>6988</v>
      </c>
      <c r="D2882" s="6">
        <v>12000</v>
      </c>
      <c r="E2882" s="8">
        <v>2800</v>
      </c>
      <c r="F2882" t="s">
        <v>8217</v>
      </c>
      <c r="G2882" t="s">
        <v>8220</v>
      </c>
      <c r="H2882" t="s">
        <v>8241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8260</v>
      </c>
      <c r="O2882">
        <f t="shared" ref="O2882:O2945" si="225">ROUND(E2882/D2882*100,0)</f>
        <v>23</v>
      </c>
      <c r="P2882">
        <f t="shared" si="221"/>
        <v>96.55</v>
      </c>
      <c r="Q2882" s="10" t="s">
        <v>8305</v>
      </c>
      <c r="R2882" t="s">
        <v>8306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2880</v>
      </c>
      <c r="C2883" s="3" t="s">
        <v>6989</v>
      </c>
      <c r="D2883" s="6">
        <v>5500</v>
      </c>
      <c r="E2883" s="8">
        <v>0</v>
      </c>
      <c r="F2883" t="s">
        <v>8217</v>
      </c>
      <c r="G2883" t="s">
        <v>8220</v>
      </c>
      <c r="H2883" t="s">
        <v>8241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8260</v>
      </c>
      <c r="O2883">
        <f t="shared" si="225"/>
        <v>0</v>
      </c>
      <c r="P2883">
        <f t="shared" ref="P2883:P2946" si="226">IFERROR(ROUND(E2883/L2883,2),0)</f>
        <v>0</v>
      </c>
      <c r="Q2883" s="10" t="s">
        <v>8305</v>
      </c>
      <c r="R2883" t="s">
        <v>8306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2881</v>
      </c>
      <c r="C2884" s="3" t="s">
        <v>6990</v>
      </c>
      <c r="D2884" s="6">
        <v>750</v>
      </c>
      <c r="E2884" s="8">
        <v>252</v>
      </c>
      <c r="F2884" t="s">
        <v>8217</v>
      </c>
      <c r="G2884" t="s">
        <v>8220</v>
      </c>
      <c r="H2884" t="s">
        <v>8241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8260</v>
      </c>
      <c r="O2884">
        <f t="shared" si="225"/>
        <v>34</v>
      </c>
      <c r="P2884">
        <f t="shared" si="226"/>
        <v>63</v>
      </c>
      <c r="Q2884" s="10" t="s">
        <v>8305</v>
      </c>
      <c r="R2884" t="s">
        <v>8306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2882</v>
      </c>
      <c r="C2885" s="3" t="s">
        <v>6991</v>
      </c>
      <c r="D2885" s="6">
        <v>10000</v>
      </c>
      <c r="E2885" s="8">
        <v>1908</v>
      </c>
      <c r="F2885" t="s">
        <v>8217</v>
      </c>
      <c r="G2885" t="s">
        <v>8220</v>
      </c>
      <c r="H2885" t="s">
        <v>8241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8260</v>
      </c>
      <c r="O2885">
        <f t="shared" si="225"/>
        <v>19</v>
      </c>
      <c r="P2885">
        <f t="shared" si="226"/>
        <v>381.6</v>
      </c>
      <c r="Q2885" s="10" t="s">
        <v>8305</v>
      </c>
      <c r="R2885" t="s">
        <v>8306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2883</v>
      </c>
      <c r="C2886" s="3" t="s">
        <v>6992</v>
      </c>
      <c r="D2886" s="6">
        <v>45000</v>
      </c>
      <c r="E2886" s="8">
        <v>185</v>
      </c>
      <c r="F2886" t="s">
        <v>8217</v>
      </c>
      <c r="G2886" t="s">
        <v>8220</v>
      </c>
      <c r="H2886" t="s">
        <v>8241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8260</v>
      </c>
      <c r="O2886">
        <f t="shared" si="225"/>
        <v>0</v>
      </c>
      <c r="P2886">
        <f t="shared" si="226"/>
        <v>46.25</v>
      </c>
      <c r="Q2886" s="10" t="s">
        <v>8305</v>
      </c>
      <c r="R2886" t="s">
        <v>8306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2884</v>
      </c>
      <c r="C2887" s="3" t="s">
        <v>6993</v>
      </c>
      <c r="D2887" s="6">
        <v>400</v>
      </c>
      <c r="E2887" s="8">
        <v>130</v>
      </c>
      <c r="F2887" t="s">
        <v>8217</v>
      </c>
      <c r="G2887" t="s">
        <v>8220</v>
      </c>
      <c r="H2887" t="s">
        <v>8241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8260</v>
      </c>
      <c r="O2887">
        <f t="shared" si="225"/>
        <v>33</v>
      </c>
      <c r="P2887">
        <f t="shared" si="226"/>
        <v>26</v>
      </c>
      <c r="Q2887" s="10" t="s">
        <v>8305</v>
      </c>
      <c r="R2887" t="s">
        <v>8306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2885</v>
      </c>
      <c r="C2888" s="3" t="s">
        <v>6994</v>
      </c>
      <c r="D2888" s="6">
        <v>200</v>
      </c>
      <c r="E2888" s="8">
        <v>10</v>
      </c>
      <c r="F2888" t="s">
        <v>8217</v>
      </c>
      <c r="G2888" t="s">
        <v>8220</v>
      </c>
      <c r="H2888" t="s">
        <v>8241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8260</v>
      </c>
      <c r="O2888">
        <f t="shared" si="225"/>
        <v>5</v>
      </c>
      <c r="P2888">
        <f t="shared" si="226"/>
        <v>10</v>
      </c>
      <c r="Q2888" s="10" t="s">
        <v>8305</v>
      </c>
      <c r="R2888" t="s">
        <v>8306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2886</v>
      </c>
      <c r="C2889" s="3" t="s">
        <v>6995</v>
      </c>
      <c r="D2889" s="6">
        <v>3000</v>
      </c>
      <c r="E2889" s="8">
        <v>5</v>
      </c>
      <c r="F2889" t="s">
        <v>8217</v>
      </c>
      <c r="G2889" t="s">
        <v>8220</v>
      </c>
      <c r="H2889" t="s">
        <v>8241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8260</v>
      </c>
      <c r="O2889">
        <f t="shared" si="225"/>
        <v>0</v>
      </c>
      <c r="P2889">
        <f t="shared" si="226"/>
        <v>5</v>
      </c>
      <c r="Q2889" s="10" t="s">
        <v>8305</v>
      </c>
      <c r="R2889" t="s">
        <v>8306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2887</v>
      </c>
      <c r="C2890" s="3" t="s">
        <v>6996</v>
      </c>
      <c r="D2890" s="6">
        <v>30000</v>
      </c>
      <c r="E2890" s="8">
        <v>0</v>
      </c>
      <c r="F2890" t="s">
        <v>8217</v>
      </c>
      <c r="G2890" t="s">
        <v>8220</v>
      </c>
      <c r="H2890" t="s">
        <v>8241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8260</v>
      </c>
      <c r="O2890">
        <f t="shared" si="225"/>
        <v>0</v>
      </c>
      <c r="P2890">
        <f t="shared" si="226"/>
        <v>0</v>
      </c>
      <c r="Q2890" s="10" t="s">
        <v>8305</v>
      </c>
      <c r="R2890" t="s">
        <v>8306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2888</v>
      </c>
      <c r="C2891" s="3" t="s">
        <v>6997</v>
      </c>
      <c r="D2891" s="6">
        <v>3000</v>
      </c>
      <c r="E2891" s="8">
        <v>1142</v>
      </c>
      <c r="F2891" t="s">
        <v>8217</v>
      </c>
      <c r="G2891" t="s">
        <v>8220</v>
      </c>
      <c r="H2891" t="s">
        <v>8241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8260</v>
      </c>
      <c r="O2891">
        <f t="shared" si="225"/>
        <v>38</v>
      </c>
      <c r="P2891">
        <f t="shared" si="226"/>
        <v>81.569999999999993</v>
      </c>
      <c r="Q2891" s="10" t="s">
        <v>8305</v>
      </c>
      <c r="R2891" t="s">
        <v>8306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2889</v>
      </c>
      <c r="C2892" s="3" t="s">
        <v>6998</v>
      </c>
      <c r="D2892" s="6">
        <v>2000</v>
      </c>
      <c r="E2892" s="8">
        <v>21</v>
      </c>
      <c r="F2892" t="s">
        <v>8217</v>
      </c>
      <c r="G2892" t="s">
        <v>8220</v>
      </c>
      <c r="H2892" t="s">
        <v>8241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8260</v>
      </c>
      <c r="O2892">
        <f t="shared" si="225"/>
        <v>1</v>
      </c>
      <c r="P2892">
        <f t="shared" si="226"/>
        <v>7</v>
      </c>
      <c r="Q2892" s="10" t="s">
        <v>8305</v>
      </c>
      <c r="R2892" t="s">
        <v>8306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2890</v>
      </c>
      <c r="C2893" s="3" t="s">
        <v>6999</v>
      </c>
      <c r="D2893" s="6">
        <v>10000</v>
      </c>
      <c r="E2893" s="8">
        <v>273</v>
      </c>
      <c r="F2893" t="s">
        <v>8217</v>
      </c>
      <c r="G2893" t="s">
        <v>8220</v>
      </c>
      <c r="H2893" t="s">
        <v>8241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8260</v>
      </c>
      <c r="O2893">
        <f t="shared" si="225"/>
        <v>3</v>
      </c>
      <c r="P2893">
        <f t="shared" si="226"/>
        <v>27.3</v>
      </c>
      <c r="Q2893" s="10" t="s">
        <v>8305</v>
      </c>
      <c r="R2893" t="s">
        <v>8306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2891</v>
      </c>
      <c r="C2894" s="3" t="s">
        <v>7000</v>
      </c>
      <c r="D2894" s="6">
        <v>5500</v>
      </c>
      <c r="E2894" s="8">
        <v>500</v>
      </c>
      <c r="F2894" t="s">
        <v>8217</v>
      </c>
      <c r="G2894" t="s">
        <v>8220</v>
      </c>
      <c r="H2894" t="s">
        <v>8241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8260</v>
      </c>
      <c r="O2894">
        <f t="shared" si="225"/>
        <v>9</v>
      </c>
      <c r="P2894">
        <f t="shared" si="226"/>
        <v>29.41</v>
      </c>
      <c r="Q2894" s="10" t="s">
        <v>8305</v>
      </c>
      <c r="R2894" t="s">
        <v>8306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2892</v>
      </c>
      <c r="C2895" s="3" t="s">
        <v>7001</v>
      </c>
      <c r="D2895" s="6">
        <v>5000</v>
      </c>
      <c r="E2895" s="8">
        <v>25</v>
      </c>
      <c r="F2895" t="s">
        <v>8217</v>
      </c>
      <c r="G2895" t="s">
        <v>8220</v>
      </c>
      <c r="H2895" t="s">
        <v>8241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8260</v>
      </c>
      <c r="O2895">
        <f t="shared" si="225"/>
        <v>1</v>
      </c>
      <c r="P2895">
        <f t="shared" si="226"/>
        <v>12.5</v>
      </c>
      <c r="Q2895" s="10" t="s">
        <v>8305</v>
      </c>
      <c r="R2895" t="s">
        <v>8306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2893</v>
      </c>
      <c r="C2896" s="3" t="s">
        <v>7002</v>
      </c>
      <c r="D2896" s="6">
        <v>50000</v>
      </c>
      <c r="E2896" s="8">
        <v>0</v>
      </c>
      <c r="F2896" t="s">
        <v>8217</v>
      </c>
      <c r="G2896" t="s">
        <v>8220</v>
      </c>
      <c r="H2896" t="s">
        <v>8241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8260</v>
      </c>
      <c r="O2896">
        <f t="shared" si="225"/>
        <v>0</v>
      </c>
      <c r="P2896">
        <f t="shared" si="226"/>
        <v>0</v>
      </c>
      <c r="Q2896" s="10" t="s">
        <v>8305</v>
      </c>
      <c r="R2896" t="s">
        <v>8306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2894</v>
      </c>
      <c r="C2897" s="3" t="s">
        <v>7003</v>
      </c>
      <c r="D2897" s="6">
        <v>500</v>
      </c>
      <c r="E2897" s="8">
        <v>23</v>
      </c>
      <c r="F2897" t="s">
        <v>8217</v>
      </c>
      <c r="G2897" t="s">
        <v>8220</v>
      </c>
      <c r="H2897" t="s">
        <v>8241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8260</v>
      </c>
      <c r="O2897">
        <f t="shared" si="225"/>
        <v>5</v>
      </c>
      <c r="P2897">
        <f t="shared" si="226"/>
        <v>5.75</v>
      </c>
      <c r="Q2897" s="10" t="s">
        <v>8305</v>
      </c>
      <c r="R2897" t="s">
        <v>8306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2895</v>
      </c>
      <c r="C2898" s="3" t="s">
        <v>7004</v>
      </c>
      <c r="D2898" s="6">
        <v>3000</v>
      </c>
      <c r="E2898" s="8">
        <v>625</v>
      </c>
      <c r="F2898" t="s">
        <v>8217</v>
      </c>
      <c r="G2898" t="s">
        <v>8220</v>
      </c>
      <c r="H2898" t="s">
        <v>8241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8260</v>
      </c>
      <c r="O2898">
        <f t="shared" si="225"/>
        <v>21</v>
      </c>
      <c r="P2898">
        <f t="shared" si="226"/>
        <v>52.08</v>
      </c>
      <c r="Q2898" s="10" t="s">
        <v>8305</v>
      </c>
      <c r="R2898" t="s">
        <v>8306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2896</v>
      </c>
      <c r="C2899" s="3" t="s">
        <v>7005</v>
      </c>
      <c r="D2899" s="6">
        <v>12000</v>
      </c>
      <c r="E2899" s="8">
        <v>550</v>
      </c>
      <c r="F2899" t="s">
        <v>8217</v>
      </c>
      <c r="G2899" t="s">
        <v>8220</v>
      </c>
      <c r="H2899" t="s">
        <v>8241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8260</v>
      </c>
      <c r="O2899">
        <f t="shared" si="225"/>
        <v>5</v>
      </c>
      <c r="P2899">
        <f t="shared" si="226"/>
        <v>183.33</v>
      </c>
      <c r="Q2899" s="10" t="s">
        <v>8305</v>
      </c>
      <c r="R2899" t="s">
        <v>8306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2897</v>
      </c>
      <c r="C2900" s="3" t="s">
        <v>7006</v>
      </c>
      <c r="D2900" s="6">
        <v>7500</v>
      </c>
      <c r="E2900" s="8">
        <v>316</v>
      </c>
      <c r="F2900" t="s">
        <v>8217</v>
      </c>
      <c r="G2900" t="s">
        <v>8220</v>
      </c>
      <c r="H2900" t="s">
        <v>8241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8260</v>
      </c>
      <c r="O2900">
        <f t="shared" si="225"/>
        <v>4</v>
      </c>
      <c r="P2900">
        <f t="shared" si="226"/>
        <v>26.33</v>
      </c>
      <c r="Q2900" s="10" t="s">
        <v>8305</v>
      </c>
      <c r="R2900" t="s">
        <v>8306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2898</v>
      </c>
      <c r="C2901" s="3" t="s">
        <v>7007</v>
      </c>
      <c r="D2901" s="6">
        <v>10000</v>
      </c>
      <c r="E2901" s="8">
        <v>0</v>
      </c>
      <c r="F2901" t="s">
        <v>8217</v>
      </c>
      <c r="G2901" t="s">
        <v>8220</v>
      </c>
      <c r="H2901" t="s">
        <v>8241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8260</v>
      </c>
      <c r="O2901">
        <f t="shared" si="225"/>
        <v>0</v>
      </c>
      <c r="P2901">
        <f t="shared" si="226"/>
        <v>0</v>
      </c>
      <c r="Q2901" s="10" t="s">
        <v>8305</v>
      </c>
      <c r="R2901" t="s">
        <v>8306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2899</v>
      </c>
      <c r="C2902" s="3" t="s">
        <v>7008</v>
      </c>
      <c r="D2902" s="6">
        <v>5500</v>
      </c>
      <c r="E2902" s="8">
        <v>3405</v>
      </c>
      <c r="F2902" t="s">
        <v>8217</v>
      </c>
      <c r="G2902" t="s">
        <v>8220</v>
      </c>
      <c r="H2902" t="s">
        <v>8241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8260</v>
      </c>
      <c r="O2902">
        <f t="shared" si="225"/>
        <v>62</v>
      </c>
      <c r="P2902">
        <f t="shared" si="226"/>
        <v>486.43</v>
      </c>
      <c r="Q2902" s="10" t="s">
        <v>8305</v>
      </c>
      <c r="R2902" t="s">
        <v>8306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2900</v>
      </c>
      <c r="C2903" s="3" t="s">
        <v>7009</v>
      </c>
      <c r="D2903" s="6">
        <v>750</v>
      </c>
      <c r="E2903" s="8">
        <v>6</v>
      </c>
      <c r="F2903" t="s">
        <v>8217</v>
      </c>
      <c r="G2903" t="s">
        <v>8220</v>
      </c>
      <c r="H2903" t="s">
        <v>8241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8260</v>
      </c>
      <c r="O2903">
        <f t="shared" si="225"/>
        <v>1</v>
      </c>
      <c r="P2903">
        <f t="shared" si="226"/>
        <v>3</v>
      </c>
      <c r="Q2903" s="10" t="s">
        <v>8305</v>
      </c>
      <c r="R2903" t="s">
        <v>8306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2901</v>
      </c>
      <c r="C2904" s="3" t="s">
        <v>7010</v>
      </c>
      <c r="D2904" s="6">
        <v>150000</v>
      </c>
      <c r="E2904" s="8">
        <v>25</v>
      </c>
      <c r="F2904" t="s">
        <v>8217</v>
      </c>
      <c r="G2904" t="s">
        <v>8220</v>
      </c>
      <c r="H2904" t="s">
        <v>8241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8260</v>
      </c>
      <c r="O2904">
        <f t="shared" si="225"/>
        <v>0</v>
      </c>
      <c r="P2904">
        <f t="shared" si="226"/>
        <v>25</v>
      </c>
      <c r="Q2904" s="10" t="s">
        <v>8305</v>
      </c>
      <c r="R2904" t="s">
        <v>8306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2902</v>
      </c>
      <c r="C2905" s="3" t="s">
        <v>7011</v>
      </c>
      <c r="D2905" s="6">
        <v>5000</v>
      </c>
      <c r="E2905" s="8">
        <v>39</v>
      </c>
      <c r="F2905" t="s">
        <v>8217</v>
      </c>
      <c r="G2905" t="s">
        <v>8220</v>
      </c>
      <c r="H2905" t="s">
        <v>8241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8260</v>
      </c>
      <c r="O2905">
        <f t="shared" si="225"/>
        <v>1</v>
      </c>
      <c r="P2905">
        <f t="shared" si="226"/>
        <v>9.75</v>
      </c>
      <c r="Q2905" s="10" t="s">
        <v>8305</v>
      </c>
      <c r="R2905" t="s">
        <v>8306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2903</v>
      </c>
      <c r="C2906" s="3" t="s">
        <v>7012</v>
      </c>
      <c r="D2906" s="6">
        <v>1500</v>
      </c>
      <c r="E2906" s="8">
        <v>75</v>
      </c>
      <c r="F2906" t="s">
        <v>8217</v>
      </c>
      <c r="G2906" t="s">
        <v>8221</v>
      </c>
      <c r="H2906" t="s">
        <v>8242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8260</v>
      </c>
      <c r="O2906">
        <f t="shared" si="225"/>
        <v>5</v>
      </c>
      <c r="P2906">
        <f t="shared" si="226"/>
        <v>18.75</v>
      </c>
      <c r="Q2906" s="10" t="s">
        <v>8305</v>
      </c>
      <c r="R2906" t="s">
        <v>8306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2904</v>
      </c>
      <c r="C2907" s="3" t="s">
        <v>7013</v>
      </c>
      <c r="D2907" s="6">
        <v>3500</v>
      </c>
      <c r="E2907" s="8">
        <v>622</v>
      </c>
      <c r="F2907" t="s">
        <v>8217</v>
      </c>
      <c r="G2907" t="s">
        <v>8220</v>
      </c>
      <c r="H2907" t="s">
        <v>8241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8260</v>
      </c>
      <c r="O2907">
        <f t="shared" si="225"/>
        <v>18</v>
      </c>
      <c r="P2907">
        <f t="shared" si="226"/>
        <v>36.590000000000003</v>
      </c>
      <c r="Q2907" s="10" t="s">
        <v>8305</v>
      </c>
      <c r="R2907" t="s">
        <v>8306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2905</v>
      </c>
      <c r="C2908" s="3" t="s">
        <v>7014</v>
      </c>
      <c r="D2908" s="6">
        <v>6000</v>
      </c>
      <c r="E2908" s="8">
        <v>565</v>
      </c>
      <c r="F2908" t="s">
        <v>8217</v>
      </c>
      <c r="G2908" t="s">
        <v>8220</v>
      </c>
      <c r="H2908" t="s">
        <v>8241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8260</v>
      </c>
      <c r="O2908">
        <f t="shared" si="225"/>
        <v>9</v>
      </c>
      <c r="P2908">
        <f t="shared" si="226"/>
        <v>80.709999999999994</v>
      </c>
      <c r="Q2908" s="10" t="s">
        <v>8305</v>
      </c>
      <c r="R2908" t="s">
        <v>8306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2906</v>
      </c>
      <c r="C2909" s="3" t="s">
        <v>7015</v>
      </c>
      <c r="D2909" s="6">
        <v>2500</v>
      </c>
      <c r="E2909" s="8">
        <v>2</v>
      </c>
      <c r="F2909" t="s">
        <v>8217</v>
      </c>
      <c r="G2909" t="s">
        <v>8220</v>
      </c>
      <c r="H2909" t="s">
        <v>8241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8260</v>
      </c>
      <c r="O2909">
        <f t="shared" si="225"/>
        <v>0</v>
      </c>
      <c r="P2909">
        <f t="shared" si="226"/>
        <v>1</v>
      </c>
      <c r="Q2909" s="10" t="s">
        <v>8305</v>
      </c>
      <c r="R2909" t="s">
        <v>8306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2907</v>
      </c>
      <c r="C2910" s="3" t="s">
        <v>7016</v>
      </c>
      <c r="D2910" s="6">
        <v>9600</v>
      </c>
      <c r="E2910" s="8">
        <v>264</v>
      </c>
      <c r="F2910" t="s">
        <v>8217</v>
      </c>
      <c r="G2910" t="s">
        <v>8220</v>
      </c>
      <c r="H2910" t="s">
        <v>8241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8260</v>
      </c>
      <c r="O2910">
        <f t="shared" si="225"/>
        <v>3</v>
      </c>
      <c r="P2910">
        <f t="shared" si="226"/>
        <v>52.8</v>
      </c>
      <c r="Q2910" s="10" t="s">
        <v>8305</v>
      </c>
      <c r="R2910" t="s">
        <v>8306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2908</v>
      </c>
      <c r="C2911" s="3" t="s">
        <v>7017</v>
      </c>
      <c r="D2911" s="6">
        <v>180000</v>
      </c>
      <c r="E2911" s="8">
        <v>20</v>
      </c>
      <c r="F2911" t="s">
        <v>8217</v>
      </c>
      <c r="G2911" t="s">
        <v>8220</v>
      </c>
      <c r="H2911" t="s">
        <v>8241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8260</v>
      </c>
      <c r="O2911">
        <f t="shared" si="225"/>
        <v>0</v>
      </c>
      <c r="P2911">
        <f t="shared" si="226"/>
        <v>20</v>
      </c>
      <c r="Q2911" s="10" t="s">
        <v>8305</v>
      </c>
      <c r="R2911" t="s">
        <v>8306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2909</v>
      </c>
      <c r="C2912" s="3" t="s">
        <v>7018</v>
      </c>
      <c r="D2912" s="6">
        <v>30000</v>
      </c>
      <c r="E2912" s="8">
        <v>1</v>
      </c>
      <c r="F2912" t="s">
        <v>8217</v>
      </c>
      <c r="G2912" t="s">
        <v>8221</v>
      </c>
      <c r="H2912" t="s">
        <v>8242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8260</v>
      </c>
      <c r="O2912">
        <f t="shared" si="225"/>
        <v>0</v>
      </c>
      <c r="P2912">
        <f t="shared" si="226"/>
        <v>1</v>
      </c>
      <c r="Q2912" s="10" t="s">
        <v>8305</v>
      </c>
      <c r="R2912" t="s">
        <v>8306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2910</v>
      </c>
      <c r="C2913" s="3" t="s">
        <v>7019</v>
      </c>
      <c r="D2913" s="6">
        <v>1800</v>
      </c>
      <c r="E2913" s="8">
        <v>657</v>
      </c>
      <c r="F2913" t="s">
        <v>8217</v>
      </c>
      <c r="G2913" t="s">
        <v>8220</v>
      </c>
      <c r="H2913" t="s">
        <v>8241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8260</v>
      </c>
      <c r="O2913">
        <f t="shared" si="225"/>
        <v>37</v>
      </c>
      <c r="P2913">
        <f t="shared" si="226"/>
        <v>46.93</v>
      </c>
      <c r="Q2913" s="10" t="s">
        <v>8305</v>
      </c>
      <c r="R2913" t="s">
        <v>8306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2911</v>
      </c>
      <c r="C2914" s="3" t="s">
        <v>7020</v>
      </c>
      <c r="D2914" s="6">
        <v>14440</v>
      </c>
      <c r="E2914" s="8">
        <v>2030</v>
      </c>
      <c r="F2914" t="s">
        <v>8217</v>
      </c>
      <c r="G2914" t="s">
        <v>8220</v>
      </c>
      <c r="H2914" t="s">
        <v>8241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8260</v>
      </c>
      <c r="O2914">
        <f t="shared" si="225"/>
        <v>14</v>
      </c>
      <c r="P2914">
        <f t="shared" si="226"/>
        <v>78.08</v>
      </c>
      <c r="Q2914" s="10" t="s">
        <v>8305</v>
      </c>
      <c r="R2914" t="s">
        <v>8306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2912</v>
      </c>
      <c r="C2915" s="3" t="s">
        <v>7021</v>
      </c>
      <c r="D2915" s="6">
        <v>10000</v>
      </c>
      <c r="E2915" s="8">
        <v>2</v>
      </c>
      <c r="F2915" t="s">
        <v>8217</v>
      </c>
      <c r="G2915" t="s">
        <v>8220</v>
      </c>
      <c r="H2915" t="s">
        <v>8241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8260</v>
      </c>
      <c r="O2915">
        <f t="shared" si="225"/>
        <v>0</v>
      </c>
      <c r="P2915">
        <f t="shared" si="226"/>
        <v>1</v>
      </c>
      <c r="Q2915" s="10" t="s">
        <v>8305</v>
      </c>
      <c r="R2915" t="s">
        <v>8306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2913</v>
      </c>
      <c r="C2916" s="3" t="s">
        <v>7022</v>
      </c>
      <c r="D2916" s="6">
        <v>25000</v>
      </c>
      <c r="E2916" s="8">
        <v>1</v>
      </c>
      <c r="F2916" t="s">
        <v>8217</v>
      </c>
      <c r="G2916" t="s">
        <v>8221</v>
      </c>
      <c r="H2916" t="s">
        <v>8242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8260</v>
      </c>
      <c r="O2916">
        <f t="shared" si="225"/>
        <v>0</v>
      </c>
      <c r="P2916">
        <f t="shared" si="226"/>
        <v>1</v>
      </c>
      <c r="Q2916" s="10" t="s">
        <v>8305</v>
      </c>
      <c r="R2916" t="s">
        <v>8306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2914</v>
      </c>
      <c r="C2917" s="3" t="s">
        <v>7023</v>
      </c>
      <c r="D2917" s="6">
        <v>1000</v>
      </c>
      <c r="E2917" s="8">
        <v>611</v>
      </c>
      <c r="F2917" t="s">
        <v>8217</v>
      </c>
      <c r="G2917" t="s">
        <v>8221</v>
      </c>
      <c r="H2917" t="s">
        <v>8242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8260</v>
      </c>
      <c r="O2917">
        <f t="shared" si="225"/>
        <v>61</v>
      </c>
      <c r="P2917">
        <f t="shared" si="226"/>
        <v>203.67</v>
      </c>
      <c r="Q2917" s="10" t="s">
        <v>8305</v>
      </c>
      <c r="R2917" t="s">
        <v>8306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2915</v>
      </c>
      <c r="C2918" s="3" t="s">
        <v>7024</v>
      </c>
      <c r="D2918" s="6">
        <v>1850</v>
      </c>
      <c r="E2918" s="8">
        <v>145</v>
      </c>
      <c r="F2918" t="s">
        <v>8217</v>
      </c>
      <c r="G2918" t="s">
        <v>8221</v>
      </c>
      <c r="H2918" t="s">
        <v>8242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8260</v>
      </c>
      <c r="O2918">
        <f t="shared" si="225"/>
        <v>8</v>
      </c>
      <c r="P2918">
        <f t="shared" si="226"/>
        <v>20.71</v>
      </c>
      <c r="Q2918" s="10" t="s">
        <v>8305</v>
      </c>
      <c r="R2918" t="s">
        <v>8306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2916</v>
      </c>
      <c r="C2919" s="3" t="s">
        <v>7025</v>
      </c>
      <c r="D2919" s="6">
        <v>2000</v>
      </c>
      <c r="E2919" s="8">
        <v>437</v>
      </c>
      <c r="F2919" t="s">
        <v>8217</v>
      </c>
      <c r="G2919" t="s">
        <v>8220</v>
      </c>
      <c r="H2919" t="s">
        <v>8241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8260</v>
      </c>
      <c r="O2919">
        <f t="shared" si="225"/>
        <v>22</v>
      </c>
      <c r="P2919">
        <f t="shared" si="226"/>
        <v>48.56</v>
      </c>
      <c r="Q2919" s="10" t="s">
        <v>8305</v>
      </c>
      <c r="R2919" t="s">
        <v>8306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2917</v>
      </c>
      <c r="C2920" s="3" t="s">
        <v>7026</v>
      </c>
      <c r="D2920" s="6">
        <v>5000</v>
      </c>
      <c r="E2920" s="8">
        <v>1362</v>
      </c>
      <c r="F2920" t="s">
        <v>8217</v>
      </c>
      <c r="G2920" t="s">
        <v>8220</v>
      </c>
      <c r="H2920" t="s">
        <v>8241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8260</v>
      </c>
      <c r="O2920">
        <f t="shared" si="225"/>
        <v>27</v>
      </c>
      <c r="P2920">
        <f t="shared" si="226"/>
        <v>68.099999999999994</v>
      </c>
      <c r="Q2920" s="10" t="s">
        <v>8305</v>
      </c>
      <c r="R2920" t="s">
        <v>8306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2918</v>
      </c>
      <c r="C2921" s="3" t="s">
        <v>7027</v>
      </c>
      <c r="D2921" s="6">
        <v>600</v>
      </c>
      <c r="E2921" s="8">
        <v>51</v>
      </c>
      <c r="F2921" t="s">
        <v>8217</v>
      </c>
      <c r="G2921" t="s">
        <v>8220</v>
      </c>
      <c r="H2921" t="s">
        <v>8241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8260</v>
      </c>
      <c r="O2921">
        <f t="shared" si="225"/>
        <v>9</v>
      </c>
      <c r="P2921">
        <f t="shared" si="226"/>
        <v>8.5</v>
      </c>
      <c r="Q2921" s="10" t="s">
        <v>8305</v>
      </c>
      <c r="R2921" t="s">
        <v>8306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2919</v>
      </c>
      <c r="C2922" s="3" t="s">
        <v>7028</v>
      </c>
      <c r="D2922" s="6">
        <v>2500</v>
      </c>
      <c r="E2922" s="8">
        <v>671</v>
      </c>
      <c r="F2922" t="s">
        <v>8217</v>
      </c>
      <c r="G2922" t="s">
        <v>8225</v>
      </c>
      <c r="H2922" t="s">
        <v>8246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8260</v>
      </c>
      <c r="O2922">
        <f t="shared" si="225"/>
        <v>27</v>
      </c>
      <c r="P2922">
        <f t="shared" si="226"/>
        <v>51.62</v>
      </c>
      <c r="Q2922" s="10" t="s">
        <v>8305</v>
      </c>
      <c r="R2922" t="s">
        <v>8306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2920</v>
      </c>
      <c r="C2923" s="3" t="s">
        <v>7029</v>
      </c>
      <c r="D2923" s="6">
        <v>100</v>
      </c>
      <c r="E2923" s="8">
        <v>129</v>
      </c>
      <c r="F2923" t="s">
        <v>8215</v>
      </c>
      <c r="G2923" t="s">
        <v>8220</v>
      </c>
      <c r="H2923" t="s">
        <v>8241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8294</v>
      </c>
      <c r="O2923">
        <f t="shared" si="225"/>
        <v>129</v>
      </c>
      <c r="P2923">
        <f t="shared" si="226"/>
        <v>43</v>
      </c>
      <c r="Q2923" s="10" t="s">
        <v>8305</v>
      </c>
      <c r="R2923" t="s">
        <v>8347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2921</v>
      </c>
      <c r="C2924" s="3" t="s">
        <v>7030</v>
      </c>
      <c r="D2924" s="6">
        <v>500</v>
      </c>
      <c r="E2924" s="8">
        <v>500</v>
      </c>
      <c r="F2924" t="s">
        <v>8215</v>
      </c>
      <c r="G2924" t="s">
        <v>8221</v>
      </c>
      <c r="H2924" t="s">
        <v>8242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8294</v>
      </c>
      <c r="O2924">
        <f t="shared" si="225"/>
        <v>100</v>
      </c>
      <c r="P2924">
        <f t="shared" si="226"/>
        <v>83.33</v>
      </c>
      <c r="Q2924" s="10" t="s">
        <v>8305</v>
      </c>
      <c r="R2924" t="s">
        <v>8347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2922</v>
      </c>
      <c r="C2925" s="3" t="s">
        <v>7031</v>
      </c>
      <c r="D2925" s="6">
        <v>300</v>
      </c>
      <c r="E2925" s="8">
        <v>300</v>
      </c>
      <c r="F2925" t="s">
        <v>8215</v>
      </c>
      <c r="G2925" t="s">
        <v>8220</v>
      </c>
      <c r="H2925" t="s">
        <v>8241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8294</v>
      </c>
      <c r="O2925">
        <f t="shared" si="225"/>
        <v>100</v>
      </c>
      <c r="P2925">
        <f t="shared" si="226"/>
        <v>30</v>
      </c>
      <c r="Q2925" s="10" t="s">
        <v>8305</v>
      </c>
      <c r="R2925" t="s">
        <v>8347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2923</v>
      </c>
      <c r="C2926" s="3" t="s">
        <v>7032</v>
      </c>
      <c r="D2926" s="6">
        <v>25000</v>
      </c>
      <c r="E2926" s="8">
        <v>25800</v>
      </c>
      <c r="F2926" t="s">
        <v>8215</v>
      </c>
      <c r="G2926" t="s">
        <v>8220</v>
      </c>
      <c r="H2926" t="s">
        <v>8241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8294</v>
      </c>
      <c r="O2926">
        <f t="shared" si="225"/>
        <v>103</v>
      </c>
      <c r="P2926">
        <f t="shared" si="226"/>
        <v>175.51</v>
      </c>
      <c r="Q2926" s="10" t="s">
        <v>8305</v>
      </c>
      <c r="R2926" t="s">
        <v>8347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2924</v>
      </c>
      <c r="C2927" s="3" t="s">
        <v>7033</v>
      </c>
      <c r="D2927" s="6">
        <v>45000</v>
      </c>
      <c r="E2927" s="8">
        <v>46100.69</v>
      </c>
      <c r="F2927" t="s">
        <v>8215</v>
      </c>
      <c r="G2927" t="s">
        <v>8220</v>
      </c>
      <c r="H2927" t="s">
        <v>8241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8294</v>
      </c>
      <c r="O2927">
        <f t="shared" si="225"/>
        <v>102</v>
      </c>
      <c r="P2927">
        <f t="shared" si="226"/>
        <v>231.66</v>
      </c>
      <c r="Q2927" s="10" t="s">
        <v>8305</v>
      </c>
      <c r="R2927" t="s">
        <v>8347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2925</v>
      </c>
      <c r="C2928" s="3" t="s">
        <v>7034</v>
      </c>
      <c r="D2928" s="6">
        <v>3000</v>
      </c>
      <c r="E2928" s="8">
        <v>3750</v>
      </c>
      <c r="F2928" t="s">
        <v>8215</v>
      </c>
      <c r="G2928" t="s">
        <v>8220</v>
      </c>
      <c r="H2928" t="s">
        <v>8241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8294</v>
      </c>
      <c r="O2928">
        <f t="shared" si="225"/>
        <v>125</v>
      </c>
      <c r="P2928">
        <f t="shared" si="226"/>
        <v>75</v>
      </c>
      <c r="Q2928" s="10" t="s">
        <v>8305</v>
      </c>
      <c r="R2928" t="s">
        <v>8347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2926</v>
      </c>
      <c r="C2929" s="3" t="s">
        <v>7035</v>
      </c>
      <c r="D2929" s="6">
        <v>1800</v>
      </c>
      <c r="E2929" s="8">
        <v>2355</v>
      </c>
      <c r="F2929" t="s">
        <v>8215</v>
      </c>
      <c r="G2929" t="s">
        <v>8220</v>
      </c>
      <c r="H2929" t="s">
        <v>8241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8294</v>
      </c>
      <c r="O2929">
        <f t="shared" si="225"/>
        <v>131</v>
      </c>
      <c r="P2929">
        <f t="shared" si="226"/>
        <v>112.14</v>
      </c>
      <c r="Q2929" s="10" t="s">
        <v>8305</v>
      </c>
      <c r="R2929" t="s">
        <v>8347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2927</v>
      </c>
      <c r="C2930" s="3" t="s">
        <v>7036</v>
      </c>
      <c r="D2930" s="6">
        <v>1000</v>
      </c>
      <c r="E2930" s="8">
        <v>1000</v>
      </c>
      <c r="F2930" t="s">
        <v>8215</v>
      </c>
      <c r="G2930" t="s">
        <v>8220</v>
      </c>
      <c r="H2930" t="s">
        <v>8241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8294</v>
      </c>
      <c r="O2930">
        <f t="shared" si="225"/>
        <v>100</v>
      </c>
      <c r="P2930">
        <f t="shared" si="226"/>
        <v>41.67</v>
      </c>
      <c r="Q2930" s="10" t="s">
        <v>8305</v>
      </c>
      <c r="R2930" t="s">
        <v>8347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2928</v>
      </c>
      <c r="C2931" s="3" t="s">
        <v>7037</v>
      </c>
      <c r="D2931" s="6">
        <v>8000</v>
      </c>
      <c r="E2931" s="8">
        <v>8165.55</v>
      </c>
      <c r="F2931" t="s">
        <v>8215</v>
      </c>
      <c r="G2931" t="s">
        <v>8220</v>
      </c>
      <c r="H2931" t="s">
        <v>8241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8294</v>
      </c>
      <c r="O2931">
        <f t="shared" si="225"/>
        <v>102</v>
      </c>
      <c r="P2931">
        <f t="shared" si="226"/>
        <v>255.17</v>
      </c>
      <c r="Q2931" s="10" t="s">
        <v>8305</v>
      </c>
      <c r="R2931" t="s">
        <v>8347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2929</v>
      </c>
      <c r="C2932" s="3" t="s">
        <v>7038</v>
      </c>
      <c r="D2932" s="6">
        <v>10000</v>
      </c>
      <c r="E2932" s="8">
        <v>10092</v>
      </c>
      <c r="F2932" t="s">
        <v>8215</v>
      </c>
      <c r="G2932" t="s">
        <v>8221</v>
      </c>
      <c r="H2932" t="s">
        <v>8242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8294</v>
      </c>
      <c r="O2932">
        <f t="shared" si="225"/>
        <v>101</v>
      </c>
      <c r="P2932">
        <f t="shared" si="226"/>
        <v>162.77000000000001</v>
      </c>
      <c r="Q2932" s="10" t="s">
        <v>8305</v>
      </c>
      <c r="R2932" t="s">
        <v>8347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2930</v>
      </c>
      <c r="C2933" s="3" t="s">
        <v>7039</v>
      </c>
      <c r="D2933" s="6">
        <v>750</v>
      </c>
      <c r="E2933" s="8">
        <v>795</v>
      </c>
      <c r="F2933" t="s">
        <v>8215</v>
      </c>
      <c r="G2933" t="s">
        <v>8225</v>
      </c>
      <c r="H2933" t="s">
        <v>8246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8294</v>
      </c>
      <c r="O2933">
        <f t="shared" si="225"/>
        <v>106</v>
      </c>
      <c r="P2933">
        <f t="shared" si="226"/>
        <v>88.33</v>
      </c>
      <c r="Q2933" s="10" t="s">
        <v>8305</v>
      </c>
      <c r="R2933" t="s">
        <v>8347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2931</v>
      </c>
      <c r="C2934" s="3" t="s">
        <v>7040</v>
      </c>
      <c r="D2934" s="6">
        <v>3100</v>
      </c>
      <c r="E2934" s="8">
        <v>3258</v>
      </c>
      <c r="F2934" t="s">
        <v>8215</v>
      </c>
      <c r="G2934" t="s">
        <v>8222</v>
      </c>
      <c r="H2934" t="s">
        <v>8243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8294</v>
      </c>
      <c r="O2934">
        <f t="shared" si="225"/>
        <v>105</v>
      </c>
      <c r="P2934">
        <f t="shared" si="226"/>
        <v>85.74</v>
      </c>
      <c r="Q2934" s="10" t="s">
        <v>8305</v>
      </c>
      <c r="R2934" t="s">
        <v>8347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2932</v>
      </c>
      <c r="C2935" s="3" t="s">
        <v>7041</v>
      </c>
      <c r="D2935" s="6">
        <v>2500</v>
      </c>
      <c r="E2935" s="8">
        <v>2569</v>
      </c>
      <c r="F2935" t="s">
        <v>8215</v>
      </c>
      <c r="G2935" t="s">
        <v>8220</v>
      </c>
      <c r="H2935" t="s">
        <v>8241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8294</v>
      </c>
      <c r="O2935">
        <f t="shared" si="225"/>
        <v>103</v>
      </c>
      <c r="P2935">
        <f t="shared" si="226"/>
        <v>47.57</v>
      </c>
      <c r="Q2935" s="10" t="s">
        <v>8305</v>
      </c>
      <c r="R2935" t="s">
        <v>8347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2933</v>
      </c>
      <c r="C2936" s="3" t="s">
        <v>7042</v>
      </c>
      <c r="D2936" s="6">
        <v>2500</v>
      </c>
      <c r="E2936" s="8">
        <v>2700</v>
      </c>
      <c r="F2936" t="s">
        <v>8215</v>
      </c>
      <c r="G2936" t="s">
        <v>8225</v>
      </c>
      <c r="H2936" t="s">
        <v>8246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8294</v>
      </c>
      <c r="O2936">
        <f t="shared" si="225"/>
        <v>108</v>
      </c>
      <c r="P2936">
        <f t="shared" si="226"/>
        <v>72.97</v>
      </c>
      <c r="Q2936" s="10" t="s">
        <v>8305</v>
      </c>
      <c r="R2936" t="s">
        <v>8347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2934</v>
      </c>
      <c r="C2937" s="3" t="s">
        <v>7043</v>
      </c>
      <c r="D2937" s="6">
        <v>3500</v>
      </c>
      <c r="E2937" s="8">
        <v>3531</v>
      </c>
      <c r="F2937" t="s">
        <v>8215</v>
      </c>
      <c r="G2937" t="s">
        <v>8220</v>
      </c>
      <c r="H2937" t="s">
        <v>8241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8294</v>
      </c>
      <c r="O2937">
        <f t="shared" si="225"/>
        <v>101</v>
      </c>
      <c r="P2937">
        <f t="shared" si="226"/>
        <v>90.54</v>
      </c>
      <c r="Q2937" s="10" t="s">
        <v>8305</v>
      </c>
      <c r="R2937" t="s">
        <v>8347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2935</v>
      </c>
      <c r="C2938" s="3" t="s">
        <v>7044</v>
      </c>
      <c r="D2938" s="6">
        <v>1000</v>
      </c>
      <c r="E2938" s="8">
        <v>1280</v>
      </c>
      <c r="F2938" t="s">
        <v>8215</v>
      </c>
      <c r="G2938" t="s">
        <v>8220</v>
      </c>
      <c r="H2938" t="s">
        <v>8241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8294</v>
      </c>
      <c r="O2938">
        <f t="shared" si="225"/>
        <v>128</v>
      </c>
      <c r="P2938">
        <f t="shared" si="226"/>
        <v>37.65</v>
      </c>
      <c r="Q2938" s="10" t="s">
        <v>8305</v>
      </c>
      <c r="R2938" t="s">
        <v>8347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2936</v>
      </c>
      <c r="C2939" s="3" t="s">
        <v>7045</v>
      </c>
      <c r="D2939" s="6">
        <v>1500</v>
      </c>
      <c r="E2939" s="8">
        <v>2000</v>
      </c>
      <c r="F2939" t="s">
        <v>8215</v>
      </c>
      <c r="G2939" t="s">
        <v>8221</v>
      </c>
      <c r="H2939" t="s">
        <v>8242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8294</v>
      </c>
      <c r="O2939">
        <f t="shared" si="225"/>
        <v>133</v>
      </c>
      <c r="P2939">
        <f t="shared" si="226"/>
        <v>36.36</v>
      </c>
      <c r="Q2939" s="10" t="s">
        <v>8305</v>
      </c>
      <c r="R2939" t="s">
        <v>8347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2937</v>
      </c>
      <c r="C2940" s="3" t="s">
        <v>7046</v>
      </c>
      <c r="D2940" s="6">
        <v>4000</v>
      </c>
      <c r="E2940" s="8">
        <v>4055</v>
      </c>
      <c r="F2940" t="s">
        <v>8215</v>
      </c>
      <c r="G2940" t="s">
        <v>8220</v>
      </c>
      <c r="H2940" t="s">
        <v>8241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8294</v>
      </c>
      <c r="O2940">
        <f t="shared" si="225"/>
        <v>101</v>
      </c>
      <c r="P2940">
        <f t="shared" si="226"/>
        <v>126.72</v>
      </c>
      <c r="Q2940" s="10" t="s">
        <v>8305</v>
      </c>
      <c r="R2940" t="s">
        <v>8347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2938</v>
      </c>
      <c r="C2941" s="3" t="s">
        <v>7047</v>
      </c>
      <c r="D2941" s="6">
        <v>8000</v>
      </c>
      <c r="E2941" s="8">
        <v>8230</v>
      </c>
      <c r="F2941" t="s">
        <v>8215</v>
      </c>
      <c r="G2941" t="s">
        <v>8220</v>
      </c>
      <c r="H2941" t="s">
        <v>8241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8294</v>
      </c>
      <c r="O2941">
        <f t="shared" si="225"/>
        <v>103</v>
      </c>
      <c r="P2941">
        <f t="shared" si="226"/>
        <v>329.2</v>
      </c>
      <c r="Q2941" s="10" t="s">
        <v>8305</v>
      </c>
      <c r="R2941" t="s">
        <v>8347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2939</v>
      </c>
      <c r="C2942" s="3" t="s">
        <v>7048</v>
      </c>
      <c r="D2942" s="6">
        <v>2500</v>
      </c>
      <c r="E2942" s="8">
        <v>2681</v>
      </c>
      <c r="F2942" t="s">
        <v>8215</v>
      </c>
      <c r="G2942" t="s">
        <v>8220</v>
      </c>
      <c r="H2942" t="s">
        <v>8241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8294</v>
      </c>
      <c r="O2942">
        <f t="shared" si="225"/>
        <v>107</v>
      </c>
      <c r="P2942">
        <f t="shared" si="226"/>
        <v>81.239999999999995</v>
      </c>
      <c r="Q2942" s="10" t="s">
        <v>8305</v>
      </c>
      <c r="R2942" t="s">
        <v>8347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2940</v>
      </c>
      <c r="C2943" s="3" t="s">
        <v>7049</v>
      </c>
      <c r="D2943" s="6">
        <v>25000</v>
      </c>
      <c r="E2943" s="8">
        <v>1</v>
      </c>
      <c r="F2943" t="s">
        <v>8217</v>
      </c>
      <c r="G2943" t="s">
        <v>8220</v>
      </c>
      <c r="H2943" t="s">
        <v>8241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8292</v>
      </c>
      <c r="O2943">
        <f t="shared" si="225"/>
        <v>0</v>
      </c>
      <c r="P2943">
        <f t="shared" si="226"/>
        <v>1</v>
      </c>
      <c r="Q2943" s="10" t="s">
        <v>8305</v>
      </c>
      <c r="R2943" t="s">
        <v>8345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2941</v>
      </c>
      <c r="C2944" s="3" t="s">
        <v>7050</v>
      </c>
      <c r="D2944" s="6">
        <v>200000</v>
      </c>
      <c r="E2944" s="8">
        <v>40850</v>
      </c>
      <c r="F2944" t="s">
        <v>8217</v>
      </c>
      <c r="G2944" t="s">
        <v>8225</v>
      </c>
      <c r="H2944" t="s">
        <v>8246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8292</v>
      </c>
      <c r="O2944">
        <f t="shared" si="225"/>
        <v>20</v>
      </c>
      <c r="P2944">
        <f t="shared" si="226"/>
        <v>202.23</v>
      </c>
      <c r="Q2944" s="10" t="s">
        <v>8305</v>
      </c>
      <c r="R2944" t="s">
        <v>8345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2942</v>
      </c>
      <c r="C2945" s="3" t="s">
        <v>7051</v>
      </c>
      <c r="D2945" s="6">
        <v>3000</v>
      </c>
      <c r="E2945" s="8">
        <v>0</v>
      </c>
      <c r="F2945" t="s">
        <v>8217</v>
      </c>
      <c r="G2945" t="s">
        <v>8220</v>
      </c>
      <c r="H2945" t="s">
        <v>8241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8292</v>
      </c>
      <c r="O2945">
        <f t="shared" si="225"/>
        <v>0</v>
      </c>
      <c r="P2945">
        <f t="shared" si="226"/>
        <v>0</v>
      </c>
      <c r="Q2945" s="10" t="s">
        <v>8305</v>
      </c>
      <c r="R2945" t="s">
        <v>8345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2943</v>
      </c>
      <c r="C2946" s="3" t="s">
        <v>7052</v>
      </c>
      <c r="D2946" s="6">
        <v>10000</v>
      </c>
      <c r="E2946" s="8">
        <v>100</v>
      </c>
      <c r="F2946" t="s">
        <v>8217</v>
      </c>
      <c r="G2946" t="s">
        <v>8220</v>
      </c>
      <c r="H2946" t="s">
        <v>8241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8292</v>
      </c>
      <c r="O2946">
        <f t="shared" ref="O2946:O3009" si="230">ROUND(E2946/D2946*100,0)</f>
        <v>1</v>
      </c>
      <c r="P2946">
        <f t="shared" si="226"/>
        <v>100</v>
      </c>
      <c r="Q2946" s="10" t="s">
        <v>8305</v>
      </c>
      <c r="R2946" t="s">
        <v>8345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2944</v>
      </c>
      <c r="C2947" s="3" t="s">
        <v>7053</v>
      </c>
      <c r="D2947" s="6">
        <v>50000</v>
      </c>
      <c r="E2947" s="8">
        <v>0</v>
      </c>
      <c r="F2947" t="s">
        <v>8217</v>
      </c>
      <c r="G2947" t="s">
        <v>8220</v>
      </c>
      <c r="H2947" t="s">
        <v>8241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8292</v>
      </c>
      <c r="O2947">
        <f t="shared" si="230"/>
        <v>0</v>
      </c>
      <c r="P2947">
        <f t="shared" ref="P2947:P3010" si="231">IFERROR(ROUND(E2947/L2947,2),0)</f>
        <v>0</v>
      </c>
      <c r="Q2947" s="10" t="s">
        <v>8305</v>
      </c>
      <c r="R2947" t="s">
        <v>8345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2945</v>
      </c>
      <c r="C2948" s="3" t="s">
        <v>7054</v>
      </c>
      <c r="D2948" s="6">
        <v>2000</v>
      </c>
      <c r="E2948" s="8">
        <v>2</v>
      </c>
      <c r="F2948" t="s">
        <v>8217</v>
      </c>
      <c r="G2948" t="s">
        <v>8221</v>
      </c>
      <c r="H2948" t="s">
        <v>8242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8292</v>
      </c>
      <c r="O2948">
        <f t="shared" si="230"/>
        <v>0</v>
      </c>
      <c r="P2948">
        <f t="shared" si="231"/>
        <v>1</v>
      </c>
      <c r="Q2948" s="10" t="s">
        <v>8305</v>
      </c>
      <c r="R2948" t="s">
        <v>8345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2946</v>
      </c>
      <c r="C2949" s="3" t="s">
        <v>7055</v>
      </c>
      <c r="D2949" s="6">
        <v>25000</v>
      </c>
      <c r="E2949" s="8">
        <v>1072</v>
      </c>
      <c r="F2949" t="s">
        <v>8217</v>
      </c>
      <c r="G2949" t="s">
        <v>8220</v>
      </c>
      <c r="H2949" t="s">
        <v>8241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8292</v>
      </c>
      <c r="O2949">
        <f t="shared" si="230"/>
        <v>4</v>
      </c>
      <c r="P2949">
        <f t="shared" si="231"/>
        <v>82.46</v>
      </c>
      <c r="Q2949" s="10" t="s">
        <v>8305</v>
      </c>
      <c r="R2949" t="s">
        <v>8345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2947</v>
      </c>
      <c r="C2950" s="3" t="s">
        <v>7056</v>
      </c>
      <c r="D2950" s="6">
        <v>500000</v>
      </c>
      <c r="E2950" s="8">
        <v>24</v>
      </c>
      <c r="F2950" t="s">
        <v>8217</v>
      </c>
      <c r="G2950" t="s">
        <v>8220</v>
      </c>
      <c r="H2950" t="s">
        <v>8241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8292</v>
      </c>
      <c r="O2950">
        <f t="shared" si="230"/>
        <v>0</v>
      </c>
      <c r="P2950">
        <f t="shared" si="231"/>
        <v>2.67</v>
      </c>
      <c r="Q2950" s="10" t="s">
        <v>8305</v>
      </c>
      <c r="R2950" t="s">
        <v>8345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2948</v>
      </c>
      <c r="C2951" s="3" t="s">
        <v>7057</v>
      </c>
      <c r="D2951" s="6">
        <v>1000</v>
      </c>
      <c r="E2951" s="8">
        <v>25</v>
      </c>
      <c r="F2951" t="s">
        <v>8217</v>
      </c>
      <c r="G2951" t="s">
        <v>8220</v>
      </c>
      <c r="H2951" t="s">
        <v>8241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8292</v>
      </c>
      <c r="O2951">
        <f t="shared" si="230"/>
        <v>3</v>
      </c>
      <c r="P2951">
        <f t="shared" si="231"/>
        <v>12.5</v>
      </c>
      <c r="Q2951" s="10" t="s">
        <v>8305</v>
      </c>
      <c r="R2951" t="s">
        <v>8345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2949</v>
      </c>
      <c r="C2952" s="3" t="s">
        <v>7058</v>
      </c>
      <c r="D2952" s="6">
        <v>5000000</v>
      </c>
      <c r="E2952" s="8">
        <v>0</v>
      </c>
      <c r="F2952" t="s">
        <v>8217</v>
      </c>
      <c r="G2952" t="s">
        <v>8220</v>
      </c>
      <c r="H2952" t="s">
        <v>8241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8292</v>
      </c>
      <c r="O2952">
        <f t="shared" si="230"/>
        <v>0</v>
      </c>
      <c r="P2952">
        <f t="shared" si="231"/>
        <v>0</v>
      </c>
      <c r="Q2952" s="10" t="s">
        <v>8305</v>
      </c>
      <c r="R2952" t="s">
        <v>8345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2950</v>
      </c>
      <c r="C2953" s="3" t="s">
        <v>7059</v>
      </c>
      <c r="D2953" s="6">
        <v>50000</v>
      </c>
      <c r="E2953" s="8">
        <v>1096</v>
      </c>
      <c r="F2953" t="s">
        <v>8216</v>
      </c>
      <c r="G2953" t="s">
        <v>8220</v>
      </c>
      <c r="H2953" t="s">
        <v>8241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8292</v>
      </c>
      <c r="O2953">
        <f t="shared" si="230"/>
        <v>2</v>
      </c>
      <c r="P2953">
        <f t="shared" si="231"/>
        <v>18.899999999999999</v>
      </c>
      <c r="Q2953" s="10" t="s">
        <v>8305</v>
      </c>
      <c r="R2953" t="s">
        <v>8345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2951</v>
      </c>
      <c r="C2954" s="3" t="s">
        <v>7060</v>
      </c>
      <c r="D2954" s="6">
        <v>20000</v>
      </c>
      <c r="E2954" s="8">
        <v>1605</v>
      </c>
      <c r="F2954" t="s">
        <v>8216</v>
      </c>
      <c r="G2954" t="s">
        <v>8220</v>
      </c>
      <c r="H2954" t="s">
        <v>8241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8292</v>
      </c>
      <c r="O2954">
        <f t="shared" si="230"/>
        <v>8</v>
      </c>
      <c r="P2954">
        <f t="shared" si="231"/>
        <v>200.63</v>
      </c>
      <c r="Q2954" s="10" t="s">
        <v>8305</v>
      </c>
      <c r="R2954" t="s">
        <v>8345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2952</v>
      </c>
      <c r="C2955" s="3" t="s">
        <v>7061</v>
      </c>
      <c r="D2955" s="6">
        <v>400000</v>
      </c>
      <c r="E2955" s="8">
        <v>605</v>
      </c>
      <c r="F2955" t="s">
        <v>8216</v>
      </c>
      <c r="G2955" t="s">
        <v>8220</v>
      </c>
      <c r="H2955" t="s">
        <v>8241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8292</v>
      </c>
      <c r="O2955">
        <f t="shared" si="230"/>
        <v>0</v>
      </c>
      <c r="P2955">
        <f t="shared" si="231"/>
        <v>201.67</v>
      </c>
      <c r="Q2955" s="10" t="s">
        <v>8305</v>
      </c>
      <c r="R2955" t="s">
        <v>8345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2953</v>
      </c>
      <c r="C2956" s="3" t="s">
        <v>7062</v>
      </c>
      <c r="D2956" s="6">
        <v>15000</v>
      </c>
      <c r="E2956" s="8">
        <v>0</v>
      </c>
      <c r="F2956" t="s">
        <v>8216</v>
      </c>
      <c r="G2956" t="s">
        <v>8220</v>
      </c>
      <c r="H2956" t="s">
        <v>8241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8292</v>
      </c>
      <c r="O2956">
        <f t="shared" si="230"/>
        <v>0</v>
      </c>
      <c r="P2956">
        <f t="shared" si="231"/>
        <v>0</v>
      </c>
      <c r="Q2956" s="10" t="s">
        <v>8305</v>
      </c>
      <c r="R2956" t="s">
        <v>8345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2954</v>
      </c>
      <c r="C2957" s="3" t="s">
        <v>7063</v>
      </c>
      <c r="D2957" s="6">
        <v>1200</v>
      </c>
      <c r="E2957" s="8">
        <v>715</v>
      </c>
      <c r="F2957" t="s">
        <v>8216</v>
      </c>
      <c r="G2957" t="s">
        <v>8220</v>
      </c>
      <c r="H2957" t="s">
        <v>8241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8292</v>
      </c>
      <c r="O2957">
        <f t="shared" si="230"/>
        <v>60</v>
      </c>
      <c r="P2957">
        <f t="shared" si="231"/>
        <v>65</v>
      </c>
      <c r="Q2957" s="10" t="s">
        <v>8305</v>
      </c>
      <c r="R2957" t="s">
        <v>8345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2955</v>
      </c>
      <c r="C2958" s="3" t="s">
        <v>7064</v>
      </c>
      <c r="D2958" s="6">
        <v>7900</v>
      </c>
      <c r="E2958" s="8">
        <v>1322</v>
      </c>
      <c r="F2958" t="s">
        <v>8216</v>
      </c>
      <c r="G2958" t="s">
        <v>8220</v>
      </c>
      <c r="H2958" t="s">
        <v>8241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8292</v>
      </c>
      <c r="O2958">
        <f t="shared" si="230"/>
        <v>17</v>
      </c>
      <c r="P2958">
        <f t="shared" si="231"/>
        <v>66.099999999999994</v>
      </c>
      <c r="Q2958" s="10" t="s">
        <v>8305</v>
      </c>
      <c r="R2958" t="s">
        <v>8345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2956</v>
      </c>
      <c r="C2959" s="3" t="s">
        <v>7065</v>
      </c>
      <c r="D2959" s="6">
        <v>15000</v>
      </c>
      <c r="E2959" s="8">
        <v>280</v>
      </c>
      <c r="F2959" t="s">
        <v>8216</v>
      </c>
      <c r="G2959" t="s">
        <v>8220</v>
      </c>
      <c r="H2959" t="s">
        <v>8241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8292</v>
      </c>
      <c r="O2959">
        <f t="shared" si="230"/>
        <v>2</v>
      </c>
      <c r="P2959">
        <f t="shared" si="231"/>
        <v>93.33</v>
      </c>
      <c r="Q2959" s="10" t="s">
        <v>8305</v>
      </c>
      <c r="R2959" t="s">
        <v>8345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2957</v>
      </c>
      <c r="C2960" s="3" t="s">
        <v>7066</v>
      </c>
      <c r="D2960" s="6">
        <v>80000</v>
      </c>
      <c r="E2960" s="8">
        <v>0</v>
      </c>
      <c r="F2960" t="s">
        <v>8216</v>
      </c>
      <c r="G2960" t="s">
        <v>8220</v>
      </c>
      <c r="H2960" t="s">
        <v>8241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8292</v>
      </c>
      <c r="O2960">
        <f t="shared" si="230"/>
        <v>0</v>
      </c>
      <c r="P2960">
        <f t="shared" si="231"/>
        <v>0</v>
      </c>
      <c r="Q2960" s="10" t="s">
        <v>8305</v>
      </c>
      <c r="R2960" t="s">
        <v>8345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2958</v>
      </c>
      <c r="C2961" s="3" t="s">
        <v>7067</v>
      </c>
      <c r="D2961" s="6">
        <v>10000</v>
      </c>
      <c r="E2961" s="8">
        <v>0</v>
      </c>
      <c r="F2961" t="s">
        <v>8216</v>
      </c>
      <c r="G2961" t="s">
        <v>8221</v>
      </c>
      <c r="H2961" t="s">
        <v>8242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8292</v>
      </c>
      <c r="O2961">
        <f t="shared" si="230"/>
        <v>0</v>
      </c>
      <c r="P2961">
        <f t="shared" si="231"/>
        <v>0</v>
      </c>
      <c r="Q2961" s="10" t="s">
        <v>8305</v>
      </c>
      <c r="R2961" t="s">
        <v>8345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2959</v>
      </c>
      <c r="C2962" s="3" t="s">
        <v>7068</v>
      </c>
      <c r="D2962" s="6">
        <v>30000000</v>
      </c>
      <c r="E2962" s="8">
        <v>0</v>
      </c>
      <c r="F2962" t="s">
        <v>8216</v>
      </c>
      <c r="G2962" t="s">
        <v>8220</v>
      </c>
      <c r="H2962" t="s">
        <v>8241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8292</v>
      </c>
      <c r="O2962">
        <f t="shared" si="230"/>
        <v>0</v>
      </c>
      <c r="P2962">
        <f t="shared" si="231"/>
        <v>0</v>
      </c>
      <c r="Q2962" s="10" t="s">
        <v>8305</v>
      </c>
      <c r="R2962" t="s">
        <v>8345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2960</v>
      </c>
      <c r="C2963" s="3" t="s">
        <v>7069</v>
      </c>
      <c r="D2963" s="6">
        <v>5000</v>
      </c>
      <c r="E2963" s="8">
        <v>5481</v>
      </c>
      <c r="F2963" t="s">
        <v>8215</v>
      </c>
      <c r="G2963" t="s">
        <v>8220</v>
      </c>
      <c r="H2963" t="s">
        <v>8241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8260</v>
      </c>
      <c r="O2963">
        <f t="shared" si="230"/>
        <v>110</v>
      </c>
      <c r="P2963">
        <f t="shared" si="231"/>
        <v>50.75</v>
      </c>
      <c r="Q2963" s="10" t="s">
        <v>8305</v>
      </c>
      <c r="R2963" t="s">
        <v>8306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2961</v>
      </c>
      <c r="C2964" s="3" t="s">
        <v>7070</v>
      </c>
      <c r="D2964" s="6">
        <v>1000</v>
      </c>
      <c r="E2964" s="8">
        <v>1218</v>
      </c>
      <c r="F2964" t="s">
        <v>8215</v>
      </c>
      <c r="G2964" t="s">
        <v>8220</v>
      </c>
      <c r="H2964" t="s">
        <v>8241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8260</v>
      </c>
      <c r="O2964">
        <f t="shared" si="230"/>
        <v>122</v>
      </c>
      <c r="P2964">
        <f t="shared" si="231"/>
        <v>60.9</v>
      </c>
      <c r="Q2964" s="10" t="s">
        <v>8305</v>
      </c>
      <c r="R2964" t="s">
        <v>8306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2962</v>
      </c>
      <c r="C2965" s="3" t="s">
        <v>7071</v>
      </c>
      <c r="D2965" s="6">
        <v>10000</v>
      </c>
      <c r="E2965" s="8">
        <v>10685</v>
      </c>
      <c r="F2965" t="s">
        <v>8215</v>
      </c>
      <c r="G2965" t="s">
        <v>8220</v>
      </c>
      <c r="H2965" t="s">
        <v>8241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8260</v>
      </c>
      <c r="O2965">
        <f t="shared" si="230"/>
        <v>107</v>
      </c>
      <c r="P2965">
        <f t="shared" si="231"/>
        <v>109.03</v>
      </c>
      <c r="Q2965" s="10" t="s">
        <v>8305</v>
      </c>
      <c r="R2965" t="s">
        <v>8306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2963</v>
      </c>
      <c r="C2966" s="3" t="s">
        <v>7072</v>
      </c>
      <c r="D2966" s="6">
        <v>5000</v>
      </c>
      <c r="E2966" s="8">
        <v>5035.6899999999996</v>
      </c>
      <c r="F2966" t="s">
        <v>8215</v>
      </c>
      <c r="G2966" t="s">
        <v>8220</v>
      </c>
      <c r="H2966" t="s">
        <v>8241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8260</v>
      </c>
      <c r="O2966">
        <f t="shared" si="230"/>
        <v>101</v>
      </c>
      <c r="P2966">
        <f t="shared" si="231"/>
        <v>25.69</v>
      </c>
      <c r="Q2966" s="10" t="s">
        <v>8305</v>
      </c>
      <c r="R2966" t="s">
        <v>8306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2964</v>
      </c>
      <c r="C2967" s="3" t="s">
        <v>7073</v>
      </c>
      <c r="D2967" s="6">
        <v>1500</v>
      </c>
      <c r="E2967" s="8">
        <v>1635</v>
      </c>
      <c r="F2967" t="s">
        <v>8215</v>
      </c>
      <c r="G2967" t="s">
        <v>8220</v>
      </c>
      <c r="H2967" t="s">
        <v>8241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8260</v>
      </c>
      <c r="O2967">
        <f t="shared" si="230"/>
        <v>109</v>
      </c>
      <c r="P2967">
        <f t="shared" si="231"/>
        <v>41.92</v>
      </c>
      <c r="Q2967" s="10" t="s">
        <v>8305</v>
      </c>
      <c r="R2967" t="s">
        <v>8306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2965</v>
      </c>
      <c r="C2968" s="3" t="s">
        <v>7074</v>
      </c>
      <c r="D2968" s="6">
        <v>10000</v>
      </c>
      <c r="E2968" s="8">
        <v>11363</v>
      </c>
      <c r="F2968" t="s">
        <v>8215</v>
      </c>
      <c r="G2968" t="s">
        <v>8220</v>
      </c>
      <c r="H2968" t="s">
        <v>8241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8260</v>
      </c>
      <c r="O2968">
        <f t="shared" si="230"/>
        <v>114</v>
      </c>
      <c r="P2968">
        <f t="shared" si="231"/>
        <v>88.77</v>
      </c>
      <c r="Q2968" s="10" t="s">
        <v>8305</v>
      </c>
      <c r="R2968" t="s">
        <v>8306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2966</v>
      </c>
      <c r="C2969" s="3" t="s">
        <v>7075</v>
      </c>
      <c r="D2969" s="6">
        <v>5000</v>
      </c>
      <c r="E2969" s="8">
        <v>5696</v>
      </c>
      <c r="F2969" t="s">
        <v>8215</v>
      </c>
      <c r="G2969" t="s">
        <v>8220</v>
      </c>
      <c r="H2969" t="s">
        <v>8241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8260</v>
      </c>
      <c r="O2969">
        <f t="shared" si="230"/>
        <v>114</v>
      </c>
      <c r="P2969">
        <f t="shared" si="231"/>
        <v>80.23</v>
      </c>
      <c r="Q2969" s="10" t="s">
        <v>8305</v>
      </c>
      <c r="R2969" t="s">
        <v>8306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2967</v>
      </c>
      <c r="C2970" s="3" t="s">
        <v>7076</v>
      </c>
      <c r="D2970" s="6">
        <v>3500</v>
      </c>
      <c r="E2970" s="8">
        <v>3710</v>
      </c>
      <c r="F2970" t="s">
        <v>8215</v>
      </c>
      <c r="G2970" t="s">
        <v>8220</v>
      </c>
      <c r="H2970" t="s">
        <v>8241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8260</v>
      </c>
      <c r="O2970">
        <f t="shared" si="230"/>
        <v>106</v>
      </c>
      <c r="P2970">
        <f t="shared" si="231"/>
        <v>78.94</v>
      </c>
      <c r="Q2970" s="10" t="s">
        <v>8305</v>
      </c>
      <c r="R2970" t="s">
        <v>8306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2968</v>
      </c>
      <c r="C2971" s="3" t="s">
        <v>7077</v>
      </c>
      <c r="D2971" s="6">
        <v>1000</v>
      </c>
      <c r="E2971" s="8">
        <v>1625</v>
      </c>
      <c r="F2971" t="s">
        <v>8215</v>
      </c>
      <c r="G2971" t="s">
        <v>8225</v>
      </c>
      <c r="H2971" t="s">
        <v>8246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8260</v>
      </c>
      <c r="O2971">
        <f t="shared" si="230"/>
        <v>163</v>
      </c>
      <c r="P2971">
        <f t="shared" si="231"/>
        <v>95.59</v>
      </c>
      <c r="Q2971" s="10" t="s">
        <v>8305</v>
      </c>
      <c r="R2971" t="s">
        <v>8306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2969</v>
      </c>
      <c r="C2972" s="3" t="s">
        <v>7078</v>
      </c>
      <c r="D2972" s="6">
        <v>6000</v>
      </c>
      <c r="E2972" s="8">
        <v>6360</v>
      </c>
      <c r="F2972" t="s">
        <v>8215</v>
      </c>
      <c r="G2972" t="s">
        <v>8220</v>
      </c>
      <c r="H2972" t="s">
        <v>8241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8260</v>
      </c>
      <c r="O2972">
        <f t="shared" si="230"/>
        <v>106</v>
      </c>
      <c r="P2972">
        <f t="shared" si="231"/>
        <v>69.89</v>
      </c>
      <c r="Q2972" s="10" t="s">
        <v>8305</v>
      </c>
      <c r="R2972" t="s">
        <v>8306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2970</v>
      </c>
      <c r="C2973" s="3" t="s">
        <v>7079</v>
      </c>
      <c r="D2973" s="6">
        <v>3200</v>
      </c>
      <c r="E2973" s="8">
        <v>3205</v>
      </c>
      <c r="F2973" t="s">
        <v>8215</v>
      </c>
      <c r="G2973" t="s">
        <v>8220</v>
      </c>
      <c r="H2973" t="s">
        <v>8241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8260</v>
      </c>
      <c r="O2973">
        <f t="shared" si="230"/>
        <v>100</v>
      </c>
      <c r="P2973">
        <f t="shared" si="231"/>
        <v>74.53</v>
      </c>
      <c r="Q2973" s="10" t="s">
        <v>8305</v>
      </c>
      <c r="R2973" t="s">
        <v>8306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2971</v>
      </c>
      <c r="C2974" s="3" t="s">
        <v>7080</v>
      </c>
      <c r="D2974" s="6">
        <v>2000</v>
      </c>
      <c r="E2974" s="8">
        <v>2107</v>
      </c>
      <c r="F2974" t="s">
        <v>8215</v>
      </c>
      <c r="G2974" t="s">
        <v>8220</v>
      </c>
      <c r="H2974" t="s">
        <v>8241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8260</v>
      </c>
      <c r="O2974">
        <f t="shared" si="230"/>
        <v>105</v>
      </c>
      <c r="P2974">
        <f t="shared" si="231"/>
        <v>123.94</v>
      </c>
      <c r="Q2974" s="10" t="s">
        <v>8305</v>
      </c>
      <c r="R2974" t="s">
        <v>8306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2972</v>
      </c>
      <c r="C2975" s="3" t="s">
        <v>7081</v>
      </c>
      <c r="D2975" s="6">
        <v>5000</v>
      </c>
      <c r="E2975" s="8">
        <v>8740</v>
      </c>
      <c r="F2975" t="s">
        <v>8215</v>
      </c>
      <c r="G2975" t="s">
        <v>8220</v>
      </c>
      <c r="H2975" t="s">
        <v>8241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8260</v>
      </c>
      <c r="O2975">
        <f t="shared" si="230"/>
        <v>175</v>
      </c>
      <c r="P2975">
        <f t="shared" si="231"/>
        <v>264.85000000000002</v>
      </c>
      <c r="Q2975" s="10" t="s">
        <v>8305</v>
      </c>
      <c r="R2975" t="s">
        <v>8306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2973</v>
      </c>
      <c r="C2976" s="3" t="s">
        <v>7082</v>
      </c>
      <c r="D2976" s="6">
        <v>5000</v>
      </c>
      <c r="E2976" s="8">
        <v>5100</v>
      </c>
      <c r="F2976" t="s">
        <v>8215</v>
      </c>
      <c r="G2976" t="s">
        <v>8220</v>
      </c>
      <c r="H2976" t="s">
        <v>8241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8260</v>
      </c>
      <c r="O2976">
        <f t="shared" si="230"/>
        <v>102</v>
      </c>
      <c r="P2976">
        <f t="shared" si="231"/>
        <v>58.62</v>
      </c>
      <c r="Q2976" s="10" t="s">
        <v>8305</v>
      </c>
      <c r="R2976" t="s">
        <v>8306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2974</v>
      </c>
      <c r="C2977" s="3" t="s">
        <v>7083</v>
      </c>
      <c r="D2977" s="6">
        <v>8000</v>
      </c>
      <c r="E2977" s="8">
        <v>8010</v>
      </c>
      <c r="F2977" t="s">
        <v>8215</v>
      </c>
      <c r="G2977" t="s">
        <v>8220</v>
      </c>
      <c r="H2977" t="s">
        <v>8241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8260</v>
      </c>
      <c r="O2977">
        <f t="shared" si="230"/>
        <v>100</v>
      </c>
      <c r="P2977">
        <f t="shared" si="231"/>
        <v>70.88</v>
      </c>
      <c r="Q2977" s="10" t="s">
        <v>8305</v>
      </c>
      <c r="R2977" t="s">
        <v>8306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2975</v>
      </c>
      <c r="C2978" s="3" t="s">
        <v>7084</v>
      </c>
      <c r="D2978" s="6">
        <v>70</v>
      </c>
      <c r="E2978" s="8">
        <v>120</v>
      </c>
      <c r="F2978" t="s">
        <v>8215</v>
      </c>
      <c r="G2978" t="s">
        <v>8221</v>
      </c>
      <c r="H2978" t="s">
        <v>8242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8260</v>
      </c>
      <c r="O2978">
        <f t="shared" si="230"/>
        <v>171</v>
      </c>
      <c r="P2978">
        <f t="shared" si="231"/>
        <v>8.57</v>
      </c>
      <c r="Q2978" s="10" t="s">
        <v>8305</v>
      </c>
      <c r="R2978" t="s">
        <v>8306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2976</v>
      </c>
      <c r="C2979" s="3" t="s">
        <v>7085</v>
      </c>
      <c r="D2979" s="6">
        <v>3000</v>
      </c>
      <c r="E2979" s="8">
        <v>3407</v>
      </c>
      <c r="F2979" t="s">
        <v>8215</v>
      </c>
      <c r="G2979" t="s">
        <v>8220</v>
      </c>
      <c r="H2979" t="s">
        <v>8241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8260</v>
      </c>
      <c r="O2979">
        <f t="shared" si="230"/>
        <v>114</v>
      </c>
      <c r="P2979">
        <f t="shared" si="231"/>
        <v>113.57</v>
      </c>
      <c r="Q2979" s="10" t="s">
        <v>8305</v>
      </c>
      <c r="R2979" t="s">
        <v>8306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2977</v>
      </c>
      <c r="C2980" s="3" t="s">
        <v>7086</v>
      </c>
      <c r="D2980" s="6">
        <v>750</v>
      </c>
      <c r="E2980" s="8">
        <v>971</v>
      </c>
      <c r="F2980" t="s">
        <v>8215</v>
      </c>
      <c r="G2980" t="s">
        <v>8220</v>
      </c>
      <c r="H2980" t="s">
        <v>8241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8260</v>
      </c>
      <c r="O2980">
        <f t="shared" si="230"/>
        <v>129</v>
      </c>
      <c r="P2980">
        <f t="shared" si="231"/>
        <v>60.69</v>
      </c>
      <c r="Q2980" s="10" t="s">
        <v>8305</v>
      </c>
      <c r="R2980" t="s">
        <v>8306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2978</v>
      </c>
      <c r="C2981" s="3" t="s">
        <v>7087</v>
      </c>
      <c r="D2981" s="6">
        <v>5000</v>
      </c>
      <c r="E2981" s="8">
        <v>5070</v>
      </c>
      <c r="F2981" t="s">
        <v>8215</v>
      </c>
      <c r="G2981" t="s">
        <v>8220</v>
      </c>
      <c r="H2981" t="s">
        <v>8241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8260</v>
      </c>
      <c r="O2981">
        <f t="shared" si="230"/>
        <v>101</v>
      </c>
      <c r="P2981">
        <f t="shared" si="231"/>
        <v>110.22</v>
      </c>
      <c r="Q2981" s="10" t="s">
        <v>8305</v>
      </c>
      <c r="R2981" t="s">
        <v>8306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2979</v>
      </c>
      <c r="C2982" s="3" t="s">
        <v>7088</v>
      </c>
      <c r="D2982" s="6">
        <v>3000</v>
      </c>
      <c r="E2982" s="8">
        <v>3275</v>
      </c>
      <c r="F2982" t="s">
        <v>8215</v>
      </c>
      <c r="G2982" t="s">
        <v>8220</v>
      </c>
      <c r="H2982" t="s">
        <v>8241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8260</v>
      </c>
      <c r="O2982">
        <f t="shared" si="230"/>
        <v>109</v>
      </c>
      <c r="P2982">
        <f t="shared" si="231"/>
        <v>136.46</v>
      </c>
      <c r="Q2982" s="10" t="s">
        <v>8305</v>
      </c>
      <c r="R2982" t="s">
        <v>8306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2980</v>
      </c>
      <c r="C2983" s="3" t="s">
        <v>7089</v>
      </c>
      <c r="D2983" s="6">
        <v>4000</v>
      </c>
      <c r="E2983" s="8">
        <v>5157</v>
      </c>
      <c r="F2983" t="s">
        <v>8215</v>
      </c>
      <c r="G2983" t="s">
        <v>8237</v>
      </c>
      <c r="H2983" t="s">
        <v>8244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8292</v>
      </c>
      <c r="O2983">
        <f t="shared" si="230"/>
        <v>129</v>
      </c>
      <c r="P2983">
        <f t="shared" si="231"/>
        <v>53.16</v>
      </c>
      <c r="Q2983" s="10" t="s">
        <v>8305</v>
      </c>
      <c r="R2983" t="s">
        <v>8345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2981</v>
      </c>
      <c r="C2984" s="3" t="s">
        <v>7090</v>
      </c>
      <c r="D2984" s="6">
        <v>5000</v>
      </c>
      <c r="E2984" s="8">
        <v>5103</v>
      </c>
      <c r="F2984" t="s">
        <v>8215</v>
      </c>
      <c r="G2984" t="s">
        <v>8221</v>
      </c>
      <c r="H2984" t="s">
        <v>8242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8292</v>
      </c>
      <c r="O2984">
        <f t="shared" si="230"/>
        <v>102</v>
      </c>
      <c r="P2984">
        <f t="shared" si="231"/>
        <v>86.49</v>
      </c>
      <c r="Q2984" s="10" t="s">
        <v>8305</v>
      </c>
      <c r="R2984" t="s">
        <v>8345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2982</v>
      </c>
      <c r="C2985" s="3" t="s">
        <v>7091</v>
      </c>
      <c r="D2985" s="6">
        <v>116000</v>
      </c>
      <c r="E2985" s="8">
        <v>169985.91</v>
      </c>
      <c r="F2985" t="s">
        <v>8215</v>
      </c>
      <c r="G2985" t="s">
        <v>8220</v>
      </c>
      <c r="H2985" t="s">
        <v>8241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8292</v>
      </c>
      <c r="O2985">
        <f t="shared" si="230"/>
        <v>147</v>
      </c>
      <c r="P2985">
        <f t="shared" si="231"/>
        <v>155.24</v>
      </c>
      <c r="Q2985" s="10" t="s">
        <v>8305</v>
      </c>
      <c r="R2985" t="s">
        <v>8345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2983</v>
      </c>
      <c r="C2986" s="3" t="s">
        <v>7092</v>
      </c>
      <c r="D2986" s="6">
        <v>25000</v>
      </c>
      <c r="E2986" s="8">
        <v>25088</v>
      </c>
      <c r="F2986" t="s">
        <v>8215</v>
      </c>
      <c r="G2986" t="s">
        <v>8220</v>
      </c>
      <c r="H2986" t="s">
        <v>8241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8292</v>
      </c>
      <c r="O2986">
        <f t="shared" si="230"/>
        <v>100</v>
      </c>
      <c r="P2986">
        <f t="shared" si="231"/>
        <v>115.08</v>
      </c>
      <c r="Q2986" s="10" t="s">
        <v>8305</v>
      </c>
      <c r="R2986" t="s">
        <v>8345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2984</v>
      </c>
      <c r="C2987" s="3" t="s">
        <v>7093</v>
      </c>
      <c r="D2987" s="6">
        <v>10000</v>
      </c>
      <c r="E2987" s="8">
        <v>12165</v>
      </c>
      <c r="F2987" t="s">
        <v>8215</v>
      </c>
      <c r="G2987" t="s">
        <v>8224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8292</v>
      </c>
      <c r="O2987">
        <f t="shared" si="230"/>
        <v>122</v>
      </c>
      <c r="P2987">
        <f t="shared" si="231"/>
        <v>109.59</v>
      </c>
      <c r="Q2987" s="10" t="s">
        <v>8305</v>
      </c>
      <c r="R2987" t="s">
        <v>8345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2985</v>
      </c>
      <c r="C2988" s="3" t="s">
        <v>7094</v>
      </c>
      <c r="D2988" s="6">
        <v>2400</v>
      </c>
      <c r="E2988" s="8">
        <v>2532</v>
      </c>
      <c r="F2988" t="s">
        <v>8215</v>
      </c>
      <c r="G2988" t="s">
        <v>8221</v>
      </c>
      <c r="H2988" t="s">
        <v>8242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8292</v>
      </c>
      <c r="O2988">
        <f t="shared" si="230"/>
        <v>106</v>
      </c>
      <c r="P2988">
        <f t="shared" si="231"/>
        <v>45.21</v>
      </c>
      <c r="Q2988" s="10" t="s">
        <v>8305</v>
      </c>
      <c r="R2988" t="s">
        <v>8345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2986</v>
      </c>
      <c r="C2989" s="3" t="s">
        <v>7095</v>
      </c>
      <c r="D2989" s="6">
        <v>25000</v>
      </c>
      <c r="E2989" s="8">
        <v>27600.2</v>
      </c>
      <c r="F2989" t="s">
        <v>8215</v>
      </c>
      <c r="G2989" t="s">
        <v>8220</v>
      </c>
      <c r="H2989" t="s">
        <v>8241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8292</v>
      </c>
      <c r="O2989">
        <f t="shared" si="230"/>
        <v>110</v>
      </c>
      <c r="P2989">
        <f t="shared" si="231"/>
        <v>104.15</v>
      </c>
      <c r="Q2989" s="10" t="s">
        <v>8305</v>
      </c>
      <c r="R2989" t="s">
        <v>8345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2987</v>
      </c>
      <c r="C2990" s="3" t="s">
        <v>7096</v>
      </c>
      <c r="D2990" s="6">
        <v>1000</v>
      </c>
      <c r="E2990" s="8">
        <v>1000</v>
      </c>
      <c r="F2990" t="s">
        <v>8215</v>
      </c>
      <c r="G2990" t="s">
        <v>8221</v>
      </c>
      <c r="H2990" t="s">
        <v>8242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8292</v>
      </c>
      <c r="O2990">
        <f t="shared" si="230"/>
        <v>100</v>
      </c>
      <c r="P2990">
        <f t="shared" si="231"/>
        <v>35.71</v>
      </c>
      <c r="Q2990" s="10" t="s">
        <v>8305</v>
      </c>
      <c r="R2990" t="s">
        <v>8345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2988</v>
      </c>
      <c r="C2991" s="3" t="s">
        <v>7097</v>
      </c>
      <c r="D2991" s="6">
        <v>20000</v>
      </c>
      <c r="E2991" s="8">
        <v>35307</v>
      </c>
      <c r="F2991" t="s">
        <v>8215</v>
      </c>
      <c r="G2991" t="s">
        <v>8220</v>
      </c>
      <c r="H2991" t="s">
        <v>8241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8292</v>
      </c>
      <c r="O2991">
        <f t="shared" si="230"/>
        <v>177</v>
      </c>
      <c r="P2991">
        <f t="shared" si="231"/>
        <v>97</v>
      </c>
      <c r="Q2991" s="10" t="s">
        <v>8305</v>
      </c>
      <c r="R2991" t="s">
        <v>8345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2989</v>
      </c>
      <c r="C2992" s="3" t="s">
        <v>7098</v>
      </c>
      <c r="D2992" s="6">
        <v>10000</v>
      </c>
      <c r="E2992" s="8">
        <v>10000</v>
      </c>
      <c r="F2992" t="s">
        <v>8215</v>
      </c>
      <c r="G2992" t="s">
        <v>8220</v>
      </c>
      <c r="H2992" t="s">
        <v>8241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8292</v>
      </c>
      <c r="O2992">
        <f t="shared" si="230"/>
        <v>100</v>
      </c>
      <c r="P2992">
        <f t="shared" si="231"/>
        <v>370.37</v>
      </c>
      <c r="Q2992" s="10" t="s">
        <v>8305</v>
      </c>
      <c r="R2992" t="s">
        <v>8345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2990</v>
      </c>
      <c r="C2993" s="3" t="s">
        <v>7099</v>
      </c>
      <c r="D2993" s="6">
        <v>8500</v>
      </c>
      <c r="E2993" s="8">
        <v>8780</v>
      </c>
      <c r="F2993" t="s">
        <v>8215</v>
      </c>
      <c r="G2993" t="s">
        <v>8220</v>
      </c>
      <c r="H2993" t="s">
        <v>8241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8292</v>
      </c>
      <c r="O2993">
        <f t="shared" si="230"/>
        <v>103</v>
      </c>
      <c r="P2993">
        <f t="shared" si="231"/>
        <v>94.41</v>
      </c>
      <c r="Q2993" s="10" t="s">
        <v>8305</v>
      </c>
      <c r="R2993" t="s">
        <v>8345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2991</v>
      </c>
      <c r="C2994" s="3" t="s">
        <v>7100</v>
      </c>
      <c r="D2994" s="6">
        <v>3000</v>
      </c>
      <c r="E2994" s="8">
        <v>3135</v>
      </c>
      <c r="F2994" t="s">
        <v>8215</v>
      </c>
      <c r="G2994" t="s">
        <v>8220</v>
      </c>
      <c r="H2994" t="s">
        <v>8241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8292</v>
      </c>
      <c r="O2994">
        <f t="shared" si="230"/>
        <v>105</v>
      </c>
      <c r="P2994">
        <f t="shared" si="231"/>
        <v>48.98</v>
      </c>
      <c r="Q2994" s="10" t="s">
        <v>8305</v>
      </c>
      <c r="R2994" t="s">
        <v>8345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2992</v>
      </c>
      <c r="C2995" s="3" t="s">
        <v>7101</v>
      </c>
      <c r="D2995" s="6">
        <v>1000</v>
      </c>
      <c r="E2995" s="8">
        <v>1003</v>
      </c>
      <c r="F2995" t="s">
        <v>8215</v>
      </c>
      <c r="G2995" t="s">
        <v>8220</v>
      </c>
      <c r="H2995" t="s">
        <v>8241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8292</v>
      </c>
      <c r="O2995">
        <f t="shared" si="230"/>
        <v>100</v>
      </c>
      <c r="P2995">
        <f t="shared" si="231"/>
        <v>45.59</v>
      </c>
      <c r="Q2995" s="10" t="s">
        <v>8305</v>
      </c>
      <c r="R2995" t="s">
        <v>8345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2993</v>
      </c>
      <c r="C2996" s="3" t="s">
        <v>7102</v>
      </c>
      <c r="D2996" s="6">
        <v>300</v>
      </c>
      <c r="E2996" s="8">
        <v>1373.24</v>
      </c>
      <c r="F2996" t="s">
        <v>8215</v>
      </c>
      <c r="G2996" t="s">
        <v>8221</v>
      </c>
      <c r="H2996" t="s">
        <v>8242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8292</v>
      </c>
      <c r="O2996">
        <f t="shared" si="230"/>
        <v>458</v>
      </c>
      <c r="P2996">
        <f t="shared" si="231"/>
        <v>23.28</v>
      </c>
      <c r="Q2996" s="10" t="s">
        <v>8305</v>
      </c>
      <c r="R2996" t="s">
        <v>8345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2994</v>
      </c>
      <c r="C2997" s="3" t="s">
        <v>7103</v>
      </c>
      <c r="D2997" s="6">
        <v>15000</v>
      </c>
      <c r="E2997" s="8">
        <v>15744</v>
      </c>
      <c r="F2997" t="s">
        <v>8215</v>
      </c>
      <c r="G2997" t="s">
        <v>8220</v>
      </c>
      <c r="H2997" t="s">
        <v>8241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8292</v>
      </c>
      <c r="O2997">
        <f t="shared" si="230"/>
        <v>105</v>
      </c>
      <c r="P2997">
        <f t="shared" si="231"/>
        <v>63.23</v>
      </c>
      <c r="Q2997" s="10" t="s">
        <v>8305</v>
      </c>
      <c r="R2997" t="s">
        <v>8345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2995</v>
      </c>
      <c r="C2998" s="3" t="s">
        <v>7104</v>
      </c>
      <c r="D2998" s="6">
        <v>35000</v>
      </c>
      <c r="E2998" s="8">
        <v>60180</v>
      </c>
      <c r="F2998" t="s">
        <v>8215</v>
      </c>
      <c r="G2998" t="s">
        <v>8220</v>
      </c>
      <c r="H2998" t="s">
        <v>8241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8292</v>
      </c>
      <c r="O2998">
        <f t="shared" si="230"/>
        <v>172</v>
      </c>
      <c r="P2998">
        <f t="shared" si="231"/>
        <v>153.52000000000001</v>
      </c>
      <c r="Q2998" s="10" t="s">
        <v>8305</v>
      </c>
      <c r="R2998" t="s">
        <v>8345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2996</v>
      </c>
      <c r="C2999" s="3" t="s">
        <v>7105</v>
      </c>
      <c r="D2999" s="6">
        <v>10000</v>
      </c>
      <c r="E2999" s="8">
        <v>10373</v>
      </c>
      <c r="F2999" t="s">
        <v>8215</v>
      </c>
      <c r="G2999" t="s">
        <v>8220</v>
      </c>
      <c r="H2999" t="s">
        <v>8241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8292</v>
      </c>
      <c r="O2999">
        <f t="shared" si="230"/>
        <v>104</v>
      </c>
      <c r="P2999">
        <f t="shared" si="231"/>
        <v>90.2</v>
      </c>
      <c r="Q2999" s="10" t="s">
        <v>8305</v>
      </c>
      <c r="R2999" t="s">
        <v>8345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2997</v>
      </c>
      <c r="C3000" s="3" t="s">
        <v>7106</v>
      </c>
      <c r="D3000" s="6">
        <v>50000</v>
      </c>
      <c r="E3000" s="8">
        <v>51514.5</v>
      </c>
      <c r="F3000" t="s">
        <v>8215</v>
      </c>
      <c r="G3000" t="s">
        <v>8220</v>
      </c>
      <c r="H3000" t="s">
        <v>8241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8292</v>
      </c>
      <c r="O3000">
        <f t="shared" si="230"/>
        <v>103</v>
      </c>
      <c r="P3000">
        <f t="shared" si="231"/>
        <v>118.97</v>
      </c>
      <c r="Q3000" s="10" t="s">
        <v>8305</v>
      </c>
      <c r="R3000" t="s">
        <v>8345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2998</v>
      </c>
      <c r="C3001" s="3" t="s">
        <v>7107</v>
      </c>
      <c r="D3001" s="6">
        <v>1350</v>
      </c>
      <c r="E3001" s="8">
        <v>1605</v>
      </c>
      <c r="F3001" t="s">
        <v>8215</v>
      </c>
      <c r="G3001" t="s">
        <v>8220</v>
      </c>
      <c r="H3001" t="s">
        <v>8241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8292</v>
      </c>
      <c r="O3001">
        <f t="shared" si="230"/>
        <v>119</v>
      </c>
      <c r="P3001">
        <f t="shared" si="231"/>
        <v>80.25</v>
      </c>
      <c r="Q3001" s="10" t="s">
        <v>8305</v>
      </c>
      <c r="R3001" t="s">
        <v>8345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2999</v>
      </c>
      <c r="C3002" s="3" t="s">
        <v>7108</v>
      </c>
      <c r="D3002" s="6">
        <v>500</v>
      </c>
      <c r="E3002" s="8">
        <v>500</v>
      </c>
      <c r="F3002" t="s">
        <v>8215</v>
      </c>
      <c r="G3002" t="s">
        <v>8220</v>
      </c>
      <c r="H3002" t="s">
        <v>8241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8292</v>
      </c>
      <c r="O3002">
        <f t="shared" si="230"/>
        <v>100</v>
      </c>
      <c r="P3002">
        <f t="shared" si="231"/>
        <v>62.5</v>
      </c>
      <c r="Q3002" s="10" t="s">
        <v>8305</v>
      </c>
      <c r="R3002" t="s">
        <v>8345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3000</v>
      </c>
      <c r="C3003" s="3" t="s">
        <v>7109</v>
      </c>
      <c r="D3003" s="6">
        <v>7214</v>
      </c>
      <c r="E3003" s="8">
        <v>22991.01</v>
      </c>
      <c r="F3003" t="s">
        <v>8215</v>
      </c>
      <c r="G3003" t="s">
        <v>8220</v>
      </c>
      <c r="H3003" t="s">
        <v>8241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8292</v>
      </c>
      <c r="O3003">
        <f t="shared" si="230"/>
        <v>319</v>
      </c>
      <c r="P3003">
        <f t="shared" si="231"/>
        <v>131.38</v>
      </c>
      <c r="Q3003" s="10" t="s">
        <v>8305</v>
      </c>
      <c r="R3003" t="s">
        <v>8345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3001</v>
      </c>
      <c r="C3004" s="3" t="s">
        <v>7110</v>
      </c>
      <c r="D3004" s="6">
        <v>7000</v>
      </c>
      <c r="E3004" s="8">
        <v>7595.43</v>
      </c>
      <c r="F3004" t="s">
        <v>8215</v>
      </c>
      <c r="G3004" t="s">
        <v>8220</v>
      </c>
      <c r="H3004" t="s">
        <v>8241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8292</v>
      </c>
      <c r="O3004">
        <f t="shared" si="230"/>
        <v>109</v>
      </c>
      <c r="P3004">
        <f t="shared" si="231"/>
        <v>73.03</v>
      </c>
      <c r="Q3004" s="10" t="s">
        <v>8305</v>
      </c>
      <c r="R3004" t="s">
        <v>8345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3002</v>
      </c>
      <c r="C3005" s="3" t="s">
        <v>7111</v>
      </c>
      <c r="D3005" s="6">
        <v>3000</v>
      </c>
      <c r="E3005" s="8">
        <v>3035</v>
      </c>
      <c r="F3005" t="s">
        <v>8215</v>
      </c>
      <c r="G3005" t="s">
        <v>8220</v>
      </c>
      <c r="H3005" t="s">
        <v>8241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8292</v>
      </c>
      <c r="O3005">
        <f t="shared" si="230"/>
        <v>101</v>
      </c>
      <c r="P3005">
        <f t="shared" si="231"/>
        <v>178.53</v>
      </c>
      <c r="Q3005" s="10" t="s">
        <v>8305</v>
      </c>
      <c r="R3005" t="s">
        <v>8345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3003</v>
      </c>
      <c r="C3006" s="3" t="s">
        <v>7112</v>
      </c>
      <c r="D3006" s="6">
        <v>40000</v>
      </c>
      <c r="E3006" s="8">
        <v>45126</v>
      </c>
      <c r="F3006" t="s">
        <v>8215</v>
      </c>
      <c r="G3006" t="s">
        <v>8220</v>
      </c>
      <c r="H3006" t="s">
        <v>8241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8292</v>
      </c>
      <c r="O3006">
        <f t="shared" si="230"/>
        <v>113</v>
      </c>
      <c r="P3006">
        <f t="shared" si="231"/>
        <v>162.91</v>
      </c>
      <c r="Q3006" s="10" t="s">
        <v>8305</v>
      </c>
      <c r="R3006" t="s">
        <v>8345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3004</v>
      </c>
      <c r="C3007" s="3" t="s">
        <v>7113</v>
      </c>
      <c r="D3007" s="6">
        <v>10600</v>
      </c>
      <c r="E3007" s="8">
        <v>12772.6</v>
      </c>
      <c r="F3007" t="s">
        <v>8215</v>
      </c>
      <c r="G3007" t="s">
        <v>8220</v>
      </c>
      <c r="H3007" t="s">
        <v>8241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8292</v>
      </c>
      <c r="O3007">
        <f t="shared" si="230"/>
        <v>120</v>
      </c>
      <c r="P3007">
        <f t="shared" si="231"/>
        <v>108.24</v>
      </c>
      <c r="Q3007" s="10" t="s">
        <v>8305</v>
      </c>
      <c r="R3007" t="s">
        <v>8345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3005</v>
      </c>
      <c r="C3008" s="3" t="s">
        <v>7114</v>
      </c>
      <c r="D3008" s="6">
        <v>8000</v>
      </c>
      <c r="E3008" s="8">
        <v>8620</v>
      </c>
      <c r="F3008" t="s">
        <v>8215</v>
      </c>
      <c r="G3008" t="s">
        <v>8225</v>
      </c>
      <c r="H3008" t="s">
        <v>8246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8292</v>
      </c>
      <c r="O3008">
        <f t="shared" si="230"/>
        <v>108</v>
      </c>
      <c r="P3008">
        <f t="shared" si="231"/>
        <v>88.87</v>
      </c>
      <c r="Q3008" s="10" t="s">
        <v>8305</v>
      </c>
      <c r="R3008" t="s">
        <v>8345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3006</v>
      </c>
      <c r="C3009" s="3" t="s">
        <v>7115</v>
      </c>
      <c r="D3009" s="6">
        <v>600</v>
      </c>
      <c r="E3009" s="8">
        <v>1080</v>
      </c>
      <c r="F3009" t="s">
        <v>8215</v>
      </c>
      <c r="G3009" t="s">
        <v>8220</v>
      </c>
      <c r="H3009" t="s">
        <v>8241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8292</v>
      </c>
      <c r="O3009">
        <f t="shared" si="230"/>
        <v>180</v>
      </c>
      <c r="P3009">
        <f t="shared" si="231"/>
        <v>54</v>
      </c>
      <c r="Q3009" s="10" t="s">
        <v>8305</v>
      </c>
      <c r="R3009" t="s">
        <v>8345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3007</v>
      </c>
      <c r="C3010" s="3" t="s">
        <v>7116</v>
      </c>
      <c r="D3010" s="6">
        <v>3000</v>
      </c>
      <c r="E3010" s="8">
        <v>3035</v>
      </c>
      <c r="F3010" t="s">
        <v>8215</v>
      </c>
      <c r="G3010" t="s">
        <v>8220</v>
      </c>
      <c r="H3010" t="s">
        <v>8241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8292</v>
      </c>
      <c r="O3010">
        <f t="shared" ref="O3010:O3073" si="235">ROUND(E3010/D3010*100,0)</f>
        <v>101</v>
      </c>
      <c r="P3010">
        <f t="shared" si="231"/>
        <v>116.73</v>
      </c>
      <c r="Q3010" s="10" t="s">
        <v>8305</v>
      </c>
      <c r="R3010" t="s">
        <v>8345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3008</v>
      </c>
      <c r="C3011" s="3" t="s">
        <v>7117</v>
      </c>
      <c r="D3011" s="6">
        <v>25000</v>
      </c>
      <c r="E3011" s="8">
        <v>29939</v>
      </c>
      <c r="F3011" t="s">
        <v>8215</v>
      </c>
      <c r="G3011" t="s">
        <v>8220</v>
      </c>
      <c r="H3011" t="s">
        <v>8241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8292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8305</v>
      </c>
      <c r="R3011" t="s">
        <v>8345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3009</v>
      </c>
      <c r="C3012" s="3" t="s">
        <v>7118</v>
      </c>
      <c r="D3012" s="6">
        <v>1500</v>
      </c>
      <c r="E3012" s="8">
        <v>2370</v>
      </c>
      <c r="F3012" t="s">
        <v>8215</v>
      </c>
      <c r="G3012" t="s">
        <v>8220</v>
      </c>
      <c r="H3012" t="s">
        <v>8241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8292</v>
      </c>
      <c r="O3012">
        <f t="shared" si="235"/>
        <v>158</v>
      </c>
      <c r="P3012">
        <f t="shared" si="236"/>
        <v>158</v>
      </c>
      <c r="Q3012" s="10" t="s">
        <v>8305</v>
      </c>
      <c r="R3012" t="s">
        <v>8345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3010</v>
      </c>
      <c r="C3013" s="3" t="s">
        <v>7119</v>
      </c>
      <c r="D3013" s="6">
        <v>300</v>
      </c>
      <c r="E3013" s="8">
        <v>371</v>
      </c>
      <c r="F3013" t="s">
        <v>8215</v>
      </c>
      <c r="G3013" t="s">
        <v>8223</v>
      </c>
      <c r="H3013" t="s">
        <v>8244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8292</v>
      </c>
      <c r="O3013">
        <f t="shared" si="235"/>
        <v>124</v>
      </c>
      <c r="P3013">
        <f t="shared" si="236"/>
        <v>14.84</v>
      </c>
      <c r="Q3013" s="10" t="s">
        <v>8305</v>
      </c>
      <c r="R3013" t="s">
        <v>8345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3011</v>
      </c>
      <c r="C3014" s="3" t="s">
        <v>7120</v>
      </c>
      <c r="D3014" s="6">
        <v>4000</v>
      </c>
      <c r="E3014" s="8">
        <v>4685</v>
      </c>
      <c r="F3014" t="s">
        <v>8215</v>
      </c>
      <c r="G3014" t="s">
        <v>8220</v>
      </c>
      <c r="H3014" t="s">
        <v>8241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8292</v>
      </c>
      <c r="O3014">
        <f t="shared" si="235"/>
        <v>117</v>
      </c>
      <c r="P3014">
        <f t="shared" si="236"/>
        <v>85.18</v>
      </c>
      <c r="Q3014" s="10" t="s">
        <v>8305</v>
      </c>
      <c r="R3014" t="s">
        <v>8345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3012</v>
      </c>
      <c r="C3015" s="3" t="s">
        <v>7121</v>
      </c>
      <c r="D3015" s="6">
        <v>10000</v>
      </c>
      <c r="E3015" s="8">
        <v>15696</v>
      </c>
      <c r="F3015" t="s">
        <v>8215</v>
      </c>
      <c r="G3015" t="s">
        <v>8220</v>
      </c>
      <c r="H3015" t="s">
        <v>8241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8292</v>
      </c>
      <c r="O3015">
        <f t="shared" si="235"/>
        <v>157</v>
      </c>
      <c r="P3015">
        <f t="shared" si="236"/>
        <v>146.69</v>
      </c>
      <c r="Q3015" s="10" t="s">
        <v>8305</v>
      </c>
      <c r="R3015" t="s">
        <v>8345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3013</v>
      </c>
      <c r="C3016" s="3" t="s">
        <v>7122</v>
      </c>
      <c r="D3016" s="6">
        <v>25000</v>
      </c>
      <c r="E3016" s="8">
        <v>28276</v>
      </c>
      <c r="F3016" t="s">
        <v>8215</v>
      </c>
      <c r="G3016" t="s">
        <v>8220</v>
      </c>
      <c r="H3016" t="s">
        <v>8241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8292</v>
      </c>
      <c r="O3016">
        <f t="shared" si="235"/>
        <v>113</v>
      </c>
      <c r="P3016">
        <f t="shared" si="236"/>
        <v>50.76</v>
      </c>
      <c r="Q3016" s="10" t="s">
        <v>8305</v>
      </c>
      <c r="R3016" t="s">
        <v>8345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3014</v>
      </c>
      <c r="C3017" s="3" t="s">
        <v>7123</v>
      </c>
      <c r="D3017" s="6">
        <v>3400</v>
      </c>
      <c r="E3017" s="8">
        <v>3508</v>
      </c>
      <c r="F3017" t="s">
        <v>8215</v>
      </c>
      <c r="G3017" t="s">
        <v>8220</v>
      </c>
      <c r="H3017" t="s">
        <v>8241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8292</v>
      </c>
      <c r="O3017">
        <f t="shared" si="235"/>
        <v>103</v>
      </c>
      <c r="P3017">
        <f t="shared" si="236"/>
        <v>87.7</v>
      </c>
      <c r="Q3017" s="10" t="s">
        <v>8305</v>
      </c>
      <c r="R3017" t="s">
        <v>8345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3015</v>
      </c>
      <c r="C3018" s="3" t="s">
        <v>7124</v>
      </c>
      <c r="D3018" s="6">
        <v>8500</v>
      </c>
      <c r="E3018" s="8">
        <v>8722</v>
      </c>
      <c r="F3018" t="s">
        <v>8215</v>
      </c>
      <c r="G3018" t="s">
        <v>8220</v>
      </c>
      <c r="H3018" t="s">
        <v>8241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8292</v>
      </c>
      <c r="O3018">
        <f t="shared" si="235"/>
        <v>103</v>
      </c>
      <c r="P3018">
        <f t="shared" si="236"/>
        <v>242.28</v>
      </c>
      <c r="Q3018" s="10" t="s">
        <v>8305</v>
      </c>
      <c r="R3018" t="s">
        <v>8345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3016</v>
      </c>
      <c r="C3019" s="3" t="s">
        <v>7125</v>
      </c>
      <c r="D3019" s="6">
        <v>22000</v>
      </c>
      <c r="E3019" s="8">
        <v>23285</v>
      </c>
      <c r="F3019" t="s">
        <v>8215</v>
      </c>
      <c r="G3019" t="s">
        <v>8220</v>
      </c>
      <c r="H3019" t="s">
        <v>8241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8292</v>
      </c>
      <c r="O3019">
        <f t="shared" si="235"/>
        <v>106</v>
      </c>
      <c r="P3019">
        <f t="shared" si="236"/>
        <v>146.44999999999999</v>
      </c>
      <c r="Q3019" s="10" t="s">
        <v>8305</v>
      </c>
      <c r="R3019" t="s">
        <v>8345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3017</v>
      </c>
      <c r="C3020" s="3" t="s">
        <v>7126</v>
      </c>
      <c r="D3020" s="6">
        <v>4200</v>
      </c>
      <c r="E3020" s="8">
        <v>4230</v>
      </c>
      <c r="F3020" t="s">
        <v>8215</v>
      </c>
      <c r="G3020" t="s">
        <v>8226</v>
      </c>
      <c r="H3020" t="s">
        <v>8244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8292</v>
      </c>
      <c r="O3020">
        <f t="shared" si="235"/>
        <v>101</v>
      </c>
      <c r="P3020">
        <f t="shared" si="236"/>
        <v>103.17</v>
      </c>
      <c r="Q3020" s="10" t="s">
        <v>8305</v>
      </c>
      <c r="R3020" t="s">
        <v>8345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3018</v>
      </c>
      <c r="C3021" s="3" t="s">
        <v>7127</v>
      </c>
      <c r="D3021" s="6">
        <v>15000</v>
      </c>
      <c r="E3021" s="8">
        <v>18185</v>
      </c>
      <c r="F3021" t="s">
        <v>8215</v>
      </c>
      <c r="G3021" t="s">
        <v>8220</v>
      </c>
      <c r="H3021" t="s">
        <v>8241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8292</v>
      </c>
      <c r="O3021">
        <f t="shared" si="235"/>
        <v>121</v>
      </c>
      <c r="P3021">
        <f t="shared" si="236"/>
        <v>80.459999999999994</v>
      </c>
      <c r="Q3021" s="10" t="s">
        <v>8305</v>
      </c>
      <c r="R3021" t="s">
        <v>8345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3019</v>
      </c>
      <c r="C3022" s="3" t="s">
        <v>7128</v>
      </c>
      <c r="D3022" s="6">
        <v>7000</v>
      </c>
      <c r="E3022" s="8">
        <v>7040</v>
      </c>
      <c r="F3022" t="s">
        <v>8215</v>
      </c>
      <c r="G3022" t="s">
        <v>8220</v>
      </c>
      <c r="H3022" t="s">
        <v>8241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8292</v>
      </c>
      <c r="O3022">
        <f t="shared" si="235"/>
        <v>101</v>
      </c>
      <c r="P3022">
        <f t="shared" si="236"/>
        <v>234.67</v>
      </c>
      <c r="Q3022" s="10" t="s">
        <v>8305</v>
      </c>
      <c r="R3022" t="s">
        <v>8345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3020</v>
      </c>
      <c r="C3023" s="3" t="s">
        <v>7129</v>
      </c>
      <c r="D3023" s="6">
        <v>4500</v>
      </c>
      <c r="E3023" s="8">
        <v>5221</v>
      </c>
      <c r="F3023" t="s">
        <v>8215</v>
      </c>
      <c r="G3023" t="s">
        <v>8220</v>
      </c>
      <c r="H3023" t="s">
        <v>8241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8292</v>
      </c>
      <c r="O3023">
        <f t="shared" si="235"/>
        <v>116</v>
      </c>
      <c r="P3023">
        <f t="shared" si="236"/>
        <v>50.69</v>
      </c>
      <c r="Q3023" s="10" t="s">
        <v>8305</v>
      </c>
      <c r="R3023" t="s">
        <v>8345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3021</v>
      </c>
      <c r="C3024" s="3" t="s">
        <v>7130</v>
      </c>
      <c r="D3024" s="6">
        <v>10000</v>
      </c>
      <c r="E3024" s="8">
        <v>10088</v>
      </c>
      <c r="F3024" t="s">
        <v>8215</v>
      </c>
      <c r="G3024" t="s">
        <v>8220</v>
      </c>
      <c r="H3024" t="s">
        <v>8241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8292</v>
      </c>
      <c r="O3024">
        <f t="shared" si="235"/>
        <v>101</v>
      </c>
      <c r="P3024">
        <f t="shared" si="236"/>
        <v>162.71</v>
      </c>
      <c r="Q3024" s="10" t="s">
        <v>8305</v>
      </c>
      <c r="R3024" t="s">
        <v>8345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3022</v>
      </c>
      <c r="C3025" s="3" t="s">
        <v>7131</v>
      </c>
      <c r="D3025" s="6">
        <v>700</v>
      </c>
      <c r="E3025" s="8">
        <v>721</v>
      </c>
      <c r="F3025" t="s">
        <v>8215</v>
      </c>
      <c r="G3025" t="s">
        <v>8221</v>
      </c>
      <c r="H3025" t="s">
        <v>8242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8292</v>
      </c>
      <c r="O3025">
        <f t="shared" si="235"/>
        <v>103</v>
      </c>
      <c r="P3025">
        <f t="shared" si="236"/>
        <v>120.17</v>
      </c>
      <c r="Q3025" s="10" t="s">
        <v>8305</v>
      </c>
      <c r="R3025" t="s">
        <v>8345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3023</v>
      </c>
      <c r="C3026" s="3" t="s">
        <v>7132</v>
      </c>
      <c r="D3026" s="6">
        <v>5000</v>
      </c>
      <c r="E3026" s="8">
        <v>12321</v>
      </c>
      <c r="F3026" t="s">
        <v>8215</v>
      </c>
      <c r="G3026" t="s">
        <v>8220</v>
      </c>
      <c r="H3026" t="s">
        <v>8241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8292</v>
      </c>
      <c r="O3026">
        <f t="shared" si="235"/>
        <v>246</v>
      </c>
      <c r="P3026">
        <f t="shared" si="236"/>
        <v>67.7</v>
      </c>
      <c r="Q3026" s="10" t="s">
        <v>8305</v>
      </c>
      <c r="R3026" t="s">
        <v>8345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3024</v>
      </c>
      <c r="C3027" s="3" t="s">
        <v>7133</v>
      </c>
      <c r="D3027" s="6">
        <v>2500</v>
      </c>
      <c r="E3027" s="8">
        <v>7555</v>
      </c>
      <c r="F3027" t="s">
        <v>8215</v>
      </c>
      <c r="G3027" t="s">
        <v>8221</v>
      </c>
      <c r="H3027" t="s">
        <v>8242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8292</v>
      </c>
      <c r="O3027">
        <f t="shared" si="235"/>
        <v>302</v>
      </c>
      <c r="P3027">
        <f t="shared" si="236"/>
        <v>52.1</v>
      </c>
      <c r="Q3027" s="10" t="s">
        <v>8305</v>
      </c>
      <c r="R3027" t="s">
        <v>8345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3025</v>
      </c>
      <c r="C3028" s="3" t="s">
        <v>7134</v>
      </c>
      <c r="D3028" s="6">
        <v>900</v>
      </c>
      <c r="E3028" s="8">
        <v>1290</v>
      </c>
      <c r="F3028" t="s">
        <v>8215</v>
      </c>
      <c r="G3028" t="s">
        <v>8221</v>
      </c>
      <c r="H3028" t="s">
        <v>8242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8292</v>
      </c>
      <c r="O3028">
        <f t="shared" si="235"/>
        <v>143</v>
      </c>
      <c r="P3028">
        <f t="shared" si="236"/>
        <v>51.6</v>
      </c>
      <c r="Q3028" s="10" t="s">
        <v>8305</v>
      </c>
      <c r="R3028" t="s">
        <v>8345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3026</v>
      </c>
      <c r="C3029" s="3" t="s">
        <v>7135</v>
      </c>
      <c r="D3029" s="6">
        <v>40000</v>
      </c>
      <c r="E3029" s="8">
        <v>52576</v>
      </c>
      <c r="F3029" t="s">
        <v>8215</v>
      </c>
      <c r="G3029" t="s">
        <v>8220</v>
      </c>
      <c r="H3029" t="s">
        <v>8241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8292</v>
      </c>
      <c r="O3029">
        <f t="shared" si="235"/>
        <v>131</v>
      </c>
      <c r="P3029">
        <f t="shared" si="236"/>
        <v>164.3</v>
      </c>
      <c r="Q3029" s="10" t="s">
        <v>8305</v>
      </c>
      <c r="R3029" t="s">
        <v>8345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3027</v>
      </c>
      <c r="C3030" s="3" t="s">
        <v>7136</v>
      </c>
      <c r="D3030" s="6">
        <v>5000</v>
      </c>
      <c r="E3030" s="8">
        <v>8401</v>
      </c>
      <c r="F3030" t="s">
        <v>8215</v>
      </c>
      <c r="G3030" t="s">
        <v>8220</v>
      </c>
      <c r="H3030" t="s">
        <v>8241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8292</v>
      </c>
      <c r="O3030">
        <f t="shared" si="235"/>
        <v>168</v>
      </c>
      <c r="P3030">
        <f t="shared" si="236"/>
        <v>84.86</v>
      </c>
      <c r="Q3030" s="10" t="s">
        <v>8305</v>
      </c>
      <c r="R3030" t="s">
        <v>8345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3028</v>
      </c>
      <c r="C3031" s="3" t="s">
        <v>7137</v>
      </c>
      <c r="D3031" s="6">
        <v>30000</v>
      </c>
      <c r="E3031" s="8">
        <v>32903</v>
      </c>
      <c r="F3031" t="s">
        <v>8215</v>
      </c>
      <c r="G3031" t="s">
        <v>8220</v>
      </c>
      <c r="H3031" t="s">
        <v>8241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8292</v>
      </c>
      <c r="O3031">
        <f t="shared" si="235"/>
        <v>110</v>
      </c>
      <c r="P3031">
        <f t="shared" si="236"/>
        <v>94.55</v>
      </c>
      <c r="Q3031" s="10" t="s">
        <v>8305</v>
      </c>
      <c r="R3031" t="s">
        <v>8345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3029</v>
      </c>
      <c r="C3032" s="3" t="s">
        <v>7138</v>
      </c>
      <c r="D3032" s="6">
        <v>1750</v>
      </c>
      <c r="E3032" s="8">
        <v>1867</v>
      </c>
      <c r="F3032" t="s">
        <v>8215</v>
      </c>
      <c r="G3032" t="s">
        <v>8220</v>
      </c>
      <c r="H3032" t="s">
        <v>8241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8292</v>
      </c>
      <c r="O3032">
        <f t="shared" si="235"/>
        <v>107</v>
      </c>
      <c r="P3032">
        <f t="shared" si="236"/>
        <v>45.54</v>
      </c>
      <c r="Q3032" s="10" t="s">
        <v>8305</v>
      </c>
      <c r="R3032" t="s">
        <v>8345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3030</v>
      </c>
      <c r="C3033" s="3" t="s">
        <v>7139</v>
      </c>
      <c r="D3033" s="6">
        <v>1500</v>
      </c>
      <c r="E3033" s="8">
        <v>1500</v>
      </c>
      <c r="F3033" t="s">
        <v>8215</v>
      </c>
      <c r="G3033" t="s">
        <v>8220</v>
      </c>
      <c r="H3033" t="s">
        <v>8241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8292</v>
      </c>
      <c r="O3033">
        <f t="shared" si="235"/>
        <v>100</v>
      </c>
      <c r="P3033">
        <f t="shared" si="236"/>
        <v>51.72</v>
      </c>
      <c r="Q3033" s="10" t="s">
        <v>8305</v>
      </c>
      <c r="R3033" t="s">
        <v>8345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3031</v>
      </c>
      <c r="C3034" s="3" t="s">
        <v>7140</v>
      </c>
      <c r="D3034" s="6">
        <v>1000</v>
      </c>
      <c r="E3034" s="8">
        <v>1272</v>
      </c>
      <c r="F3034" t="s">
        <v>8215</v>
      </c>
      <c r="G3034" t="s">
        <v>8220</v>
      </c>
      <c r="H3034" t="s">
        <v>8241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8292</v>
      </c>
      <c r="O3034">
        <f t="shared" si="235"/>
        <v>127</v>
      </c>
      <c r="P3034">
        <f t="shared" si="236"/>
        <v>50.88</v>
      </c>
      <c r="Q3034" s="10" t="s">
        <v>8305</v>
      </c>
      <c r="R3034" t="s">
        <v>8345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3032</v>
      </c>
      <c r="C3035" s="3" t="s">
        <v>7141</v>
      </c>
      <c r="D3035" s="6">
        <v>3000</v>
      </c>
      <c r="E3035" s="8">
        <v>4396</v>
      </c>
      <c r="F3035" t="s">
        <v>8215</v>
      </c>
      <c r="G3035" t="s">
        <v>8220</v>
      </c>
      <c r="H3035" t="s">
        <v>8241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8292</v>
      </c>
      <c r="O3035">
        <f t="shared" si="235"/>
        <v>147</v>
      </c>
      <c r="P3035">
        <f t="shared" si="236"/>
        <v>191.13</v>
      </c>
      <c r="Q3035" s="10" t="s">
        <v>8305</v>
      </c>
      <c r="R3035" t="s">
        <v>8345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3033</v>
      </c>
      <c r="C3036" s="3" t="s">
        <v>7142</v>
      </c>
      <c r="D3036" s="6">
        <v>100000</v>
      </c>
      <c r="E3036" s="8">
        <v>112536</v>
      </c>
      <c r="F3036" t="s">
        <v>8215</v>
      </c>
      <c r="G3036" t="s">
        <v>8220</v>
      </c>
      <c r="H3036" t="s">
        <v>8241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8292</v>
      </c>
      <c r="O3036">
        <f t="shared" si="235"/>
        <v>113</v>
      </c>
      <c r="P3036">
        <f t="shared" si="236"/>
        <v>89.31</v>
      </c>
      <c r="Q3036" s="10" t="s">
        <v>8305</v>
      </c>
      <c r="R3036" t="s">
        <v>8345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3034</v>
      </c>
      <c r="C3037" s="3" t="s">
        <v>7143</v>
      </c>
      <c r="D3037" s="6">
        <v>25000</v>
      </c>
      <c r="E3037" s="8">
        <v>27196.71</v>
      </c>
      <c r="F3037" t="s">
        <v>8215</v>
      </c>
      <c r="G3037" t="s">
        <v>8220</v>
      </c>
      <c r="H3037" t="s">
        <v>8241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8292</v>
      </c>
      <c r="O3037">
        <f t="shared" si="235"/>
        <v>109</v>
      </c>
      <c r="P3037">
        <f t="shared" si="236"/>
        <v>88.59</v>
      </c>
      <c r="Q3037" s="10" t="s">
        <v>8305</v>
      </c>
      <c r="R3037" t="s">
        <v>8345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3035</v>
      </c>
      <c r="C3038" s="3" t="s">
        <v>7144</v>
      </c>
      <c r="D3038" s="6">
        <v>25000</v>
      </c>
      <c r="E3038" s="8">
        <v>31683</v>
      </c>
      <c r="F3038" t="s">
        <v>8215</v>
      </c>
      <c r="G3038" t="s">
        <v>8220</v>
      </c>
      <c r="H3038" t="s">
        <v>8241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8292</v>
      </c>
      <c r="O3038">
        <f t="shared" si="235"/>
        <v>127</v>
      </c>
      <c r="P3038">
        <f t="shared" si="236"/>
        <v>96.3</v>
      </c>
      <c r="Q3038" s="10" t="s">
        <v>8305</v>
      </c>
      <c r="R3038" t="s">
        <v>8345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3036</v>
      </c>
      <c r="C3039" s="3" t="s">
        <v>7145</v>
      </c>
      <c r="D3039" s="6">
        <v>500</v>
      </c>
      <c r="E3039" s="8">
        <v>1066</v>
      </c>
      <c r="F3039" t="s">
        <v>8215</v>
      </c>
      <c r="G3039" t="s">
        <v>8220</v>
      </c>
      <c r="H3039" t="s">
        <v>8241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8292</v>
      </c>
      <c r="O3039">
        <f t="shared" si="235"/>
        <v>213</v>
      </c>
      <c r="P3039">
        <f t="shared" si="236"/>
        <v>33.31</v>
      </c>
      <c r="Q3039" s="10" t="s">
        <v>8305</v>
      </c>
      <c r="R3039" t="s">
        <v>8345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3037</v>
      </c>
      <c r="C3040" s="3" t="s">
        <v>7146</v>
      </c>
      <c r="D3040" s="6">
        <v>1000</v>
      </c>
      <c r="E3040" s="8">
        <v>1005</v>
      </c>
      <c r="F3040" t="s">
        <v>8215</v>
      </c>
      <c r="G3040" t="s">
        <v>8220</v>
      </c>
      <c r="H3040" t="s">
        <v>8241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8292</v>
      </c>
      <c r="O3040">
        <f t="shared" si="235"/>
        <v>101</v>
      </c>
      <c r="P3040">
        <f t="shared" si="236"/>
        <v>37.22</v>
      </c>
      <c r="Q3040" s="10" t="s">
        <v>8305</v>
      </c>
      <c r="R3040" t="s">
        <v>8345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3038</v>
      </c>
      <c r="C3041" s="3" t="s">
        <v>7147</v>
      </c>
      <c r="D3041" s="6">
        <v>20000</v>
      </c>
      <c r="E3041" s="8">
        <v>21742.78</v>
      </c>
      <c r="F3041" t="s">
        <v>8215</v>
      </c>
      <c r="G3041" t="s">
        <v>8220</v>
      </c>
      <c r="H3041" t="s">
        <v>8241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8292</v>
      </c>
      <c r="O3041">
        <f t="shared" si="235"/>
        <v>109</v>
      </c>
      <c r="P3041">
        <f t="shared" si="236"/>
        <v>92.13</v>
      </c>
      <c r="Q3041" s="10" t="s">
        <v>8305</v>
      </c>
      <c r="R3041" t="s">
        <v>8345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3039</v>
      </c>
      <c r="C3042" s="3" t="s">
        <v>7148</v>
      </c>
      <c r="D3042" s="6">
        <v>3000</v>
      </c>
      <c r="E3042" s="8">
        <v>3225</v>
      </c>
      <c r="F3042" t="s">
        <v>8215</v>
      </c>
      <c r="G3042" t="s">
        <v>8220</v>
      </c>
      <c r="H3042" t="s">
        <v>8241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8292</v>
      </c>
      <c r="O3042">
        <f t="shared" si="235"/>
        <v>108</v>
      </c>
      <c r="P3042">
        <f t="shared" si="236"/>
        <v>76.790000000000006</v>
      </c>
      <c r="Q3042" s="10" t="s">
        <v>8305</v>
      </c>
      <c r="R3042" t="s">
        <v>8345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3040</v>
      </c>
      <c r="C3043" s="3" t="s">
        <v>7149</v>
      </c>
      <c r="D3043" s="6">
        <v>8300</v>
      </c>
      <c r="E3043" s="8">
        <v>9170</v>
      </c>
      <c r="F3043" t="s">
        <v>8215</v>
      </c>
      <c r="G3043" t="s">
        <v>8220</v>
      </c>
      <c r="H3043" t="s">
        <v>8241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8292</v>
      </c>
      <c r="O3043">
        <f t="shared" si="235"/>
        <v>110</v>
      </c>
      <c r="P3043">
        <f t="shared" si="236"/>
        <v>96.53</v>
      </c>
      <c r="Q3043" s="10" t="s">
        <v>8305</v>
      </c>
      <c r="R3043" t="s">
        <v>8345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3041</v>
      </c>
      <c r="C3044" s="3" t="s">
        <v>7150</v>
      </c>
      <c r="D3044" s="6">
        <v>1500</v>
      </c>
      <c r="E3044" s="8">
        <v>1920</v>
      </c>
      <c r="F3044" t="s">
        <v>8215</v>
      </c>
      <c r="G3044" t="s">
        <v>8221</v>
      </c>
      <c r="H3044" t="s">
        <v>8242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8292</v>
      </c>
      <c r="O3044">
        <f t="shared" si="235"/>
        <v>128</v>
      </c>
      <c r="P3044">
        <f t="shared" si="236"/>
        <v>51.89</v>
      </c>
      <c r="Q3044" s="10" t="s">
        <v>8305</v>
      </c>
      <c r="R3044" t="s">
        <v>8345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3042</v>
      </c>
      <c r="C3045" s="3" t="s">
        <v>7151</v>
      </c>
      <c r="D3045" s="6">
        <v>15000</v>
      </c>
      <c r="E3045" s="8">
        <v>16501</v>
      </c>
      <c r="F3045" t="s">
        <v>8215</v>
      </c>
      <c r="G3045" t="s">
        <v>8225</v>
      </c>
      <c r="H3045" t="s">
        <v>8246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8292</v>
      </c>
      <c r="O3045">
        <f t="shared" si="235"/>
        <v>110</v>
      </c>
      <c r="P3045">
        <f t="shared" si="236"/>
        <v>128.91</v>
      </c>
      <c r="Q3045" s="10" t="s">
        <v>8305</v>
      </c>
      <c r="R3045" t="s">
        <v>8345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3043</v>
      </c>
      <c r="C3046" s="3" t="s">
        <v>7152</v>
      </c>
      <c r="D3046" s="6">
        <v>12000</v>
      </c>
      <c r="E3046" s="8">
        <v>13121</v>
      </c>
      <c r="F3046" t="s">
        <v>8215</v>
      </c>
      <c r="G3046" t="s">
        <v>8220</v>
      </c>
      <c r="H3046" t="s">
        <v>8241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8292</v>
      </c>
      <c r="O3046">
        <f t="shared" si="235"/>
        <v>109</v>
      </c>
      <c r="P3046">
        <f t="shared" si="236"/>
        <v>84.11</v>
      </c>
      <c r="Q3046" s="10" t="s">
        <v>8305</v>
      </c>
      <c r="R3046" t="s">
        <v>8345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3044</v>
      </c>
      <c r="C3047" s="3" t="s">
        <v>7153</v>
      </c>
      <c r="D3047" s="6">
        <v>4000</v>
      </c>
      <c r="E3047" s="8">
        <v>5308.26</v>
      </c>
      <c r="F3047" t="s">
        <v>8215</v>
      </c>
      <c r="G3047" t="s">
        <v>8220</v>
      </c>
      <c r="H3047" t="s">
        <v>8241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8292</v>
      </c>
      <c r="O3047">
        <f t="shared" si="235"/>
        <v>133</v>
      </c>
      <c r="P3047">
        <f t="shared" si="236"/>
        <v>82.94</v>
      </c>
      <c r="Q3047" s="10" t="s">
        <v>8305</v>
      </c>
      <c r="R3047" t="s">
        <v>8345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3045</v>
      </c>
      <c r="C3048" s="3" t="s">
        <v>7154</v>
      </c>
      <c r="D3048" s="6">
        <v>7900</v>
      </c>
      <c r="E3048" s="8">
        <v>15077</v>
      </c>
      <c r="F3048" t="s">
        <v>8215</v>
      </c>
      <c r="G3048" t="s">
        <v>8220</v>
      </c>
      <c r="H3048" t="s">
        <v>8241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8292</v>
      </c>
      <c r="O3048">
        <f t="shared" si="235"/>
        <v>191</v>
      </c>
      <c r="P3048">
        <f t="shared" si="236"/>
        <v>259.95</v>
      </c>
      <c r="Q3048" s="10" t="s">
        <v>8305</v>
      </c>
      <c r="R3048" t="s">
        <v>8345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3046</v>
      </c>
      <c r="C3049" s="3" t="s">
        <v>7155</v>
      </c>
      <c r="D3049" s="6">
        <v>500</v>
      </c>
      <c r="E3049" s="8">
        <v>745</v>
      </c>
      <c r="F3049" t="s">
        <v>8215</v>
      </c>
      <c r="G3049" t="s">
        <v>8220</v>
      </c>
      <c r="H3049" t="s">
        <v>8241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8292</v>
      </c>
      <c r="O3049">
        <f t="shared" si="235"/>
        <v>149</v>
      </c>
      <c r="P3049">
        <f t="shared" si="236"/>
        <v>37.25</v>
      </c>
      <c r="Q3049" s="10" t="s">
        <v>8305</v>
      </c>
      <c r="R3049" t="s">
        <v>8345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3047</v>
      </c>
      <c r="C3050" s="3" t="s">
        <v>7156</v>
      </c>
      <c r="D3050" s="6">
        <v>5000</v>
      </c>
      <c r="E3050" s="8">
        <v>8320</v>
      </c>
      <c r="F3050" t="s">
        <v>8215</v>
      </c>
      <c r="G3050" t="s">
        <v>8220</v>
      </c>
      <c r="H3050" t="s">
        <v>8241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8292</v>
      </c>
      <c r="O3050">
        <f t="shared" si="235"/>
        <v>166</v>
      </c>
      <c r="P3050">
        <f t="shared" si="236"/>
        <v>177.02</v>
      </c>
      <c r="Q3050" s="10" t="s">
        <v>8305</v>
      </c>
      <c r="R3050" t="s">
        <v>8345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3048</v>
      </c>
      <c r="C3051" s="3" t="s">
        <v>7157</v>
      </c>
      <c r="D3051" s="6">
        <v>3750</v>
      </c>
      <c r="E3051" s="8">
        <v>4000</v>
      </c>
      <c r="F3051" t="s">
        <v>8215</v>
      </c>
      <c r="G3051" t="s">
        <v>8220</v>
      </c>
      <c r="H3051" t="s">
        <v>8241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8292</v>
      </c>
      <c r="O3051">
        <f t="shared" si="235"/>
        <v>107</v>
      </c>
      <c r="P3051">
        <f t="shared" si="236"/>
        <v>74.069999999999993</v>
      </c>
      <c r="Q3051" s="10" t="s">
        <v>8305</v>
      </c>
      <c r="R3051" t="s">
        <v>8345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3049</v>
      </c>
      <c r="C3052" s="3" t="s">
        <v>7158</v>
      </c>
      <c r="D3052" s="6">
        <v>600</v>
      </c>
      <c r="E3052" s="8">
        <v>636</v>
      </c>
      <c r="F3052" t="s">
        <v>8215</v>
      </c>
      <c r="G3052" t="s">
        <v>8220</v>
      </c>
      <c r="H3052" t="s">
        <v>8241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8292</v>
      </c>
      <c r="O3052">
        <f t="shared" si="235"/>
        <v>106</v>
      </c>
      <c r="P3052">
        <f t="shared" si="236"/>
        <v>70.67</v>
      </c>
      <c r="Q3052" s="10" t="s">
        <v>8305</v>
      </c>
      <c r="R3052" t="s">
        <v>8345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3050</v>
      </c>
      <c r="C3053" s="3" t="s">
        <v>7159</v>
      </c>
      <c r="D3053" s="6">
        <v>3500</v>
      </c>
      <c r="E3053" s="8">
        <v>827</v>
      </c>
      <c r="F3053" t="s">
        <v>8217</v>
      </c>
      <c r="G3053" t="s">
        <v>8221</v>
      </c>
      <c r="H3053" t="s">
        <v>8242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8292</v>
      </c>
      <c r="O3053">
        <f t="shared" si="235"/>
        <v>24</v>
      </c>
      <c r="P3053">
        <f t="shared" si="236"/>
        <v>23.63</v>
      </c>
      <c r="Q3053" s="10" t="s">
        <v>8305</v>
      </c>
      <c r="R3053" t="s">
        <v>8345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3051</v>
      </c>
      <c r="C3054" s="3" t="s">
        <v>7160</v>
      </c>
      <c r="D3054" s="6">
        <v>50000</v>
      </c>
      <c r="E3054" s="8">
        <v>75</v>
      </c>
      <c r="F3054" t="s">
        <v>8217</v>
      </c>
      <c r="G3054" t="s">
        <v>8220</v>
      </c>
      <c r="H3054" t="s">
        <v>8241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8292</v>
      </c>
      <c r="O3054">
        <f t="shared" si="235"/>
        <v>0</v>
      </c>
      <c r="P3054">
        <f t="shared" si="236"/>
        <v>37.5</v>
      </c>
      <c r="Q3054" s="10" t="s">
        <v>8305</v>
      </c>
      <c r="R3054" t="s">
        <v>8345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3052</v>
      </c>
      <c r="C3055" s="3" t="s">
        <v>7161</v>
      </c>
      <c r="D3055" s="6">
        <v>10000</v>
      </c>
      <c r="E3055" s="8">
        <v>40</v>
      </c>
      <c r="F3055" t="s">
        <v>8217</v>
      </c>
      <c r="G3055" t="s">
        <v>8220</v>
      </c>
      <c r="H3055" t="s">
        <v>8241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8292</v>
      </c>
      <c r="O3055">
        <f t="shared" si="235"/>
        <v>0</v>
      </c>
      <c r="P3055">
        <f t="shared" si="236"/>
        <v>13.33</v>
      </c>
      <c r="Q3055" s="10" t="s">
        <v>8305</v>
      </c>
      <c r="R3055" t="s">
        <v>8345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3053</v>
      </c>
      <c r="C3056" s="3" t="s">
        <v>7162</v>
      </c>
      <c r="D3056" s="6">
        <v>300</v>
      </c>
      <c r="E3056" s="8">
        <v>0</v>
      </c>
      <c r="F3056" t="s">
        <v>8217</v>
      </c>
      <c r="G3056" t="s">
        <v>8220</v>
      </c>
      <c r="H3056" t="s">
        <v>8241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8292</v>
      </c>
      <c r="O3056">
        <f t="shared" si="235"/>
        <v>0</v>
      </c>
      <c r="P3056">
        <f t="shared" si="236"/>
        <v>0</v>
      </c>
      <c r="Q3056" s="10" t="s">
        <v>8305</v>
      </c>
      <c r="R3056" t="s">
        <v>8345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3054</v>
      </c>
      <c r="C3057" s="3" t="s">
        <v>7163</v>
      </c>
      <c r="D3057" s="6">
        <v>20000</v>
      </c>
      <c r="E3057" s="8">
        <v>1</v>
      </c>
      <c r="F3057" t="s">
        <v>8217</v>
      </c>
      <c r="G3057" t="s">
        <v>8220</v>
      </c>
      <c r="H3057" t="s">
        <v>8241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8292</v>
      </c>
      <c r="O3057">
        <f t="shared" si="235"/>
        <v>0</v>
      </c>
      <c r="P3057">
        <f t="shared" si="236"/>
        <v>1</v>
      </c>
      <c r="Q3057" s="10" t="s">
        <v>8305</v>
      </c>
      <c r="R3057" t="s">
        <v>8345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3055</v>
      </c>
      <c r="C3058" s="3" t="s">
        <v>7164</v>
      </c>
      <c r="D3058" s="6">
        <v>25000</v>
      </c>
      <c r="E3058" s="8">
        <v>0</v>
      </c>
      <c r="F3058" t="s">
        <v>8217</v>
      </c>
      <c r="G3058" t="s">
        <v>8220</v>
      </c>
      <c r="H3058" t="s">
        <v>8241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8292</v>
      </c>
      <c r="O3058">
        <f t="shared" si="235"/>
        <v>0</v>
      </c>
      <c r="P3058">
        <f t="shared" si="236"/>
        <v>0</v>
      </c>
      <c r="Q3058" s="10" t="s">
        <v>8305</v>
      </c>
      <c r="R3058" t="s">
        <v>8345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3056</v>
      </c>
      <c r="C3059" s="3" t="s">
        <v>7165</v>
      </c>
      <c r="D3059" s="6">
        <v>50000</v>
      </c>
      <c r="E3059" s="8">
        <v>0</v>
      </c>
      <c r="F3059" t="s">
        <v>8217</v>
      </c>
      <c r="G3059" t="s">
        <v>8221</v>
      </c>
      <c r="H3059" t="s">
        <v>8242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8292</v>
      </c>
      <c r="O3059">
        <f t="shared" si="235"/>
        <v>0</v>
      </c>
      <c r="P3059">
        <f t="shared" si="236"/>
        <v>0</v>
      </c>
      <c r="Q3059" s="10" t="s">
        <v>8305</v>
      </c>
      <c r="R3059" t="s">
        <v>8345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3057</v>
      </c>
      <c r="C3060" s="3" t="s">
        <v>7166</v>
      </c>
      <c r="D3060" s="6">
        <v>18000</v>
      </c>
      <c r="E3060" s="8">
        <v>3</v>
      </c>
      <c r="F3060" t="s">
        <v>8217</v>
      </c>
      <c r="G3060" t="s">
        <v>8233</v>
      </c>
      <c r="H3060" t="s">
        <v>8244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8292</v>
      </c>
      <c r="O3060">
        <f t="shared" si="235"/>
        <v>0</v>
      </c>
      <c r="P3060">
        <f t="shared" si="236"/>
        <v>1</v>
      </c>
      <c r="Q3060" s="10" t="s">
        <v>8305</v>
      </c>
      <c r="R3060" t="s">
        <v>8345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3058</v>
      </c>
      <c r="C3061" s="3" t="s">
        <v>7167</v>
      </c>
      <c r="D3061" s="6">
        <v>15000</v>
      </c>
      <c r="E3061" s="8">
        <v>451</v>
      </c>
      <c r="F3061" t="s">
        <v>8217</v>
      </c>
      <c r="G3061" t="s">
        <v>8220</v>
      </c>
      <c r="H3061" t="s">
        <v>8241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8292</v>
      </c>
      <c r="O3061">
        <f t="shared" si="235"/>
        <v>3</v>
      </c>
      <c r="P3061">
        <f t="shared" si="236"/>
        <v>41</v>
      </c>
      <c r="Q3061" s="10" t="s">
        <v>8305</v>
      </c>
      <c r="R3061" t="s">
        <v>8345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3059</v>
      </c>
      <c r="C3062" s="3" t="s">
        <v>7168</v>
      </c>
      <c r="D3062" s="6">
        <v>220000</v>
      </c>
      <c r="E3062" s="8">
        <v>335</v>
      </c>
      <c r="F3062" t="s">
        <v>8217</v>
      </c>
      <c r="G3062" t="s">
        <v>8220</v>
      </c>
      <c r="H3062" t="s">
        <v>8241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8292</v>
      </c>
      <c r="O3062">
        <f t="shared" si="235"/>
        <v>0</v>
      </c>
      <c r="P3062">
        <f t="shared" si="236"/>
        <v>55.83</v>
      </c>
      <c r="Q3062" s="10" t="s">
        <v>8305</v>
      </c>
      <c r="R3062" t="s">
        <v>8345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3060</v>
      </c>
      <c r="C3063" s="3" t="s">
        <v>7169</v>
      </c>
      <c r="D3063" s="6">
        <v>1000000</v>
      </c>
      <c r="E3063" s="8">
        <v>0</v>
      </c>
      <c r="F3063" t="s">
        <v>8217</v>
      </c>
      <c r="G3063" t="s">
        <v>8220</v>
      </c>
      <c r="H3063" t="s">
        <v>8241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8292</v>
      </c>
      <c r="O3063">
        <f t="shared" si="235"/>
        <v>0</v>
      </c>
      <c r="P3063">
        <f t="shared" si="236"/>
        <v>0</v>
      </c>
      <c r="Q3063" s="10" t="s">
        <v>8305</v>
      </c>
      <c r="R3063" t="s">
        <v>8345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3061</v>
      </c>
      <c r="C3064" s="3" t="s">
        <v>7170</v>
      </c>
      <c r="D3064" s="6">
        <v>10000</v>
      </c>
      <c r="E3064" s="8">
        <v>6684</v>
      </c>
      <c r="F3064" t="s">
        <v>8217</v>
      </c>
      <c r="G3064" t="s">
        <v>8220</v>
      </c>
      <c r="H3064" t="s">
        <v>8241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8292</v>
      </c>
      <c r="O3064">
        <f t="shared" si="235"/>
        <v>67</v>
      </c>
      <c r="P3064">
        <f t="shared" si="236"/>
        <v>99.76</v>
      </c>
      <c r="Q3064" s="10" t="s">
        <v>8305</v>
      </c>
      <c r="R3064" t="s">
        <v>8345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3062</v>
      </c>
      <c r="C3065" s="3" t="s">
        <v>7171</v>
      </c>
      <c r="D3065" s="6">
        <v>3000</v>
      </c>
      <c r="E3065" s="8">
        <v>587</v>
      </c>
      <c r="F3065" t="s">
        <v>8217</v>
      </c>
      <c r="G3065" t="s">
        <v>8220</v>
      </c>
      <c r="H3065" t="s">
        <v>8241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8292</v>
      </c>
      <c r="O3065">
        <f t="shared" si="235"/>
        <v>20</v>
      </c>
      <c r="P3065">
        <f t="shared" si="236"/>
        <v>25.52</v>
      </c>
      <c r="Q3065" s="10" t="s">
        <v>8305</v>
      </c>
      <c r="R3065" t="s">
        <v>8345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3063</v>
      </c>
      <c r="C3066" s="3" t="s">
        <v>7172</v>
      </c>
      <c r="D3066" s="6">
        <v>75000</v>
      </c>
      <c r="E3066" s="8">
        <v>8471</v>
      </c>
      <c r="F3066" t="s">
        <v>8217</v>
      </c>
      <c r="G3066" t="s">
        <v>8220</v>
      </c>
      <c r="H3066" t="s">
        <v>8241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8292</v>
      </c>
      <c r="O3066">
        <f t="shared" si="235"/>
        <v>11</v>
      </c>
      <c r="P3066">
        <f t="shared" si="236"/>
        <v>117.65</v>
      </c>
      <c r="Q3066" s="10" t="s">
        <v>8305</v>
      </c>
      <c r="R3066" t="s">
        <v>8345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3064</v>
      </c>
      <c r="C3067" s="3" t="s">
        <v>7173</v>
      </c>
      <c r="D3067" s="6">
        <v>25000</v>
      </c>
      <c r="E3067" s="8">
        <v>10</v>
      </c>
      <c r="F3067" t="s">
        <v>8217</v>
      </c>
      <c r="G3067" t="s">
        <v>8220</v>
      </c>
      <c r="H3067" t="s">
        <v>8241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8292</v>
      </c>
      <c r="O3067">
        <f t="shared" si="235"/>
        <v>0</v>
      </c>
      <c r="P3067">
        <f t="shared" si="236"/>
        <v>5</v>
      </c>
      <c r="Q3067" s="10" t="s">
        <v>8305</v>
      </c>
      <c r="R3067" t="s">
        <v>8345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3065</v>
      </c>
      <c r="C3068" s="3" t="s">
        <v>7174</v>
      </c>
      <c r="D3068" s="6">
        <v>350000</v>
      </c>
      <c r="E3068" s="8">
        <v>41950</v>
      </c>
      <c r="F3068" t="s">
        <v>8217</v>
      </c>
      <c r="G3068" t="s">
        <v>8222</v>
      </c>
      <c r="H3068" t="s">
        <v>8243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8292</v>
      </c>
      <c r="O3068">
        <f t="shared" si="235"/>
        <v>12</v>
      </c>
      <c r="P3068">
        <f t="shared" si="236"/>
        <v>2796.67</v>
      </c>
      <c r="Q3068" s="10" t="s">
        <v>8305</v>
      </c>
      <c r="R3068" t="s">
        <v>8345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3066</v>
      </c>
      <c r="C3069" s="3" t="s">
        <v>7175</v>
      </c>
      <c r="D3069" s="6">
        <v>8000</v>
      </c>
      <c r="E3069" s="8">
        <v>200</v>
      </c>
      <c r="F3069" t="s">
        <v>8217</v>
      </c>
      <c r="G3069" t="s">
        <v>8224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8292</v>
      </c>
      <c r="O3069">
        <f t="shared" si="235"/>
        <v>3</v>
      </c>
      <c r="P3069">
        <f t="shared" si="236"/>
        <v>200</v>
      </c>
      <c r="Q3069" s="10" t="s">
        <v>8305</v>
      </c>
      <c r="R3069" t="s">
        <v>8345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3067</v>
      </c>
      <c r="C3070" s="3" t="s">
        <v>7176</v>
      </c>
      <c r="D3070" s="6">
        <v>250000</v>
      </c>
      <c r="E3070" s="8">
        <v>175</v>
      </c>
      <c r="F3070" t="s">
        <v>8217</v>
      </c>
      <c r="G3070" t="s">
        <v>8220</v>
      </c>
      <c r="H3070" t="s">
        <v>8241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8292</v>
      </c>
      <c r="O3070">
        <f t="shared" si="235"/>
        <v>0</v>
      </c>
      <c r="P3070">
        <f t="shared" si="236"/>
        <v>87.5</v>
      </c>
      <c r="Q3070" s="10" t="s">
        <v>8305</v>
      </c>
      <c r="R3070" t="s">
        <v>8345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3068</v>
      </c>
      <c r="C3071" s="3" t="s">
        <v>7177</v>
      </c>
      <c r="D3071" s="6">
        <v>1000</v>
      </c>
      <c r="E3071" s="8">
        <v>141</v>
      </c>
      <c r="F3071" t="s">
        <v>8217</v>
      </c>
      <c r="G3071" t="s">
        <v>8220</v>
      </c>
      <c r="H3071" t="s">
        <v>8241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8292</v>
      </c>
      <c r="O3071">
        <f t="shared" si="235"/>
        <v>14</v>
      </c>
      <c r="P3071">
        <f t="shared" si="236"/>
        <v>20.14</v>
      </c>
      <c r="Q3071" s="10" t="s">
        <v>8305</v>
      </c>
      <c r="R3071" t="s">
        <v>8345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3069</v>
      </c>
      <c r="C3072" s="3" t="s">
        <v>7178</v>
      </c>
      <c r="D3072" s="6">
        <v>10000</v>
      </c>
      <c r="E3072" s="8">
        <v>334</v>
      </c>
      <c r="F3072" t="s">
        <v>8217</v>
      </c>
      <c r="G3072" t="s">
        <v>8221</v>
      </c>
      <c r="H3072" t="s">
        <v>8242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8292</v>
      </c>
      <c r="O3072">
        <f t="shared" si="235"/>
        <v>3</v>
      </c>
      <c r="P3072">
        <f t="shared" si="236"/>
        <v>20.88</v>
      </c>
      <c r="Q3072" s="10" t="s">
        <v>8305</v>
      </c>
      <c r="R3072" t="s">
        <v>8345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3070</v>
      </c>
      <c r="C3073" s="3" t="s">
        <v>7179</v>
      </c>
      <c r="D3073" s="6">
        <v>12000</v>
      </c>
      <c r="E3073" s="8">
        <v>7173</v>
      </c>
      <c r="F3073" t="s">
        <v>8217</v>
      </c>
      <c r="G3073" t="s">
        <v>8220</v>
      </c>
      <c r="H3073" t="s">
        <v>8241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8292</v>
      </c>
      <c r="O3073">
        <f t="shared" si="235"/>
        <v>60</v>
      </c>
      <c r="P3073">
        <f t="shared" si="236"/>
        <v>61.31</v>
      </c>
      <c r="Q3073" s="10" t="s">
        <v>8305</v>
      </c>
      <c r="R3073" t="s">
        <v>8345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3071</v>
      </c>
      <c r="C3074" s="3" t="s">
        <v>7180</v>
      </c>
      <c r="D3074" s="6">
        <v>12000</v>
      </c>
      <c r="E3074" s="8">
        <v>2</v>
      </c>
      <c r="F3074" t="s">
        <v>8217</v>
      </c>
      <c r="G3074" t="s">
        <v>8220</v>
      </c>
      <c r="H3074" t="s">
        <v>8241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8292</v>
      </c>
      <c r="O3074">
        <f t="shared" ref="O3074:O3137" si="240">ROUND(E3074/D3074*100,0)</f>
        <v>0</v>
      </c>
      <c r="P3074">
        <f t="shared" si="236"/>
        <v>1</v>
      </c>
      <c r="Q3074" s="10" t="s">
        <v>8305</v>
      </c>
      <c r="R3074" t="s">
        <v>8345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3072</v>
      </c>
      <c r="C3075" s="3" t="s">
        <v>7181</v>
      </c>
      <c r="D3075" s="6">
        <v>2800000</v>
      </c>
      <c r="E3075" s="8">
        <v>645</v>
      </c>
      <c r="F3075" t="s">
        <v>8217</v>
      </c>
      <c r="G3075" t="s">
        <v>8220</v>
      </c>
      <c r="H3075" t="s">
        <v>8241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8292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8305</v>
      </c>
      <c r="R3075" t="s">
        <v>8345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3073</v>
      </c>
      <c r="C3076" s="3" t="s">
        <v>7182</v>
      </c>
      <c r="D3076" s="6">
        <v>25000</v>
      </c>
      <c r="E3076" s="8">
        <v>22</v>
      </c>
      <c r="F3076" t="s">
        <v>8217</v>
      </c>
      <c r="G3076" t="s">
        <v>8226</v>
      </c>
      <c r="H3076" t="s">
        <v>8244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8292</v>
      </c>
      <c r="O3076">
        <f t="shared" si="240"/>
        <v>0</v>
      </c>
      <c r="P3076">
        <f t="shared" si="241"/>
        <v>7.33</v>
      </c>
      <c r="Q3076" s="10" t="s">
        <v>8305</v>
      </c>
      <c r="R3076" t="s">
        <v>8345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3074</v>
      </c>
      <c r="C3077" s="3" t="s">
        <v>7183</v>
      </c>
      <c r="D3077" s="6">
        <v>15000</v>
      </c>
      <c r="E3077" s="8">
        <v>1296</v>
      </c>
      <c r="F3077" t="s">
        <v>8217</v>
      </c>
      <c r="G3077" t="s">
        <v>8220</v>
      </c>
      <c r="H3077" t="s">
        <v>8241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8292</v>
      </c>
      <c r="O3077">
        <f t="shared" si="240"/>
        <v>9</v>
      </c>
      <c r="P3077">
        <f t="shared" si="241"/>
        <v>64.8</v>
      </c>
      <c r="Q3077" s="10" t="s">
        <v>8305</v>
      </c>
      <c r="R3077" t="s">
        <v>8345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3075</v>
      </c>
      <c r="C3078" s="3" t="s">
        <v>7184</v>
      </c>
      <c r="D3078" s="6">
        <v>10000</v>
      </c>
      <c r="E3078" s="8">
        <v>1506</v>
      </c>
      <c r="F3078" t="s">
        <v>8217</v>
      </c>
      <c r="G3078" t="s">
        <v>8220</v>
      </c>
      <c r="H3078" t="s">
        <v>8241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8292</v>
      </c>
      <c r="O3078">
        <f t="shared" si="240"/>
        <v>15</v>
      </c>
      <c r="P3078">
        <f t="shared" si="241"/>
        <v>30.12</v>
      </c>
      <c r="Q3078" s="10" t="s">
        <v>8305</v>
      </c>
      <c r="R3078" t="s">
        <v>8345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3076</v>
      </c>
      <c r="C3079" s="3" t="s">
        <v>7185</v>
      </c>
      <c r="D3079" s="6">
        <v>22000</v>
      </c>
      <c r="E3079" s="8">
        <v>105</v>
      </c>
      <c r="F3079" t="s">
        <v>8217</v>
      </c>
      <c r="G3079" t="s">
        <v>8225</v>
      </c>
      <c r="H3079" t="s">
        <v>8246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8292</v>
      </c>
      <c r="O3079">
        <f t="shared" si="240"/>
        <v>0</v>
      </c>
      <c r="P3079">
        <f t="shared" si="241"/>
        <v>52.5</v>
      </c>
      <c r="Q3079" s="10" t="s">
        <v>8305</v>
      </c>
      <c r="R3079" t="s">
        <v>8345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3077</v>
      </c>
      <c r="C3080" s="3" t="s">
        <v>7186</v>
      </c>
      <c r="D3080" s="6">
        <v>60000</v>
      </c>
      <c r="E3080" s="8">
        <v>71</v>
      </c>
      <c r="F3080" t="s">
        <v>8217</v>
      </c>
      <c r="G3080" t="s">
        <v>8220</v>
      </c>
      <c r="H3080" t="s">
        <v>8241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8292</v>
      </c>
      <c r="O3080">
        <f t="shared" si="240"/>
        <v>0</v>
      </c>
      <c r="P3080">
        <f t="shared" si="241"/>
        <v>23.67</v>
      </c>
      <c r="Q3080" s="10" t="s">
        <v>8305</v>
      </c>
      <c r="R3080" t="s">
        <v>8345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3078</v>
      </c>
      <c r="C3081" s="3" t="s">
        <v>7187</v>
      </c>
      <c r="D3081" s="6">
        <v>1333666</v>
      </c>
      <c r="E3081" s="8">
        <v>11226</v>
      </c>
      <c r="F3081" t="s">
        <v>8217</v>
      </c>
      <c r="G3081" t="s">
        <v>8220</v>
      </c>
      <c r="H3081" t="s">
        <v>8241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8292</v>
      </c>
      <c r="O3081">
        <f t="shared" si="240"/>
        <v>1</v>
      </c>
      <c r="P3081">
        <f t="shared" si="241"/>
        <v>415.78</v>
      </c>
      <c r="Q3081" s="10" t="s">
        <v>8305</v>
      </c>
      <c r="R3081" t="s">
        <v>8345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3079</v>
      </c>
      <c r="C3082" s="3" t="s">
        <v>7188</v>
      </c>
      <c r="D3082" s="6">
        <v>2000000</v>
      </c>
      <c r="E3082" s="8">
        <v>376</v>
      </c>
      <c r="F3082" t="s">
        <v>8217</v>
      </c>
      <c r="G3082" t="s">
        <v>8220</v>
      </c>
      <c r="H3082" t="s">
        <v>8241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8292</v>
      </c>
      <c r="O3082">
        <f t="shared" si="240"/>
        <v>0</v>
      </c>
      <c r="P3082">
        <f t="shared" si="241"/>
        <v>53.71</v>
      </c>
      <c r="Q3082" s="10" t="s">
        <v>8305</v>
      </c>
      <c r="R3082" t="s">
        <v>8345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3080</v>
      </c>
      <c r="C3083" s="3" t="s">
        <v>7189</v>
      </c>
      <c r="D3083" s="6">
        <v>1000000</v>
      </c>
      <c r="E3083" s="8">
        <v>2103</v>
      </c>
      <c r="F3083" t="s">
        <v>8217</v>
      </c>
      <c r="G3083" t="s">
        <v>8220</v>
      </c>
      <c r="H3083" t="s">
        <v>8241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8292</v>
      </c>
      <c r="O3083">
        <f t="shared" si="240"/>
        <v>0</v>
      </c>
      <c r="P3083">
        <f t="shared" si="241"/>
        <v>420.6</v>
      </c>
      <c r="Q3083" s="10" t="s">
        <v>8305</v>
      </c>
      <c r="R3083" t="s">
        <v>8345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3081</v>
      </c>
      <c r="C3084" s="3" t="s">
        <v>7190</v>
      </c>
      <c r="D3084" s="6">
        <v>9000</v>
      </c>
      <c r="E3084" s="8">
        <v>0</v>
      </c>
      <c r="F3084" t="s">
        <v>8217</v>
      </c>
      <c r="G3084" t="s">
        <v>8220</v>
      </c>
      <c r="H3084" t="s">
        <v>8241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8292</v>
      </c>
      <c r="O3084">
        <f t="shared" si="240"/>
        <v>0</v>
      </c>
      <c r="P3084">
        <f t="shared" si="241"/>
        <v>0</v>
      </c>
      <c r="Q3084" s="10" t="s">
        <v>8305</v>
      </c>
      <c r="R3084" t="s">
        <v>8345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3082</v>
      </c>
      <c r="C3085" s="3" t="s">
        <v>7191</v>
      </c>
      <c r="D3085" s="6">
        <v>20000</v>
      </c>
      <c r="E3085" s="8">
        <v>56</v>
      </c>
      <c r="F3085" t="s">
        <v>8217</v>
      </c>
      <c r="G3085" t="s">
        <v>8220</v>
      </c>
      <c r="H3085" t="s">
        <v>8241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8292</v>
      </c>
      <c r="O3085">
        <f t="shared" si="240"/>
        <v>0</v>
      </c>
      <c r="P3085">
        <f t="shared" si="241"/>
        <v>18.670000000000002</v>
      </c>
      <c r="Q3085" s="10" t="s">
        <v>8305</v>
      </c>
      <c r="R3085" t="s">
        <v>8345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3083</v>
      </c>
      <c r="C3086" s="3" t="s">
        <v>7192</v>
      </c>
      <c r="D3086" s="6">
        <v>4059</v>
      </c>
      <c r="E3086" s="8">
        <v>470</v>
      </c>
      <c r="F3086" t="s">
        <v>8217</v>
      </c>
      <c r="G3086" t="s">
        <v>8220</v>
      </c>
      <c r="H3086" t="s">
        <v>8241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8292</v>
      </c>
      <c r="O3086">
        <f t="shared" si="240"/>
        <v>12</v>
      </c>
      <c r="P3086">
        <f t="shared" si="241"/>
        <v>78.33</v>
      </c>
      <c r="Q3086" s="10" t="s">
        <v>8305</v>
      </c>
      <c r="R3086" t="s">
        <v>8345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3084</v>
      </c>
      <c r="C3087" s="3" t="s">
        <v>7193</v>
      </c>
      <c r="D3087" s="6">
        <v>25000</v>
      </c>
      <c r="E3087" s="8">
        <v>610</v>
      </c>
      <c r="F3087" t="s">
        <v>8217</v>
      </c>
      <c r="G3087" t="s">
        <v>8220</v>
      </c>
      <c r="H3087" t="s">
        <v>8241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8292</v>
      </c>
      <c r="O3087">
        <f t="shared" si="240"/>
        <v>2</v>
      </c>
      <c r="P3087">
        <f t="shared" si="241"/>
        <v>67.78</v>
      </c>
      <c r="Q3087" s="10" t="s">
        <v>8305</v>
      </c>
      <c r="R3087" t="s">
        <v>8345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3085</v>
      </c>
      <c r="C3088" s="3" t="s">
        <v>7194</v>
      </c>
      <c r="D3088" s="6">
        <v>20000</v>
      </c>
      <c r="E3088" s="8">
        <v>50</v>
      </c>
      <c r="F3088" t="s">
        <v>8217</v>
      </c>
      <c r="G3088" t="s">
        <v>8233</v>
      </c>
      <c r="H3088" t="s">
        <v>8244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8292</v>
      </c>
      <c r="O3088">
        <f t="shared" si="240"/>
        <v>0</v>
      </c>
      <c r="P3088">
        <f t="shared" si="241"/>
        <v>16.670000000000002</v>
      </c>
      <c r="Q3088" s="10" t="s">
        <v>8305</v>
      </c>
      <c r="R3088" t="s">
        <v>8345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3086</v>
      </c>
      <c r="C3089" s="3" t="s">
        <v>7195</v>
      </c>
      <c r="D3089" s="6">
        <v>20000</v>
      </c>
      <c r="E3089" s="8">
        <v>125</v>
      </c>
      <c r="F3089" t="s">
        <v>8217</v>
      </c>
      <c r="G3089" t="s">
        <v>8220</v>
      </c>
      <c r="H3089" t="s">
        <v>8241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8292</v>
      </c>
      <c r="O3089">
        <f t="shared" si="240"/>
        <v>1</v>
      </c>
      <c r="P3089">
        <f t="shared" si="241"/>
        <v>62.5</v>
      </c>
      <c r="Q3089" s="10" t="s">
        <v>8305</v>
      </c>
      <c r="R3089" t="s">
        <v>8345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3087</v>
      </c>
      <c r="C3090" s="3" t="s">
        <v>7196</v>
      </c>
      <c r="D3090" s="6">
        <v>65000</v>
      </c>
      <c r="E3090" s="8">
        <v>126</v>
      </c>
      <c r="F3090" t="s">
        <v>8217</v>
      </c>
      <c r="G3090" t="s">
        <v>8220</v>
      </c>
      <c r="H3090" t="s">
        <v>8241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8292</v>
      </c>
      <c r="O3090">
        <f t="shared" si="240"/>
        <v>0</v>
      </c>
      <c r="P3090">
        <f t="shared" si="241"/>
        <v>42</v>
      </c>
      <c r="Q3090" s="10" t="s">
        <v>8305</v>
      </c>
      <c r="R3090" t="s">
        <v>8345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3088</v>
      </c>
      <c r="C3091" s="3" t="s">
        <v>7197</v>
      </c>
      <c r="D3091" s="6">
        <v>25000</v>
      </c>
      <c r="E3091" s="8">
        <v>5854</v>
      </c>
      <c r="F3091" t="s">
        <v>8217</v>
      </c>
      <c r="G3091" t="s">
        <v>8220</v>
      </c>
      <c r="H3091" t="s">
        <v>8241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8292</v>
      </c>
      <c r="O3091">
        <f t="shared" si="240"/>
        <v>23</v>
      </c>
      <c r="P3091">
        <f t="shared" si="241"/>
        <v>130.09</v>
      </c>
      <c r="Q3091" s="10" t="s">
        <v>8305</v>
      </c>
      <c r="R3091" t="s">
        <v>8345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3089</v>
      </c>
      <c r="C3092" s="3" t="s">
        <v>7198</v>
      </c>
      <c r="D3092" s="6">
        <v>225000</v>
      </c>
      <c r="E3092" s="8">
        <v>11432</v>
      </c>
      <c r="F3092" t="s">
        <v>8217</v>
      </c>
      <c r="G3092" t="s">
        <v>8220</v>
      </c>
      <c r="H3092" t="s">
        <v>8241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8292</v>
      </c>
      <c r="O3092">
        <f t="shared" si="240"/>
        <v>5</v>
      </c>
      <c r="P3092">
        <f t="shared" si="241"/>
        <v>1270.22</v>
      </c>
      <c r="Q3092" s="10" t="s">
        <v>8305</v>
      </c>
      <c r="R3092" t="s">
        <v>8345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3090</v>
      </c>
      <c r="C3093" s="3" t="s">
        <v>7199</v>
      </c>
      <c r="D3093" s="6">
        <v>5000</v>
      </c>
      <c r="E3093" s="8">
        <v>796</v>
      </c>
      <c r="F3093" t="s">
        <v>8217</v>
      </c>
      <c r="G3093" t="s">
        <v>8220</v>
      </c>
      <c r="H3093" t="s">
        <v>8241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8292</v>
      </c>
      <c r="O3093">
        <f t="shared" si="240"/>
        <v>16</v>
      </c>
      <c r="P3093">
        <f t="shared" si="241"/>
        <v>88.44</v>
      </c>
      <c r="Q3093" s="10" t="s">
        <v>8305</v>
      </c>
      <c r="R3093" t="s">
        <v>8345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3091</v>
      </c>
      <c r="C3094" s="3" t="s">
        <v>7200</v>
      </c>
      <c r="D3094" s="6">
        <v>100000</v>
      </c>
      <c r="E3094" s="8">
        <v>1183.19</v>
      </c>
      <c r="F3094" t="s">
        <v>8217</v>
      </c>
      <c r="G3094" t="s">
        <v>8220</v>
      </c>
      <c r="H3094" t="s">
        <v>8241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8292</v>
      </c>
      <c r="O3094">
        <f t="shared" si="240"/>
        <v>1</v>
      </c>
      <c r="P3094">
        <f t="shared" si="241"/>
        <v>56.34</v>
      </c>
      <c r="Q3094" s="10" t="s">
        <v>8305</v>
      </c>
      <c r="R3094" t="s">
        <v>8345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3092</v>
      </c>
      <c r="C3095" s="3" t="s">
        <v>7201</v>
      </c>
      <c r="D3095" s="6">
        <v>4000</v>
      </c>
      <c r="E3095" s="8">
        <v>910</v>
      </c>
      <c r="F3095" t="s">
        <v>8217</v>
      </c>
      <c r="G3095" t="s">
        <v>8225</v>
      </c>
      <c r="H3095" t="s">
        <v>8246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8292</v>
      </c>
      <c r="O3095">
        <f t="shared" si="240"/>
        <v>23</v>
      </c>
      <c r="P3095">
        <f t="shared" si="241"/>
        <v>53.53</v>
      </c>
      <c r="Q3095" s="10" t="s">
        <v>8305</v>
      </c>
      <c r="R3095" t="s">
        <v>8345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3093</v>
      </c>
      <c r="C3096" s="3" t="s">
        <v>7202</v>
      </c>
      <c r="D3096" s="6">
        <v>100000</v>
      </c>
      <c r="E3096" s="8">
        <v>25</v>
      </c>
      <c r="F3096" t="s">
        <v>8217</v>
      </c>
      <c r="G3096" t="s">
        <v>8220</v>
      </c>
      <c r="H3096" t="s">
        <v>8241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8292</v>
      </c>
      <c r="O3096">
        <f t="shared" si="240"/>
        <v>0</v>
      </c>
      <c r="P3096">
        <f t="shared" si="241"/>
        <v>25</v>
      </c>
      <c r="Q3096" s="10" t="s">
        <v>8305</v>
      </c>
      <c r="R3096" t="s">
        <v>8345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3094</v>
      </c>
      <c r="C3097" s="3" t="s">
        <v>7203</v>
      </c>
      <c r="D3097" s="6">
        <v>14920</v>
      </c>
      <c r="E3097" s="8">
        <v>50</v>
      </c>
      <c r="F3097" t="s">
        <v>8217</v>
      </c>
      <c r="G3097" t="s">
        <v>8220</v>
      </c>
      <c r="H3097" t="s">
        <v>8241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8292</v>
      </c>
      <c r="O3097">
        <f t="shared" si="240"/>
        <v>0</v>
      </c>
      <c r="P3097">
        <f t="shared" si="241"/>
        <v>50</v>
      </c>
      <c r="Q3097" s="10" t="s">
        <v>8305</v>
      </c>
      <c r="R3097" t="s">
        <v>8345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3095</v>
      </c>
      <c r="C3098" s="3" t="s">
        <v>7204</v>
      </c>
      <c r="D3098" s="6">
        <v>20000</v>
      </c>
      <c r="E3098" s="8">
        <v>795</v>
      </c>
      <c r="F3098" t="s">
        <v>8217</v>
      </c>
      <c r="G3098" t="s">
        <v>8220</v>
      </c>
      <c r="H3098" t="s">
        <v>8241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8292</v>
      </c>
      <c r="O3098">
        <f t="shared" si="240"/>
        <v>4</v>
      </c>
      <c r="P3098">
        <f t="shared" si="241"/>
        <v>56.79</v>
      </c>
      <c r="Q3098" s="10" t="s">
        <v>8305</v>
      </c>
      <c r="R3098" t="s">
        <v>8345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3096</v>
      </c>
      <c r="C3099" s="3" t="s">
        <v>7205</v>
      </c>
      <c r="D3099" s="6">
        <v>10000</v>
      </c>
      <c r="E3099" s="8">
        <v>1715</v>
      </c>
      <c r="F3099" t="s">
        <v>8217</v>
      </c>
      <c r="G3099" t="s">
        <v>8221</v>
      </c>
      <c r="H3099" t="s">
        <v>8242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8292</v>
      </c>
      <c r="O3099">
        <f t="shared" si="240"/>
        <v>17</v>
      </c>
      <c r="P3099">
        <f t="shared" si="241"/>
        <v>40.83</v>
      </c>
      <c r="Q3099" s="10" t="s">
        <v>8305</v>
      </c>
      <c r="R3099" t="s">
        <v>8345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3097</v>
      </c>
      <c r="C3100" s="3" t="s">
        <v>7206</v>
      </c>
      <c r="D3100" s="6">
        <v>48725</v>
      </c>
      <c r="E3100" s="8">
        <v>1758</v>
      </c>
      <c r="F3100" t="s">
        <v>8217</v>
      </c>
      <c r="G3100" t="s">
        <v>8220</v>
      </c>
      <c r="H3100" t="s">
        <v>8241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8292</v>
      </c>
      <c r="O3100">
        <f t="shared" si="240"/>
        <v>4</v>
      </c>
      <c r="P3100">
        <f t="shared" si="241"/>
        <v>65.11</v>
      </c>
      <c r="Q3100" s="10" t="s">
        <v>8305</v>
      </c>
      <c r="R3100" t="s">
        <v>8345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3098</v>
      </c>
      <c r="C3101" s="3" t="s">
        <v>7207</v>
      </c>
      <c r="D3101" s="6">
        <v>2000</v>
      </c>
      <c r="E3101" s="8">
        <v>278</v>
      </c>
      <c r="F3101" t="s">
        <v>8217</v>
      </c>
      <c r="G3101" t="s">
        <v>8220</v>
      </c>
      <c r="H3101" t="s">
        <v>8241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8292</v>
      </c>
      <c r="O3101">
        <f t="shared" si="240"/>
        <v>14</v>
      </c>
      <c r="P3101">
        <f t="shared" si="241"/>
        <v>55.6</v>
      </c>
      <c r="Q3101" s="10" t="s">
        <v>8305</v>
      </c>
      <c r="R3101" t="s">
        <v>8345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3099</v>
      </c>
      <c r="C3102" s="3" t="s">
        <v>7208</v>
      </c>
      <c r="D3102" s="6">
        <v>12000</v>
      </c>
      <c r="E3102" s="8">
        <v>1827</v>
      </c>
      <c r="F3102" t="s">
        <v>8217</v>
      </c>
      <c r="G3102" t="s">
        <v>8220</v>
      </c>
      <c r="H3102" t="s">
        <v>8241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8292</v>
      </c>
      <c r="O3102">
        <f t="shared" si="240"/>
        <v>15</v>
      </c>
      <c r="P3102">
        <f t="shared" si="241"/>
        <v>140.54</v>
      </c>
      <c r="Q3102" s="10" t="s">
        <v>8305</v>
      </c>
      <c r="R3102" t="s">
        <v>8345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3100</v>
      </c>
      <c r="C3103" s="3" t="s">
        <v>7209</v>
      </c>
      <c r="D3103" s="6">
        <v>2500</v>
      </c>
      <c r="E3103" s="8">
        <v>300</v>
      </c>
      <c r="F3103" t="s">
        <v>8217</v>
      </c>
      <c r="G3103" t="s">
        <v>8226</v>
      </c>
      <c r="H3103" t="s">
        <v>8244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8292</v>
      </c>
      <c r="O3103">
        <f t="shared" si="240"/>
        <v>12</v>
      </c>
      <c r="P3103">
        <f t="shared" si="241"/>
        <v>25</v>
      </c>
      <c r="Q3103" s="10" t="s">
        <v>8305</v>
      </c>
      <c r="R3103" t="s">
        <v>8345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3101</v>
      </c>
      <c r="C3104" s="3" t="s">
        <v>7210</v>
      </c>
      <c r="D3104" s="6">
        <v>16000</v>
      </c>
      <c r="E3104" s="8">
        <v>6258</v>
      </c>
      <c r="F3104" t="s">
        <v>8217</v>
      </c>
      <c r="G3104" t="s">
        <v>8221</v>
      </c>
      <c r="H3104" t="s">
        <v>8242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8292</v>
      </c>
      <c r="O3104">
        <f t="shared" si="240"/>
        <v>39</v>
      </c>
      <c r="P3104">
        <f t="shared" si="241"/>
        <v>69.53</v>
      </c>
      <c r="Q3104" s="10" t="s">
        <v>8305</v>
      </c>
      <c r="R3104" t="s">
        <v>8345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3102</v>
      </c>
      <c r="C3105" s="3" t="s">
        <v>7211</v>
      </c>
      <c r="D3105" s="6">
        <v>4100</v>
      </c>
      <c r="E3105" s="8">
        <v>11</v>
      </c>
      <c r="F3105" t="s">
        <v>8217</v>
      </c>
      <c r="G3105" t="s">
        <v>8220</v>
      </c>
      <c r="H3105" t="s">
        <v>8241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8292</v>
      </c>
      <c r="O3105">
        <f t="shared" si="240"/>
        <v>0</v>
      </c>
      <c r="P3105">
        <f t="shared" si="241"/>
        <v>5.5</v>
      </c>
      <c r="Q3105" s="10" t="s">
        <v>8305</v>
      </c>
      <c r="R3105" t="s">
        <v>8345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3103</v>
      </c>
      <c r="C3106" s="3" t="s">
        <v>7212</v>
      </c>
      <c r="D3106" s="6">
        <v>4000</v>
      </c>
      <c r="E3106" s="8">
        <v>1185</v>
      </c>
      <c r="F3106" t="s">
        <v>8217</v>
      </c>
      <c r="G3106" t="s">
        <v>8222</v>
      </c>
      <c r="H3106" t="s">
        <v>8243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8292</v>
      </c>
      <c r="O3106">
        <f t="shared" si="240"/>
        <v>30</v>
      </c>
      <c r="P3106">
        <f t="shared" si="241"/>
        <v>237</v>
      </c>
      <c r="Q3106" s="10" t="s">
        <v>8305</v>
      </c>
      <c r="R3106" t="s">
        <v>8345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3104</v>
      </c>
      <c r="C3107" s="3" t="s">
        <v>7213</v>
      </c>
      <c r="D3107" s="6">
        <v>5845</v>
      </c>
      <c r="E3107" s="8">
        <v>2476</v>
      </c>
      <c r="F3107" t="s">
        <v>8217</v>
      </c>
      <c r="G3107" t="s">
        <v>8220</v>
      </c>
      <c r="H3107" t="s">
        <v>8241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8292</v>
      </c>
      <c r="O3107">
        <f t="shared" si="240"/>
        <v>42</v>
      </c>
      <c r="P3107">
        <f t="shared" si="241"/>
        <v>79.87</v>
      </c>
      <c r="Q3107" s="10" t="s">
        <v>8305</v>
      </c>
      <c r="R3107" t="s">
        <v>8345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3105</v>
      </c>
      <c r="C3108" s="3" t="s">
        <v>7214</v>
      </c>
      <c r="D3108" s="6">
        <v>1000</v>
      </c>
      <c r="E3108" s="8">
        <v>41</v>
      </c>
      <c r="F3108" t="s">
        <v>8217</v>
      </c>
      <c r="G3108" t="s">
        <v>8221</v>
      </c>
      <c r="H3108" t="s">
        <v>8242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8292</v>
      </c>
      <c r="O3108">
        <f t="shared" si="240"/>
        <v>4</v>
      </c>
      <c r="P3108">
        <f t="shared" si="241"/>
        <v>10.25</v>
      </c>
      <c r="Q3108" s="10" t="s">
        <v>8305</v>
      </c>
      <c r="R3108" t="s">
        <v>8345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3106</v>
      </c>
      <c r="C3109" s="3" t="s">
        <v>7215</v>
      </c>
      <c r="D3109" s="6">
        <v>40000</v>
      </c>
      <c r="E3109" s="8">
        <v>7905</v>
      </c>
      <c r="F3109" t="s">
        <v>8217</v>
      </c>
      <c r="G3109" t="s">
        <v>8220</v>
      </c>
      <c r="H3109" t="s">
        <v>8241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8292</v>
      </c>
      <c r="O3109">
        <f t="shared" si="240"/>
        <v>20</v>
      </c>
      <c r="P3109">
        <f t="shared" si="241"/>
        <v>272.58999999999997</v>
      </c>
      <c r="Q3109" s="10" t="s">
        <v>8305</v>
      </c>
      <c r="R3109" t="s">
        <v>8345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3107</v>
      </c>
      <c r="C3110" s="3" t="s">
        <v>7216</v>
      </c>
      <c r="D3110" s="6">
        <v>50000</v>
      </c>
      <c r="E3110" s="8">
        <v>26</v>
      </c>
      <c r="F3110" t="s">
        <v>8217</v>
      </c>
      <c r="G3110" t="s">
        <v>8220</v>
      </c>
      <c r="H3110" t="s">
        <v>8241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8292</v>
      </c>
      <c r="O3110">
        <f t="shared" si="240"/>
        <v>0</v>
      </c>
      <c r="P3110">
        <f t="shared" si="241"/>
        <v>13</v>
      </c>
      <c r="Q3110" s="10" t="s">
        <v>8305</v>
      </c>
      <c r="R3110" t="s">
        <v>8345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3108</v>
      </c>
      <c r="C3111" s="3" t="s">
        <v>7217</v>
      </c>
      <c r="D3111" s="6">
        <v>26500</v>
      </c>
      <c r="E3111" s="8">
        <v>6633</v>
      </c>
      <c r="F3111" t="s">
        <v>8217</v>
      </c>
      <c r="G3111" t="s">
        <v>8220</v>
      </c>
      <c r="H3111" t="s">
        <v>8241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8292</v>
      </c>
      <c r="O3111">
        <f t="shared" si="240"/>
        <v>25</v>
      </c>
      <c r="P3111">
        <f t="shared" si="241"/>
        <v>58.18</v>
      </c>
      <c r="Q3111" s="10" t="s">
        <v>8305</v>
      </c>
      <c r="R3111" t="s">
        <v>8345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3109</v>
      </c>
      <c r="C3112" s="3" t="s">
        <v>7218</v>
      </c>
      <c r="D3112" s="6">
        <v>25000</v>
      </c>
      <c r="E3112" s="8">
        <v>10</v>
      </c>
      <c r="F3112" t="s">
        <v>8217</v>
      </c>
      <c r="G3112" t="s">
        <v>8220</v>
      </c>
      <c r="H3112" t="s">
        <v>8241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8292</v>
      </c>
      <c r="O3112">
        <f t="shared" si="240"/>
        <v>0</v>
      </c>
      <c r="P3112">
        <f t="shared" si="241"/>
        <v>10</v>
      </c>
      <c r="Q3112" s="10" t="s">
        <v>8305</v>
      </c>
      <c r="R3112" t="s">
        <v>8345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3110</v>
      </c>
      <c r="C3113" s="3" t="s">
        <v>7219</v>
      </c>
      <c r="D3113" s="6">
        <v>20000</v>
      </c>
      <c r="E3113" s="8">
        <v>5328</v>
      </c>
      <c r="F3113" t="s">
        <v>8217</v>
      </c>
      <c r="G3113" t="s">
        <v>8220</v>
      </c>
      <c r="H3113" t="s">
        <v>8241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8292</v>
      </c>
      <c r="O3113">
        <f t="shared" si="240"/>
        <v>27</v>
      </c>
      <c r="P3113">
        <f t="shared" si="241"/>
        <v>70.11</v>
      </c>
      <c r="Q3113" s="10" t="s">
        <v>8305</v>
      </c>
      <c r="R3113" t="s">
        <v>8345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3111</v>
      </c>
      <c r="C3114" s="3" t="s">
        <v>7220</v>
      </c>
      <c r="D3114" s="6">
        <v>11000</v>
      </c>
      <c r="E3114" s="8">
        <v>521</v>
      </c>
      <c r="F3114" t="s">
        <v>8217</v>
      </c>
      <c r="G3114" t="s">
        <v>8220</v>
      </c>
      <c r="H3114" t="s">
        <v>8241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8292</v>
      </c>
      <c r="O3114">
        <f t="shared" si="240"/>
        <v>5</v>
      </c>
      <c r="P3114">
        <f t="shared" si="241"/>
        <v>57.89</v>
      </c>
      <c r="Q3114" s="10" t="s">
        <v>8305</v>
      </c>
      <c r="R3114" t="s">
        <v>8345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3112</v>
      </c>
      <c r="C3115" s="3" t="s">
        <v>7221</v>
      </c>
      <c r="D3115" s="6">
        <v>109225</v>
      </c>
      <c r="E3115" s="8">
        <v>4635</v>
      </c>
      <c r="F3115" t="s">
        <v>8217</v>
      </c>
      <c r="G3115" t="s">
        <v>8220</v>
      </c>
      <c r="H3115" t="s">
        <v>8241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8292</v>
      </c>
      <c r="O3115">
        <f t="shared" si="240"/>
        <v>4</v>
      </c>
      <c r="P3115">
        <f t="shared" si="241"/>
        <v>125.27</v>
      </c>
      <c r="Q3115" s="10" t="s">
        <v>8305</v>
      </c>
      <c r="R3115" t="s">
        <v>8345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3113</v>
      </c>
      <c r="C3116" s="3" t="s">
        <v>7222</v>
      </c>
      <c r="D3116" s="6">
        <v>75000</v>
      </c>
      <c r="E3116" s="8">
        <v>0</v>
      </c>
      <c r="F3116" t="s">
        <v>8217</v>
      </c>
      <c r="G3116" t="s">
        <v>8220</v>
      </c>
      <c r="H3116" t="s">
        <v>8241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8292</v>
      </c>
      <c r="O3116">
        <f t="shared" si="240"/>
        <v>0</v>
      </c>
      <c r="P3116">
        <f t="shared" si="241"/>
        <v>0</v>
      </c>
      <c r="Q3116" s="10" t="s">
        <v>8305</v>
      </c>
      <c r="R3116" t="s">
        <v>8345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3114</v>
      </c>
      <c r="C3117" s="3" t="s">
        <v>7223</v>
      </c>
      <c r="D3117" s="6">
        <v>10000</v>
      </c>
      <c r="E3117" s="8">
        <v>300</v>
      </c>
      <c r="F3117" t="s">
        <v>8217</v>
      </c>
      <c r="G3117" t="s">
        <v>8231</v>
      </c>
      <c r="H3117" t="s">
        <v>8250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8292</v>
      </c>
      <c r="O3117">
        <f t="shared" si="240"/>
        <v>3</v>
      </c>
      <c r="P3117">
        <f t="shared" si="241"/>
        <v>300</v>
      </c>
      <c r="Q3117" s="10" t="s">
        <v>8305</v>
      </c>
      <c r="R3117" t="s">
        <v>8345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3115</v>
      </c>
      <c r="C3118" s="3" t="s">
        <v>7224</v>
      </c>
      <c r="D3118" s="6">
        <v>750</v>
      </c>
      <c r="E3118" s="8">
        <v>430</v>
      </c>
      <c r="F3118" t="s">
        <v>8217</v>
      </c>
      <c r="G3118" t="s">
        <v>8220</v>
      </c>
      <c r="H3118" t="s">
        <v>8241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8292</v>
      </c>
      <c r="O3118">
        <f t="shared" si="240"/>
        <v>57</v>
      </c>
      <c r="P3118">
        <f t="shared" si="241"/>
        <v>43</v>
      </c>
      <c r="Q3118" s="10" t="s">
        <v>8305</v>
      </c>
      <c r="R3118" t="s">
        <v>8345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3116</v>
      </c>
      <c r="C3119" s="3" t="s">
        <v>7225</v>
      </c>
      <c r="D3119" s="6">
        <v>1000</v>
      </c>
      <c r="E3119" s="8">
        <v>1</v>
      </c>
      <c r="F3119" t="s">
        <v>8217</v>
      </c>
      <c r="G3119" t="s">
        <v>8221</v>
      </c>
      <c r="H3119" t="s">
        <v>8242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8292</v>
      </c>
      <c r="O3119">
        <f t="shared" si="240"/>
        <v>0</v>
      </c>
      <c r="P3119">
        <f t="shared" si="241"/>
        <v>1</v>
      </c>
      <c r="Q3119" s="10" t="s">
        <v>8305</v>
      </c>
      <c r="R3119" t="s">
        <v>8345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3117</v>
      </c>
      <c r="C3120" s="3" t="s">
        <v>7226</v>
      </c>
      <c r="D3120" s="6">
        <v>500000</v>
      </c>
      <c r="E3120" s="8">
        <v>1550</v>
      </c>
      <c r="F3120" t="s">
        <v>8217</v>
      </c>
      <c r="G3120" t="s">
        <v>8231</v>
      </c>
      <c r="H3120" t="s">
        <v>8250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8292</v>
      </c>
      <c r="O3120">
        <f t="shared" si="240"/>
        <v>0</v>
      </c>
      <c r="P3120">
        <f t="shared" si="241"/>
        <v>775</v>
      </c>
      <c r="Q3120" s="10" t="s">
        <v>8305</v>
      </c>
      <c r="R3120" t="s">
        <v>8345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3118</v>
      </c>
      <c r="C3121" s="3" t="s">
        <v>7227</v>
      </c>
      <c r="D3121" s="6">
        <v>10000</v>
      </c>
      <c r="E3121" s="8">
        <v>5</v>
      </c>
      <c r="F3121" t="s">
        <v>8217</v>
      </c>
      <c r="G3121" t="s">
        <v>8220</v>
      </c>
      <c r="H3121" t="s">
        <v>8241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8292</v>
      </c>
      <c r="O3121">
        <f t="shared" si="240"/>
        <v>0</v>
      </c>
      <c r="P3121">
        <f t="shared" si="241"/>
        <v>5</v>
      </c>
      <c r="Q3121" s="10" t="s">
        <v>8305</v>
      </c>
      <c r="R3121" t="s">
        <v>8345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3119</v>
      </c>
      <c r="C3122" s="3" t="s">
        <v>7228</v>
      </c>
      <c r="D3122" s="6">
        <v>1300000</v>
      </c>
      <c r="E3122" s="8">
        <v>128</v>
      </c>
      <c r="F3122" t="s">
        <v>8217</v>
      </c>
      <c r="G3122" t="s">
        <v>8229</v>
      </c>
      <c r="H3122" t="s">
        <v>8244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8292</v>
      </c>
      <c r="O3122">
        <f t="shared" si="240"/>
        <v>0</v>
      </c>
      <c r="P3122">
        <f t="shared" si="241"/>
        <v>12.8</v>
      </c>
      <c r="Q3122" s="10" t="s">
        <v>8305</v>
      </c>
      <c r="R3122" t="s">
        <v>8345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3120</v>
      </c>
      <c r="C3123" s="3" t="s">
        <v>7229</v>
      </c>
      <c r="D3123" s="6">
        <v>1500</v>
      </c>
      <c r="E3123" s="8">
        <v>10</v>
      </c>
      <c r="F3123" t="s">
        <v>8216</v>
      </c>
      <c r="G3123" t="s">
        <v>8225</v>
      </c>
      <c r="H3123" t="s">
        <v>8246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8292</v>
      </c>
      <c r="O3123">
        <f t="shared" si="240"/>
        <v>1</v>
      </c>
      <c r="P3123">
        <f t="shared" si="241"/>
        <v>10</v>
      </c>
      <c r="Q3123" s="10" t="s">
        <v>8305</v>
      </c>
      <c r="R3123" t="s">
        <v>8345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3121</v>
      </c>
      <c r="C3124" s="3" t="s">
        <v>7230</v>
      </c>
      <c r="D3124" s="6">
        <v>199</v>
      </c>
      <c r="E3124" s="8">
        <v>116</v>
      </c>
      <c r="F3124" t="s">
        <v>8216</v>
      </c>
      <c r="G3124" t="s">
        <v>8220</v>
      </c>
      <c r="H3124" t="s">
        <v>8241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8292</v>
      </c>
      <c r="O3124">
        <f t="shared" si="240"/>
        <v>58</v>
      </c>
      <c r="P3124">
        <f t="shared" si="241"/>
        <v>58</v>
      </c>
      <c r="Q3124" s="10" t="s">
        <v>8305</v>
      </c>
      <c r="R3124" t="s">
        <v>8345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3122</v>
      </c>
      <c r="C3125" s="3" t="s">
        <v>7231</v>
      </c>
      <c r="D3125" s="6">
        <v>125000</v>
      </c>
      <c r="E3125" s="8">
        <v>85192</v>
      </c>
      <c r="F3125" t="s">
        <v>8216</v>
      </c>
      <c r="G3125" t="s">
        <v>8220</v>
      </c>
      <c r="H3125" t="s">
        <v>8241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8292</v>
      </c>
      <c r="O3125">
        <f t="shared" si="240"/>
        <v>68</v>
      </c>
      <c r="P3125">
        <f t="shared" si="241"/>
        <v>244.8</v>
      </c>
      <c r="Q3125" s="10" t="s">
        <v>8305</v>
      </c>
      <c r="R3125" t="s">
        <v>8345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3123</v>
      </c>
      <c r="C3126" s="3" t="s">
        <v>7232</v>
      </c>
      <c r="D3126" s="6">
        <v>800000</v>
      </c>
      <c r="E3126" s="8">
        <v>26</v>
      </c>
      <c r="F3126" t="s">
        <v>8216</v>
      </c>
      <c r="G3126" t="s">
        <v>8220</v>
      </c>
      <c r="H3126" t="s">
        <v>8241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8292</v>
      </c>
      <c r="O3126">
        <f t="shared" si="240"/>
        <v>0</v>
      </c>
      <c r="P3126">
        <f t="shared" si="241"/>
        <v>6.5</v>
      </c>
      <c r="Q3126" s="10" t="s">
        <v>8305</v>
      </c>
      <c r="R3126" t="s">
        <v>8345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3124</v>
      </c>
      <c r="C3127" s="3" t="s">
        <v>7233</v>
      </c>
      <c r="D3127" s="6">
        <v>1500000</v>
      </c>
      <c r="E3127" s="8">
        <v>0</v>
      </c>
      <c r="F3127" t="s">
        <v>8216</v>
      </c>
      <c r="G3127" t="s">
        <v>8220</v>
      </c>
      <c r="H3127" t="s">
        <v>8241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8292</v>
      </c>
      <c r="O3127">
        <f t="shared" si="240"/>
        <v>0</v>
      </c>
      <c r="P3127">
        <f t="shared" si="241"/>
        <v>0</v>
      </c>
      <c r="Q3127" s="10" t="s">
        <v>8305</v>
      </c>
      <c r="R3127" t="s">
        <v>8345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3125</v>
      </c>
      <c r="C3128" s="3" t="s">
        <v>7234</v>
      </c>
      <c r="D3128" s="6">
        <v>25000</v>
      </c>
      <c r="E3128" s="8">
        <v>1040</v>
      </c>
      <c r="F3128" t="s">
        <v>8216</v>
      </c>
      <c r="G3128" t="s">
        <v>8220</v>
      </c>
      <c r="H3128" t="s">
        <v>8241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8292</v>
      </c>
      <c r="O3128">
        <f t="shared" si="240"/>
        <v>4</v>
      </c>
      <c r="P3128">
        <f t="shared" si="241"/>
        <v>61.18</v>
      </c>
      <c r="Q3128" s="10" t="s">
        <v>8305</v>
      </c>
      <c r="R3128" t="s">
        <v>8345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3126</v>
      </c>
      <c r="C3129" s="3" t="s">
        <v>7235</v>
      </c>
      <c r="D3129" s="6">
        <v>100000</v>
      </c>
      <c r="E3129" s="8">
        <v>0</v>
      </c>
      <c r="F3129" t="s">
        <v>8216</v>
      </c>
      <c r="G3129" t="s">
        <v>8220</v>
      </c>
      <c r="H3129" t="s">
        <v>8241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8292</v>
      </c>
      <c r="O3129">
        <f t="shared" si="240"/>
        <v>0</v>
      </c>
      <c r="P3129">
        <f t="shared" si="241"/>
        <v>0</v>
      </c>
      <c r="Q3129" s="10" t="s">
        <v>8305</v>
      </c>
      <c r="R3129" t="s">
        <v>8345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3127</v>
      </c>
      <c r="C3130" s="3" t="s">
        <v>7236</v>
      </c>
      <c r="D3130" s="6">
        <v>15000</v>
      </c>
      <c r="E3130" s="8">
        <v>16291</v>
      </c>
      <c r="F3130" t="s">
        <v>8218</v>
      </c>
      <c r="G3130" t="s">
        <v>8220</v>
      </c>
      <c r="H3130" t="s">
        <v>8241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8260</v>
      </c>
      <c r="O3130">
        <f t="shared" si="240"/>
        <v>109</v>
      </c>
      <c r="P3130">
        <f t="shared" si="241"/>
        <v>139.24</v>
      </c>
      <c r="Q3130" s="10" t="s">
        <v>8305</v>
      </c>
      <c r="R3130" t="s">
        <v>8306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3128</v>
      </c>
      <c r="C3131" s="3" t="s">
        <v>7237</v>
      </c>
      <c r="D3131" s="6">
        <v>1250</v>
      </c>
      <c r="E3131" s="8">
        <v>10</v>
      </c>
      <c r="F3131" t="s">
        <v>8218</v>
      </c>
      <c r="G3131" t="s">
        <v>8220</v>
      </c>
      <c r="H3131" t="s">
        <v>8241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8260</v>
      </c>
      <c r="O3131">
        <f t="shared" si="240"/>
        <v>1</v>
      </c>
      <c r="P3131">
        <f t="shared" si="241"/>
        <v>10</v>
      </c>
      <c r="Q3131" s="10" t="s">
        <v>8305</v>
      </c>
      <c r="R3131" t="s">
        <v>8306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3129</v>
      </c>
      <c r="C3132" s="3" t="s">
        <v>7238</v>
      </c>
      <c r="D3132" s="6">
        <v>10000</v>
      </c>
      <c r="E3132" s="8">
        <v>375</v>
      </c>
      <c r="F3132" t="s">
        <v>8218</v>
      </c>
      <c r="G3132" t="s">
        <v>8220</v>
      </c>
      <c r="H3132" t="s">
        <v>8241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8260</v>
      </c>
      <c r="O3132">
        <f t="shared" si="240"/>
        <v>4</v>
      </c>
      <c r="P3132">
        <f t="shared" si="241"/>
        <v>93.75</v>
      </c>
      <c r="Q3132" s="10" t="s">
        <v>8305</v>
      </c>
      <c r="R3132" t="s">
        <v>8306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3130</v>
      </c>
      <c r="C3133" s="3" t="s">
        <v>7239</v>
      </c>
      <c r="D3133" s="6">
        <v>4100</v>
      </c>
      <c r="E3133" s="8">
        <v>645</v>
      </c>
      <c r="F3133" t="s">
        <v>8218</v>
      </c>
      <c r="G3133" t="s">
        <v>8220</v>
      </c>
      <c r="H3133" t="s">
        <v>8241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8260</v>
      </c>
      <c r="O3133">
        <f t="shared" si="240"/>
        <v>16</v>
      </c>
      <c r="P3133">
        <f t="shared" si="241"/>
        <v>53.75</v>
      </c>
      <c r="Q3133" s="10" t="s">
        <v>8305</v>
      </c>
      <c r="R3133" t="s">
        <v>8306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3131</v>
      </c>
      <c r="C3134" s="3" t="s">
        <v>7240</v>
      </c>
      <c r="D3134" s="6">
        <v>30000</v>
      </c>
      <c r="E3134" s="8">
        <v>10</v>
      </c>
      <c r="F3134" t="s">
        <v>8218</v>
      </c>
      <c r="G3134" t="s">
        <v>8220</v>
      </c>
      <c r="H3134" t="s">
        <v>8241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8260</v>
      </c>
      <c r="O3134">
        <f t="shared" si="240"/>
        <v>0</v>
      </c>
      <c r="P3134">
        <f t="shared" si="241"/>
        <v>10</v>
      </c>
      <c r="Q3134" s="10" t="s">
        <v>8305</v>
      </c>
      <c r="R3134" t="s">
        <v>8306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3132</v>
      </c>
      <c r="C3135" s="3" t="s">
        <v>7241</v>
      </c>
      <c r="D3135" s="6">
        <v>500</v>
      </c>
      <c r="E3135" s="8">
        <v>540</v>
      </c>
      <c r="F3135" t="s">
        <v>8218</v>
      </c>
      <c r="G3135" t="s">
        <v>8221</v>
      </c>
      <c r="H3135" t="s">
        <v>8242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8260</v>
      </c>
      <c r="O3135">
        <f t="shared" si="240"/>
        <v>108</v>
      </c>
      <c r="P3135">
        <f t="shared" si="241"/>
        <v>33.75</v>
      </c>
      <c r="Q3135" s="10" t="s">
        <v>8305</v>
      </c>
      <c r="R3135" t="s">
        <v>8306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3133</v>
      </c>
      <c r="C3136" s="3" t="s">
        <v>7242</v>
      </c>
      <c r="D3136" s="6">
        <v>1000</v>
      </c>
      <c r="E3136" s="8">
        <v>225</v>
      </c>
      <c r="F3136" t="s">
        <v>8218</v>
      </c>
      <c r="G3136" t="s">
        <v>8221</v>
      </c>
      <c r="H3136" t="s">
        <v>8242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8260</v>
      </c>
      <c r="O3136">
        <f t="shared" si="240"/>
        <v>23</v>
      </c>
      <c r="P3136">
        <f t="shared" si="241"/>
        <v>18.75</v>
      </c>
      <c r="Q3136" s="10" t="s">
        <v>8305</v>
      </c>
      <c r="R3136" t="s">
        <v>8306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3134</v>
      </c>
      <c r="C3137" s="3" t="s">
        <v>7243</v>
      </c>
      <c r="D3137" s="6">
        <v>777</v>
      </c>
      <c r="E3137" s="8">
        <v>162</v>
      </c>
      <c r="F3137" t="s">
        <v>8218</v>
      </c>
      <c r="G3137" t="s">
        <v>8220</v>
      </c>
      <c r="H3137" t="s">
        <v>8241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8260</v>
      </c>
      <c r="O3137">
        <f t="shared" si="240"/>
        <v>21</v>
      </c>
      <c r="P3137">
        <f t="shared" si="241"/>
        <v>23.14</v>
      </c>
      <c r="Q3137" s="10" t="s">
        <v>8305</v>
      </c>
      <c r="R3137" t="s">
        <v>8306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3135</v>
      </c>
      <c r="C3138" s="3" t="s">
        <v>7244</v>
      </c>
      <c r="D3138" s="6">
        <v>500</v>
      </c>
      <c r="E3138" s="8">
        <v>639</v>
      </c>
      <c r="F3138" t="s">
        <v>8218</v>
      </c>
      <c r="G3138" t="s">
        <v>8221</v>
      </c>
      <c r="H3138" t="s">
        <v>8242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8260</v>
      </c>
      <c r="O3138">
        <f t="shared" ref="O3138:O3201" si="245">ROUND(E3138/D3138*100,0)</f>
        <v>128</v>
      </c>
      <c r="P3138">
        <f t="shared" si="241"/>
        <v>29.05</v>
      </c>
      <c r="Q3138" s="10" t="s">
        <v>8305</v>
      </c>
      <c r="R3138" t="s">
        <v>8306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3136</v>
      </c>
      <c r="C3139" s="3" t="s">
        <v>7245</v>
      </c>
      <c r="D3139" s="6">
        <v>1500</v>
      </c>
      <c r="E3139" s="8">
        <v>50</v>
      </c>
      <c r="F3139" t="s">
        <v>8218</v>
      </c>
      <c r="G3139" t="s">
        <v>8220</v>
      </c>
      <c r="H3139" t="s">
        <v>8241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8260</v>
      </c>
      <c r="O3139">
        <f t="shared" si="245"/>
        <v>3</v>
      </c>
      <c r="P3139">
        <f t="shared" ref="P3139:P3202" si="246">IFERROR(ROUND(E3139/L3139,2),0)</f>
        <v>50</v>
      </c>
      <c r="Q3139" s="10" t="s">
        <v>8305</v>
      </c>
      <c r="R3139" t="s">
        <v>8306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3137</v>
      </c>
      <c r="C3140" s="3" t="s">
        <v>7246</v>
      </c>
      <c r="D3140" s="6">
        <v>200</v>
      </c>
      <c r="E3140" s="8">
        <v>0</v>
      </c>
      <c r="F3140" t="s">
        <v>8218</v>
      </c>
      <c r="G3140" t="s">
        <v>8221</v>
      </c>
      <c r="H3140" t="s">
        <v>8242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8260</v>
      </c>
      <c r="O3140">
        <f t="shared" si="245"/>
        <v>0</v>
      </c>
      <c r="P3140">
        <f t="shared" si="246"/>
        <v>0</v>
      </c>
      <c r="Q3140" s="10" t="s">
        <v>8305</v>
      </c>
      <c r="R3140" t="s">
        <v>8306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3138</v>
      </c>
      <c r="C3141" s="3" t="s">
        <v>7247</v>
      </c>
      <c r="D3141" s="6">
        <v>50000</v>
      </c>
      <c r="E3141" s="8">
        <v>2700</v>
      </c>
      <c r="F3141" t="s">
        <v>8218</v>
      </c>
      <c r="G3141" t="s">
        <v>8234</v>
      </c>
      <c r="H3141" t="s">
        <v>8251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8260</v>
      </c>
      <c r="O3141">
        <f t="shared" si="245"/>
        <v>5</v>
      </c>
      <c r="P3141">
        <f t="shared" si="246"/>
        <v>450</v>
      </c>
      <c r="Q3141" s="10" t="s">
        <v>8305</v>
      </c>
      <c r="R3141" t="s">
        <v>8306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3139</v>
      </c>
      <c r="C3142" s="3" t="s">
        <v>7248</v>
      </c>
      <c r="D3142" s="6">
        <v>10000</v>
      </c>
      <c r="E3142" s="8">
        <v>96</v>
      </c>
      <c r="F3142" t="s">
        <v>8218</v>
      </c>
      <c r="G3142" t="s">
        <v>8226</v>
      </c>
      <c r="H3142" t="s">
        <v>8244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8260</v>
      </c>
      <c r="O3142">
        <f t="shared" si="245"/>
        <v>1</v>
      </c>
      <c r="P3142">
        <f t="shared" si="246"/>
        <v>24</v>
      </c>
      <c r="Q3142" s="10" t="s">
        <v>8305</v>
      </c>
      <c r="R3142" t="s">
        <v>8306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3140</v>
      </c>
      <c r="C3143" s="3" t="s">
        <v>7249</v>
      </c>
      <c r="D3143" s="6">
        <v>500</v>
      </c>
      <c r="E3143" s="8">
        <v>258</v>
      </c>
      <c r="F3143" t="s">
        <v>8218</v>
      </c>
      <c r="G3143" t="s">
        <v>8229</v>
      </c>
      <c r="H3143" t="s">
        <v>8244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8260</v>
      </c>
      <c r="O3143">
        <f t="shared" si="245"/>
        <v>52</v>
      </c>
      <c r="P3143">
        <f t="shared" si="246"/>
        <v>32.25</v>
      </c>
      <c r="Q3143" s="10" t="s">
        <v>8305</v>
      </c>
      <c r="R3143" t="s">
        <v>8306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3141</v>
      </c>
      <c r="C3144" s="3" t="s">
        <v>7250</v>
      </c>
      <c r="D3144" s="6">
        <v>2750</v>
      </c>
      <c r="E3144" s="8">
        <v>45</v>
      </c>
      <c r="F3144" t="s">
        <v>8218</v>
      </c>
      <c r="G3144" t="s">
        <v>8221</v>
      </c>
      <c r="H3144" t="s">
        <v>8242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8260</v>
      </c>
      <c r="O3144">
        <f t="shared" si="245"/>
        <v>2</v>
      </c>
      <c r="P3144">
        <f t="shared" si="246"/>
        <v>15</v>
      </c>
      <c r="Q3144" s="10" t="s">
        <v>8305</v>
      </c>
      <c r="R3144" t="s">
        <v>8306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3142</v>
      </c>
      <c r="C3145" s="3" t="s">
        <v>7251</v>
      </c>
      <c r="D3145" s="6">
        <v>700</v>
      </c>
      <c r="E3145" s="8">
        <v>0</v>
      </c>
      <c r="F3145" t="s">
        <v>8218</v>
      </c>
      <c r="G3145" t="s">
        <v>8221</v>
      </c>
      <c r="H3145" t="s">
        <v>8242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8260</v>
      </c>
      <c r="O3145">
        <f t="shared" si="245"/>
        <v>0</v>
      </c>
      <c r="P3145">
        <f t="shared" si="246"/>
        <v>0</v>
      </c>
      <c r="Q3145" s="10" t="s">
        <v>8305</v>
      </c>
      <c r="R3145" t="s">
        <v>8306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3143</v>
      </c>
      <c r="C3146" s="3" t="s">
        <v>7252</v>
      </c>
      <c r="D3146" s="6">
        <v>10000</v>
      </c>
      <c r="E3146" s="8">
        <v>7540</v>
      </c>
      <c r="F3146" t="s">
        <v>8218</v>
      </c>
      <c r="G3146" t="s">
        <v>8220</v>
      </c>
      <c r="H3146" t="s">
        <v>8241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8260</v>
      </c>
      <c r="O3146">
        <f t="shared" si="245"/>
        <v>75</v>
      </c>
      <c r="P3146">
        <f t="shared" si="246"/>
        <v>251.33</v>
      </c>
      <c r="Q3146" s="10" t="s">
        <v>8305</v>
      </c>
      <c r="R3146" t="s">
        <v>8306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3144</v>
      </c>
      <c r="C3147" s="3" t="s">
        <v>7253</v>
      </c>
      <c r="D3147" s="6">
        <v>25000</v>
      </c>
      <c r="E3147" s="8">
        <v>0</v>
      </c>
      <c r="F3147" t="s">
        <v>8218</v>
      </c>
      <c r="G3147" t="s">
        <v>8220</v>
      </c>
      <c r="H3147" t="s">
        <v>8241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8260</v>
      </c>
      <c r="O3147">
        <f t="shared" si="245"/>
        <v>0</v>
      </c>
      <c r="P3147">
        <f t="shared" si="246"/>
        <v>0</v>
      </c>
      <c r="Q3147" s="10" t="s">
        <v>8305</v>
      </c>
      <c r="R3147" t="s">
        <v>8306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3145</v>
      </c>
      <c r="C3148" s="3" t="s">
        <v>7254</v>
      </c>
      <c r="D3148" s="6">
        <v>50000</v>
      </c>
      <c r="E3148" s="8">
        <v>5250</v>
      </c>
      <c r="F3148" t="s">
        <v>8218</v>
      </c>
      <c r="G3148" t="s">
        <v>8234</v>
      </c>
      <c r="H3148" t="s">
        <v>8251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8260</v>
      </c>
      <c r="O3148">
        <f t="shared" si="245"/>
        <v>11</v>
      </c>
      <c r="P3148">
        <f t="shared" si="246"/>
        <v>437.5</v>
      </c>
      <c r="Q3148" s="10" t="s">
        <v>8305</v>
      </c>
      <c r="R3148" t="s">
        <v>8306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3146</v>
      </c>
      <c r="C3149" s="3" t="s">
        <v>7255</v>
      </c>
      <c r="D3149" s="6">
        <v>20000</v>
      </c>
      <c r="E3149" s="8">
        <v>23505</v>
      </c>
      <c r="F3149" t="s">
        <v>8215</v>
      </c>
      <c r="G3149" t="s">
        <v>8220</v>
      </c>
      <c r="H3149" t="s">
        <v>8241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8260</v>
      </c>
      <c r="O3149">
        <f t="shared" si="245"/>
        <v>118</v>
      </c>
      <c r="P3149">
        <f t="shared" si="246"/>
        <v>110.35</v>
      </c>
      <c r="Q3149" s="10" t="s">
        <v>8305</v>
      </c>
      <c r="R3149" t="s">
        <v>8306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3147</v>
      </c>
      <c r="C3150" s="3" t="s">
        <v>7256</v>
      </c>
      <c r="D3150" s="6">
        <v>1800</v>
      </c>
      <c r="E3150" s="8">
        <v>2361</v>
      </c>
      <c r="F3150" t="s">
        <v>8215</v>
      </c>
      <c r="G3150" t="s">
        <v>8220</v>
      </c>
      <c r="H3150" t="s">
        <v>8241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8260</v>
      </c>
      <c r="O3150">
        <f t="shared" si="245"/>
        <v>131</v>
      </c>
      <c r="P3150">
        <f t="shared" si="246"/>
        <v>41.42</v>
      </c>
      <c r="Q3150" s="10" t="s">
        <v>8305</v>
      </c>
      <c r="R3150" t="s">
        <v>8306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3148</v>
      </c>
      <c r="C3151" s="3" t="s">
        <v>7257</v>
      </c>
      <c r="D3151" s="6">
        <v>1250</v>
      </c>
      <c r="E3151" s="8">
        <v>1300</v>
      </c>
      <c r="F3151" t="s">
        <v>8215</v>
      </c>
      <c r="G3151" t="s">
        <v>8220</v>
      </c>
      <c r="H3151" t="s">
        <v>8241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8260</v>
      </c>
      <c r="O3151">
        <f t="shared" si="245"/>
        <v>104</v>
      </c>
      <c r="P3151">
        <f t="shared" si="246"/>
        <v>52</v>
      </c>
      <c r="Q3151" s="10" t="s">
        <v>8305</v>
      </c>
      <c r="R3151" t="s">
        <v>8306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3149</v>
      </c>
      <c r="C3152" s="3" t="s">
        <v>7258</v>
      </c>
      <c r="D3152" s="6">
        <v>3500</v>
      </c>
      <c r="E3152" s="8">
        <v>3535</v>
      </c>
      <c r="F3152" t="s">
        <v>8215</v>
      </c>
      <c r="G3152" t="s">
        <v>8220</v>
      </c>
      <c r="H3152" t="s">
        <v>8241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8260</v>
      </c>
      <c r="O3152">
        <f t="shared" si="245"/>
        <v>101</v>
      </c>
      <c r="P3152">
        <f t="shared" si="246"/>
        <v>33.99</v>
      </c>
      <c r="Q3152" s="10" t="s">
        <v>8305</v>
      </c>
      <c r="R3152" t="s">
        <v>8306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3150</v>
      </c>
      <c r="C3153" s="3" t="s">
        <v>7259</v>
      </c>
      <c r="D3153" s="6">
        <v>3500</v>
      </c>
      <c r="E3153" s="8">
        <v>3514</v>
      </c>
      <c r="F3153" t="s">
        <v>8215</v>
      </c>
      <c r="G3153" t="s">
        <v>8220</v>
      </c>
      <c r="H3153" t="s">
        <v>8241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8260</v>
      </c>
      <c r="O3153">
        <f t="shared" si="245"/>
        <v>100</v>
      </c>
      <c r="P3153">
        <f t="shared" si="246"/>
        <v>103.35</v>
      </c>
      <c r="Q3153" s="10" t="s">
        <v>8305</v>
      </c>
      <c r="R3153" t="s">
        <v>8306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3151</v>
      </c>
      <c r="C3154" s="3" t="s">
        <v>7260</v>
      </c>
      <c r="D3154" s="6">
        <v>2200</v>
      </c>
      <c r="E3154" s="8">
        <v>2331</v>
      </c>
      <c r="F3154" t="s">
        <v>8215</v>
      </c>
      <c r="G3154" t="s">
        <v>8221</v>
      </c>
      <c r="H3154" t="s">
        <v>8242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8260</v>
      </c>
      <c r="O3154">
        <f t="shared" si="245"/>
        <v>106</v>
      </c>
      <c r="P3154">
        <f t="shared" si="246"/>
        <v>34.79</v>
      </c>
      <c r="Q3154" s="10" t="s">
        <v>8305</v>
      </c>
      <c r="R3154" t="s">
        <v>8306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3152</v>
      </c>
      <c r="C3155" s="3" t="s">
        <v>7261</v>
      </c>
      <c r="D3155" s="6">
        <v>3000</v>
      </c>
      <c r="E3155" s="8">
        <v>10067.5</v>
      </c>
      <c r="F3155" t="s">
        <v>8215</v>
      </c>
      <c r="G3155" t="s">
        <v>8220</v>
      </c>
      <c r="H3155" t="s">
        <v>8241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8260</v>
      </c>
      <c r="O3155">
        <f t="shared" si="245"/>
        <v>336</v>
      </c>
      <c r="P3155">
        <f t="shared" si="246"/>
        <v>41.77</v>
      </c>
      <c r="Q3155" s="10" t="s">
        <v>8305</v>
      </c>
      <c r="R3155" t="s">
        <v>8306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3153</v>
      </c>
      <c r="C3156" s="3" t="s">
        <v>7262</v>
      </c>
      <c r="D3156" s="6">
        <v>7000</v>
      </c>
      <c r="E3156" s="8">
        <v>7905</v>
      </c>
      <c r="F3156" t="s">
        <v>8215</v>
      </c>
      <c r="G3156" t="s">
        <v>8220</v>
      </c>
      <c r="H3156" t="s">
        <v>8241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8260</v>
      </c>
      <c r="O3156">
        <f t="shared" si="245"/>
        <v>113</v>
      </c>
      <c r="P3156">
        <f t="shared" si="246"/>
        <v>64.27</v>
      </c>
      <c r="Q3156" s="10" t="s">
        <v>8305</v>
      </c>
      <c r="R3156" t="s">
        <v>8306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3154</v>
      </c>
      <c r="C3157" s="3" t="s">
        <v>7263</v>
      </c>
      <c r="D3157" s="6">
        <v>5000</v>
      </c>
      <c r="E3157" s="8">
        <v>9425.23</v>
      </c>
      <c r="F3157" t="s">
        <v>8215</v>
      </c>
      <c r="G3157" t="s">
        <v>8221</v>
      </c>
      <c r="H3157" t="s">
        <v>8242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8260</v>
      </c>
      <c r="O3157">
        <f t="shared" si="245"/>
        <v>189</v>
      </c>
      <c r="P3157">
        <f t="shared" si="246"/>
        <v>31.21</v>
      </c>
      <c r="Q3157" s="10" t="s">
        <v>8305</v>
      </c>
      <c r="R3157" t="s">
        <v>8306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3155</v>
      </c>
      <c r="C3158" s="3" t="s">
        <v>7264</v>
      </c>
      <c r="D3158" s="6">
        <v>5500</v>
      </c>
      <c r="E3158" s="8">
        <v>5600</v>
      </c>
      <c r="F3158" t="s">
        <v>8215</v>
      </c>
      <c r="G3158" t="s">
        <v>8220</v>
      </c>
      <c r="H3158" t="s">
        <v>8241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8260</v>
      </c>
      <c r="O3158">
        <f t="shared" si="245"/>
        <v>102</v>
      </c>
      <c r="P3158">
        <f t="shared" si="246"/>
        <v>62.92</v>
      </c>
      <c r="Q3158" s="10" t="s">
        <v>8305</v>
      </c>
      <c r="R3158" t="s">
        <v>8306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3156</v>
      </c>
      <c r="C3159" s="3" t="s">
        <v>7265</v>
      </c>
      <c r="D3159" s="6">
        <v>4000</v>
      </c>
      <c r="E3159" s="8">
        <v>4040</v>
      </c>
      <c r="F3159" t="s">
        <v>8215</v>
      </c>
      <c r="G3159" t="s">
        <v>8220</v>
      </c>
      <c r="H3159" t="s">
        <v>8241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8260</v>
      </c>
      <c r="O3159">
        <f t="shared" si="245"/>
        <v>101</v>
      </c>
      <c r="P3159">
        <f t="shared" si="246"/>
        <v>98.54</v>
      </c>
      <c r="Q3159" s="10" t="s">
        <v>8305</v>
      </c>
      <c r="R3159" t="s">
        <v>8306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3157</v>
      </c>
      <c r="C3160" s="3" t="s">
        <v>7266</v>
      </c>
      <c r="D3160" s="6">
        <v>5000</v>
      </c>
      <c r="E3160" s="8">
        <v>5700</v>
      </c>
      <c r="F3160" t="s">
        <v>8215</v>
      </c>
      <c r="G3160" t="s">
        <v>8220</v>
      </c>
      <c r="H3160" t="s">
        <v>8241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8260</v>
      </c>
      <c r="O3160">
        <f t="shared" si="245"/>
        <v>114</v>
      </c>
      <c r="P3160">
        <f t="shared" si="246"/>
        <v>82.61</v>
      </c>
      <c r="Q3160" s="10" t="s">
        <v>8305</v>
      </c>
      <c r="R3160" t="s">
        <v>8306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3158</v>
      </c>
      <c r="C3161" s="3" t="s">
        <v>7267</v>
      </c>
      <c r="D3161" s="6">
        <v>1500</v>
      </c>
      <c r="E3161" s="8">
        <v>2002.22</v>
      </c>
      <c r="F3161" t="s">
        <v>8215</v>
      </c>
      <c r="G3161" t="s">
        <v>8220</v>
      </c>
      <c r="H3161" t="s">
        <v>8241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8260</v>
      </c>
      <c r="O3161">
        <f t="shared" si="245"/>
        <v>133</v>
      </c>
      <c r="P3161">
        <f t="shared" si="246"/>
        <v>38.5</v>
      </c>
      <c r="Q3161" s="10" t="s">
        <v>8305</v>
      </c>
      <c r="R3161" t="s">
        <v>8306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3159</v>
      </c>
      <c r="C3162" s="3" t="s">
        <v>7268</v>
      </c>
      <c r="D3162" s="6">
        <v>4500</v>
      </c>
      <c r="E3162" s="8">
        <v>4569</v>
      </c>
      <c r="F3162" t="s">
        <v>8215</v>
      </c>
      <c r="G3162" t="s">
        <v>8220</v>
      </c>
      <c r="H3162" t="s">
        <v>8241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8260</v>
      </c>
      <c r="O3162">
        <f t="shared" si="245"/>
        <v>102</v>
      </c>
      <c r="P3162">
        <f t="shared" si="246"/>
        <v>80.16</v>
      </c>
      <c r="Q3162" s="10" t="s">
        <v>8305</v>
      </c>
      <c r="R3162" t="s">
        <v>8306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3160</v>
      </c>
      <c r="C3163" s="3" t="s">
        <v>7269</v>
      </c>
      <c r="D3163" s="6">
        <v>2000</v>
      </c>
      <c r="E3163" s="8">
        <v>2102</v>
      </c>
      <c r="F3163" t="s">
        <v>8215</v>
      </c>
      <c r="G3163" t="s">
        <v>8221</v>
      </c>
      <c r="H3163" t="s">
        <v>8242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8260</v>
      </c>
      <c r="O3163">
        <f t="shared" si="245"/>
        <v>105</v>
      </c>
      <c r="P3163">
        <f t="shared" si="246"/>
        <v>28.41</v>
      </c>
      <c r="Q3163" s="10" t="s">
        <v>8305</v>
      </c>
      <c r="R3163" t="s">
        <v>8306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3161</v>
      </c>
      <c r="C3164" s="3" t="s">
        <v>7270</v>
      </c>
      <c r="D3164" s="6">
        <v>4000</v>
      </c>
      <c r="E3164" s="8">
        <v>5086</v>
      </c>
      <c r="F3164" t="s">
        <v>8215</v>
      </c>
      <c r="G3164" t="s">
        <v>8220</v>
      </c>
      <c r="H3164" t="s">
        <v>8241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8260</v>
      </c>
      <c r="O3164">
        <f t="shared" si="245"/>
        <v>127</v>
      </c>
      <c r="P3164">
        <f t="shared" si="246"/>
        <v>80.73</v>
      </c>
      <c r="Q3164" s="10" t="s">
        <v>8305</v>
      </c>
      <c r="R3164" t="s">
        <v>8306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3162</v>
      </c>
      <c r="C3165" s="3" t="s">
        <v>7271</v>
      </c>
      <c r="D3165" s="6">
        <v>13000</v>
      </c>
      <c r="E3165" s="8">
        <v>14450</v>
      </c>
      <c r="F3165" t="s">
        <v>8215</v>
      </c>
      <c r="G3165" t="s">
        <v>8220</v>
      </c>
      <c r="H3165" t="s">
        <v>8241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8260</v>
      </c>
      <c r="O3165">
        <f t="shared" si="245"/>
        <v>111</v>
      </c>
      <c r="P3165">
        <f t="shared" si="246"/>
        <v>200.69</v>
      </c>
      <c r="Q3165" s="10" t="s">
        <v>8305</v>
      </c>
      <c r="R3165" t="s">
        <v>8306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3163</v>
      </c>
      <c r="C3166" s="3" t="s">
        <v>7272</v>
      </c>
      <c r="D3166" s="6">
        <v>2500</v>
      </c>
      <c r="E3166" s="8">
        <v>2669</v>
      </c>
      <c r="F3166" t="s">
        <v>8215</v>
      </c>
      <c r="G3166" t="s">
        <v>8220</v>
      </c>
      <c r="H3166" t="s">
        <v>8241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8260</v>
      </c>
      <c r="O3166">
        <f t="shared" si="245"/>
        <v>107</v>
      </c>
      <c r="P3166">
        <f t="shared" si="246"/>
        <v>37.590000000000003</v>
      </c>
      <c r="Q3166" s="10" t="s">
        <v>8305</v>
      </c>
      <c r="R3166" t="s">
        <v>8306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3164</v>
      </c>
      <c r="C3167" s="3" t="s">
        <v>7273</v>
      </c>
      <c r="D3167" s="6">
        <v>750</v>
      </c>
      <c r="E3167" s="8">
        <v>1220</v>
      </c>
      <c r="F3167" t="s">
        <v>8215</v>
      </c>
      <c r="G3167" t="s">
        <v>8220</v>
      </c>
      <c r="H3167" t="s">
        <v>8241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8260</v>
      </c>
      <c r="O3167">
        <f t="shared" si="245"/>
        <v>163</v>
      </c>
      <c r="P3167">
        <f t="shared" si="246"/>
        <v>58.1</v>
      </c>
      <c r="Q3167" s="10" t="s">
        <v>8305</v>
      </c>
      <c r="R3167" t="s">
        <v>8306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3165</v>
      </c>
      <c r="C3168" s="3" t="s">
        <v>7274</v>
      </c>
      <c r="D3168" s="6">
        <v>35000</v>
      </c>
      <c r="E3168" s="8">
        <v>56079.83</v>
      </c>
      <c r="F3168" t="s">
        <v>8215</v>
      </c>
      <c r="G3168" t="s">
        <v>8220</v>
      </c>
      <c r="H3168" t="s">
        <v>8241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8260</v>
      </c>
      <c r="O3168">
        <f t="shared" si="245"/>
        <v>160</v>
      </c>
      <c r="P3168">
        <f t="shared" si="246"/>
        <v>60.3</v>
      </c>
      <c r="Q3168" s="10" t="s">
        <v>8305</v>
      </c>
      <c r="R3168" t="s">
        <v>8306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3166</v>
      </c>
      <c r="C3169" s="3" t="s">
        <v>7275</v>
      </c>
      <c r="D3169" s="6">
        <v>3000</v>
      </c>
      <c r="E3169" s="8">
        <v>3485</v>
      </c>
      <c r="F3169" t="s">
        <v>8215</v>
      </c>
      <c r="G3169" t="s">
        <v>8220</v>
      </c>
      <c r="H3169" t="s">
        <v>8241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8260</v>
      </c>
      <c r="O3169">
        <f t="shared" si="245"/>
        <v>116</v>
      </c>
      <c r="P3169">
        <f t="shared" si="246"/>
        <v>63.36</v>
      </c>
      <c r="Q3169" s="10" t="s">
        <v>8305</v>
      </c>
      <c r="R3169" t="s">
        <v>8306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3167</v>
      </c>
      <c r="C3170" s="3" t="s">
        <v>7276</v>
      </c>
      <c r="D3170" s="6">
        <v>2500</v>
      </c>
      <c r="E3170" s="8">
        <v>3105</v>
      </c>
      <c r="F3170" t="s">
        <v>8215</v>
      </c>
      <c r="G3170" t="s">
        <v>8220</v>
      </c>
      <c r="H3170" t="s">
        <v>8241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8260</v>
      </c>
      <c r="O3170">
        <f t="shared" si="245"/>
        <v>124</v>
      </c>
      <c r="P3170">
        <f t="shared" si="246"/>
        <v>50.9</v>
      </c>
      <c r="Q3170" s="10" t="s">
        <v>8305</v>
      </c>
      <c r="R3170" t="s">
        <v>8306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3168</v>
      </c>
      <c r="C3171" s="3" t="s">
        <v>7277</v>
      </c>
      <c r="D3171" s="6">
        <v>8000</v>
      </c>
      <c r="E3171" s="8">
        <v>8241</v>
      </c>
      <c r="F3171" t="s">
        <v>8215</v>
      </c>
      <c r="G3171" t="s">
        <v>8220</v>
      </c>
      <c r="H3171" t="s">
        <v>8241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8260</v>
      </c>
      <c r="O3171">
        <f t="shared" si="245"/>
        <v>103</v>
      </c>
      <c r="P3171">
        <f t="shared" si="246"/>
        <v>100.5</v>
      </c>
      <c r="Q3171" s="10" t="s">
        <v>8305</v>
      </c>
      <c r="R3171" t="s">
        <v>8306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3169</v>
      </c>
      <c r="C3172" s="3" t="s">
        <v>7278</v>
      </c>
      <c r="D3172" s="6">
        <v>2000</v>
      </c>
      <c r="E3172" s="8">
        <v>2245</v>
      </c>
      <c r="F3172" t="s">
        <v>8215</v>
      </c>
      <c r="G3172" t="s">
        <v>8220</v>
      </c>
      <c r="H3172" t="s">
        <v>8241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8260</v>
      </c>
      <c r="O3172">
        <f t="shared" si="245"/>
        <v>112</v>
      </c>
      <c r="P3172">
        <f t="shared" si="246"/>
        <v>31.62</v>
      </c>
      <c r="Q3172" s="10" t="s">
        <v>8305</v>
      </c>
      <c r="R3172" t="s">
        <v>8306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3170</v>
      </c>
      <c r="C3173" s="3" t="s">
        <v>7279</v>
      </c>
      <c r="D3173" s="6">
        <v>7000</v>
      </c>
      <c r="E3173" s="8">
        <v>7617</v>
      </c>
      <c r="F3173" t="s">
        <v>8215</v>
      </c>
      <c r="G3173" t="s">
        <v>8221</v>
      </c>
      <c r="H3173" t="s">
        <v>8242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8260</v>
      </c>
      <c r="O3173">
        <f t="shared" si="245"/>
        <v>109</v>
      </c>
      <c r="P3173">
        <f t="shared" si="246"/>
        <v>65.099999999999994</v>
      </c>
      <c r="Q3173" s="10" t="s">
        <v>8305</v>
      </c>
      <c r="R3173" t="s">
        <v>8306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3171</v>
      </c>
      <c r="C3174" s="3" t="s">
        <v>7280</v>
      </c>
      <c r="D3174" s="6">
        <v>2000</v>
      </c>
      <c r="E3174" s="8">
        <v>2300</v>
      </c>
      <c r="F3174" t="s">
        <v>8215</v>
      </c>
      <c r="G3174" t="s">
        <v>8220</v>
      </c>
      <c r="H3174" t="s">
        <v>8241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8260</v>
      </c>
      <c r="O3174">
        <f t="shared" si="245"/>
        <v>115</v>
      </c>
      <c r="P3174">
        <f t="shared" si="246"/>
        <v>79.31</v>
      </c>
      <c r="Q3174" s="10" t="s">
        <v>8305</v>
      </c>
      <c r="R3174" t="s">
        <v>8306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3172</v>
      </c>
      <c r="C3175" s="3" t="s">
        <v>7281</v>
      </c>
      <c r="D3175" s="6">
        <v>10000</v>
      </c>
      <c r="E3175" s="8">
        <v>10300</v>
      </c>
      <c r="F3175" t="s">
        <v>8215</v>
      </c>
      <c r="G3175" t="s">
        <v>8220</v>
      </c>
      <c r="H3175" t="s">
        <v>8241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8260</v>
      </c>
      <c r="O3175">
        <f t="shared" si="245"/>
        <v>103</v>
      </c>
      <c r="P3175">
        <f t="shared" si="246"/>
        <v>139.19</v>
      </c>
      <c r="Q3175" s="10" t="s">
        <v>8305</v>
      </c>
      <c r="R3175" t="s">
        <v>8306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3173</v>
      </c>
      <c r="C3176" s="3" t="s">
        <v>7282</v>
      </c>
      <c r="D3176" s="6">
        <v>3000</v>
      </c>
      <c r="E3176" s="8">
        <v>3034</v>
      </c>
      <c r="F3176" t="s">
        <v>8215</v>
      </c>
      <c r="G3176" t="s">
        <v>8220</v>
      </c>
      <c r="H3176" t="s">
        <v>8241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8260</v>
      </c>
      <c r="O3176">
        <f t="shared" si="245"/>
        <v>101</v>
      </c>
      <c r="P3176">
        <f t="shared" si="246"/>
        <v>131.91</v>
      </c>
      <c r="Q3176" s="10" t="s">
        <v>8305</v>
      </c>
      <c r="R3176" t="s">
        <v>8306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3174</v>
      </c>
      <c r="C3177" s="3" t="s">
        <v>7283</v>
      </c>
      <c r="D3177" s="6">
        <v>5000</v>
      </c>
      <c r="E3177" s="8">
        <v>5478</v>
      </c>
      <c r="F3177" t="s">
        <v>8215</v>
      </c>
      <c r="G3177" t="s">
        <v>8220</v>
      </c>
      <c r="H3177" t="s">
        <v>8241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8260</v>
      </c>
      <c r="O3177">
        <f t="shared" si="245"/>
        <v>110</v>
      </c>
      <c r="P3177">
        <f t="shared" si="246"/>
        <v>91.3</v>
      </c>
      <c r="Q3177" s="10" t="s">
        <v>8305</v>
      </c>
      <c r="R3177" t="s">
        <v>8306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3175</v>
      </c>
      <c r="C3178" s="3" t="s">
        <v>7284</v>
      </c>
      <c r="D3178" s="6">
        <v>1900</v>
      </c>
      <c r="E3178" s="8">
        <v>2182</v>
      </c>
      <c r="F3178" t="s">
        <v>8215</v>
      </c>
      <c r="G3178" t="s">
        <v>8220</v>
      </c>
      <c r="H3178" t="s">
        <v>8241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8260</v>
      </c>
      <c r="O3178">
        <f t="shared" si="245"/>
        <v>115</v>
      </c>
      <c r="P3178">
        <f t="shared" si="246"/>
        <v>39.67</v>
      </c>
      <c r="Q3178" s="10" t="s">
        <v>8305</v>
      </c>
      <c r="R3178" t="s">
        <v>8306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3176</v>
      </c>
      <c r="C3179" s="3" t="s">
        <v>7285</v>
      </c>
      <c r="D3179" s="6">
        <v>2500</v>
      </c>
      <c r="E3179" s="8">
        <v>2935</v>
      </c>
      <c r="F3179" t="s">
        <v>8215</v>
      </c>
      <c r="G3179" t="s">
        <v>8220</v>
      </c>
      <c r="H3179" t="s">
        <v>8241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8260</v>
      </c>
      <c r="O3179">
        <f t="shared" si="245"/>
        <v>117</v>
      </c>
      <c r="P3179">
        <f t="shared" si="246"/>
        <v>57.55</v>
      </c>
      <c r="Q3179" s="10" t="s">
        <v>8305</v>
      </c>
      <c r="R3179" t="s">
        <v>8306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3177</v>
      </c>
      <c r="C3180" s="3" t="s">
        <v>7286</v>
      </c>
      <c r="D3180" s="6">
        <v>1500</v>
      </c>
      <c r="E3180" s="8">
        <v>2576</v>
      </c>
      <c r="F3180" t="s">
        <v>8215</v>
      </c>
      <c r="G3180" t="s">
        <v>8221</v>
      </c>
      <c r="H3180" t="s">
        <v>8242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8260</v>
      </c>
      <c r="O3180">
        <f t="shared" si="245"/>
        <v>172</v>
      </c>
      <c r="P3180">
        <f t="shared" si="246"/>
        <v>33.03</v>
      </c>
      <c r="Q3180" s="10" t="s">
        <v>8305</v>
      </c>
      <c r="R3180" t="s">
        <v>8306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3178</v>
      </c>
      <c r="C3181" s="3" t="s">
        <v>7287</v>
      </c>
      <c r="D3181" s="6">
        <v>4200</v>
      </c>
      <c r="E3181" s="8">
        <v>4794.82</v>
      </c>
      <c r="F3181" t="s">
        <v>8215</v>
      </c>
      <c r="G3181" t="s">
        <v>8220</v>
      </c>
      <c r="H3181" t="s">
        <v>8241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8260</v>
      </c>
      <c r="O3181">
        <f t="shared" si="245"/>
        <v>114</v>
      </c>
      <c r="P3181">
        <f t="shared" si="246"/>
        <v>77.34</v>
      </c>
      <c r="Q3181" s="10" t="s">
        <v>8305</v>
      </c>
      <c r="R3181" t="s">
        <v>8306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3179</v>
      </c>
      <c r="C3182" s="3" t="s">
        <v>7288</v>
      </c>
      <c r="D3182" s="6">
        <v>1200</v>
      </c>
      <c r="E3182" s="8">
        <v>1437</v>
      </c>
      <c r="F3182" t="s">
        <v>8215</v>
      </c>
      <c r="G3182" t="s">
        <v>8221</v>
      </c>
      <c r="H3182" t="s">
        <v>8242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8260</v>
      </c>
      <c r="O3182">
        <f t="shared" si="245"/>
        <v>120</v>
      </c>
      <c r="P3182">
        <f t="shared" si="246"/>
        <v>31.93</v>
      </c>
      <c r="Q3182" s="10" t="s">
        <v>8305</v>
      </c>
      <c r="R3182" t="s">
        <v>8306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3180</v>
      </c>
      <c r="C3183" s="3" t="s">
        <v>7289</v>
      </c>
      <c r="D3183" s="6">
        <v>500</v>
      </c>
      <c r="E3183" s="8">
        <v>545</v>
      </c>
      <c r="F3183" t="s">
        <v>8215</v>
      </c>
      <c r="G3183" t="s">
        <v>8221</v>
      </c>
      <c r="H3183" t="s">
        <v>8242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8260</v>
      </c>
      <c r="O3183">
        <f t="shared" si="245"/>
        <v>109</v>
      </c>
      <c r="P3183">
        <f t="shared" si="246"/>
        <v>36.33</v>
      </c>
      <c r="Q3183" s="10" t="s">
        <v>8305</v>
      </c>
      <c r="R3183" t="s">
        <v>8306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3181</v>
      </c>
      <c r="C3184" s="3" t="s">
        <v>7290</v>
      </c>
      <c r="D3184" s="6">
        <v>7000</v>
      </c>
      <c r="E3184" s="8">
        <v>7062</v>
      </c>
      <c r="F3184" t="s">
        <v>8215</v>
      </c>
      <c r="G3184" t="s">
        <v>8220</v>
      </c>
      <c r="H3184" t="s">
        <v>8241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8260</v>
      </c>
      <c r="O3184">
        <f t="shared" si="245"/>
        <v>101</v>
      </c>
      <c r="P3184">
        <f t="shared" si="246"/>
        <v>46.77</v>
      </c>
      <c r="Q3184" s="10" t="s">
        <v>8305</v>
      </c>
      <c r="R3184" t="s">
        <v>8306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3182</v>
      </c>
      <c r="C3185" s="3" t="s">
        <v>7291</v>
      </c>
      <c r="D3185" s="6">
        <v>2500</v>
      </c>
      <c r="E3185" s="8">
        <v>2725</v>
      </c>
      <c r="F3185" t="s">
        <v>8215</v>
      </c>
      <c r="G3185" t="s">
        <v>8220</v>
      </c>
      <c r="H3185" t="s">
        <v>8241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8260</v>
      </c>
      <c r="O3185">
        <f t="shared" si="245"/>
        <v>109</v>
      </c>
      <c r="P3185">
        <f t="shared" si="246"/>
        <v>40.07</v>
      </c>
      <c r="Q3185" s="10" t="s">
        <v>8305</v>
      </c>
      <c r="R3185" t="s">
        <v>8306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3183</v>
      </c>
      <c r="C3186" s="3" t="s">
        <v>7292</v>
      </c>
      <c r="D3186" s="6">
        <v>4300</v>
      </c>
      <c r="E3186" s="8">
        <v>4610</v>
      </c>
      <c r="F3186" t="s">
        <v>8215</v>
      </c>
      <c r="G3186" t="s">
        <v>8220</v>
      </c>
      <c r="H3186" t="s">
        <v>8241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8260</v>
      </c>
      <c r="O3186">
        <f t="shared" si="245"/>
        <v>107</v>
      </c>
      <c r="P3186">
        <f t="shared" si="246"/>
        <v>100.22</v>
      </c>
      <c r="Q3186" s="10" t="s">
        <v>8305</v>
      </c>
      <c r="R3186" t="s">
        <v>8306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3184</v>
      </c>
      <c r="C3187" s="3" t="s">
        <v>7293</v>
      </c>
      <c r="D3187" s="6">
        <v>1000</v>
      </c>
      <c r="E3187" s="8">
        <v>1000</v>
      </c>
      <c r="F3187" t="s">
        <v>8215</v>
      </c>
      <c r="G3187" t="s">
        <v>8221</v>
      </c>
      <c r="H3187" t="s">
        <v>8242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8260</v>
      </c>
      <c r="O3187">
        <f t="shared" si="245"/>
        <v>100</v>
      </c>
      <c r="P3187">
        <f t="shared" si="246"/>
        <v>41.67</v>
      </c>
      <c r="Q3187" s="10" t="s">
        <v>8305</v>
      </c>
      <c r="R3187" t="s">
        <v>8306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3185</v>
      </c>
      <c r="C3188" s="3" t="s">
        <v>7294</v>
      </c>
      <c r="D3188" s="6">
        <v>3200</v>
      </c>
      <c r="E3188" s="8">
        <v>3270</v>
      </c>
      <c r="F3188" t="s">
        <v>8215</v>
      </c>
      <c r="G3188" t="s">
        <v>8221</v>
      </c>
      <c r="H3188" t="s">
        <v>8242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8260</v>
      </c>
      <c r="O3188">
        <f t="shared" si="245"/>
        <v>102</v>
      </c>
      <c r="P3188">
        <f t="shared" si="246"/>
        <v>46.71</v>
      </c>
      <c r="Q3188" s="10" t="s">
        <v>8305</v>
      </c>
      <c r="R3188" t="s">
        <v>8306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3186</v>
      </c>
      <c r="C3189" s="3" t="s">
        <v>7295</v>
      </c>
      <c r="D3189" s="6">
        <v>15000</v>
      </c>
      <c r="E3189" s="8">
        <v>17444</v>
      </c>
      <c r="F3189" t="s">
        <v>8215</v>
      </c>
      <c r="G3189" t="s">
        <v>8220</v>
      </c>
      <c r="H3189" t="s">
        <v>8241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8260</v>
      </c>
      <c r="O3189">
        <f t="shared" si="245"/>
        <v>116</v>
      </c>
      <c r="P3189">
        <f t="shared" si="246"/>
        <v>71.489999999999995</v>
      </c>
      <c r="Q3189" s="10" t="s">
        <v>8305</v>
      </c>
      <c r="R3189" t="s">
        <v>8306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3187</v>
      </c>
      <c r="C3190" s="3" t="s">
        <v>7296</v>
      </c>
      <c r="D3190" s="6">
        <v>200</v>
      </c>
      <c r="E3190" s="8">
        <v>130</v>
      </c>
      <c r="F3190" t="s">
        <v>8217</v>
      </c>
      <c r="G3190" t="s">
        <v>8221</v>
      </c>
      <c r="H3190" t="s">
        <v>8242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8294</v>
      </c>
      <c r="O3190">
        <f t="shared" si="245"/>
        <v>65</v>
      </c>
      <c r="P3190">
        <f t="shared" si="246"/>
        <v>14.44</v>
      </c>
      <c r="Q3190" s="10" t="s">
        <v>8305</v>
      </c>
      <c r="R3190" t="s">
        <v>8347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3188</v>
      </c>
      <c r="C3191" s="3" t="s">
        <v>7297</v>
      </c>
      <c r="D3191" s="6">
        <v>55000</v>
      </c>
      <c r="E3191" s="8">
        <v>6780</v>
      </c>
      <c r="F3191" t="s">
        <v>8217</v>
      </c>
      <c r="G3191" t="s">
        <v>8231</v>
      </c>
      <c r="H3191" t="s">
        <v>8250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8294</v>
      </c>
      <c r="O3191">
        <f t="shared" si="245"/>
        <v>12</v>
      </c>
      <c r="P3191">
        <f t="shared" si="246"/>
        <v>356.84</v>
      </c>
      <c r="Q3191" s="10" t="s">
        <v>8305</v>
      </c>
      <c r="R3191" t="s">
        <v>8347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3189</v>
      </c>
      <c r="C3192" s="3" t="s">
        <v>7298</v>
      </c>
      <c r="D3192" s="6">
        <v>4000</v>
      </c>
      <c r="E3192" s="8">
        <v>0</v>
      </c>
      <c r="F3192" t="s">
        <v>8217</v>
      </c>
      <c r="G3192" t="s">
        <v>8225</v>
      </c>
      <c r="H3192" t="s">
        <v>8246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8294</v>
      </c>
      <c r="O3192">
        <f t="shared" si="245"/>
        <v>0</v>
      </c>
      <c r="P3192">
        <f t="shared" si="246"/>
        <v>0</v>
      </c>
      <c r="Q3192" s="10" t="s">
        <v>8305</v>
      </c>
      <c r="R3192" t="s">
        <v>8347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3190</v>
      </c>
      <c r="C3193" s="3" t="s">
        <v>7299</v>
      </c>
      <c r="D3193" s="6">
        <v>3750</v>
      </c>
      <c r="E3193" s="8">
        <v>151</v>
      </c>
      <c r="F3193" t="s">
        <v>8217</v>
      </c>
      <c r="G3193" t="s">
        <v>8220</v>
      </c>
      <c r="H3193" t="s">
        <v>8241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8294</v>
      </c>
      <c r="O3193">
        <f t="shared" si="245"/>
        <v>4</v>
      </c>
      <c r="P3193">
        <f t="shared" si="246"/>
        <v>37.75</v>
      </c>
      <c r="Q3193" s="10" t="s">
        <v>8305</v>
      </c>
      <c r="R3193" t="s">
        <v>8347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3191</v>
      </c>
      <c r="C3194" s="3" t="s">
        <v>7300</v>
      </c>
      <c r="D3194" s="6">
        <v>10000</v>
      </c>
      <c r="E3194" s="8">
        <v>102</v>
      </c>
      <c r="F3194" t="s">
        <v>8217</v>
      </c>
      <c r="G3194" t="s">
        <v>8221</v>
      </c>
      <c r="H3194" t="s">
        <v>8242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8294</v>
      </c>
      <c r="O3194">
        <f t="shared" si="245"/>
        <v>1</v>
      </c>
      <c r="P3194">
        <f t="shared" si="246"/>
        <v>12.75</v>
      </c>
      <c r="Q3194" s="10" t="s">
        <v>8305</v>
      </c>
      <c r="R3194" t="s">
        <v>8347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3192</v>
      </c>
      <c r="C3195" s="3" t="s">
        <v>7301</v>
      </c>
      <c r="D3195" s="6">
        <v>5000</v>
      </c>
      <c r="E3195" s="8">
        <v>587</v>
      </c>
      <c r="F3195" t="s">
        <v>8217</v>
      </c>
      <c r="G3195" t="s">
        <v>8221</v>
      </c>
      <c r="H3195" t="s">
        <v>8242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8294</v>
      </c>
      <c r="O3195">
        <f t="shared" si="245"/>
        <v>12</v>
      </c>
      <c r="P3195">
        <f t="shared" si="246"/>
        <v>24.46</v>
      </c>
      <c r="Q3195" s="10" t="s">
        <v>8305</v>
      </c>
      <c r="R3195" t="s">
        <v>8347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3193</v>
      </c>
      <c r="C3196" s="3" t="s">
        <v>7302</v>
      </c>
      <c r="D3196" s="6">
        <v>11000</v>
      </c>
      <c r="E3196" s="8">
        <v>0</v>
      </c>
      <c r="F3196" t="s">
        <v>8217</v>
      </c>
      <c r="G3196" t="s">
        <v>8220</v>
      </c>
      <c r="H3196" t="s">
        <v>8241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8294</v>
      </c>
      <c r="O3196">
        <f t="shared" si="245"/>
        <v>0</v>
      </c>
      <c r="P3196">
        <f t="shared" si="246"/>
        <v>0</v>
      </c>
      <c r="Q3196" s="10" t="s">
        <v>8305</v>
      </c>
      <c r="R3196" t="s">
        <v>8347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3194</v>
      </c>
      <c r="C3197" s="3" t="s">
        <v>7303</v>
      </c>
      <c r="D3197" s="6">
        <v>3500</v>
      </c>
      <c r="E3197" s="8">
        <v>2070</v>
      </c>
      <c r="F3197" t="s">
        <v>8217</v>
      </c>
      <c r="G3197" t="s">
        <v>8220</v>
      </c>
      <c r="H3197" t="s">
        <v>8241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8294</v>
      </c>
      <c r="O3197">
        <f t="shared" si="245"/>
        <v>59</v>
      </c>
      <c r="P3197">
        <f t="shared" si="246"/>
        <v>53.08</v>
      </c>
      <c r="Q3197" s="10" t="s">
        <v>8305</v>
      </c>
      <c r="R3197" t="s">
        <v>8347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3195</v>
      </c>
      <c r="C3198" s="3" t="s">
        <v>7304</v>
      </c>
      <c r="D3198" s="6">
        <v>3000000</v>
      </c>
      <c r="E3198" s="8">
        <v>1800</v>
      </c>
      <c r="F3198" t="s">
        <v>8217</v>
      </c>
      <c r="G3198" t="s">
        <v>8220</v>
      </c>
      <c r="H3198" t="s">
        <v>8241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8294</v>
      </c>
      <c r="O3198">
        <f t="shared" si="245"/>
        <v>0</v>
      </c>
      <c r="P3198">
        <f t="shared" si="246"/>
        <v>300</v>
      </c>
      <c r="Q3198" s="10" t="s">
        <v>8305</v>
      </c>
      <c r="R3198" t="s">
        <v>8347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3196</v>
      </c>
      <c r="C3199" s="3" t="s">
        <v>7305</v>
      </c>
      <c r="D3199" s="6">
        <v>10000</v>
      </c>
      <c r="E3199" s="8">
        <v>1145</v>
      </c>
      <c r="F3199" t="s">
        <v>8217</v>
      </c>
      <c r="G3199" t="s">
        <v>8230</v>
      </c>
      <c r="H3199" t="s">
        <v>8249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8294</v>
      </c>
      <c r="O3199">
        <f t="shared" si="245"/>
        <v>11</v>
      </c>
      <c r="P3199">
        <f t="shared" si="246"/>
        <v>286.25</v>
      </c>
      <c r="Q3199" s="10" t="s">
        <v>8305</v>
      </c>
      <c r="R3199" t="s">
        <v>8347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3197</v>
      </c>
      <c r="C3200" s="3" t="s">
        <v>7306</v>
      </c>
      <c r="D3200" s="6">
        <v>30000</v>
      </c>
      <c r="E3200" s="8">
        <v>110</v>
      </c>
      <c r="F3200" t="s">
        <v>8217</v>
      </c>
      <c r="G3200" t="s">
        <v>8228</v>
      </c>
      <c r="H3200" t="s">
        <v>8248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8294</v>
      </c>
      <c r="O3200">
        <f t="shared" si="245"/>
        <v>0</v>
      </c>
      <c r="P3200">
        <f t="shared" si="246"/>
        <v>36.67</v>
      </c>
      <c r="Q3200" s="10" t="s">
        <v>8305</v>
      </c>
      <c r="R3200" t="s">
        <v>8347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3198</v>
      </c>
      <c r="C3201" s="3" t="s">
        <v>7307</v>
      </c>
      <c r="D3201" s="6">
        <v>5000</v>
      </c>
      <c r="E3201" s="8">
        <v>2608</v>
      </c>
      <c r="F3201" t="s">
        <v>8217</v>
      </c>
      <c r="G3201" t="s">
        <v>8220</v>
      </c>
      <c r="H3201" t="s">
        <v>8241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8294</v>
      </c>
      <c r="O3201">
        <f t="shared" si="245"/>
        <v>52</v>
      </c>
      <c r="P3201">
        <f t="shared" si="246"/>
        <v>49.21</v>
      </c>
      <c r="Q3201" s="10" t="s">
        <v>8305</v>
      </c>
      <c r="R3201" t="s">
        <v>8347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3199</v>
      </c>
      <c r="C3202" s="3" t="s">
        <v>7308</v>
      </c>
      <c r="D3202" s="6">
        <v>50000</v>
      </c>
      <c r="E3202" s="8">
        <v>1</v>
      </c>
      <c r="F3202" t="s">
        <v>8217</v>
      </c>
      <c r="G3202" t="s">
        <v>8220</v>
      </c>
      <c r="H3202" t="s">
        <v>8241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8294</v>
      </c>
      <c r="O3202">
        <f t="shared" ref="O3202:O3265" si="250">ROUND(E3202/D3202*100,0)</f>
        <v>0</v>
      </c>
      <c r="P3202">
        <f t="shared" si="246"/>
        <v>1</v>
      </c>
      <c r="Q3202" s="10" t="s">
        <v>8305</v>
      </c>
      <c r="R3202" t="s">
        <v>8347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3200</v>
      </c>
      <c r="C3203" s="3" t="s">
        <v>7309</v>
      </c>
      <c r="D3203" s="6">
        <v>2000</v>
      </c>
      <c r="E3203" s="8">
        <v>25</v>
      </c>
      <c r="F3203" t="s">
        <v>8217</v>
      </c>
      <c r="G3203" t="s">
        <v>8221</v>
      </c>
      <c r="H3203" t="s">
        <v>8242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8294</v>
      </c>
      <c r="O3203">
        <f t="shared" si="250"/>
        <v>1</v>
      </c>
      <c r="P3203">
        <f t="shared" ref="P3203:P3266" si="251">IFERROR(ROUND(E3203/L3203,2),0)</f>
        <v>12.5</v>
      </c>
      <c r="Q3203" s="10" t="s">
        <v>8305</v>
      </c>
      <c r="R3203" t="s">
        <v>8347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3201</v>
      </c>
      <c r="C3204" s="3" t="s">
        <v>7310</v>
      </c>
      <c r="D3204" s="6">
        <v>5000</v>
      </c>
      <c r="E3204" s="8">
        <v>2726</v>
      </c>
      <c r="F3204" t="s">
        <v>8217</v>
      </c>
      <c r="G3204" t="s">
        <v>8220</v>
      </c>
      <c r="H3204" t="s">
        <v>8241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8294</v>
      </c>
      <c r="O3204">
        <f t="shared" si="250"/>
        <v>55</v>
      </c>
      <c r="P3204">
        <f t="shared" si="251"/>
        <v>109.04</v>
      </c>
      <c r="Q3204" s="10" t="s">
        <v>8305</v>
      </c>
      <c r="R3204" t="s">
        <v>8347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3202</v>
      </c>
      <c r="C3205" s="3" t="s">
        <v>7311</v>
      </c>
      <c r="D3205" s="6">
        <v>1000</v>
      </c>
      <c r="E3205" s="8">
        <v>250</v>
      </c>
      <c r="F3205" t="s">
        <v>8217</v>
      </c>
      <c r="G3205" t="s">
        <v>8220</v>
      </c>
      <c r="H3205" t="s">
        <v>8241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8294</v>
      </c>
      <c r="O3205">
        <f t="shared" si="250"/>
        <v>25</v>
      </c>
      <c r="P3205">
        <f t="shared" si="251"/>
        <v>41.67</v>
      </c>
      <c r="Q3205" s="10" t="s">
        <v>8305</v>
      </c>
      <c r="R3205" t="s">
        <v>8347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3203</v>
      </c>
      <c r="C3206" s="3" t="s">
        <v>7312</v>
      </c>
      <c r="D3206" s="6">
        <v>500</v>
      </c>
      <c r="E3206" s="8">
        <v>0</v>
      </c>
      <c r="F3206" t="s">
        <v>8217</v>
      </c>
      <c r="G3206" t="s">
        <v>8220</v>
      </c>
      <c r="H3206" t="s">
        <v>8241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8294</v>
      </c>
      <c r="O3206">
        <f t="shared" si="250"/>
        <v>0</v>
      </c>
      <c r="P3206">
        <f t="shared" si="251"/>
        <v>0</v>
      </c>
      <c r="Q3206" s="10" t="s">
        <v>8305</v>
      </c>
      <c r="R3206" t="s">
        <v>8347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3204</v>
      </c>
      <c r="C3207" s="3" t="s">
        <v>7313</v>
      </c>
      <c r="D3207" s="6">
        <v>8000</v>
      </c>
      <c r="E3207" s="8">
        <v>273</v>
      </c>
      <c r="F3207" t="s">
        <v>8217</v>
      </c>
      <c r="G3207" t="s">
        <v>8221</v>
      </c>
      <c r="H3207" t="s">
        <v>8242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8294</v>
      </c>
      <c r="O3207">
        <f t="shared" si="250"/>
        <v>3</v>
      </c>
      <c r="P3207">
        <f t="shared" si="251"/>
        <v>22.75</v>
      </c>
      <c r="Q3207" s="10" t="s">
        <v>8305</v>
      </c>
      <c r="R3207" t="s">
        <v>8347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3205</v>
      </c>
      <c r="C3208" s="3" t="s">
        <v>7314</v>
      </c>
      <c r="D3208" s="6">
        <v>5000</v>
      </c>
      <c r="E3208" s="8">
        <v>0</v>
      </c>
      <c r="F3208" t="s">
        <v>8217</v>
      </c>
      <c r="G3208" t="s">
        <v>8220</v>
      </c>
      <c r="H3208" t="s">
        <v>8241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8294</v>
      </c>
      <c r="O3208">
        <f t="shared" si="250"/>
        <v>0</v>
      </c>
      <c r="P3208">
        <f t="shared" si="251"/>
        <v>0</v>
      </c>
      <c r="Q3208" s="10" t="s">
        <v>8305</v>
      </c>
      <c r="R3208" t="s">
        <v>8347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3206</v>
      </c>
      <c r="C3209" s="3" t="s">
        <v>7315</v>
      </c>
      <c r="D3209" s="6">
        <v>5500</v>
      </c>
      <c r="E3209" s="8">
        <v>2550</v>
      </c>
      <c r="F3209" t="s">
        <v>8217</v>
      </c>
      <c r="G3209" t="s">
        <v>8220</v>
      </c>
      <c r="H3209" t="s">
        <v>8241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8294</v>
      </c>
      <c r="O3209">
        <f t="shared" si="250"/>
        <v>46</v>
      </c>
      <c r="P3209">
        <f t="shared" si="251"/>
        <v>70.83</v>
      </c>
      <c r="Q3209" s="10" t="s">
        <v>8305</v>
      </c>
      <c r="R3209" t="s">
        <v>8347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3207</v>
      </c>
      <c r="C3210" s="3" t="s">
        <v>7316</v>
      </c>
      <c r="D3210" s="6">
        <v>5000</v>
      </c>
      <c r="E3210" s="8">
        <v>5175</v>
      </c>
      <c r="F3210" t="s">
        <v>8215</v>
      </c>
      <c r="G3210" t="s">
        <v>8220</v>
      </c>
      <c r="H3210" t="s">
        <v>8241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8260</v>
      </c>
      <c r="O3210">
        <f t="shared" si="250"/>
        <v>104</v>
      </c>
      <c r="P3210">
        <f t="shared" si="251"/>
        <v>63.11</v>
      </c>
      <c r="Q3210" s="10" t="s">
        <v>8305</v>
      </c>
      <c r="R3210" t="s">
        <v>8306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3208</v>
      </c>
      <c r="C3211" s="3" t="s">
        <v>7317</v>
      </c>
      <c r="D3211" s="6">
        <v>9500</v>
      </c>
      <c r="E3211" s="8">
        <v>11335.7</v>
      </c>
      <c r="F3211" t="s">
        <v>8215</v>
      </c>
      <c r="G3211" t="s">
        <v>8220</v>
      </c>
      <c r="H3211" t="s">
        <v>8241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8260</v>
      </c>
      <c r="O3211">
        <f t="shared" si="250"/>
        <v>119</v>
      </c>
      <c r="P3211">
        <f t="shared" si="251"/>
        <v>50.16</v>
      </c>
      <c r="Q3211" s="10" t="s">
        <v>8305</v>
      </c>
      <c r="R3211" t="s">
        <v>8306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3209</v>
      </c>
      <c r="C3212" s="3" t="s">
        <v>7318</v>
      </c>
      <c r="D3212" s="6">
        <v>3000</v>
      </c>
      <c r="E3212" s="8">
        <v>3773</v>
      </c>
      <c r="F3212" t="s">
        <v>8215</v>
      </c>
      <c r="G3212" t="s">
        <v>8220</v>
      </c>
      <c r="H3212" t="s">
        <v>8241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8260</v>
      </c>
      <c r="O3212">
        <f t="shared" si="250"/>
        <v>126</v>
      </c>
      <c r="P3212">
        <f t="shared" si="251"/>
        <v>62.88</v>
      </c>
      <c r="Q3212" s="10" t="s">
        <v>8305</v>
      </c>
      <c r="R3212" t="s">
        <v>8306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3210</v>
      </c>
      <c r="C3213" s="3" t="s">
        <v>7319</v>
      </c>
      <c r="D3213" s="6">
        <v>23000</v>
      </c>
      <c r="E3213" s="8">
        <v>27541</v>
      </c>
      <c r="F3213" t="s">
        <v>8215</v>
      </c>
      <c r="G3213" t="s">
        <v>8220</v>
      </c>
      <c r="H3213" t="s">
        <v>8241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8260</v>
      </c>
      <c r="O3213">
        <f t="shared" si="250"/>
        <v>120</v>
      </c>
      <c r="P3213">
        <f t="shared" si="251"/>
        <v>85.53</v>
      </c>
      <c r="Q3213" s="10" t="s">
        <v>8305</v>
      </c>
      <c r="R3213" t="s">
        <v>8306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3211</v>
      </c>
      <c r="C3214" s="3" t="s">
        <v>7320</v>
      </c>
      <c r="D3214" s="6">
        <v>4000</v>
      </c>
      <c r="E3214" s="8">
        <v>5050</v>
      </c>
      <c r="F3214" t="s">
        <v>8215</v>
      </c>
      <c r="G3214" t="s">
        <v>8220</v>
      </c>
      <c r="H3214" t="s">
        <v>8241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8260</v>
      </c>
      <c r="O3214">
        <f t="shared" si="250"/>
        <v>126</v>
      </c>
      <c r="P3214">
        <f t="shared" si="251"/>
        <v>53.72</v>
      </c>
      <c r="Q3214" s="10" t="s">
        <v>8305</v>
      </c>
      <c r="R3214" t="s">
        <v>8306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3212</v>
      </c>
      <c r="C3215" s="3" t="s">
        <v>7321</v>
      </c>
      <c r="D3215" s="6">
        <v>6000</v>
      </c>
      <c r="E3215" s="8">
        <v>6007</v>
      </c>
      <c r="F3215" t="s">
        <v>8215</v>
      </c>
      <c r="G3215" t="s">
        <v>8221</v>
      </c>
      <c r="H3215" t="s">
        <v>8242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8260</v>
      </c>
      <c r="O3215">
        <f t="shared" si="250"/>
        <v>100</v>
      </c>
      <c r="P3215">
        <f t="shared" si="251"/>
        <v>127.81</v>
      </c>
      <c r="Q3215" s="10" t="s">
        <v>8305</v>
      </c>
      <c r="R3215" t="s">
        <v>8306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3213</v>
      </c>
      <c r="C3216" s="3" t="s">
        <v>7322</v>
      </c>
      <c r="D3216" s="6">
        <v>12000</v>
      </c>
      <c r="E3216" s="8">
        <v>12256</v>
      </c>
      <c r="F3216" t="s">
        <v>8215</v>
      </c>
      <c r="G3216" t="s">
        <v>8221</v>
      </c>
      <c r="H3216" t="s">
        <v>8242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8260</v>
      </c>
      <c r="O3216">
        <f t="shared" si="250"/>
        <v>102</v>
      </c>
      <c r="P3216">
        <f t="shared" si="251"/>
        <v>106.57</v>
      </c>
      <c r="Q3216" s="10" t="s">
        <v>8305</v>
      </c>
      <c r="R3216" t="s">
        <v>8306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3214</v>
      </c>
      <c r="C3217" s="3" t="s">
        <v>7323</v>
      </c>
      <c r="D3217" s="6">
        <v>35000</v>
      </c>
      <c r="E3217" s="8">
        <v>35123</v>
      </c>
      <c r="F3217" t="s">
        <v>8215</v>
      </c>
      <c r="G3217" t="s">
        <v>8220</v>
      </c>
      <c r="H3217" t="s">
        <v>8241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8260</v>
      </c>
      <c r="O3217">
        <f t="shared" si="250"/>
        <v>100</v>
      </c>
      <c r="P3217">
        <f t="shared" si="251"/>
        <v>262.11</v>
      </c>
      <c r="Q3217" s="10" t="s">
        <v>8305</v>
      </c>
      <c r="R3217" t="s">
        <v>8306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3215</v>
      </c>
      <c r="C3218" s="3" t="s">
        <v>7324</v>
      </c>
      <c r="D3218" s="6">
        <v>2000</v>
      </c>
      <c r="E3218" s="8">
        <v>2001</v>
      </c>
      <c r="F3218" t="s">
        <v>8215</v>
      </c>
      <c r="G3218" t="s">
        <v>8221</v>
      </c>
      <c r="H3218" t="s">
        <v>8242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8260</v>
      </c>
      <c r="O3218">
        <f t="shared" si="250"/>
        <v>100</v>
      </c>
      <c r="P3218">
        <f t="shared" si="251"/>
        <v>57.17</v>
      </c>
      <c r="Q3218" s="10" t="s">
        <v>8305</v>
      </c>
      <c r="R3218" t="s">
        <v>8306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3216</v>
      </c>
      <c r="C3219" s="3" t="s">
        <v>7325</v>
      </c>
      <c r="D3219" s="6">
        <v>4500</v>
      </c>
      <c r="E3219" s="8">
        <v>5221</v>
      </c>
      <c r="F3219" t="s">
        <v>8215</v>
      </c>
      <c r="G3219" t="s">
        <v>8220</v>
      </c>
      <c r="H3219" t="s">
        <v>8241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8260</v>
      </c>
      <c r="O3219">
        <f t="shared" si="250"/>
        <v>116</v>
      </c>
      <c r="P3219">
        <f t="shared" si="251"/>
        <v>50.2</v>
      </c>
      <c r="Q3219" s="10" t="s">
        <v>8305</v>
      </c>
      <c r="R3219" t="s">
        <v>8306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3217</v>
      </c>
      <c r="C3220" s="3" t="s">
        <v>7326</v>
      </c>
      <c r="D3220" s="6">
        <v>12000</v>
      </c>
      <c r="E3220" s="8">
        <v>12252</v>
      </c>
      <c r="F3220" t="s">
        <v>8215</v>
      </c>
      <c r="G3220" t="s">
        <v>8221</v>
      </c>
      <c r="H3220" t="s">
        <v>8242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8260</v>
      </c>
      <c r="O3220">
        <f t="shared" si="250"/>
        <v>102</v>
      </c>
      <c r="P3220">
        <f t="shared" si="251"/>
        <v>66.59</v>
      </c>
      <c r="Q3220" s="10" t="s">
        <v>8305</v>
      </c>
      <c r="R3220" t="s">
        <v>8306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3218</v>
      </c>
      <c r="C3221" s="3" t="s">
        <v>7327</v>
      </c>
      <c r="D3221" s="6">
        <v>20000</v>
      </c>
      <c r="E3221" s="8">
        <v>20022</v>
      </c>
      <c r="F3221" t="s">
        <v>8215</v>
      </c>
      <c r="G3221" t="s">
        <v>8220</v>
      </c>
      <c r="H3221" t="s">
        <v>8241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8260</v>
      </c>
      <c r="O3221">
        <f t="shared" si="250"/>
        <v>100</v>
      </c>
      <c r="P3221">
        <f t="shared" si="251"/>
        <v>168.25</v>
      </c>
      <c r="Q3221" s="10" t="s">
        <v>8305</v>
      </c>
      <c r="R3221" t="s">
        <v>8306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3219</v>
      </c>
      <c r="C3222" s="3" t="s">
        <v>7328</v>
      </c>
      <c r="D3222" s="6">
        <v>15000</v>
      </c>
      <c r="E3222" s="8">
        <v>15126</v>
      </c>
      <c r="F3222" t="s">
        <v>8215</v>
      </c>
      <c r="G3222" t="s">
        <v>8220</v>
      </c>
      <c r="H3222" t="s">
        <v>8241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8260</v>
      </c>
      <c r="O3222">
        <f t="shared" si="250"/>
        <v>101</v>
      </c>
      <c r="P3222">
        <f t="shared" si="251"/>
        <v>256.37</v>
      </c>
      <c r="Q3222" s="10" t="s">
        <v>8305</v>
      </c>
      <c r="R3222" t="s">
        <v>8306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3220</v>
      </c>
      <c r="C3223" s="3" t="s">
        <v>7329</v>
      </c>
      <c r="D3223" s="6">
        <v>4000</v>
      </c>
      <c r="E3223" s="8">
        <v>4137</v>
      </c>
      <c r="F3223" t="s">
        <v>8215</v>
      </c>
      <c r="G3223" t="s">
        <v>8221</v>
      </c>
      <c r="H3223" t="s">
        <v>8242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8260</v>
      </c>
      <c r="O3223">
        <f t="shared" si="250"/>
        <v>103</v>
      </c>
      <c r="P3223">
        <f t="shared" si="251"/>
        <v>36.61</v>
      </c>
      <c r="Q3223" s="10" t="s">
        <v>8305</v>
      </c>
      <c r="R3223" t="s">
        <v>8306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3221</v>
      </c>
      <c r="C3224" s="3" t="s">
        <v>7330</v>
      </c>
      <c r="D3224" s="6">
        <v>2500</v>
      </c>
      <c r="E3224" s="8">
        <v>3120</v>
      </c>
      <c r="F3224" t="s">
        <v>8215</v>
      </c>
      <c r="G3224" t="s">
        <v>8220</v>
      </c>
      <c r="H3224" t="s">
        <v>8241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8260</v>
      </c>
      <c r="O3224">
        <f t="shared" si="250"/>
        <v>125</v>
      </c>
      <c r="P3224">
        <f t="shared" si="251"/>
        <v>37.14</v>
      </c>
      <c r="Q3224" s="10" t="s">
        <v>8305</v>
      </c>
      <c r="R3224" t="s">
        <v>8306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3222</v>
      </c>
      <c r="C3225" s="3" t="s">
        <v>7331</v>
      </c>
      <c r="D3225" s="6">
        <v>3100</v>
      </c>
      <c r="E3225" s="8">
        <v>3395</v>
      </c>
      <c r="F3225" t="s">
        <v>8215</v>
      </c>
      <c r="G3225" t="s">
        <v>8220</v>
      </c>
      <c r="H3225" t="s">
        <v>8241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8260</v>
      </c>
      <c r="O3225">
        <f t="shared" si="250"/>
        <v>110</v>
      </c>
      <c r="P3225">
        <f t="shared" si="251"/>
        <v>45.88</v>
      </c>
      <c r="Q3225" s="10" t="s">
        <v>8305</v>
      </c>
      <c r="R3225" t="s">
        <v>8306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3223</v>
      </c>
      <c r="C3226" s="3" t="s">
        <v>7332</v>
      </c>
      <c r="D3226" s="6">
        <v>30000</v>
      </c>
      <c r="E3226" s="8">
        <v>30610</v>
      </c>
      <c r="F3226" t="s">
        <v>8215</v>
      </c>
      <c r="G3226" t="s">
        <v>8220</v>
      </c>
      <c r="H3226" t="s">
        <v>8241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8260</v>
      </c>
      <c r="O3226">
        <f t="shared" si="250"/>
        <v>102</v>
      </c>
      <c r="P3226">
        <f t="shared" si="251"/>
        <v>141.71</v>
      </c>
      <c r="Q3226" s="10" t="s">
        <v>8305</v>
      </c>
      <c r="R3226" t="s">
        <v>8306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3224</v>
      </c>
      <c r="C3227" s="3" t="s">
        <v>7333</v>
      </c>
      <c r="D3227" s="6">
        <v>2000</v>
      </c>
      <c r="E3227" s="8">
        <v>2047</v>
      </c>
      <c r="F3227" t="s">
        <v>8215</v>
      </c>
      <c r="G3227" t="s">
        <v>8220</v>
      </c>
      <c r="H3227" t="s">
        <v>8241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8260</v>
      </c>
      <c r="O3227">
        <f t="shared" si="250"/>
        <v>102</v>
      </c>
      <c r="P3227">
        <f t="shared" si="251"/>
        <v>52.49</v>
      </c>
      <c r="Q3227" s="10" t="s">
        <v>8305</v>
      </c>
      <c r="R3227" t="s">
        <v>8306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3225</v>
      </c>
      <c r="C3228" s="3" t="s">
        <v>7334</v>
      </c>
      <c r="D3228" s="6">
        <v>1200</v>
      </c>
      <c r="E3228" s="8">
        <v>1250</v>
      </c>
      <c r="F3228" t="s">
        <v>8215</v>
      </c>
      <c r="G3228" t="s">
        <v>8221</v>
      </c>
      <c r="H3228" t="s">
        <v>8242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8260</v>
      </c>
      <c r="O3228">
        <f t="shared" si="250"/>
        <v>104</v>
      </c>
      <c r="P3228">
        <f t="shared" si="251"/>
        <v>59.52</v>
      </c>
      <c r="Q3228" s="10" t="s">
        <v>8305</v>
      </c>
      <c r="R3228" t="s">
        <v>8306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3226</v>
      </c>
      <c r="C3229" s="3" t="s">
        <v>7335</v>
      </c>
      <c r="D3229" s="6">
        <v>1200</v>
      </c>
      <c r="E3229" s="8">
        <v>1500</v>
      </c>
      <c r="F3229" t="s">
        <v>8215</v>
      </c>
      <c r="G3229" t="s">
        <v>8221</v>
      </c>
      <c r="H3229" t="s">
        <v>8242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8260</v>
      </c>
      <c r="O3229">
        <f t="shared" si="250"/>
        <v>125</v>
      </c>
      <c r="P3229">
        <f t="shared" si="251"/>
        <v>50</v>
      </c>
      <c r="Q3229" s="10" t="s">
        <v>8305</v>
      </c>
      <c r="R3229" t="s">
        <v>8306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3227</v>
      </c>
      <c r="C3230" s="3" t="s">
        <v>7336</v>
      </c>
      <c r="D3230" s="6">
        <v>7000</v>
      </c>
      <c r="E3230" s="8">
        <v>7164</v>
      </c>
      <c r="F3230" t="s">
        <v>8215</v>
      </c>
      <c r="G3230" t="s">
        <v>8220</v>
      </c>
      <c r="H3230" t="s">
        <v>8241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8260</v>
      </c>
      <c r="O3230">
        <f t="shared" si="250"/>
        <v>102</v>
      </c>
      <c r="P3230">
        <f t="shared" si="251"/>
        <v>193.62</v>
      </c>
      <c r="Q3230" s="10" t="s">
        <v>8305</v>
      </c>
      <c r="R3230" t="s">
        <v>8306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3228</v>
      </c>
      <c r="C3231" s="3" t="s">
        <v>7337</v>
      </c>
      <c r="D3231" s="6">
        <v>20000</v>
      </c>
      <c r="E3231" s="8">
        <v>21573</v>
      </c>
      <c r="F3231" t="s">
        <v>8215</v>
      </c>
      <c r="G3231" t="s">
        <v>8220</v>
      </c>
      <c r="H3231" t="s">
        <v>8241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8260</v>
      </c>
      <c r="O3231">
        <f t="shared" si="250"/>
        <v>108</v>
      </c>
      <c r="P3231">
        <f t="shared" si="251"/>
        <v>106.8</v>
      </c>
      <c r="Q3231" s="10" t="s">
        <v>8305</v>
      </c>
      <c r="R3231" t="s">
        <v>8306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3229</v>
      </c>
      <c r="C3232" s="3" t="s">
        <v>7338</v>
      </c>
      <c r="D3232" s="6">
        <v>2600</v>
      </c>
      <c r="E3232" s="8">
        <v>2857</v>
      </c>
      <c r="F3232" t="s">
        <v>8215</v>
      </c>
      <c r="G3232" t="s">
        <v>8220</v>
      </c>
      <c r="H3232" t="s">
        <v>8241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8260</v>
      </c>
      <c r="O3232">
        <f t="shared" si="250"/>
        <v>110</v>
      </c>
      <c r="P3232">
        <f t="shared" si="251"/>
        <v>77.22</v>
      </c>
      <c r="Q3232" s="10" t="s">
        <v>8305</v>
      </c>
      <c r="R3232" t="s">
        <v>8306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3230</v>
      </c>
      <c r="C3233" s="3" t="s">
        <v>7339</v>
      </c>
      <c r="D3233" s="6">
        <v>1000</v>
      </c>
      <c r="E3233" s="8">
        <v>1610</v>
      </c>
      <c r="F3233" t="s">
        <v>8215</v>
      </c>
      <c r="G3233" t="s">
        <v>8220</v>
      </c>
      <c r="H3233" t="s">
        <v>8241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8260</v>
      </c>
      <c r="O3233">
        <f t="shared" si="250"/>
        <v>161</v>
      </c>
      <c r="P3233">
        <f t="shared" si="251"/>
        <v>57.5</v>
      </c>
      <c r="Q3233" s="10" t="s">
        <v>8305</v>
      </c>
      <c r="R3233" t="s">
        <v>8306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3231</v>
      </c>
      <c r="C3234" s="3" t="s">
        <v>7340</v>
      </c>
      <c r="D3234" s="6">
        <v>1000</v>
      </c>
      <c r="E3234" s="8">
        <v>1312</v>
      </c>
      <c r="F3234" t="s">
        <v>8215</v>
      </c>
      <c r="G3234" t="s">
        <v>8220</v>
      </c>
      <c r="H3234" t="s">
        <v>8241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8260</v>
      </c>
      <c r="O3234">
        <f t="shared" si="250"/>
        <v>131</v>
      </c>
      <c r="P3234">
        <f t="shared" si="251"/>
        <v>50.46</v>
      </c>
      <c r="Q3234" s="10" t="s">
        <v>8305</v>
      </c>
      <c r="R3234" t="s">
        <v>8306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3232</v>
      </c>
      <c r="C3235" s="3" t="s">
        <v>7341</v>
      </c>
      <c r="D3235" s="6">
        <v>5000</v>
      </c>
      <c r="E3235" s="8">
        <v>5940</v>
      </c>
      <c r="F3235" t="s">
        <v>8215</v>
      </c>
      <c r="G3235" t="s">
        <v>8220</v>
      </c>
      <c r="H3235" t="s">
        <v>8241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8260</v>
      </c>
      <c r="O3235">
        <f t="shared" si="250"/>
        <v>119</v>
      </c>
      <c r="P3235">
        <f t="shared" si="251"/>
        <v>97.38</v>
      </c>
      <c r="Q3235" s="10" t="s">
        <v>8305</v>
      </c>
      <c r="R3235" t="s">
        <v>8306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3233</v>
      </c>
      <c r="C3236" s="3" t="s">
        <v>7342</v>
      </c>
      <c r="D3236" s="6">
        <v>4000</v>
      </c>
      <c r="E3236" s="8">
        <v>4015.71</v>
      </c>
      <c r="F3236" t="s">
        <v>8215</v>
      </c>
      <c r="G3236" t="s">
        <v>8221</v>
      </c>
      <c r="H3236" t="s">
        <v>8242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8260</v>
      </c>
      <c r="O3236">
        <f t="shared" si="250"/>
        <v>100</v>
      </c>
      <c r="P3236">
        <f t="shared" si="251"/>
        <v>34.92</v>
      </c>
      <c r="Q3236" s="10" t="s">
        <v>8305</v>
      </c>
      <c r="R3236" t="s">
        <v>8306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3234</v>
      </c>
      <c r="C3237" s="3" t="s">
        <v>7343</v>
      </c>
      <c r="D3237" s="6">
        <v>15000</v>
      </c>
      <c r="E3237" s="8">
        <v>15481</v>
      </c>
      <c r="F3237" t="s">
        <v>8215</v>
      </c>
      <c r="G3237" t="s">
        <v>8220</v>
      </c>
      <c r="H3237" t="s">
        <v>8241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8260</v>
      </c>
      <c r="O3237">
        <f t="shared" si="250"/>
        <v>103</v>
      </c>
      <c r="P3237">
        <f t="shared" si="251"/>
        <v>85.53</v>
      </c>
      <c r="Q3237" s="10" t="s">
        <v>8305</v>
      </c>
      <c r="R3237" t="s">
        <v>8306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3235</v>
      </c>
      <c r="C3238" s="3" t="s">
        <v>7344</v>
      </c>
      <c r="D3238" s="6">
        <v>20000</v>
      </c>
      <c r="E3238" s="8">
        <v>20120</v>
      </c>
      <c r="F3238" t="s">
        <v>8215</v>
      </c>
      <c r="G3238" t="s">
        <v>8220</v>
      </c>
      <c r="H3238" t="s">
        <v>8241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8260</v>
      </c>
      <c r="O3238">
        <f t="shared" si="250"/>
        <v>101</v>
      </c>
      <c r="P3238">
        <f t="shared" si="251"/>
        <v>182.91</v>
      </c>
      <c r="Q3238" s="10" t="s">
        <v>8305</v>
      </c>
      <c r="R3238" t="s">
        <v>8306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3236</v>
      </c>
      <c r="C3239" s="3" t="s">
        <v>7345</v>
      </c>
      <c r="D3239" s="6">
        <v>35000</v>
      </c>
      <c r="E3239" s="8">
        <v>35275.64</v>
      </c>
      <c r="F3239" t="s">
        <v>8215</v>
      </c>
      <c r="G3239" t="s">
        <v>8220</v>
      </c>
      <c r="H3239" t="s">
        <v>8241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8260</v>
      </c>
      <c r="O3239">
        <f t="shared" si="250"/>
        <v>101</v>
      </c>
      <c r="P3239">
        <f t="shared" si="251"/>
        <v>131.13999999999999</v>
      </c>
      <c r="Q3239" s="10" t="s">
        <v>8305</v>
      </c>
      <c r="R3239" t="s">
        <v>8306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3237</v>
      </c>
      <c r="C3240" s="3" t="s">
        <v>7346</v>
      </c>
      <c r="D3240" s="6">
        <v>2800</v>
      </c>
      <c r="E3240" s="8">
        <v>3145</v>
      </c>
      <c r="F3240" t="s">
        <v>8215</v>
      </c>
      <c r="G3240" t="s">
        <v>8221</v>
      </c>
      <c r="H3240" t="s">
        <v>8242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8260</v>
      </c>
      <c r="O3240">
        <f t="shared" si="250"/>
        <v>112</v>
      </c>
      <c r="P3240">
        <f t="shared" si="251"/>
        <v>39.81</v>
      </c>
      <c r="Q3240" s="10" t="s">
        <v>8305</v>
      </c>
      <c r="R3240" t="s">
        <v>8306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3238</v>
      </c>
      <c r="C3241" s="3" t="s">
        <v>7347</v>
      </c>
      <c r="D3241" s="6">
        <v>5862</v>
      </c>
      <c r="E3241" s="8">
        <v>6208.98</v>
      </c>
      <c r="F3241" t="s">
        <v>8215</v>
      </c>
      <c r="G3241" t="s">
        <v>8221</v>
      </c>
      <c r="H3241" t="s">
        <v>8242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8260</v>
      </c>
      <c r="O3241">
        <f t="shared" si="250"/>
        <v>106</v>
      </c>
      <c r="P3241">
        <f t="shared" si="251"/>
        <v>59.7</v>
      </c>
      <c r="Q3241" s="10" t="s">
        <v>8305</v>
      </c>
      <c r="R3241" t="s">
        <v>8306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3239</v>
      </c>
      <c r="C3242" s="3" t="s">
        <v>7348</v>
      </c>
      <c r="D3242" s="6">
        <v>3000</v>
      </c>
      <c r="E3242" s="8">
        <v>3017</v>
      </c>
      <c r="F3242" t="s">
        <v>8215</v>
      </c>
      <c r="G3242" t="s">
        <v>8221</v>
      </c>
      <c r="H3242" t="s">
        <v>8242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8260</v>
      </c>
      <c r="O3242">
        <f t="shared" si="250"/>
        <v>101</v>
      </c>
      <c r="P3242">
        <f t="shared" si="251"/>
        <v>88.74</v>
      </c>
      <c r="Q3242" s="10" t="s">
        <v>8305</v>
      </c>
      <c r="R3242" t="s">
        <v>8306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3240</v>
      </c>
      <c r="C3243" s="3" t="s">
        <v>7349</v>
      </c>
      <c r="D3243" s="6">
        <v>8500</v>
      </c>
      <c r="E3243" s="8">
        <v>9801</v>
      </c>
      <c r="F3243" t="s">
        <v>8215</v>
      </c>
      <c r="G3243" t="s">
        <v>8220</v>
      </c>
      <c r="H3243" t="s">
        <v>8241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8260</v>
      </c>
      <c r="O3243">
        <f t="shared" si="250"/>
        <v>115</v>
      </c>
      <c r="P3243">
        <f t="shared" si="251"/>
        <v>58.69</v>
      </c>
      <c r="Q3243" s="10" t="s">
        <v>8305</v>
      </c>
      <c r="R3243" t="s">
        <v>8306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3241</v>
      </c>
      <c r="C3244" s="3" t="s">
        <v>7350</v>
      </c>
      <c r="D3244" s="6">
        <v>10000</v>
      </c>
      <c r="E3244" s="8">
        <v>12730.42</v>
      </c>
      <c r="F3244" t="s">
        <v>8215</v>
      </c>
      <c r="G3244" t="s">
        <v>8220</v>
      </c>
      <c r="H3244" t="s">
        <v>8241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8260</v>
      </c>
      <c r="O3244">
        <f t="shared" si="250"/>
        <v>127</v>
      </c>
      <c r="P3244">
        <f t="shared" si="251"/>
        <v>69.569999999999993</v>
      </c>
      <c r="Q3244" s="10" t="s">
        <v>8305</v>
      </c>
      <c r="R3244" t="s">
        <v>8306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3242</v>
      </c>
      <c r="C3245" s="3" t="s">
        <v>7351</v>
      </c>
      <c r="D3245" s="6">
        <v>8000</v>
      </c>
      <c r="E3245" s="8">
        <v>8227</v>
      </c>
      <c r="F3245" t="s">
        <v>8215</v>
      </c>
      <c r="G3245" t="s">
        <v>8220</v>
      </c>
      <c r="H3245" t="s">
        <v>8241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8260</v>
      </c>
      <c r="O3245">
        <f t="shared" si="250"/>
        <v>103</v>
      </c>
      <c r="P3245">
        <f t="shared" si="251"/>
        <v>115.87</v>
      </c>
      <c r="Q3245" s="10" t="s">
        <v>8305</v>
      </c>
      <c r="R3245" t="s">
        <v>8306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3243</v>
      </c>
      <c r="C3246" s="3" t="s">
        <v>7352</v>
      </c>
      <c r="D3246" s="6">
        <v>1600</v>
      </c>
      <c r="E3246" s="8">
        <v>1647</v>
      </c>
      <c r="F3246" t="s">
        <v>8215</v>
      </c>
      <c r="G3246" t="s">
        <v>8221</v>
      </c>
      <c r="H3246" t="s">
        <v>8242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8260</v>
      </c>
      <c r="O3246">
        <f t="shared" si="250"/>
        <v>103</v>
      </c>
      <c r="P3246">
        <f t="shared" si="251"/>
        <v>23.87</v>
      </c>
      <c r="Q3246" s="10" t="s">
        <v>8305</v>
      </c>
      <c r="R3246" t="s">
        <v>8306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3244</v>
      </c>
      <c r="C3247" s="3" t="s">
        <v>7353</v>
      </c>
      <c r="D3247" s="6">
        <v>21000</v>
      </c>
      <c r="E3247" s="8">
        <v>21904</v>
      </c>
      <c r="F3247" t="s">
        <v>8215</v>
      </c>
      <c r="G3247" t="s">
        <v>8220</v>
      </c>
      <c r="H3247" t="s">
        <v>8241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8260</v>
      </c>
      <c r="O3247">
        <f t="shared" si="250"/>
        <v>104</v>
      </c>
      <c r="P3247">
        <f t="shared" si="251"/>
        <v>81.13</v>
      </c>
      <c r="Q3247" s="10" t="s">
        <v>8305</v>
      </c>
      <c r="R3247" t="s">
        <v>8306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3245</v>
      </c>
      <c r="C3248" s="3" t="s">
        <v>7354</v>
      </c>
      <c r="D3248" s="6">
        <v>10000</v>
      </c>
      <c r="E3248" s="8">
        <v>11122</v>
      </c>
      <c r="F3248" t="s">
        <v>8215</v>
      </c>
      <c r="G3248" t="s">
        <v>8220</v>
      </c>
      <c r="H3248" t="s">
        <v>8241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8260</v>
      </c>
      <c r="O3248">
        <f t="shared" si="250"/>
        <v>111</v>
      </c>
      <c r="P3248">
        <f t="shared" si="251"/>
        <v>57.63</v>
      </c>
      <c r="Q3248" s="10" t="s">
        <v>8305</v>
      </c>
      <c r="R3248" t="s">
        <v>8306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3246</v>
      </c>
      <c r="C3249" s="3" t="s">
        <v>7355</v>
      </c>
      <c r="D3249" s="6">
        <v>2500</v>
      </c>
      <c r="E3249" s="8">
        <v>2646.5</v>
      </c>
      <c r="F3249" t="s">
        <v>8215</v>
      </c>
      <c r="G3249" t="s">
        <v>8221</v>
      </c>
      <c r="H3249" t="s">
        <v>8242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8260</v>
      </c>
      <c r="O3249">
        <f t="shared" si="250"/>
        <v>106</v>
      </c>
      <c r="P3249">
        <f t="shared" si="251"/>
        <v>46.43</v>
      </c>
      <c r="Q3249" s="10" t="s">
        <v>8305</v>
      </c>
      <c r="R3249" t="s">
        <v>8306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3247</v>
      </c>
      <c r="C3250" s="3" t="s">
        <v>7356</v>
      </c>
      <c r="D3250" s="6">
        <v>12000</v>
      </c>
      <c r="E3250" s="8">
        <v>12095</v>
      </c>
      <c r="F3250" t="s">
        <v>8215</v>
      </c>
      <c r="G3250" t="s">
        <v>8220</v>
      </c>
      <c r="H3250" t="s">
        <v>8241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8260</v>
      </c>
      <c r="O3250">
        <f t="shared" si="250"/>
        <v>101</v>
      </c>
      <c r="P3250">
        <f t="shared" si="251"/>
        <v>60.48</v>
      </c>
      <c r="Q3250" s="10" t="s">
        <v>8305</v>
      </c>
      <c r="R3250" t="s">
        <v>8306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3248</v>
      </c>
      <c r="C3251" s="3" t="s">
        <v>7357</v>
      </c>
      <c r="D3251" s="6">
        <v>5500</v>
      </c>
      <c r="E3251" s="8">
        <v>5771</v>
      </c>
      <c r="F3251" t="s">
        <v>8215</v>
      </c>
      <c r="G3251" t="s">
        <v>8220</v>
      </c>
      <c r="H3251" t="s">
        <v>8241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8260</v>
      </c>
      <c r="O3251">
        <f t="shared" si="250"/>
        <v>105</v>
      </c>
      <c r="P3251">
        <f t="shared" si="251"/>
        <v>65.58</v>
      </c>
      <c r="Q3251" s="10" t="s">
        <v>8305</v>
      </c>
      <c r="R3251" t="s">
        <v>8306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3249</v>
      </c>
      <c r="C3252" s="3" t="s">
        <v>7358</v>
      </c>
      <c r="D3252" s="6">
        <v>25000</v>
      </c>
      <c r="E3252" s="8">
        <v>25388</v>
      </c>
      <c r="F3252" t="s">
        <v>8215</v>
      </c>
      <c r="G3252" t="s">
        <v>8220</v>
      </c>
      <c r="H3252" t="s">
        <v>8241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8260</v>
      </c>
      <c r="O3252">
        <f t="shared" si="250"/>
        <v>102</v>
      </c>
      <c r="P3252">
        <f t="shared" si="251"/>
        <v>119.19</v>
      </c>
      <c r="Q3252" s="10" t="s">
        <v>8305</v>
      </c>
      <c r="R3252" t="s">
        <v>8306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3250</v>
      </c>
      <c r="C3253" s="3" t="s">
        <v>7359</v>
      </c>
      <c r="D3253" s="6">
        <v>1500</v>
      </c>
      <c r="E3253" s="8">
        <v>1661</v>
      </c>
      <c r="F3253" t="s">
        <v>8215</v>
      </c>
      <c r="G3253" t="s">
        <v>8220</v>
      </c>
      <c r="H3253" t="s">
        <v>8241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8260</v>
      </c>
      <c r="O3253">
        <f t="shared" si="250"/>
        <v>111</v>
      </c>
      <c r="P3253">
        <f t="shared" si="251"/>
        <v>83.05</v>
      </c>
      <c r="Q3253" s="10" t="s">
        <v>8305</v>
      </c>
      <c r="R3253" t="s">
        <v>8306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3251</v>
      </c>
      <c r="C3254" s="3" t="s">
        <v>7360</v>
      </c>
      <c r="D3254" s="6">
        <v>2250</v>
      </c>
      <c r="E3254" s="8">
        <v>2876</v>
      </c>
      <c r="F3254" t="s">
        <v>8215</v>
      </c>
      <c r="G3254" t="s">
        <v>8221</v>
      </c>
      <c r="H3254" t="s">
        <v>8242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8260</v>
      </c>
      <c r="O3254">
        <f t="shared" si="250"/>
        <v>128</v>
      </c>
      <c r="P3254">
        <f t="shared" si="251"/>
        <v>57.52</v>
      </c>
      <c r="Q3254" s="10" t="s">
        <v>8305</v>
      </c>
      <c r="R3254" t="s">
        <v>8306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3252</v>
      </c>
      <c r="C3255" s="3" t="s">
        <v>7361</v>
      </c>
      <c r="D3255" s="6">
        <v>20000</v>
      </c>
      <c r="E3255" s="8">
        <v>20365</v>
      </c>
      <c r="F3255" t="s">
        <v>8215</v>
      </c>
      <c r="G3255" t="s">
        <v>8220</v>
      </c>
      <c r="H3255" t="s">
        <v>8241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8260</v>
      </c>
      <c r="O3255">
        <f t="shared" si="250"/>
        <v>102</v>
      </c>
      <c r="P3255">
        <f t="shared" si="251"/>
        <v>177.09</v>
      </c>
      <c r="Q3255" s="10" t="s">
        <v>8305</v>
      </c>
      <c r="R3255" t="s">
        <v>8306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3253</v>
      </c>
      <c r="C3256" s="3" t="s">
        <v>7362</v>
      </c>
      <c r="D3256" s="6">
        <v>13000</v>
      </c>
      <c r="E3256" s="8">
        <v>13163.5</v>
      </c>
      <c r="F3256" t="s">
        <v>8215</v>
      </c>
      <c r="G3256" t="s">
        <v>8221</v>
      </c>
      <c r="H3256" t="s">
        <v>8242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8260</v>
      </c>
      <c r="O3256">
        <f t="shared" si="250"/>
        <v>101</v>
      </c>
      <c r="P3256">
        <f t="shared" si="251"/>
        <v>70.77</v>
      </c>
      <c r="Q3256" s="10" t="s">
        <v>8305</v>
      </c>
      <c r="R3256" t="s">
        <v>8306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3254</v>
      </c>
      <c r="C3257" s="3" t="s">
        <v>7363</v>
      </c>
      <c r="D3257" s="6">
        <v>300</v>
      </c>
      <c r="E3257" s="8">
        <v>525</v>
      </c>
      <c r="F3257" t="s">
        <v>8215</v>
      </c>
      <c r="G3257" t="s">
        <v>8221</v>
      </c>
      <c r="H3257" t="s">
        <v>8242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8260</v>
      </c>
      <c r="O3257">
        <f t="shared" si="250"/>
        <v>175</v>
      </c>
      <c r="P3257">
        <f t="shared" si="251"/>
        <v>29.17</v>
      </c>
      <c r="Q3257" s="10" t="s">
        <v>8305</v>
      </c>
      <c r="R3257" t="s">
        <v>8306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3255</v>
      </c>
      <c r="C3258" s="3" t="s">
        <v>7364</v>
      </c>
      <c r="D3258" s="6">
        <v>10000</v>
      </c>
      <c r="E3258" s="8">
        <v>12806</v>
      </c>
      <c r="F3258" t="s">
        <v>8215</v>
      </c>
      <c r="G3258" t="s">
        <v>8220</v>
      </c>
      <c r="H3258" t="s">
        <v>8241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8260</v>
      </c>
      <c r="O3258">
        <f t="shared" si="250"/>
        <v>128</v>
      </c>
      <c r="P3258">
        <f t="shared" si="251"/>
        <v>72.760000000000005</v>
      </c>
      <c r="Q3258" s="10" t="s">
        <v>8305</v>
      </c>
      <c r="R3258" t="s">
        <v>8306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3256</v>
      </c>
      <c r="C3259" s="3" t="s">
        <v>7365</v>
      </c>
      <c r="D3259" s="6">
        <v>2000</v>
      </c>
      <c r="E3259" s="8">
        <v>2125.9899999999998</v>
      </c>
      <c r="F3259" t="s">
        <v>8215</v>
      </c>
      <c r="G3259" t="s">
        <v>8221</v>
      </c>
      <c r="H3259" t="s">
        <v>8242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8260</v>
      </c>
      <c r="O3259">
        <f t="shared" si="250"/>
        <v>106</v>
      </c>
      <c r="P3259">
        <f t="shared" si="251"/>
        <v>51.85</v>
      </c>
      <c r="Q3259" s="10" t="s">
        <v>8305</v>
      </c>
      <c r="R3259" t="s">
        <v>8306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3257</v>
      </c>
      <c r="C3260" s="3" t="s">
        <v>7366</v>
      </c>
      <c r="D3260" s="6">
        <v>7000</v>
      </c>
      <c r="E3260" s="8">
        <v>7365</v>
      </c>
      <c r="F3260" t="s">
        <v>8215</v>
      </c>
      <c r="G3260" t="s">
        <v>8220</v>
      </c>
      <c r="H3260" t="s">
        <v>8241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8260</v>
      </c>
      <c r="O3260">
        <f t="shared" si="250"/>
        <v>105</v>
      </c>
      <c r="P3260">
        <f t="shared" si="251"/>
        <v>98.2</v>
      </c>
      <c r="Q3260" s="10" t="s">
        <v>8305</v>
      </c>
      <c r="R3260" t="s">
        <v>8306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3258</v>
      </c>
      <c r="C3261" s="3" t="s">
        <v>7367</v>
      </c>
      <c r="D3261" s="6">
        <v>23000</v>
      </c>
      <c r="E3261" s="8">
        <v>24418.6</v>
      </c>
      <c r="F3261" t="s">
        <v>8215</v>
      </c>
      <c r="G3261" t="s">
        <v>8220</v>
      </c>
      <c r="H3261" t="s">
        <v>8241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8260</v>
      </c>
      <c r="O3261">
        <f t="shared" si="250"/>
        <v>106</v>
      </c>
      <c r="P3261">
        <f t="shared" si="251"/>
        <v>251.74</v>
      </c>
      <c r="Q3261" s="10" t="s">
        <v>8305</v>
      </c>
      <c r="R3261" t="s">
        <v>8306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3259</v>
      </c>
      <c r="C3262" s="3" t="s">
        <v>7368</v>
      </c>
      <c r="D3262" s="6">
        <v>5000</v>
      </c>
      <c r="E3262" s="8">
        <v>5462</v>
      </c>
      <c r="F3262" t="s">
        <v>8215</v>
      </c>
      <c r="G3262" t="s">
        <v>8220</v>
      </c>
      <c r="H3262" t="s">
        <v>8241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8260</v>
      </c>
      <c r="O3262">
        <f t="shared" si="250"/>
        <v>109</v>
      </c>
      <c r="P3262">
        <f t="shared" si="251"/>
        <v>74.819999999999993</v>
      </c>
      <c r="Q3262" s="10" t="s">
        <v>8305</v>
      </c>
      <c r="R3262" t="s">
        <v>8306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3260</v>
      </c>
      <c r="C3263" s="3" t="s">
        <v>7369</v>
      </c>
      <c r="D3263" s="6">
        <v>3300</v>
      </c>
      <c r="E3263" s="8">
        <v>3315</v>
      </c>
      <c r="F3263" t="s">
        <v>8215</v>
      </c>
      <c r="G3263" t="s">
        <v>8220</v>
      </c>
      <c r="H3263" t="s">
        <v>8241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8260</v>
      </c>
      <c r="O3263">
        <f t="shared" si="250"/>
        <v>100</v>
      </c>
      <c r="P3263">
        <f t="shared" si="251"/>
        <v>67.650000000000006</v>
      </c>
      <c r="Q3263" s="10" t="s">
        <v>8305</v>
      </c>
      <c r="R3263" t="s">
        <v>8306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3261</v>
      </c>
      <c r="C3264" s="3" t="s">
        <v>7370</v>
      </c>
      <c r="D3264" s="6">
        <v>12200</v>
      </c>
      <c r="E3264" s="8">
        <v>12571</v>
      </c>
      <c r="F3264" t="s">
        <v>8215</v>
      </c>
      <c r="G3264" t="s">
        <v>8220</v>
      </c>
      <c r="H3264" t="s">
        <v>8241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8260</v>
      </c>
      <c r="O3264">
        <f t="shared" si="250"/>
        <v>103</v>
      </c>
      <c r="P3264">
        <f t="shared" si="251"/>
        <v>93.81</v>
      </c>
      <c r="Q3264" s="10" t="s">
        <v>8305</v>
      </c>
      <c r="R3264" t="s">
        <v>8306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3262</v>
      </c>
      <c r="C3265" s="3" t="s">
        <v>7371</v>
      </c>
      <c r="D3265" s="6">
        <v>2500</v>
      </c>
      <c r="E3265" s="8">
        <v>2804.16</v>
      </c>
      <c r="F3265" t="s">
        <v>8215</v>
      </c>
      <c r="G3265" t="s">
        <v>8220</v>
      </c>
      <c r="H3265" t="s">
        <v>8241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8260</v>
      </c>
      <c r="O3265">
        <f t="shared" si="250"/>
        <v>112</v>
      </c>
      <c r="P3265">
        <f t="shared" si="251"/>
        <v>41.24</v>
      </c>
      <c r="Q3265" s="10" t="s">
        <v>8305</v>
      </c>
      <c r="R3265" t="s">
        <v>8306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3263</v>
      </c>
      <c r="C3266" s="3" t="s">
        <v>7372</v>
      </c>
      <c r="D3266" s="6">
        <v>2500</v>
      </c>
      <c r="E3266" s="8">
        <v>2575</v>
      </c>
      <c r="F3266" t="s">
        <v>8215</v>
      </c>
      <c r="G3266" t="s">
        <v>8220</v>
      </c>
      <c r="H3266" t="s">
        <v>8241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8260</v>
      </c>
      <c r="O3266">
        <f t="shared" ref="O3266:O3329" si="255">ROUND(E3266/D3266*100,0)</f>
        <v>103</v>
      </c>
      <c r="P3266">
        <f t="shared" si="251"/>
        <v>52.55</v>
      </c>
      <c r="Q3266" s="10" t="s">
        <v>8305</v>
      </c>
      <c r="R3266" t="s">
        <v>8306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3264</v>
      </c>
      <c r="C3267" s="3" t="s">
        <v>7373</v>
      </c>
      <c r="D3267" s="6">
        <v>2700</v>
      </c>
      <c r="E3267" s="8">
        <v>4428</v>
      </c>
      <c r="F3267" t="s">
        <v>8215</v>
      </c>
      <c r="G3267" t="s">
        <v>8237</v>
      </c>
      <c r="H3267" t="s">
        <v>8244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8260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8305</v>
      </c>
      <c r="R3267" t="s">
        <v>8306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3265</v>
      </c>
      <c r="C3268" s="3" t="s">
        <v>7374</v>
      </c>
      <c r="D3268" s="6">
        <v>6000</v>
      </c>
      <c r="E3268" s="8">
        <v>7877</v>
      </c>
      <c r="F3268" t="s">
        <v>8215</v>
      </c>
      <c r="G3268" t="s">
        <v>8220</v>
      </c>
      <c r="H3268" t="s">
        <v>8241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8260</v>
      </c>
      <c r="O3268">
        <f t="shared" si="255"/>
        <v>131</v>
      </c>
      <c r="P3268">
        <f t="shared" si="256"/>
        <v>48.33</v>
      </c>
      <c r="Q3268" s="10" t="s">
        <v>8305</v>
      </c>
      <c r="R3268" t="s">
        <v>8306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3266</v>
      </c>
      <c r="C3269" s="3" t="s">
        <v>7375</v>
      </c>
      <c r="D3269" s="6">
        <v>15000</v>
      </c>
      <c r="E3269" s="8">
        <v>15315</v>
      </c>
      <c r="F3269" t="s">
        <v>8215</v>
      </c>
      <c r="G3269" t="s">
        <v>8220</v>
      </c>
      <c r="H3269" t="s">
        <v>8241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8260</v>
      </c>
      <c r="O3269">
        <f t="shared" si="255"/>
        <v>102</v>
      </c>
      <c r="P3269">
        <f t="shared" si="256"/>
        <v>53.18</v>
      </c>
      <c r="Q3269" s="10" t="s">
        <v>8305</v>
      </c>
      <c r="R3269" t="s">
        <v>8306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3267</v>
      </c>
      <c r="C3270" s="3" t="s">
        <v>7376</v>
      </c>
      <c r="D3270" s="6">
        <v>2000</v>
      </c>
      <c r="E3270" s="8">
        <v>2560</v>
      </c>
      <c r="F3270" t="s">
        <v>8215</v>
      </c>
      <c r="G3270" t="s">
        <v>8220</v>
      </c>
      <c r="H3270" t="s">
        <v>8241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8260</v>
      </c>
      <c r="O3270">
        <f t="shared" si="255"/>
        <v>128</v>
      </c>
      <c r="P3270">
        <f t="shared" si="256"/>
        <v>60.95</v>
      </c>
      <c r="Q3270" s="10" t="s">
        <v>8305</v>
      </c>
      <c r="R3270" t="s">
        <v>8306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3268</v>
      </c>
      <c r="C3271" s="3" t="s">
        <v>7377</v>
      </c>
      <c r="D3271" s="6">
        <v>8000</v>
      </c>
      <c r="E3271" s="8">
        <v>8120</v>
      </c>
      <c r="F3271" t="s">
        <v>8215</v>
      </c>
      <c r="G3271" t="s">
        <v>8221</v>
      </c>
      <c r="H3271" t="s">
        <v>8242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8260</v>
      </c>
      <c r="O3271">
        <f t="shared" si="255"/>
        <v>102</v>
      </c>
      <c r="P3271">
        <f t="shared" si="256"/>
        <v>116</v>
      </c>
      <c r="Q3271" s="10" t="s">
        <v>8305</v>
      </c>
      <c r="R3271" t="s">
        <v>8306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3269</v>
      </c>
      <c r="C3272" s="3" t="s">
        <v>7378</v>
      </c>
      <c r="D3272" s="6">
        <v>1800</v>
      </c>
      <c r="E3272" s="8">
        <v>1830</v>
      </c>
      <c r="F3272" t="s">
        <v>8215</v>
      </c>
      <c r="G3272" t="s">
        <v>8221</v>
      </c>
      <c r="H3272" t="s">
        <v>8242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8260</v>
      </c>
      <c r="O3272">
        <f t="shared" si="255"/>
        <v>102</v>
      </c>
      <c r="P3272">
        <f t="shared" si="256"/>
        <v>61</v>
      </c>
      <c r="Q3272" s="10" t="s">
        <v>8305</v>
      </c>
      <c r="R3272" t="s">
        <v>8306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3270</v>
      </c>
      <c r="C3273" s="3" t="s">
        <v>7379</v>
      </c>
      <c r="D3273" s="6">
        <v>1500</v>
      </c>
      <c r="E3273" s="8">
        <v>1950</v>
      </c>
      <c r="F3273" t="s">
        <v>8215</v>
      </c>
      <c r="G3273" t="s">
        <v>8221</v>
      </c>
      <c r="H3273" t="s">
        <v>8242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8260</v>
      </c>
      <c r="O3273">
        <f t="shared" si="255"/>
        <v>130</v>
      </c>
      <c r="P3273">
        <f t="shared" si="256"/>
        <v>38.24</v>
      </c>
      <c r="Q3273" s="10" t="s">
        <v>8305</v>
      </c>
      <c r="R3273" t="s">
        <v>8306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3271</v>
      </c>
      <c r="C3274" s="3" t="s">
        <v>7380</v>
      </c>
      <c r="D3274" s="6">
        <v>10000</v>
      </c>
      <c r="E3274" s="8">
        <v>15443</v>
      </c>
      <c r="F3274" t="s">
        <v>8215</v>
      </c>
      <c r="G3274" t="s">
        <v>8220</v>
      </c>
      <c r="H3274" t="s">
        <v>8241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8260</v>
      </c>
      <c r="O3274">
        <f t="shared" si="255"/>
        <v>154</v>
      </c>
      <c r="P3274">
        <f t="shared" si="256"/>
        <v>106.5</v>
      </c>
      <c r="Q3274" s="10" t="s">
        <v>8305</v>
      </c>
      <c r="R3274" t="s">
        <v>8306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3272</v>
      </c>
      <c r="C3275" s="3" t="s">
        <v>7381</v>
      </c>
      <c r="D3275" s="6">
        <v>4000</v>
      </c>
      <c r="E3275" s="8">
        <v>4296</v>
      </c>
      <c r="F3275" t="s">
        <v>8215</v>
      </c>
      <c r="G3275" t="s">
        <v>8220</v>
      </c>
      <c r="H3275" t="s">
        <v>8241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8260</v>
      </c>
      <c r="O3275">
        <f t="shared" si="255"/>
        <v>107</v>
      </c>
      <c r="P3275">
        <f t="shared" si="256"/>
        <v>204.57</v>
      </c>
      <c r="Q3275" s="10" t="s">
        <v>8305</v>
      </c>
      <c r="R3275" t="s">
        <v>8306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3273</v>
      </c>
      <c r="C3276" s="3" t="s">
        <v>7382</v>
      </c>
      <c r="D3276" s="6">
        <v>15500</v>
      </c>
      <c r="E3276" s="8">
        <v>15705</v>
      </c>
      <c r="F3276" t="s">
        <v>8215</v>
      </c>
      <c r="G3276" t="s">
        <v>8220</v>
      </c>
      <c r="H3276" t="s">
        <v>8241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8260</v>
      </c>
      <c r="O3276">
        <f t="shared" si="255"/>
        <v>101</v>
      </c>
      <c r="P3276">
        <f t="shared" si="256"/>
        <v>54.91</v>
      </c>
      <c r="Q3276" s="10" t="s">
        <v>8305</v>
      </c>
      <c r="R3276" t="s">
        <v>8306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3274</v>
      </c>
      <c r="C3277" s="3" t="s">
        <v>7383</v>
      </c>
      <c r="D3277" s="6">
        <v>1800</v>
      </c>
      <c r="E3277" s="8">
        <v>1805</v>
      </c>
      <c r="F3277" t="s">
        <v>8215</v>
      </c>
      <c r="G3277" t="s">
        <v>8220</v>
      </c>
      <c r="H3277" t="s">
        <v>8241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8260</v>
      </c>
      <c r="O3277">
        <f t="shared" si="255"/>
        <v>100</v>
      </c>
      <c r="P3277">
        <f t="shared" si="256"/>
        <v>150.41999999999999</v>
      </c>
      <c r="Q3277" s="10" t="s">
        <v>8305</v>
      </c>
      <c r="R3277" t="s">
        <v>8306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3275</v>
      </c>
      <c r="C3278" s="3" t="s">
        <v>7384</v>
      </c>
      <c r="D3278" s="6">
        <v>4500</v>
      </c>
      <c r="E3278" s="8">
        <v>5258</v>
      </c>
      <c r="F3278" t="s">
        <v>8215</v>
      </c>
      <c r="G3278" t="s">
        <v>8225</v>
      </c>
      <c r="H3278" t="s">
        <v>8246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8260</v>
      </c>
      <c r="O3278">
        <f t="shared" si="255"/>
        <v>117</v>
      </c>
      <c r="P3278">
        <f t="shared" si="256"/>
        <v>52.58</v>
      </c>
      <c r="Q3278" s="10" t="s">
        <v>8305</v>
      </c>
      <c r="R3278" t="s">
        <v>8306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3276</v>
      </c>
      <c r="C3279" s="3" t="s">
        <v>7385</v>
      </c>
      <c r="D3279" s="6">
        <v>5000</v>
      </c>
      <c r="E3279" s="8">
        <v>5430</v>
      </c>
      <c r="F3279" t="s">
        <v>8215</v>
      </c>
      <c r="G3279" t="s">
        <v>8221</v>
      </c>
      <c r="H3279" t="s">
        <v>8242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8260</v>
      </c>
      <c r="O3279">
        <f t="shared" si="255"/>
        <v>109</v>
      </c>
      <c r="P3279">
        <f t="shared" si="256"/>
        <v>54.3</v>
      </c>
      <c r="Q3279" s="10" t="s">
        <v>8305</v>
      </c>
      <c r="R3279" t="s">
        <v>8306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3277</v>
      </c>
      <c r="C3280" s="3" t="s">
        <v>7386</v>
      </c>
      <c r="D3280" s="6">
        <v>2500</v>
      </c>
      <c r="E3280" s="8">
        <v>2585</v>
      </c>
      <c r="F3280" t="s">
        <v>8215</v>
      </c>
      <c r="G3280" t="s">
        <v>8221</v>
      </c>
      <c r="H3280" t="s">
        <v>8242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8260</v>
      </c>
      <c r="O3280">
        <f t="shared" si="255"/>
        <v>103</v>
      </c>
      <c r="P3280">
        <f t="shared" si="256"/>
        <v>76.03</v>
      </c>
      <c r="Q3280" s="10" t="s">
        <v>8305</v>
      </c>
      <c r="R3280" t="s">
        <v>8306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3278</v>
      </c>
      <c r="C3281" s="3" t="s">
        <v>7387</v>
      </c>
      <c r="D3281" s="6">
        <v>5800</v>
      </c>
      <c r="E3281" s="8">
        <v>6628</v>
      </c>
      <c r="F3281" t="s">
        <v>8215</v>
      </c>
      <c r="G3281" t="s">
        <v>8220</v>
      </c>
      <c r="H3281" t="s">
        <v>8241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8260</v>
      </c>
      <c r="O3281">
        <f t="shared" si="255"/>
        <v>114</v>
      </c>
      <c r="P3281">
        <f t="shared" si="256"/>
        <v>105.21</v>
      </c>
      <c r="Q3281" s="10" t="s">
        <v>8305</v>
      </c>
      <c r="R3281" t="s">
        <v>8306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3279</v>
      </c>
      <c r="C3282" s="3" t="s">
        <v>7388</v>
      </c>
      <c r="D3282" s="6">
        <v>2000</v>
      </c>
      <c r="E3282" s="8">
        <v>2060</v>
      </c>
      <c r="F3282" t="s">
        <v>8215</v>
      </c>
      <c r="G3282" t="s">
        <v>8220</v>
      </c>
      <c r="H3282" t="s">
        <v>8241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8260</v>
      </c>
      <c r="O3282">
        <f t="shared" si="255"/>
        <v>103</v>
      </c>
      <c r="P3282">
        <f t="shared" si="256"/>
        <v>68.67</v>
      </c>
      <c r="Q3282" s="10" t="s">
        <v>8305</v>
      </c>
      <c r="R3282" t="s">
        <v>8306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3280</v>
      </c>
      <c r="C3283" s="3" t="s">
        <v>7389</v>
      </c>
      <c r="D3283" s="6">
        <v>5000</v>
      </c>
      <c r="E3283" s="8">
        <v>6080</v>
      </c>
      <c r="F3283" t="s">
        <v>8215</v>
      </c>
      <c r="G3283" t="s">
        <v>8220</v>
      </c>
      <c r="H3283" t="s">
        <v>8241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8260</v>
      </c>
      <c r="O3283">
        <f t="shared" si="255"/>
        <v>122</v>
      </c>
      <c r="P3283">
        <f t="shared" si="256"/>
        <v>129.36000000000001</v>
      </c>
      <c r="Q3283" s="10" t="s">
        <v>8305</v>
      </c>
      <c r="R3283" t="s">
        <v>8306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3281</v>
      </c>
      <c r="C3284" s="3" t="s">
        <v>7390</v>
      </c>
      <c r="D3284" s="6">
        <v>31000</v>
      </c>
      <c r="E3284" s="8">
        <v>31820.5</v>
      </c>
      <c r="F3284" t="s">
        <v>8215</v>
      </c>
      <c r="G3284" t="s">
        <v>8220</v>
      </c>
      <c r="H3284" t="s">
        <v>8241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8260</v>
      </c>
      <c r="O3284">
        <f t="shared" si="255"/>
        <v>103</v>
      </c>
      <c r="P3284">
        <f t="shared" si="256"/>
        <v>134.26</v>
      </c>
      <c r="Q3284" s="10" t="s">
        <v>8305</v>
      </c>
      <c r="R3284" t="s">
        <v>8306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3282</v>
      </c>
      <c r="C3285" s="3" t="s">
        <v>7391</v>
      </c>
      <c r="D3285" s="6">
        <v>800</v>
      </c>
      <c r="E3285" s="8">
        <v>838</v>
      </c>
      <c r="F3285" t="s">
        <v>8215</v>
      </c>
      <c r="G3285" t="s">
        <v>8221</v>
      </c>
      <c r="H3285" t="s">
        <v>8242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8260</v>
      </c>
      <c r="O3285">
        <f t="shared" si="255"/>
        <v>105</v>
      </c>
      <c r="P3285">
        <f t="shared" si="256"/>
        <v>17.829999999999998</v>
      </c>
      <c r="Q3285" s="10" t="s">
        <v>8305</v>
      </c>
      <c r="R3285" t="s">
        <v>8306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3283</v>
      </c>
      <c r="C3286" s="3" t="s">
        <v>7392</v>
      </c>
      <c r="D3286" s="6">
        <v>3000</v>
      </c>
      <c r="E3286" s="8">
        <v>3048</v>
      </c>
      <c r="F3286" t="s">
        <v>8215</v>
      </c>
      <c r="G3286" t="s">
        <v>8220</v>
      </c>
      <c r="H3286" t="s">
        <v>8241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8260</v>
      </c>
      <c r="O3286">
        <f t="shared" si="255"/>
        <v>102</v>
      </c>
      <c r="P3286">
        <f t="shared" si="256"/>
        <v>203.2</v>
      </c>
      <c r="Q3286" s="10" t="s">
        <v>8305</v>
      </c>
      <c r="R3286" t="s">
        <v>8306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3284</v>
      </c>
      <c r="C3287" s="3" t="s">
        <v>7393</v>
      </c>
      <c r="D3287" s="6">
        <v>4999</v>
      </c>
      <c r="E3287" s="8">
        <v>5604</v>
      </c>
      <c r="F3287" t="s">
        <v>8215</v>
      </c>
      <c r="G3287" t="s">
        <v>8220</v>
      </c>
      <c r="H3287" t="s">
        <v>8241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8260</v>
      </c>
      <c r="O3287">
        <f t="shared" si="255"/>
        <v>112</v>
      </c>
      <c r="P3287">
        <f t="shared" si="256"/>
        <v>69.19</v>
      </c>
      <c r="Q3287" s="10" t="s">
        <v>8305</v>
      </c>
      <c r="R3287" t="s">
        <v>8306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3285</v>
      </c>
      <c r="C3288" s="3" t="s">
        <v>7394</v>
      </c>
      <c r="D3288" s="6">
        <v>15000</v>
      </c>
      <c r="E3288" s="8">
        <v>15265</v>
      </c>
      <c r="F3288" t="s">
        <v>8215</v>
      </c>
      <c r="G3288" t="s">
        <v>8220</v>
      </c>
      <c r="H3288" t="s">
        <v>8241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8260</v>
      </c>
      <c r="O3288">
        <f t="shared" si="255"/>
        <v>102</v>
      </c>
      <c r="P3288">
        <f t="shared" si="256"/>
        <v>125.12</v>
      </c>
      <c r="Q3288" s="10" t="s">
        <v>8305</v>
      </c>
      <c r="R3288" t="s">
        <v>8306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3286</v>
      </c>
      <c r="C3289" s="3" t="s">
        <v>7395</v>
      </c>
      <c r="D3289" s="6">
        <v>2500</v>
      </c>
      <c r="E3289" s="8">
        <v>2500</v>
      </c>
      <c r="F3289" t="s">
        <v>8215</v>
      </c>
      <c r="G3289" t="s">
        <v>8225</v>
      </c>
      <c r="H3289" t="s">
        <v>8246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8260</v>
      </c>
      <c r="O3289">
        <f t="shared" si="255"/>
        <v>100</v>
      </c>
      <c r="P3289">
        <f t="shared" si="256"/>
        <v>73.53</v>
      </c>
      <c r="Q3289" s="10" t="s">
        <v>8305</v>
      </c>
      <c r="R3289" t="s">
        <v>8306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3287</v>
      </c>
      <c r="C3290" s="3" t="s">
        <v>7396</v>
      </c>
      <c r="D3290" s="6">
        <v>10000</v>
      </c>
      <c r="E3290" s="8">
        <v>10026.49</v>
      </c>
      <c r="F3290" t="s">
        <v>8215</v>
      </c>
      <c r="G3290" t="s">
        <v>8221</v>
      </c>
      <c r="H3290" t="s">
        <v>8242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8260</v>
      </c>
      <c r="O3290">
        <f t="shared" si="255"/>
        <v>100</v>
      </c>
      <c r="P3290">
        <f t="shared" si="256"/>
        <v>48.44</v>
      </c>
      <c r="Q3290" s="10" t="s">
        <v>8305</v>
      </c>
      <c r="R3290" t="s">
        <v>8306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3288</v>
      </c>
      <c r="C3291" s="3" t="s">
        <v>7397</v>
      </c>
      <c r="D3291" s="6">
        <v>500</v>
      </c>
      <c r="E3291" s="8">
        <v>665.21</v>
      </c>
      <c r="F3291" t="s">
        <v>8215</v>
      </c>
      <c r="G3291" t="s">
        <v>8221</v>
      </c>
      <c r="H3291" t="s">
        <v>8242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8260</v>
      </c>
      <c r="O3291">
        <f t="shared" si="255"/>
        <v>133</v>
      </c>
      <c r="P3291">
        <f t="shared" si="256"/>
        <v>26.61</v>
      </c>
      <c r="Q3291" s="10" t="s">
        <v>8305</v>
      </c>
      <c r="R3291" t="s">
        <v>8306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3289</v>
      </c>
      <c r="C3292" s="3" t="s">
        <v>7398</v>
      </c>
      <c r="D3292" s="6">
        <v>2000</v>
      </c>
      <c r="E3292" s="8">
        <v>2424</v>
      </c>
      <c r="F3292" t="s">
        <v>8215</v>
      </c>
      <c r="G3292" t="s">
        <v>8221</v>
      </c>
      <c r="H3292" t="s">
        <v>8242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8260</v>
      </c>
      <c r="O3292">
        <f t="shared" si="255"/>
        <v>121</v>
      </c>
      <c r="P3292">
        <f t="shared" si="256"/>
        <v>33.67</v>
      </c>
      <c r="Q3292" s="10" t="s">
        <v>8305</v>
      </c>
      <c r="R3292" t="s">
        <v>8306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3290</v>
      </c>
      <c r="C3293" s="3" t="s">
        <v>7399</v>
      </c>
      <c r="D3293" s="6">
        <v>500</v>
      </c>
      <c r="E3293" s="8">
        <v>570</v>
      </c>
      <c r="F3293" t="s">
        <v>8215</v>
      </c>
      <c r="G3293" t="s">
        <v>8220</v>
      </c>
      <c r="H3293" t="s">
        <v>8241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8260</v>
      </c>
      <c r="O3293">
        <f t="shared" si="255"/>
        <v>114</v>
      </c>
      <c r="P3293">
        <f t="shared" si="256"/>
        <v>40.71</v>
      </c>
      <c r="Q3293" s="10" t="s">
        <v>8305</v>
      </c>
      <c r="R3293" t="s">
        <v>8306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3291</v>
      </c>
      <c r="C3294" s="3" t="s">
        <v>7400</v>
      </c>
      <c r="D3294" s="6">
        <v>101</v>
      </c>
      <c r="E3294" s="8">
        <v>289</v>
      </c>
      <c r="F3294" t="s">
        <v>8215</v>
      </c>
      <c r="G3294" t="s">
        <v>8221</v>
      </c>
      <c r="H3294" t="s">
        <v>8242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8260</v>
      </c>
      <c r="O3294">
        <f t="shared" si="255"/>
        <v>286</v>
      </c>
      <c r="P3294">
        <f t="shared" si="256"/>
        <v>19.27</v>
      </c>
      <c r="Q3294" s="10" t="s">
        <v>8305</v>
      </c>
      <c r="R3294" t="s">
        <v>8306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3292</v>
      </c>
      <c r="C3295" s="3" t="s">
        <v>7401</v>
      </c>
      <c r="D3295" s="6">
        <v>4500</v>
      </c>
      <c r="E3295" s="8">
        <v>7670</v>
      </c>
      <c r="F3295" t="s">
        <v>8215</v>
      </c>
      <c r="G3295" t="s">
        <v>8224</v>
      </c>
      <c r="H3295" t="s">
        <v>8245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8260</v>
      </c>
      <c r="O3295">
        <f t="shared" si="255"/>
        <v>170</v>
      </c>
      <c r="P3295">
        <f t="shared" si="256"/>
        <v>84.29</v>
      </c>
      <c r="Q3295" s="10" t="s">
        <v>8305</v>
      </c>
      <c r="R3295" t="s">
        <v>8306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3293</v>
      </c>
      <c r="C3296" s="3" t="s">
        <v>7402</v>
      </c>
      <c r="D3296" s="6">
        <v>600</v>
      </c>
      <c r="E3296" s="8">
        <v>710</v>
      </c>
      <c r="F3296" t="s">
        <v>8215</v>
      </c>
      <c r="G3296" t="s">
        <v>8221</v>
      </c>
      <c r="H3296" t="s">
        <v>8242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8260</v>
      </c>
      <c r="O3296">
        <f t="shared" si="255"/>
        <v>118</v>
      </c>
      <c r="P3296">
        <f t="shared" si="256"/>
        <v>29.58</v>
      </c>
      <c r="Q3296" s="10" t="s">
        <v>8305</v>
      </c>
      <c r="R3296" t="s">
        <v>8306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3294</v>
      </c>
      <c r="C3297" s="3" t="s">
        <v>7403</v>
      </c>
      <c r="D3297" s="6">
        <v>700</v>
      </c>
      <c r="E3297" s="8">
        <v>720.01</v>
      </c>
      <c r="F3297" t="s">
        <v>8215</v>
      </c>
      <c r="G3297" t="s">
        <v>8221</v>
      </c>
      <c r="H3297" t="s">
        <v>8242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8260</v>
      </c>
      <c r="O3297">
        <f t="shared" si="255"/>
        <v>103</v>
      </c>
      <c r="P3297">
        <f t="shared" si="256"/>
        <v>26.67</v>
      </c>
      <c r="Q3297" s="10" t="s">
        <v>8305</v>
      </c>
      <c r="R3297" t="s">
        <v>8306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3295</v>
      </c>
      <c r="C3298" s="3" t="s">
        <v>7404</v>
      </c>
      <c r="D3298" s="6">
        <v>1500</v>
      </c>
      <c r="E3298" s="8">
        <v>2161</v>
      </c>
      <c r="F3298" t="s">
        <v>8215</v>
      </c>
      <c r="G3298" t="s">
        <v>8221</v>
      </c>
      <c r="H3298" t="s">
        <v>8242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8260</v>
      </c>
      <c r="O3298">
        <f t="shared" si="255"/>
        <v>144</v>
      </c>
      <c r="P3298">
        <f t="shared" si="256"/>
        <v>45.98</v>
      </c>
      <c r="Q3298" s="10" t="s">
        <v>8305</v>
      </c>
      <c r="R3298" t="s">
        <v>8306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3296</v>
      </c>
      <c r="C3299" s="3" t="s">
        <v>7405</v>
      </c>
      <c r="D3299" s="6">
        <v>5500</v>
      </c>
      <c r="E3299" s="8">
        <v>5504</v>
      </c>
      <c r="F3299" t="s">
        <v>8215</v>
      </c>
      <c r="G3299" t="s">
        <v>8221</v>
      </c>
      <c r="H3299" t="s">
        <v>8242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8260</v>
      </c>
      <c r="O3299">
        <f t="shared" si="255"/>
        <v>100</v>
      </c>
      <c r="P3299">
        <f t="shared" si="256"/>
        <v>125.09</v>
      </c>
      <c r="Q3299" s="10" t="s">
        <v>8305</v>
      </c>
      <c r="R3299" t="s">
        <v>8306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3297</v>
      </c>
      <c r="C3300" s="3" t="s">
        <v>7406</v>
      </c>
      <c r="D3300" s="6">
        <v>10000</v>
      </c>
      <c r="E3300" s="8">
        <v>10173</v>
      </c>
      <c r="F3300" t="s">
        <v>8215</v>
      </c>
      <c r="G3300" t="s">
        <v>8220</v>
      </c>
      <c r="H3300" t="s">
        <v>8241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8260</v>
      </c>
      <c r="O3300">
        <f t="shared" si="255"/>
        <v>102</v>
      </c>
      <c r="P3300">
        <f t="shared" si="256"/>
        <v>141.29</v>
      </c>
      <c r="Q3300" s="10" t="s">
        <v>8305</v>
      </c>
      <c r="R3300" t="s">
        <v>8306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3298</v>
      </c>
      <c r="C3301" s="3" t="s">
        <v>7407</v>
      </c>
      <c r="D3301" s="6">
        <v>3000</v>
      </c>
      <c r="E3301" s="8">
        <v>3486</v>
      </c>
      <c r="F3301" t="s">
        <v>8215</v>
      </c>
      <c r="G3301" t="s">
        <v>8220</v>
      </c>
      <c r="H3301" t="s">
        <v>8241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8260</v>
      </c>
      <c r="O3301">
        <f t="shared" si="255"/>
        <v>116</v>
      </c>
      <c r="P3301">
        <f t="shared" si="256"/>
        <v>55.33</v>
      </c>
      <c r="Q3301" s="10" t="s">
        <v>8305</v>
      </c>
      <c r="R3301" t="s">
        <v>8306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3299</v>
      </c>
      <c r="C3302" s="3" t="s">
        <v>7408</v>
      </c>
      <c r="D3302" s="6">
        <v>3000</v>
      </c>
      <c r="E3302" s="8">
        <v>4085</v>
      </c>
      <c r="F3302" t="s">
        <v>8215</v>
      </c>
      <c r="G3302" t="s">
        <v>8220</v>
      </c>
      <c r="H3302" t="s">
        <v>8241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8260</v>
      </c>
      <c r="O3302">
        <f t="shared" si="255"/>
        <v>136</v>
      </c>
      <c r="P3302">
        <f t="shared" si="256"/>
        <v>46.42</v>
      </c>
      <c r="Q3302" s="10" t="s">
        <v>8305</v>
      </c>
      <c r="R3302" t="s">
        <v>8306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3300</v>
      </c>
      <c r="C3303" s="3" t="s">
        <v>7409</v>
      </c>
      <c r="D3303" s="6">
        <v>3000</v>
      </c>
      <c r="E3303" s="8">
        <v>4004</v>
      </c>
      <c r="F3303" t="s">
        <v>8215</v>
      </c>
      <c r="G3303" t="s">
        <v>8220</v>
      </c>
      <c r="H3303" t="s">
        <v>8241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8260</v>
      </c>
      <c r="O3303">
        <f t="shared" si="255"/>
        <v>133</v>
      </c>
      <c r="P3303">
        <f t="shared" si="256"/>
        <v>57.2</v>
      </c>
      <c r="Q3303" s="10" t="s">
        <v>8305</v>
      </c>
      <c r="R3303" t="s">
        <v>8306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3301</v>
      </c>
      <c r="C3304" s="3" t="s">
        <v>7410</v>
      </c>
      <c r="D3304" s="6">
        <v>8400</v>
      </c>
      <c r="E3304" s="8">
        <v>8685</v>
      </c>
      <c r="F3304" t="s">
        <v>8215</v>
      </c>
      <c r="G3304" t="s">
        <v>8223</v>
      </c>
      <c r="H3304" t="s">
        <v>8244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8260</v>
      </c>
      <c r="O3304">
        <f t="shared" si="255"/>
        <v>103</v>
      </c>
      <c r="P3304">
        <f t="shared" si="256"/>
        <v>173.7</v>
      </c>
      <c r="Q3304" s="10" t="s">
        <v>8305</v>
      </c>
      <c r="R3304" t="s">
        <v>8306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3302</v>
      </c>
      <c r="C3305" s="3" t="s">
        <v>7411</v>
      </c>
      <c r="D3305" s="6">
        <v>1800</v>
      </c>
      <c r="E3305" s="8">
        <v>2086</v>
      </c>
      <c r="F3305" t="s">
        <v>8215</v>
      </c>
      <c r="G3305" t="s">
        <v>8220</v>
      </c>
      <c r="H3305" t="s">
        <v>8241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8260</v>
      </c>
      <c r="O3305">
        <f t="shared" si="255"/>
        <v>116</v>
      </c>
      <c r="P3305">
        <f t="shared" si="256"/>
        <v>59.6</v>
      </c>
      <c r="Q3305" s="10" t="s">
        <v>8305</v>
      </c>
      <c r="R3305" t="s">
        <v>8306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3303</v>
      </c>
      <c r="C3306" s="3" t="s">
        <v>7412</v>
      </c>
      <c r="D3306" s="6">
        <v>15000</v>
      </c>
      <c r="E3306" s="8">
        <v>15677.5</v>
      </c>
      <c r="F3306" t="s">
        <v>8215</v>
      </c>
      <c r="G3306" t="s">
        <v>8220</v>
      </c>
      <c r="H3306" t="s">
        <v>8241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8260</v>
      </c>
      <c r="O3306">
        <f t="shared" si="255"/>
        <v>105</v>
      </c>
      <c r="P3306">
        <f t="shared" si="256"/>
        <v>89.59</v>
      </c>
      <c r="Q3306" s="10" t="s">
        <v>8305</v>
      </c>
      <c r="R3306" t="s">
        <v>8306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3304</v>
      </c>
      <c r="C3307" s="3" t="s">
        <v>7413</v>
      </c>
      <c r="D3307" s="6">
        <v>4000</v>
      </c>
      <c r="E3307" s="8">
        <v>4081</v>
      </c>
      <c r="F3307" t="s">
        <v>8215</v>
      </c>
      <c r="G3307" t="s">
        <v>8220</v>
      </c>
      <c r="H3307" t="s">
        <v>8241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8260</v>
      </c>
      <c r="O3307">
        <f t="shared" si="255"/>
        <v>102</v>
      </c>
      <c r="P3307">
        <f t="shared" si="256"/>
        <v>204.05</v>
      </c>
      <c r="Q3307" s="10" t="s">
        <v>8305</v>
      </c>
      <c r="R3307" t="s">
        <v>8306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3305</v>
      </c>
      <c r="C3308" s="3" t="s">
        <v>7414</v>
      </c>
      <c r="D3308" s="6">
        <v>1500</v>
      </c>
      <c r="E3308" s="8">
        <v>2630</v>
      </c>
      <c r="F3308" t="s">
        <v>8215</v>
      </c>
      <c r="G3308" t="s">
        <v>8220</v>
      </c>
      <c r="H3308" t="s">
        <v>8241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8260</v>
      </c>
      <c r="O3308">
        <f t="shared" si="255"/>
        <v>175</v>
      </c>
      <c r="P3308">
        <f t="shared" si="256"/>
        <v>48.7</v>
      </c>
      <c r="Q3308" s="10" t="s">
        <v>8305</v>
      </c>
      <c r="R3308" t="s">
        <v>8306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3306</v>
      </c>
      <c r="C3309" s="3" t="s">
        <v>7415</v>
      </c>
      <c r="D3309" s="6">
        <v>1000</v>
      </c>
      <c r="E3309" s="8">
        <v>1066.8</v>
      </c>
      <c r="F3309" t="s">
        <v>8215</v>
      </c>
      <c r="G3309" t="s">
        <v>8220</v>
      </c>
      <c r="H3309" t="s">
        <v>8241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8260</v>
      </c>
      <c r="O3309">
        <f t="shared" si="255"/>
        <v>107</v>
      </c>
      <c r="P3309">
        <f t="shared" si="256"/>
        <v>53.34</v>
      </c>
      <c r="Q3309" s="10" t="s">
        <v>8305</v>
      </c>
      <c r="R3309" t="s">
        <v>8306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3307</v>
      </c>
      <c r="C3310" s="3" t="s">
        <v>7416</v>
      </c>
      <c r="D3310" s="6">
        <v>3500</v>
      </c>
      <c r="E3310" s="8">
        <v>4280</v>
      </c>
      <c r="F3310" t="s">
        <v>8215</v>
      </c>
      <c r="G3310" t="s">
        <v>8220</v>
      </c>
      <c r="H3310" t="s">
        <v>8241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8260</v>
      </c>
      <c r="O3310">
        <f t="shared" si="255"/>
        <v>122</v>
      </c>
      <c r="P3310">
        <f t="shared" si="256"/>
        <v>75.09</v>
      </c>
      <c r="Q3310" s="10" t="s">
        <v>8305</v>
      </c>
      <c r="R3310" t="s">
        <v>8306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3308</v>
      </c>
      <c r="C3311" s="3" t="s">
        <v>7417</v>
      </c>
      <c r="D3311" s="6">
        <v>350</v>
      </c>
      <c r="E3311" s="8">
        <v>558</v>
      </c>
      <c r="F3311" t="s">
        <v>8215</v>
      </c>
      <c r="G3311" t="s">
        <v>8221</v>
      </c>
      <c r="H3311" t="s">
        <v>8242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8260</v>
      </c>
      <c r="O3311">
        <f t="shared" si="255"/>
        <v>159</v>
      </c>
      <c r="P3311">
        <f t="shared" si="256"/>
        <v>18</v>
      </c>
      <c r="Q3311" s="10" t="s">
        <v>8305</v>
      </c>
      <c r="R3311" t="s">
        <v>8306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3309</v>
      </c>
      <c r="C3312" s="3" t="s">
        <v>7418</v>
      </c>
      <c r="D3312" s="6">
        <v>6500</v>
      </c>
      <c r="E3312" s="8">
        <v>6505</v>
      </c>
      <c r="F3312" t="s">
        <v>8215</v>
      </c>
      <c r="G3312" t="s">
        <v>8220</v>
      </c>
      <c r="H3312" t="s">
        <v>8241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8260</v>
      </c>
      <c r="O3312">
        <f t="shared" si="255"/>
        <v>100</v>
      </c>
      <c r="P3312">
        <f t="shared" si="256"/>
        <v>209.84</v>
      </c>
      <c r="Q3312" s="10" t="s">
        <v>8305</v>
      </c>
      <c r="R3312" t="s">
        <v>8306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3310</v>
      </c>
      <c r="C3313" s="3" t="s">
        <v>7419</v>
      </c>
      <c r="D3313" s="6">
        <v>2500</v>
      </c>
      <c r="E3313" s="8">
        <v>2746</v>
      </c>
      <c r="F3313" t="s">
        <v>8215</v>
      </c>
      <c r="G3313" t="s">
        <v>8220</v>
      </c>
      <c r="H3313" t="s">
        <v>8241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8260</v>
      </c>
      <c r="O3313">
        <f t="shared" si="255"/>
        <v>110</v>
      </c>
      <c r="P3313">
        <f t="shared" si="256"/>
        <v>61.02</v>
      </c>
      <c r="Q3313" s="10" t="s">
        <v>8305</v>
      </c>
      <c r="R3313" t="s">
        <v>8306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3311</v>
      </c>
      <c r="C3314" s="3" t="s">
        <v>7420</v>
      </c>
      <c r="D3314" s="6">
        <v>2500</v>
      </c>
      <c r="E3314" s="8">
        <v>2501</v>
      </c>
      <c r="F3314" t="s">
        <v>8215</v>
      </c>
      <c r="G3314" t="s">
        <v>8220</v>
      </c>
      <c r="H3314" t="s">
        <v>8241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8260</v>
      </c>
      <c r="O3314">
        <f t="shared" si="255"/>
        <v>100</v>
      </c>
      <c r="P3314">
        <f t="shared" si="256"/>
        <v>61</v>
      </c>
      <c r="Q3314" s="10" t="s">
        <v>8305</v>
      </c>
      <c r="R3314" t="s">
        <v>8306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3312</v>
      </c>
      <c r="C3315" s="3" t="s">
        <v>7421</v>
      </c>
      <c r="D3315" s="6">
        <v>2000</v>
      </c>
      <c r="E3315" s="8">
        <v>2321</v>
      </c>
      <c r="F3315" t="s">
        <v>8215</v>
      </c>
      <c r="G3315" t="s">
        <v>8220</v>
      </c>
      <c r="H3315" t="s">
        <v>8241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8260</v>
      </c>
      <c r="O3315">
        <f t="shared" si="255"/>
        <v>116</v>
      </c>
      <c r="P3315">
        <f t="shared" si="256"/>
        <v>80.03</v>
      </c>
      <c r="Q3315" s="10" t="s">
        <v>8305</v>
      </c>
      <c r="R3315" t="s">
        <v>8306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3313</v>
      </c>
      <c r="C3316" s="3" t="s">
        <v>7422</v>
      </c>
      <c r="D3316" s="6">
        <v>800</v>
      </c>
      <c r="E3316" s="8">
        <v>1686</v>
      </c>
      <c r="F3316" t="s">
        <v>8215</v>
      </c>
      <c r="G3316" t="s">
        <v>8221</v>
      </c>
      <c r="H3316" t="s">
        <v>8242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8260</v>
      </c>
      <c r="O3316">
        <f t="shared" si="255"/>
        <v>211</v>
      </c>
      <c r="P3316">
        <f t="shared" si="256"/>
        <v>29.07</v>
      </c>
      <c r="Q3316" s="10" t="s">
        <v>8305</v>
      </c>
      <c r="R3316" t="s">
        <v>8306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3314</v>
      </c>
      <c r="C3317" s="3" t="s">
        <v>7423</v>
      </c>
      <c r="D3317" s="6">
        <v>4000</v>
      </c>
      <c r="E3317" s="8">
        <v>4400</v>
      </c>
      <c r="F3317" t="s">
        <v>8215</v>
      </c>
      <c r="G3317" t="s">
        <v>8221</v>
      </c>
      <c r="H3317" t="s">
        <v>8242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8260</v>
      </c>
      <c r="O3317">
        <f t="shared" si="255"/>
        <v>110</v>
      </c>
      <c r="P3317">
        <f t="shared" si="256"/>
        <v>49.44</v>
      </c>
      <c r="Q3317" s="10" t="s">
        <v>8305</v>
      </c>
      <c r="R3317" t="s">
        <v>8306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3315</v>
      </c>
      <c r="C3318" s="3" t="s">
        <v>7424</v>
      </c>
      <c r="D3318" s="6">
        <v>11737</v>
      </c>
      <c r="E3318" s="8">
        <v>11747.18</v>
      </c>
      <c r="F3318" t="s">
        <v>8215</v>
      </c>
      <c r="G3318" t="s">
        <v>8220</v>
      </c>
      <c r="H3318" t="s">
        <v>8241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8260</v>
      </c>
      <c r="O3318">
        <f t="shared" si="255"/>
        <v>100</v>
      </c>
      <c r="P3318">
        <f t="shared" si="256"/>
        <v>93.98</v>
      </c>
      <c r="Q3318" s="10" t="s">
        <v>8305</v>
      </c>
      <c r="R3318" t="s">
        <v>8306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3316</v>
      </c>
      <c r="C3319" s="3" t="s">
        <v>7425</v>
      </c>
      <c r="D3319" s="6">
        <v>1050</v>
      </c>
      <c r="E3319" s="8">
        <v>1115</v>
      </c>
      <c r="F3319" t="s">
        <v>8215</v>
      </c>
      <c r="G3319" t="s">
        <v>8220</v>
      </c>
      <c r="H3319" t="s">
        <v>8241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8260</v>
      </c>
      <c r="O3319">
        <f t="shared" si="255"/>
        <v>106</v>
      </c>
      <c r="P3319">
        <f t="shared" si="256"/>
        <v>61.94</v>
      </c>
      <c r="Q3319" s="10" t="s">
        <v>8305</v>
      </c>
      <c r="R3319" t="s">
        <v>8306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3317</v>
      </c>
      <c r="C3320" s="3" t="s">
        <v>7426</v>
      </c>
      <c r="D3320" s="6">
        <v>2000</v>
      </c>
      <c r="E3320" s="8">
        <v>2512</v>
      </c>
      <c r="F3320" t="s">
        <v>8215</v>
      </c>
      <c r="G3320" t="s">
        <v>8225</v>
      </c>
      <c r="H3320" t="s">
        <v>8246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8260</v>
      </c>
      <c r="O3320">
        <f t="shared" si="255"/>
        <v>126</v>
      </c>
      <c r="P3320">
        <f t="shared" si="256"/>
        <v>78.5</v>
      </c>
      <c r="Q3320" s="10" t="s">
        <v>8305</v>
      </c>
      <c r="R3320" t="s">
        <v>8306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3318</v>
      </c>
      <c r="C3321" s="3" t="s">
        <v>7427</v>
      </c>
      <c r="D3321" s="6">
        <v>500</v>
      </c>
      <c r="E3321" s="8">
        <v>540</v>
      </c>
      <c r="F3321" t="s">
        <v>8215</v>
      </c>
      <c r="G3321" t="s">
        <v>8221</v>
      </c>
      <c r="H3321" t="s">
        <v>8242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8260</v>
      </c>
      <c r="O3321">
        <f t="shared" si="255"/>
        <v>108</v>
      </c>
      <c r="P3321">
        <f t="shared" si="256"/>
        <v>33.75</v>
      </c>
      <c r="Q3321" s="10" t="s">
        <v>8305</v>
      </c>
      <c r="R3321" t="s">
        <v>8306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3319</v>
      </c>
      <c r="C3322" s="3" t="s">
        <v>7428</v>
      </c>
      <c r="D3322" s="6">
        <v>2500</v>
      </c>
      <c r="E3322" s="8">
        <v>2525</v>
      </c>
      <c r="F3322" t="s">
        <v>8215</v>
      </c>
      <c r="G3322" t="s">
        <v>8220</v>
      </c>
      <c r="H3322" t="s">
        <v>8241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8260</v>
      </c>
      <c r="O3322">
        <f t="shared" si="255"/>
        <v>101</v>
      </c>
      <c r="P3322">
        <f t="shared" si="256"/>
        <v>66.45</v>
      </c>
      <c r="Q3322" s="10" t="s">
        <v>8305</v>
      </c>
      <c r="R3322" t="s">
        <v>8306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3320</v>
      </c>
      <c r="C3323" s="3" t="s">
        <v>7429</v>
      </c>
      <c r="D3323" s="6">
        <v>500</v>
      </c>
      <c r="E3323" s="8">
        <v>537</v>
      </c>
      <c r="F3323" t="s">
        <v>8215</v>
      </c>
      <c r="G3323" t="s">
        <v>8220</v>
      </c>
      <c r="H3323" t="s">
        <v>8241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8260</v>
      </c>
      <c r="O3323">
        <f t="shared" si="255"/>
        <v>107</v>
      </c>
      <c r="P3323">
        <f t="shared" si="256"/>
        <v>35.799999999999997</v>
      </c>
      <c r="Q3323" s="10" t="s">
        <v>8305</v>
      </c>
      <c r="R3323" t="s">
        <v>8306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3321</v>
      </c>
      <c r="C3324" s="3" t="s">
        <v>7430</v>
      </c>
      <c r="D3324" s="6">
        <v>3300</v>
      </c>
      <c r="E3324" s="8">
        <v>3350</v>
      </c>
      <c r="F3324" t="s">
        <v>8215</v>
      </c>
      <c r="G3324" t="s">
        <v>8220</v>
      </c>
      <c r="H3324" t="s">
        <v>8241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8260</v>
      </c>
      <c r="O3324">
        <f t="shared" si="255"/>
        <v>102</v>
      </c>
      <c r="P3324">
        <f t="shared" si="256"/>
        <v>145.65</v>
      </c>
      <c r="Q3324" s="10" t="s">
        <v>8305</v>
      </c>
      <c r="R3324" t="s">
        <v>8306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3322</v>
      </c>
      <c r="C3325" s="3" t="s">
        <v>7431</v>
      </c>
      <c r="D3325" s="6">
        <v>1000</v>
      </c>
      <c r="E3325" s="8">
        <v>1259</v>
      </c>
      <c r="F3325" t="s">
        <v>8215</v>
      </c>
      <c r="G3325" t="s">
        <v>8221</v>
      </c>
      <c r="H3325" t="s">
        <v>8242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8260</v>
      </c>
      <c r="O3325">
        <f t="shared" si="255"/>
        <v>126</v>
      </c>
      <c r="P3325">
        <f t="shared" si="256"/>
        <v>25.69</v>
      </c>
      <c r="Q3325" s="10" t="s">
        <v>8305</v>
      </c>
      <c r="R3325" t="s">
        <v>8306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3323</v>
      </c>
      <c r="C3326" s="3" t="s">
        <v>7432</v>
      </c>
      <c r="D3326" s="6">
        <v>1500</v>
      </c>
      <c r="E3326" s="8">
        <v>1525</v>
      </c>
      <c r="F3326" t="s">
        <v>8215</v>
      </c>
      <c r="G3326" t="s">
        <v>8237</v>
      </c>
      <c r="H3326" t="s">
        <v>8244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8260</v>
      </c>
      <c r="O3326">
        <f t="shared" si="255"/>
        <v>102</v>
      </c>
      <c r="P3326">
        <f t="shared" si="256"/>
        <v>152.5</v>
      </c>
      <c r="Q3326" s="10" t="s">
        <v>8305</v>
      </c>
      <c r="R3326" t="s">
        <v>8306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3324</v>
      </c>
      <c r="C3327" s="3" t="s">
        <v>7433</v>
      </c>
      <c r="D3327" s="6">
        <v>400</v>
      </c>
      <c r="E3327" s="8">
        <v>450</v>
      </c>
      <c r="F3327" t="s">
        <v>8215</v>
      </c>
      <c r="G3327" t="s">
        <v>8221</v>
      </c>
      <c r="H3327" t="s">
        <v>8242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8260</v>
      </c>
      <c r="O3327">
        <f t="shared" si="255"/>
        <v>113</v>
      </c>
      <c r="P3327">
        <f t="shared" si="256"/>
        <v>30</v>
      </c>
      <c r="Q3327" s="10" t="s">
        <v>8305</v>
      </c>
      <c r="R3327" t="s">
        <v>8306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3325</v>
      </c>
      <c r="C3328" s="3" t="s">
        <v>7434</v>
      </c>
      <c r="D3328" s="6">
        <v>8000</v>
      </c>
      <c r="E3328" s="8">
        <v>8110</v>
      </c>
      <c r="F3328" t="s">
        <v>8215</v>
      </c>
      <c r="G3328" t="s">
        <v>8220</v>
      </c>
      <c r="H3328" t="s">
        <v>8241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8260</v>
      </c>
      <c r="O3328">
        <f t="shared" si="255"/>
        <v>101</v>
      </c>
      <c r="P3328">
        <f t="shared" si="256"/>
        <v>142.28</v>
      </c>
      <c r="Q3328" s="10" t="s">
        <v>8305</v>
      </c>
      <c r="R3328" t="s">
        <v>8306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3326</v>
      </c>
      <c r="C3329" s="3" t="s">
        <v>7435</v>
      </c>
      <c r="D3329" s="6">
        <v>800</v>
      </c>
      <c r="E3329" s="8">
        <v>810</v>
      </c>
      <c r="F3329" t="s">
        <v>8215</v>
      </c>
      <c r="G3329" t="s">
        <v>8221</v>
      </c>
      <c r="H3329" t="s">
        <v>8242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8260</v>
      </c>
      <c r="O3329">
        <f t="shared" si="255"/>
        <v>101</v>
      </c>
      <c r="P3329">
        <f t="shared" si="256"/>
        <v>24.55</v>
      </c>
      <c r="Q3329" s="10" t="s">
        <v>8305</v>
      </c>
      <c r="R3329" t="s">
        <v>8306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3327</v>
      </c>
      <c r="C3330" s="3" t="s">
        <v>7436</v>
      </c>
      <c r="D3330" s="6">
        <v>1800</v>
      </c>
      <c r="E3330" s="8">
        <v>2635</v>
      </c>
      <c r="F3330" t="s">
        <v>8215</v>
      </c>
      <c r="G3330" t="s">
        <v>8220</v>
      </c>
      <c r="H3330" t="s">
        <v>8241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8260</v>
      </c>
      <c r="O3330">
        <f t="shared" ref="O3330:O3393" si="260">ROUND(E3330/D3330*100,0)</f>
        <v>146</v>
      </c>
      <c r="P3330">
        <f t="shared" si="256"/>
        <v>292.77999999999997</v>
      </c>
      <c r="Q3330" s="10" t="s">
        <v>8305</v>
      </c>
      <c r="R3330" t="s">
        <v>8306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3328</v>
      </c>
      <c r="C3331" s="3" t="s">
        <v>7437</v>
      </c>
      <c r="D3331" s="6">
        <v>1000</v>
      </c>
      <c r="E3331" s="8">
        <v>1168</v>
      </c>
      <c r="F3331" t="s">
        <v>8215</v>
      </c>
      <c r="G3331" t="s">
        <v>8221</v>
      </c>
      <c r="H3331" t="s">
        <v>8242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8260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8305</v>
      </c>
      <c r="R3331" t="s">
        <v>8306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3329</v>
      </c>
      <c r="C3332" s="3" t="s">
        <v>7438</v>
      </c>
      <c r="D3332" s="6">
        <v>1500</v>
      </c>
      <c r="E3332" s="8">
        <v>1594</v>
      </c>
      <c r="F3332" t="s">
        <v>8215</v>
      </c>
      <c r="G3332" t="s">
        <v>8221</v>
      </c>
      <c r="H3332" t="s">
        <v>8242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8260</v>
      </c>
      <c r="O3332">
        <f t="shared" si="260"/>
        <v>106</v>
      </c>
      <c r="P3332">
        <f t="shared" si="261"/>
        <v>23.1</v>
      </c>
      <c r="Q3332" s="10" t="s">
        <v>8305</v>
      </c>
      <c r="R3332" t="s">
        <v>8306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3330</v>
      </c>
      <c r="C3333" s="3" t="s">
        <v>7439</v>
      </c>
      <c r="D3333" s="6">
        <v>5000</v>
      </c>
      <c r="E3333" s="8">
        <v>5226</v>
      </c>
      <c r="F3333" t="s">
        <v>8215</v>
      </c>
      <c r="G3333" t="s">
        <v>8220</v>
      </c>
      <c r="H3333" t="s">
        <v>8241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8260</v>
      </c>
      <c r="O3333">
        <f t="shared" si="260"/>
        <v>105</v>
      </c>
      <c r="P3333">
        <f t="shared" si="261"/>
        <v>80.400000000000006</v>
      </c>
      <c r="Q3333" s="10" t="s">
        <v>8305</v>
      </c>
      <c r="R3333" t="s">
        <v>8306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3331</v>
      </c>
      <c r="C3334" s="3" t="s">
        <v>7440</v>
      </c>
      <c r="D3334" s="6">
        <v>6000</v>
      </c>
      <c r="E3334" s="8">
        <v>6000</v>
      </c>
      <c r="F3334" t="s">
        <v>8215</v>
      </c>
      <c r="G3334" t="s">
        <v>8220</v>
      </c>
      <c r="H3334" t="s">
        <v>8241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8260</v>
      </c>
      <c r="O3334">
        <f t="shared" si="260"/>
        <v>100</v>
      </c>
      <c r="P3334">
        <f t="shared" si="261"/>
        <v>72.290000000000006</v>
      </c>
      <c r="Q3334" s="10" t="s">
        <v>8305</v>
      </c>
      <c r="R3334" t="s">
        <v>8306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3332</v>
      </c>
      <c r="C3335" s="3" t="s">
        <v>7441</v>
      </c>
      <c r="D3335" s="6">
        <v>3500</v>
      </c>
      <c r="E3335" s="8">
        <v>3660</v>
      </c>
      <c r="F3335" t="s">
        <v>8215</v>
      </c>
      <c r="G3335" t="s">
        <v>8220</v>
      </c>
      <c r="H3335" t="s">
        <v>8241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8260</v>
      </c>
      <c r="O3335">
        <f t="shared" si="260"/>
        <v>105</v>
      </c>
      <c r="P3335">
        <f t="shared" si="261"/>
        <v>32.97</v>
      </c>
      <c r="Q3335" s="10" t="s">
        <v>8305</v>
      </c>
      <c r="R3335" t="s">
        <v>8306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3333</v>
      </c>
      <c r="C3336" s="3" t="s">
        <v>7442</v>
      </c>
      <c r="D3336" s="6">
        <v>3871</v>
      </c>
      <c r="E3336" s="8">
        <v>5366</v>
      </c>
      <c r="F3336" t="s">
        <v>8215</v>
      </c>
      <c r="G3336" t="s">
        <v>8220</v>
      </c>
      <c r="H3336" t="s">
        <v>8241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8260</v>
      </c>
      <c r="O3336">
        <f t="shared" si="260"/>
        <v>139</v>
      </c>
      <c r="P3336">
        <f t="shared" si="261"/>
        <v>116.65</v>
      </c>
      <c r="Q3336" s="10" t="s">
        <v>8305</v>
      </c>
      <c r="R3336" t="s">
        <v>8306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3334</v>
      </c>
      <c r="C3337" s="3" t="s">
        <v>7443</v>
      </c>
      <c r="D3337" s="6">
        <v>5000</v>
      </c>
      <c r="E3337" s="8">
        <v>5016</v>
      </c>
      <c r="F3337" t="s">
        <v>8215</v>
      </c>
      <c r="G3337" t="s">
        <v>8221</v>
      </c>
      <c r="H3337" t="s">
        <v>8242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8260</v>
      </c>
      <c r="O3337">
        <f t="shared" si="260"/>
        <v>100</v>
      </c>
      <c r="P3337">
        <f t="shared" si="261"/>
        <v>79.62</v>
      </c>
      <c r="Q3337" s="10" t="s">
        <v>8305</v>
      </c>
      <c r="R3337" t="s">
        <v>8306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3335</v>
      </c>
      <c r="C3338" s="3" t="s">
        <v>7444</v>
      </c>
      <c r="D3338" s="6">
        <v>250</v>
      </c>
      <c r="E3338" s="8">
        <v>250</v>
      </c>
      <c r="F3338" t="s">
        <v>8215</v>
      </c>
      <c r="G3338" t="s">
        <v>8221</v>
      </c>
      <c r="H3338" t="s">
        <v>8242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8260</v>
      </c>
      <c r="O3338">
        <f t="shared" si="260"/>
        <v>100</v>
      </c>
      <c r="P3338">
        <f t="shared" si="261"/>
        <v>27.78</v>
      </c>
      <c r="Q3338" s="10" t="s">
        <v>8305</v>
      </c>
      <c r="R3338" t="s">
        <v>8306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3336</v>
      </c>
      <c r="C3339" s="3" t="s">
        <v>7445</v>
      </c>
      <c r="D3339" s="6">
        <v>2500</v>
      </c>
      <c r="E3339" s="8">
        <v>2755</v>
      </c>
      <c r="F3339" t="s">
        <v>8215</v>
      </c>
      <c r="G3339" t="s">
        <v>8221</v>
      </c>
      <c r="H3339" t="s">
        <v>8242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8260</v>
      </c>
      <c r="O3339">
        <f t="shared" si="260"/>
        <v>110</v>
      </c>
      <c r="P3339">
        <f t="shared" si="261"/>
        <v>81.03</v>
      </c>
      <c r="Q3339" s="10" t="s">
        <v>8305</v>
      </c>
      <c r="R3339" t="s">
        <v>8306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3337</v>
      </c>
      <c r="C3340" s="3" t="s">
        <v>7446</v>
      </c>
      <c r="D3340" s="6">
        <v>15000</v>
      </c>
      <c r="E3340" s="8">
        <v>15327</v>
      </c>
      <c r="F3340" t="s">
        <v>8215</v>
      </c>
      <c r="G3340" t="s">
        <v>8220</v>
      </c>
      <c r="H3340" t="s">
        <v>8241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8260</v>
      </c>
      <c r="O3340">
        <f t="shared" si="260"/>
        <v>102</v>
      </c>
      <c r="P3340">
        <f t="shared" si="261"/>
        <v>136.85</v>
      </c>
      <c r="Q3340" s="10" t="s">
        <v>8305</v>
      </c>
      <c r="R3340" t="s">
        <v>8306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3338</v>
      </c>
      <c r="C3341" s="3" t="s">
        <v>7447</v>
      </c>
      <c r="D3341" s="6">
        <v>8000</v>
      </c>
      <c r="E3341" s="8">
        <v>8348</v>
      </c>
      <c r="F3341" t="s">
        <v>8215</v>
      </c>
      <c r="G3341" t="s">
        <v>8220</v>
      </c>
      <c r="H3341" t="s">
        <v>8241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8260</v>
      </c>
      <c r="O3341">
        <f t="shared" si="260"/>
        <v>104</v>
      </c>
      <c r="P3341">
        <f t="shared" si="261"/>
        <v>177.62</v>
      </c>
      <c r="Q3341" s="10" t="s">
        <v>8305</v>
      </c>
      <c r="R3341" t="s">
        <v>8306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3339</v>
      </c>
      <c r="C3342" s="3" t="s">
        <v>7448</v>
      </c>
      <c r="D3342" s="6">
        <v>3000</v>
      </c>
      <c r="E3342" s="8">
        <v>4145</v>
      </c>
      <c r="F3342" t="s">
        <v>8215</v>
      </c>
      <c r="G3342" t="s">
        <v>8220</v>
      </c>
      <c r="H3342" t="s">
        <v>8241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8260</v>
      </c>
      <c r="O3342">
        <f t="shared" si="260"/>
        <v>138</v>
      </c>
      <c r="P3342">
        <f t="shared" si="261"/>
        <v>109.08</v>
      </c>
      <c r="Q3342" s="10" t="s">
        <v>8305</v>
      </c>
      <c r="R3342" t="s">
        <v>8306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3340</v>
      </c>
      <c r="C3343" s="3" t="s">
        <v>7449</v>
      </c>
      <c r="D3343" s="6">
        <v>3350</v>
      </c>
      <c r="E3343" s="8">
        <v>3350</v>
      </c>
      <c r="F3343" t="s">
        <v>8215</v>
      </c>
      <c r="G3343" t="s">
        <v>8221</v>
      </c>
      <c r="H3343" t="s">
        <v>8242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8260</v>
      </c>
      <c r="O3343">
        <f t="shared" si="260"/>
        <v>100</v>
      </c>
      <c r="P3343">
        <f t="shared" si="261"/>
        <v>119.64</v>
      </c>
      <c r="Q3343" s="10" t="s">
        <v>8305</v>
      </c>
      <c r="R3343" t="s">
        <v>8306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3341</v>
      </c>
      <c r="C3344" s="3" t="s">
        <v>7450</v>
      </c>
      <c r="D3344" s="6">
        <v>6000</v>
      </c>
      <c r="E3344" s="8">
        <v>6100</v>
      </c>
      <c r="F3344" t="s">
        <v>8215</v>
      </c>
      <c r="G3344" t="s">
        <v>8220</v>
      </c>
      <c r="H3344" t="s">
        <v>8241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8260</v>
      </c>
      <c r="O3344">
        <f t="shared" si="260"/>
        <v>102</v>
      </c>
      <c r="P3344">
        <f t="shared" si="261"/>
        <v>78.209999999999994</v>
      </c>
      <c r="Q3344" s="10" t="s">
        <v>8305</v>
      </c>
      <c r="R3344" t="s">
        <v>8306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3342</v>
      </c>
      <c r="C3345" s="3" t="s">
        <v>7451</v>
      </c>
      <c r="D3345" s="6">
        <v>700</v>
      </c>
      <c r="E3345" s="8">
        <v>1200</v>
      </c>
      <c r="F3345" t="s">
        <v>8215</v>
      </c>
      <c r="G3345" t="s">
        <v>8221</v>
      </c>
      <c r="H3345" t="s">
        <v>8242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8260</v>
      </c>
      <c r="O3345">
        <f t="shared" si="260"/>
        <v>171</v>
      </c>
      <c r="P3345">
        <f t="shared" si="261"/>
        <v>52.17</v>
      </c>
      <c r="Q3345" s="10" t="s">
        <v>8305</v>
      </c>
      <c r="R3345" t="s">
        <v>8306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3343</v>
      </c>
      <c r="C3346" s="3" t="s">
        <v>7452</v>
      </c>
      <c r="D3346" s="6">
        <v>4500</v>
      </c>
      <c r="E3346" s="8">
        <v>4565</v>
      </c>
      <c r="F3346" t="s">
        <v>8215</v>
      </c>
      <c r="G3346" t="s">
        <v>8220</v>
      </c>
      <c r="H3346" t="s">
        <v>8241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8260</v>
      </c>
      <c r="O3346">
        <f t="shared" si="260"/>
        <v>101</v>
      </c>
      <c r="P3346">
        <f t="shared" si="261"/>
        <v>114.13</v>
      </c>
      <c r="Q3346" s="10" t="s">
        <v>8305</v>
      </c>
      <c r="R3346" t="s">
        <v>8306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3344</v>
      </c>
      <c r="C3347" s="3" t="s">
        <v>7453</v>
      </c>
      <c r="D3347" s="6">
        <v>500</v>
      </c>
      <c r="E3347" s="8">
        <v>650</v>
      </c>
      <c r="F3347" t="s">
        <v>8215</v>
      </c>
      <c r="G3347" t="s">
        <v>8220</v>
      </c>
      <c r="H3347" t="s">
        <v>8241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8260</v>
      </c>
      <c r="O3347">
        <f t="shared" si="260"/>
        <v>130</v>
      </c>
      <c r="P3347">
        <f t="shared" si="261"/>
        <v>50</v>
      </c>
      <c r="Q3347" s="10" t="s">
        <v>8305</v>
      </c>
      <c r="R3347" t="s">
        <v>8306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3345</v>
      </c>
      <c r="C3348" s="3" t="s">
        <v>7454</v>
      </c>
      <c r="D3348" s="6">
        <v>1500</v>
      </c>
      <c r="E3348" s="8">
        <v>1650</v>
      </c>
      <c r="F3348" t="s">
        <v>8215</v>
      </c>
      <c r="G3348" t="s">
        <v>8220</v>
      </c>
      <c r="H3348" t="s">
        <v>8241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8260</v>
      </c>
      <c r="O3348">
        <f t="shared" si="260"/>
        <v>110</v>
      </c>
      <c r="P3348">
        <f t="shared" si="261"/>
        <v>91.67</v>
      </c>
      <c r="Q3348" s="10" t="s">
        <v>8305</v>
      </c>
      <c r="R3348" t="s">
        <v>8306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3346</v>
      </c>
      <c r="C3349" s="3" t="s">
        <v>7455</v>
      </c>
      <c r="D3349" s="6">
        <v>2000</v>
      </c>
      <c r="E3349" s="8">
        <v>2389</v>
      </c>
      <c r="F3349" t="s">
        <v>8215</v>
      </c>
      <c r="G3349" t="s">
        <v>8221</v>
      </c>
      <c r="H3349" t="s">
        <v>8242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8260</v>
      </c>
      <c r="O3349">
        <f t="shared" si="260"/>
        <v>119</v>
      </c>
      <c r="P3349">
        <f t="shared" si="261"/>
        <v>108.59</v>
      </c>
      <c r="Q3349" s="10" t="s">
        <v>8305</v>
      </c>
      <c r="R3349" t="s">
        <v>8306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3265</v>
      </c>
      <c r="C3350" s="3" t="s">
        <v>7456</v>
      </c>
      <c r="D3350" s="6">
        <v>5500</v>
      </c>
      <c r="E3350" s="8">
        <v>5516</v>
      </c>
      <c r="F3350" t="s">
        <v>8215</v>
      </c>
      <c r="G3350" t="s">
        <v>8220</v>
      </c>
      <c r="H3350" t="s">
        <v>8241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8260</v>
      </c>
      <c r="O3350">
        <f t="shared" si="260"/>
        <v>100</v>
      </c>
      <c r="P3350">
        <f t="shared" si="261"/>
        <v>69.819999999999993</v>
      </c>
      <c r="Q3350" s="10" t="s">
        <v>8305</v>
      </c>
      <c r="R3350" t="s">
        <v>8306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3347</v>
      </c>
      <c r="C3351" s="3" t="s">
        <v>7457</v>
      </c>
      <c r="D3351" s="6">
        <v>1000</v>
      </c>
      <c r="E3351" s="8">
        <v>1534</v>
      </c>
      <c r="F3351" t="s">
        <v>8215</v>
      </c>
      <c r="G3351" t="s">
        <v>8220</v>
      </c>
      <c r="H3351" t="s">
        <v>8241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8260</v>
      </c>
      <c r="O3351">
        <f t="shared" si="260"/>
        <v>153</v>
      </c>
      <c r="P3351">
        <f t="shared" si="261"/>
        <v>109.57</v>
      </c>
      <c r="Q3351" s="10" t="s">
        <v>8305</v>
      </c>
      <c r="R3351" t="s">
        <v>8306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3348</v>
      </c>
      <c r="C3352" s="3" t="s">
        <v>7458</v>
      </c>
      <c r="D3352" s="6">
        <v>3500</v>
      </c>
      <c r="E3352" s="8">
        <v>3655</v>
      </c>
      <c r="F3352" t="s">
        <v>8215</v>
      </c>
      <c r="G3352" t="s">
        <v>8239</v>
      </c>
      <c r="H3352" t="s">
        <v>8244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8260</v>
      </c>
      <c r="O3352">
        <f t="shared" si="260"/>
        <v>104</v>
      </c>
      <c r="P3352">
        <f t="shared" si="261"/>
        <v>71.67</v>
      </c>
      <c r="Q3352" s="10" t="s">
        <v>8305</v>
      </c>
      <c r="R3352" t="s">
        <v>8306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3349</v>
      </c>
      <c r="C3353" s="3" t="s">
        <v>7459</v>
      </c>
      <c r="D3353" s="6">
        <v>5000</v>
      </c>
      <c r="E3353" s="8">
        <v>5055</v>
      </c>
      <c r="F3353" t="s">
        <v>8215</v>
      </c>
      <c r="G3353" t="s">
        <v>8221</v>
      </c>
      <c r="H3353" t="s">
        <v>8242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8260</v>
      </c>
      <c r="O3353">
        <f t="shared" si="260"/>
        <v>101</v>
      </c>
      <c r="P3353">
        <f t="shared" si="261"/>
        <v>93.61</v>
      </c>
      <c r="Q3353" s="10" t="s">
        <v>8305</v>
      </c>
      <c r="R3353" t="s">
        <v>8306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3350</v>
      </c>
      <c r="C3354" s="3" t="s">
        <v>7460</v>
      </c>
      <c r="D3354" s="6">
        <v>5000</v>
      </c>
      <c r="E3354" s="8">
        <v>5376</v>
      </c>
      <c r="F3354" t="s">
        <v>8215</v>
      </c>
      <c r="G3354" t="s">
        <v>8221</v>
      </c>
      <c r="H3354" t="s">
        <v>8242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8260</v>
      </c>
      <c r="O3354">
        <f t="shared" si="260"/>
        <v>108</v>
      </c>
      <c r="P3354">
        <f t="shared" si="261"/>
        <v>76.8</v>
      </c>
      <c r="Q3354" s="10" t="s">
        <v>8305</v>
      </c>
      <c r="R3354" t="s">
        <v>8306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3351</v>
      </c>
      <c r="C3355" s="3" t="s">
        <v>7461</v>
      </c>
      <c r="D3355" s="6">
        <v>500</v>
      </c>
      <c r="E3355" s="8">
        <v>1575</v>
      </c>
      <c r="F3355" t="s">
        <v>8215</v>
      </c>
      <c r="G3355" t="s">
        <v>8221</v>
      </c>
      <c r="H3355" t="s">
        <v>8242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8260</v>
      </c>
      <c r="O3355">
        <f t="shared" si="260"/>
        <v>315</v>
      </c>
      <c r="P3355">
        <f t="shared" si="261"/>
        <v>35.799999999999997</v>
      </c>
      <c r="Q3355" s="10" t="s">
        <v>8305</v>
      </c>
      <c r="R3355" t="s">
        <v>8306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3352</v>
      </c>
      <c r="C3356" s="3" t="s">
        <v>7462</v>
      </c>
      <c r="D3356" s="6">
        <v>3000</v>
      </c>
      <c r="E3356" s="8">
        <v>3058</v>
      </c>
      <c r="F3356" t="s">
        <v>8215</v>
      </c>
      <c r="G3356" t="s">
        <v>8220</v>
      </c>
      <c r="H3356" t="s">
        <v>8241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8260</v>
      </c>
      <c r="O3356">
        <f t="shared" si="260"/>
        <v>102</v>
      </c>
      <c r="P3356">
        <f t="shared" si="261"/>
        <v>55.6</v>
      </c>
      <c r="Q3356" s="10" t="s">
        <v>8305</v>
      </c>
      <c r="R3356" t="s">
        <v>8306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3353</v>
      </c>
      <c r="C3357" s="3" t="s">
        <v>7463</v>
      </c>
      <c r="D3357" s="6">
        <v>1750</v>
      </c>
      <c r="E3357" s="8">
        <v>2210</v>
      </c>
      <c r="F3357" t="s">
        <v>8215</v>
      </c>
      <c r="G3357" t="s">
        <v>8221</v>
      </c>
      <c r="H3357" t="s">
        <v>8242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8260</v>
      </c>
      <c r="O3357">
        <f t="shared" si="260"/>
        <v>126</v>
      </c>
      <c r="P3357">
        <f t="shared" si="261"/>
        <v>147.33000000000001</v>
      </c>
      <c r="Q3357" s="10" t="s">
        <v>8305</v>
      </c>
      <c r="R3357" t="s">
        <v>8306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3354</v>
      </c>
      <c r="C3358" s="3" t="s">
        <v>7464</v>
      </c>
      <c r="D3358" s="6">
        <v>1500</v>
      </c>
      <c r="E3358" s="8">
        <v>1521</v>
      </c>
      <c r="F3358" t="s">
        <v>8215</v>
      </c>
      <c r="G3358" t="s">
        <v>8221</v>
      </c>
      <c r="H3358" t="s">
        <v>8242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8260</v>
      </c>
      <c r="O3358">
        <f t="shared" si="260"/>
        <v>101</v>
      </c>
      <c r="P3358">
        <f t="shared" si="261"/>
        <v>56.33</v>
      </c>
      <c r="Q3358" s="10" t="s">
        <v>8305</v>
      </c>
      <c r="R3358" t="s">
        <v>8306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3355</v>
      </c>
      <c r="C3359" s="3" t="s">
        <v>7465</v>
      </c>
      <c r="D3359" s="6">
        <v>2000</v>
      </c>
      <c r="E3359" s="8">
        <v>2020</v>
      </c>
      <c r="F3359" t="s">
        <v>8215</v>
      </c>
      <c r="G3359" t="s">
        <v>8221</v>
      </c>
      <c r="H3359" t="s">
        <v>8242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8260</v>
      </c>
      <c r="O3359">
        <f t="shared" si="260"/>
        <v>101</v>
      </c>
      <c r="P3359">
        <f t="shared" si="261"/>
        <v>96.19</v>
      </c>
      <c r="Q3359" s="10" t="s">
        <v>8305</v>
      </c>
      <c r="R3359" t="s">
        <v>8306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3356</v>
      </c>
      <c r="C3360" s="3" t="s">
        <v>7466</v>
      </c>
      <c r="D3360" s="6">
        <v>10000</v>
      </c>
      <c r="E3360" s="8">
        <v>10299</v>
      </c>
      <c r="F3360" t="s">
        <v>8215</v>
      </c>
      <c r="G3360" t="s">
        <v>8220</v>
      </c>
      <c r="H3360" t="s">
        <v>8241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8260</v>
      </c>
      <c r="O3360">
        <f t="shared" si="260"/>
        <v>103</v>
      </c>
      <c r="P3360">
        <f t="shared" si="261"/>
        <v>63.57</v>
      </c>
      <c r="Q3360" s="10" t="s">
        <v>8305</v>
      </c>
      <c r="R3360" t="s">
        <v>8306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3357</v>
      </c>
      <c r="C3361" s="3" t="s">
        <v>7467</v>
      </c>
      <c r="D3361" s="6">
        <v>4000</v>
      </c>
      <c r="E3361" s="8">
        <v>4250</v>
      </c>
      <c r="F3361" t="s">
        <v>8215</v>
      </c>
      <c r="G3361" t="s">
        <v>8220</v>
      </c>
      <c r="H3361" t="s">
        <v>8241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8260</v>
      </c>
      <c r="O3361">
        <f t="shared" si="260"/>
        <v>106</v>
      </c>
      <c r="P3361">
        <f t="shared" si="261"/>
        <v>184.78</v>
      </c>
      <c r="Q3361" s="10" t="s">
        <v>8305</v>
      </c>
      <c r="R3361" t="s">
        <v>8306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3358</v>
      </c>
      <c r="C3362" s="3" t="s">
        <v>7468</v>
      </c>
      <c r="D3362" s="6">
        <v>9000</v>
      </c>
      <c r="E3362" s="8">
        <v>9124</v>
      </c>
      <c r="F3362" t="s">
        <v>8215</v>
      </c>
      <c r="G3362" t="s">
        <v>8240</v>
      </c>
      <c r="H3362" t="s">
        <v>8253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8260</v>
      </c>
      <c r="O3362">
        <f t="shared" si="260"/>
        <v>101</v>
      </c>
      <c r="P3362">
        <f t="shared" si="261"/>
        <v>126.72</v>
      </c>
      <c r="Q3362" s="10" t="s">
        <v>8305</v>
      </c>
      <c r="R3362" t="s">
        <v>8306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3359</v>
      </c>
      <c r="C3363" s="3" t="s">
        <v>7469</v>
      </c>
      <c r="D3363" s="6">
        <v>5000</v>
      </c>
      <c r="E3363" s="8">
        <v>5673</v>
      </c>
      <c r="F3363" t="s">
        <v>8215</v>
      </c>
      <c r="G3363" t="s">
        <v>8220</v>
      </c>
      <c r="H3363" t="s">
        <v>8241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8260</v>
      </c>
      <c r="O3363">
        <f t="shared" si="260"/>
        <v>113</v>
      </c>
      <c r="P3363">
        <f t="shared" si="261"/>
        <v>83.43</v>
      </c>
      <c r="Q3363" s="10" t="s">
        <v>8305</v>
      </c>
      <c r="R3363" t="s">
        <v>8306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3360</v>
      </c>
      <c r="C3364" s="3" t="s">
        <v>7470</v>
      </c>
      <c r="D3364" s="6">
        <v>500</v>
      </c>
      <c r="E3364" s="8">
        <v>1090</v>
      </c>
      <c r="F3364" t="s">
        <v>8215</v>
      </c>
      <c r="G3364" t="s">
        <v>8220</v>
      </c>
      <c r="H3364" t="s">
        <v>8241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8260</v>
      </c>
      <c r="O3364">
        <f t="shared" si="260"/>
        <v>218</v>
      </c>
      <c r="P3364">
        <f t="shared" si="261"/>
        <v>54.5</v>
      </c>
      <c r="Q3364" s="10" t="s">
        <v>8305</v>
      </c>
      <c r="R3364" t="s">
        <v>8306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3361</v>
      </c>
      <c r="C3365" s="3" t="s">
        <v>7471</v>
      </c>
      <c r="D3365" s="6">
        <v>7750</v>
      </c>
      <c r="E3365" s="8">
        <v>7860</v>
      </c>
      <c r="F3365" t="s">
        <v>8215</v>
      </c>
      <c r="G3365" t="s">
        <v>8220</v>
      </c>
      <c r="H3365" t="s">
        <v>8241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8260</v>
      </c>
      <c r="O3365">
        <f t="shared" si="260"/>
        <v>101</v>
      </c>
      <c r="P3365">
        <f t="shared" si="261"/>
        <v>302.31</v>
      </c>
      <c r="Q3365" s="10" t="s">
        <v>8305</v>
      </c>
      <c r="R3365" t="s">
        <v>8306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3362</v>
      </c>
      <c r="C3366" s="3" t="s">
        <v>7472</v>
      </c>
      <c r="D3366" s="6">
        <v>3000</v>
      </c>
      <c r="E3366" s="8">
        <v>3178</v>
      </c>
      <c r="F3366" t="s">
        <v>8215</v>
      </c>
      <c r="G3366" t="s">
        <v>8221</v>
      </c>
      <c r="H3366" t="s">
        <v>8242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8260</v>
      </c>
      <c r="O3366">
        <f t="shared" si="260"/>
        <v>106</v>
      </c>
      <c r="P3366">
        <f t="shared" si="261"/>
        <v>44.14</v>
      </c>
      <c r="Q3366" s="10" t="s">
        <v>8305</v>
      </c>
      <c r="R3366" t="s">
        <v>8306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3363</v>
      </c>
      <c r="C3367" s="3" t="s">
        <v>7473</v>
      </c>
      <c r="D3367" s="6">
        <v>2500</v>
      </c>
      <c r="E3367" s="8">
        <v>2600</v>
      </c>
      <c r="F3367" t="s">
        <v>8215</v>
      </c>
      <c r="G3367" t="s">
        <v>8220</v>
      </c>
      <c r="H3367" t="s">
        <v>8241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8260</v>
      </c>
      <c r="O3367">
        <f t="shared" si="260"/>
        <v>104</v>
      </c>
      <c r="P3367">
        <f t="shared" si="261"/>
        <v>866.67</v>
      </c>
      <c r="Q3367" s="10" t="s">
        <v>8305</v>
      </c>
      <c r="R3367" t="s">
        <v>8306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3364</v>
      </c>
      <c r="C3368" s="3" t="s">
        <v>7474</v>
      </c>
      <c r="D3368" s="6">
        <v>500</v>
      </c>
      <c r="E3368" s="8">
        <v>1105</v>
      </c>
      <c r="F3368" t="s">
        <v>8215</v>
      </c>
      <c r="G3368" t="s">
        <v>8220</v>
      </c>
      <c r="H3368" t="s">
        <v>8241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8260</v>
      </c>
      <c r="O3368">
        <f t="shared" si="260"/>
        <v>221</v>
      </c>
      <c r="P3368">
        <f t="shared" si="261"/>
        <v>61.39</v>
      </c>
      <c r="Q3368" s="10" t="s">
        <v>8305</v>
      </c>
      <c r="R3368" t="s">
        <v>8306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3365</v>
      </c>
      <c r="C3369" s="3" t="s">
        <v>7475</v>
      </c>
      <c r="D3369" s="6">
        <v>750</v>
      </c>
      <c r="E3369" s="8">
        <v>890</v>
      </c>
      <c r="F3369" t="s">
        <v>8215</v>
      </c>
      <c r="G3369" t="s">
        <v>8221</v>
      </c>
      <c r="H3369" t="s">
        <v>8242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8260</v>
      </c>
      <c r="O3369">
        <f t="shared" si="260"/>
        <v>119</v>
      </c>
      <c r="P3369">
        <f t="shared" si="261"/>
        <v>29.67</v>
      </c>
      <c r="Q3369" s="10" t="s">
        <v>8305</v>
      </c>
      <c r="R3369" t="s">
        <v>8306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3366</v>
      </c>
      <c r="C3370" s="3" t="s">
        <v>7476</v>
      </c>
      <c r="D3370" s="6">
        <v>1000</v>
      </c>
      <c r="E3370" s="8">
        <v>1046</v>
      </c>
      <c r="F3370" t="s">
        <v>8215</v>
      </c>
      <c r="G3370" t="s">
        <v>8220</v>
      </c>
      <c r="H3370" t="s">
        <v>8241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8260</v>
      </c>
      <c r="O3370">
        <f t="shared" si="260"/>
        <v>105</v>
      </c>
      <c r="P3370">
        <f t="shared" si="261"/>
        <v>45.48</v>
      </c>
      <c r="Q3370" s="10" t="s">
        <v>8305</v>
      </c>
      <c r="R3370" t="s">
        <v>8306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3367</v>
      </c>
      <c r="C3371" s="3" t="s">
        <v>7477</v>
      </c>
      <c r="D3371" s="6">
        <v>5000</v>
      </c>
      <c r="E3371" s="8">
        <v>5195</v>
      </c>
      <c r="F3371" t="s">
        <v>8215</v>
      </c>
      <c r="G3371" t="s">
        <v>8237</v>
      </c>
      <c r="H3371" t="s">
        <v>8244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8260</v>
      </c>
      <c r="O3371">
        <f t="shared" si="260"/>
        <v>104</v>
      </c>
      <c r="P3371">
        <f t="shared" si="261"/>
        <v>96.2</v>
      </c>
      <c r="Q3371" s="10" t="s">
        <v>8305</v>
      </c>
      <c r="R3371" t="s">
        <v>8306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3368</v>
      </c>
      <c r="C3372" s="3" t="s">
        <v>7478</v>
      </c>
      <c r="D3372" s="6">
        <v>1500</v>
      </c>
      <c r="E3372" s="8">
        <v>1766</v>
      </c>
      <c r="F3372" t="s">
        <v>8215</v>
      </c>
      <c r="G3372" t="s">
        <v>8220</v>
      </c>
      <c r="H3372" t="s">
        <v>8241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8260</v>
      </c>
      <c r="O3372">
        <f t="shared" si="260"/>
        <v>118</v>
      </c>
      <c r="P3372">
        <f t="shared" si="261"/>
        <v>67.92</v>
      </c>
      <c r="Q3372" s="10" t="s">
        <v>8305</v>
      </c>
      <c r="R3372" t="s">
        <v>8306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3369</v>
      </c>
      <c r="C3373" s="3" t="s">
        <v>7479</v>
      </c>
      <c r="D3373" s="6">
        <v>200</v>
      </c>
      <c r="E3373" s="8">
        <v>277</v>
      </c>
      <c r="F3373" t="s">
        <v>8215</v>
      </c>
      <c r="G3373" t="s">
        <v>8220</v>
      </c>
      <c r="H3373" t="s">
        <v>8241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8260</v>
      </c>
      <c r="O3373">
        <f t="shared" si="260"/>
        <v>139</v>
      </c>
      <c r="P3373">
        <f t="shared" si="261"/>
        <v>30.78</v>
      </c>
      <c r="Q3373" s="10" t="s">
        <v>8305</v>
      </c>
      <c r="R3373" t="s">
        <v>8306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3370</v>
      </c>
      <c r="C3374" s="3" t="s">
        <v>7480</v>
      </c>
      <c r="D3374" s="6">
        <v>1000</v>
      </c>
      <c r="E3374" s="8">
        <v>1035</v>
      </c>
      <c r="F3374" t="s">
        <v>8215</v>
      </c>
      <c r="G3374" t="s">
        <v>8220</v>
      </c>
      <c r="H3374" t="s">
        <v>8241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8260</v>
      </c>
      <c r="O3374">
        <f t="shared" si="260"/>
        <v>104</v>
      </c>
      <c r="P3374">
        <f t="shared" si="261"/>
        <v>38.33</v>
      </c>
      <c r="Q3374" s="10" t="s">
        <v>8305</v>
      </c>
      <c r="R3374" t="s">
        <v>8306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3371</v>
      </c>
      <c r="C3375" s="3" t="s">
        <v>7481</v>
      </c>
      <c r="D3375" s="6">
        <v>2000</v>
      </c>
      <c r="E3375" s="8">
        <v>2005</v>
      </c>
      <c r="F3375" t="s">
        <v>8215</v>
      </c>
      <c r="G3375" t="s">
        <v>8221</v>
      </c>
      <c r="H3375" t="s">
        <v>8242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8260</v>
      </c>
      <c r="O3375">
        <f t="shared" si="260"/>
        <v>100</v>
      </c>
      <c r="P3375">
        <f t="shared" si="261"/>
        <v>66.83</v>
      </c>
      <c r="Q3375" s="10" t="s">
        <v>8305</v>
      </c>
      <c r="R3375" t="s">
        <v>8306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3372</v>
      </c>
      <c r="C3376" s="3" t="s">
        <v>7482</v>
      </c>
      <c r="D3376" s="6">
        <v>3500</v>
      </c>
      <c r="E3376" s="8">
        <v>3730</v>
      </c>
      <c r="F3376" t="s">
        <v>8215</v>
      </c>
      <c r="G3376" t="s">
        <v>8225</v>
      </c>
      <c r="H3376" t="s">
        <v>8246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8260</v>
      </c>
      <c r="O3376">
        <f t="shared" si="260"/>
        <v>107</v>
      </c>
      <c r="P3376">
        <f t="shared" si="261"/>
        <v>71.73</v>
      </c>
      <c r="Q3376" s="10" t="s">
        <v>8305</v>
      </c>
      <c r="R3376" t="s">
        <v>8306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3373</v>
      </c>
      <c r="C3377" s="3" t="s">
        <v>7483</v>
      </c>
      <c r="D3377" s="6">
        <v>3000</v>
      </c>
      <c r="E3377" s="8">
        <v>3000</v>
      </c>
      <c r="F3377" t="s">
        <v>8215</v>
      </c>
      <c r="G3377" t="s">
        <v>8221</v>
      </c>
      <c r="H3377" t="s">
        <v>8242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8260</v>
      </c>
      <c r="O3377">
        <f t="shared" si="260"/>
        <v>100</v>
      </c>
      <c r="P3377">
        <f t="shared" si="261"/>
        <v>176.47</v>
      </c>
      <c r="Q3377" s="10" t="s">
        <v>8305</v>
      </c>
      <c r="R3377" t="s">
        <v>8306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3374</v>
      </c>
      <c r="C3378" s="3" t="s">
        <v>7484</v>
      </c>
      <c r="D3378" s="6">
        <v>8000</v>
      </c>
      <c r="E3378" s="8">
        <v>8001</v>
      </c>
      <c r="F3378" t="s">
        <v>8215</v>
      </c>
      <c r="G3378" t="s">
        <v>8220</v>
      </c>
      <c r="H3378" t="s">
        <v>8241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8260</v>
      </c>
      <c r="O3378">
        <f t="shared" si="260"/>
        <v>100</v>
      </c>
      <c r="P3378">
        <f t="shared" si="261"/>
        <v>421.11</v>
      </c>
      <c r="Q3378" s="10" t="s">
        <v>8305</v>
      </c>
      <c r="R3378" t="s">
        <v>8306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3375</v>
      </c>
      <c r="C3379" s="3" t="s">
        <v>7485</v>
      </c>
      <c r="D3379" s="6">
        <v>8000</v>
      </c>
      <c r="E3379" s="8">
        <v>8084</v>
      </c>
      <c r="F3379" t="s">
        <v>8215</v>
      </c>
      <c r="G3379" t="s">
        <v>8221</v>
      </c>
      <c r="H3379" t="s">
        <v>8242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8260</v>
      </c>
      <c r="O3379">
        <f t="shared" si="260"/>
        <v>101</v>
      </c>
      <c r="P3379">
        <f t="shared" si="261"/>
        <v>104.99</v>
      </c>
      <c r="Q3379" s="10" t="s">
        <v>8305</v>
      </c>
      <c r="R3379" t="s">
        <v>8306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3376</v>
      </c>
      <c r="C3380" s="3" t="s">
        <v>7486</v>
      </c>
      <c r="D3380" s="6">
        <v>550</v>
      </c>
      <c r="E3380" s="8">
        <v>592</v>
      </c>
      <c r="F3380" t="s">
        <v>8215</v>
      </c>
      <c r="G3380" t="s">
        <v>8221</v>
      </c>
      <c r="H3380" t="s">
        <v>8242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8260</v>
      </c>
      <c r="O3380">
        <f t="shared" si="260"/>
        <v>108</v>
      </c>
      <c r="P3380">
        <f t="shared" si="261"/>
        <v>28.19</v>
      </c>
      <c r="Q3380" s="10" t="s">
        <v>8305</v>
      </c>
      <c r="R3380" t="s">
        <v>8306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3377</v>
      </c>
      <c r="C3381" s="3" t="s">
        <v>7487</v>
      </c>
      <c r="D3381" s="6">
        <v>2000</v>
      </c>
      <c r="E3381" s="8">
        <v>2073</v>
      </c>
      <c r="F3381" t="s">
        <v>8215</v>
      </c>
      <c r="G3381" t="s">
        <v>8221</v>
      </c>
      <c r="H3381" t="s">
        <v>8242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8260</v>
      </c>
      <c r="O3381">
        <f t="shared" si="260"/>
        <v>104</v>
      </c>
      <c r="P3381">
        <f t="shared" si="261"/>
        <v>54.55</v>
      </c>
      <c r="Q3381" s="10" t="s">
        <v>8305</v>
      </c>
      <c r="R3381" t="s">
        <v>8306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3378</v>
      </c>
      <c r="C3382" s="3" t="s">
        <v>7488</v>
      </c>
      <c r="D3382" s="6">
        <v>3000</v>
      </c>
      <c r="E3382" s="8">
        <v>3133</v>
      </c>
      <c r="F3382" t="s">
        <v>8215</v>
      </c>
      <c r="G3382" t="s">
        <v>8220</v>
      </c>
      <c r="H3382" t="s">
        <v>8241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8260</v>
      </c>
      <c r="O3382">
        <f t="shared" si="260"/>
        <v>104</v>
      </c>
      <c r="P3382">
        <f t="shared" si="261"/>
        <v>111.89</v>
      </c>
      <c r="Q3382" s="10" t="s">
        <v>8305</v>
      </c>
      <c r="R3382" t="s">
        <v>8306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3379</v>
      </c>
      <c r="C3383" s="3" t="s">
        <v>7489</v>
      </c>
      <c r="D3383" s="6">
        <v>4000</v>
      </c>
      <c r="E3383" s="8">
        <v>4090</v>
      </c>
      <c r="F3383" t="s">
        <v>8215</v>
      </c>
      <c r="G3383" t="s">
        <v>8220</v>
      </c>
      <c r="H3383" t="s">
        <v>8241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8260</v>
      </c>
      <c r="O3383">
        <f t="shared" si="260"/>
        <v>102</v>
      </c>
      <c r="P3383">
        <f t="shared" si="261"/>
        <v>85.21</v>
      </c>
      <c r="Q3383" s="10" t="s">
        <v>8305</v>
      </c>
      <c r="R3383" t="s">
        <v>8306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3380</v>
      </c>
      <c r="C3384" s="3" t="s">
        <v>7490</v>
      </c>
      <c r="D3384" s="6">
        <v>3500</v>
      </c>
      <c r="E3384" s="8">
        <v>3526</v>
      </c>
      <c r="F3384" t="s">
        <v>8215</v>
      </c>
      <c r="G3384" t="s">
        <v>8221</v>
      </c>
      <c r="H3384" t="s">
        <v>8242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8260</v>
      </c>
      <c r="O3384">
        <f t="shared" si="260"/>
        <v>101</v>
      </c>
      <c r="P3384">
        <f t="shared" si="261"/>
        <v>76.650000000000006</v>
      </c>
      <c r="Q3384" s="10" t="s">
        <v>8305</v>
      </c>
      <c r="R3384" t="s">
        <v>8306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3381</v>
      </c>
      <c r="C3385" s="3" t="s">
        <v>7491</v>
      </c>
      <c r="D3385" s="6">
        <v>1750</v>
      </c>
      <c r="E3385" s="8">
        <v>1955</v>
      </c>
      <c r="F3385" t="s">
        <v>8215</v>
      </c>
      <c r="G3385" t="s">
        <v>8220</v>
      </c>
      <c r="H3385" t="s">
        <v>8241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8260</v>
      </c>
      <c r="O3385">
        <f t="shared" si="260"/>
        <v>112</v>
      </c>
      <c r="P3385">
        <f t="shared" si="261"/>
        <v>65.17</v>
      </c>
      <c r="Q3385" s="10" t="s">
        <v>8305</v>
      </c>
      <c r="R3385" t="s">
        <v>8306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3382</v>
      </c>
      <c r="C3386" s="3" t="s">
        <v>7492</v>
      </c>
      <c r="D3386" s="6">
        <v>6000</v>
      </c>
      <c r="E3386" s="8">
        <v>6000.66</v>
      </c>
      <c r="F3386" t="s">
        <v>8215</v>
      </c>
      <c r="G3386" t="s">
        <v>8220</v>
      </c>
      <c r="H3386" t="s">
        <v>8241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8260</v>
      </c>
      <c r="O3386">
        <f t="shared" si="260"/>
        <v>100</v>
      </c>
      <c r="P3386">
        <f t="shared" si="261"/>
        <v>93.76</v>
      </c>
      <c r="Q3386" s="10" t="s">
        <v>8305</v>
      </c>
      <c r="R3386" t="s">
        <v>8306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3383</v>
      </c>
      <c r="C3387" s="3" t="s">
        <v>7493</v>
      </c>
      <c r="D3387" s="6">
        <v>2000</v>
      </c>
      <c r="E3387" s="8">
        <v>2000</v>
      </c>
      <c r="F3387" t="s">
        <v>8215</v>
      </c>
      <c r="G3387" t="s">
        <v>8220</v>
      </c>
      <c r="H3387" t="s">
        <v>8241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8260</v>
      </c>
      <c r="O3387">
        <f t="shared" si="260"/>
        <v>100</v>
      </c>
      <c r="P3387">
        <f t="shared" si="261"/>
        <v>133.33000000000001</v>
      </c>
      <c r="Q3387" s="10" t="s">
        <v>8305</v>
      </c>
      <c r="R3387" t="s">
        <v>8306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3384</v>
      </c>
      <c r="C3388" s="3" t="s">
        <v>7494</v>
      </c>
      <c r="D3388" s="6">
        <v>2000</v>
      </c>
      <c r="E3388" s="8">
        <v>2100</v>
      </c>
      <c r="F3388" t="s">
        <v>8215</v>
      </c>
      <c r="G3388" t="s">
        <v>8220</v>
      </c>
      <c r="H3388" t="s">
        <v>8241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8260</v>
      </c>
      <c r="O3388">
        <f t="shared" si="260"/>
        <v>105</v>
      </c>
      <c r="P3388">
        <f t="shared" si="261"/>
        <v>51.22</v>
      </c>
      <c r="Q3388" s="10" t="s">
        <v>8305</v>
      </c>
      <c r="R3388" t="s">
        <v>8306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3385</v>
      </c>
      <c r="C3389" s="3" t="s">
        <v>7495</v>
      </c>
      <c r="D3389" s="6">
        <v>3000</v>
      </c>
      <c r="E3389" s="8">
        <v>3506</v>
      </c>
      <c r="F3389" t="s">
        <v>8215</v>
      </c>
      <c r="G3389" t="s">
        <v>8220</v>
      </c>
      <c r="H3389" t="s">
        <v>8241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8260</v>
      </c>
      <c r="O3389">
        <f t="shared" si="260"/>
        <v>117</v>
      </c>
      <c r="P3389">
        <f t="shared" si="261"/>
        <v>100.17</v>
      </c>
      <c r="Q3389" s="10" t="s">
        <v>8305</v>
      </c>
      <c r="R3389" t="s">
        <v>8306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3386</v>
      </c>
      <c r="C3390" s="3" t="s">
        <v>7496</v>
      </c>
      <c r="D3390" s="6">
        <v>1500</v>
      </c>
      <c r="E3390" s="8">
        <v>1557</v>
      </c>
      <c r="F3390" t="s">
        <v>8215</v>
      </c>
      <c r="G3390" t="s">
        <v>8221</v>
      </c>
      <c r="H3390" t="s">
        <v>8242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8260</v>
      </c>
      <c r="O3390">
        <f t="shared" si="260"/>
        <v>104</v>
      </c>
      <c r="P3390">
        <f t="shared" si="261"/>
        <v>34.6</v>
      </c>
      <c r="Q3390" s="10" t="s">
        <v>8305</v>
      </c>
      <c r="R3390" t="s">
        <v>8306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3387</v>
      </c>
      <c r="C3391" s="3" t="s">
        <v>7497</v>
      </c>
      <c r="D3391" s="6">
        <v>10000</v>
      </c>
      <c r="E3391" s="8">
        <v>11450</v>
      </c>
      <c r="F3391" t="s">
        <v>8215</v>
      </c>
      <c r="G3391" t="s">
        <v>8220</v>
      </c>
      <c r="H3391" t="s">
        <v>8241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8260</v>
      </c>
      <c r="O3391">
        <f t="shared" si="260"/>
        <v>115</v>
      </c>
      <c r="P3391">
        <f t="shared" si="261"/>
        <v>184.68</v>
      </c>
      <c r="Q3391" s="10" t="s">
        <v>8305</v>
      </c>
      <c r="R3391" t="s">
        <v>8306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3388</v>
      </c>
      <c r="C3392" s="3" t="s">
        <v>7498</v>
      </c>
      <c r="D3392" s="6">
        <v>1500</v>
      </c>
      <c r="E3392" s="8">
        <v>1536</v>
      </c>
      <c r="F3392" t="s">
        <v>8215</v>
      </c>
      <c r="G3392" t="s">
        <v>8220</v>
      </c>
      <c r="H3392" t="s">
        <v>8241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8260</v>
      </c>
      <c r="O3392">
        <f t="shared" si="260"/>
        <v>102</v>
      </c>
      <c r="P3392">
        <f t="shared" si="261"/>
        <v>69.819999999999993</v>
      </c>
      <c r="Q3392" s="10" t="s">
        <v>8305</v>
      </c>
      <c r="R3392" t="s">
        <v>8306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3389</v>
      </c>
      <c r="C3393" s="3" t="s">
        <v>7499</v>
      </c>
      <c r="D3393" s="6">
        <v>500</v>
      </c>
      <c r="E3393" s="8">
        <v>1115</v>
      </c>
      <c r="F3393" t="s">
        <v>8215</v>
      </c>
      <c r="G3393" t="s">
        <v>8220</v>
      </c>
      <c r="H3393" t="s">
        <v>8241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8260</v>
      </c>
      <c r="O3393">
        <f t="shared" si="260"/>
        <v>223</v>
      </c>
      <c r="P3393">
        <f t="shared" si="261"/>
        <v>61.94</v>
      </c>
      <c r="Q3393" s="10" t="s">
        <v>8305</v>
      </c>
      <c r="R3393" t="s">
        <v>8306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3390</v>
      </c>
      <c r="C3394" s="3" t="s">
        <v>7500</v>
      </c>
      <c r="D3394" s="6">
        <v>500</v>
      </c>
      <c r="E3394" s="8">
        <v>500</v>
      </c>
      <c r="F3394" t="s">
        <v>8215</v>
      </c>
      <c r="G3394" t="s">
        <v>8221</v>
      </c>
      <c r="H3394" t="s">
        <v>8242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8260</v>
      </c>
      <c r="O3394">
        <f t="shared" ref="O3394:O3457" si="265">ROUND(E3394/D3394*100,0)</f>
        <v>100</v>
      </c>
      <c r="P3394">
        <f t="shared" si="261"/>
        <v>41.67</v>
      </c>
      <c r="Q3394" s="10" t="s">
        <v>8305</v>
      </c>
      <c r="R3394" t="s">
        <v>8306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3391</v>
      </c>
      <c r="C3395" s="3" t="s">
        <v>7501</v>
      </c>
      <c r="D3395" s="6">
        <v>1500</v>
      </c>
      <c r="E3395" s="8">
        <v>1587</v>
      </c>
      <c r="F3395" t="s">
        <v>8215</v>
      </c>
      <c r="G3395" t="s">
        <v>8220</v>
      </c>
      <c r="H3395" t="s">
        <v>8241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8260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8305</v>
      </c>
      <c r="R3395" t="s">
        <v>8306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3392</v>
      </c>
      <c r="C3396" s="3" t="s">
        <v>7502</v>
      </c>
      <c r="D3396" s="6">
        <v>550</v>
      </c>
      <c r="E3396" s="8">
        <v>783</v>
      </c>
      <c r="F3396" t="s">
        <v>8215</v>
      </c>
      <c r="G3396" t="s">
        <v>8221</v>
      </c>
      <c r="H3396" t="s">
        <v>8242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8260</v>
      </c>
      <c r="O3396">
        <f t="shared" si="265"/>
        <v>142</v>
      </c>
      <c r="P3396">
        <f t="shared" si="266"/>
        <v>29</v>
      </c>
      <c r="Q3396" s="10" t="s">
        <v>8305</v>
      </c>
      <c r="R3396" t="s">
        <v>8306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3393</v>
      </c>
      <c r="C3397" s="3" t="s">
        <v>7503</v>
      </c>
      <c r="D3397" s="6">
        <v>500</v>
      </c>
      <c r="E3397" s="8">
        <v>920</v>
      </c>
      <c r="F3397" t="s">
        <v>8215</v>
      </c>
      <c r="G3397" t="s">
        <v>8221</v>
      </c>
      <c r="H3397" t="s">
        <v>8242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8260</v>
      </c>
      <c r="O3397">
        <f t="shared" si="265"/>
        <v>184</v>
      </c>
      <c r="P3397">
        <f t="shared" si="266"/>
        <v>24.21</v>
      </c>
      <c r="Q3397" s="10" t="s">
        <v>8305</v>
      </c>
      <c r="R3397" t="s">
        <v>8306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3394</v>
      </c>
      <c r="C3398" s="3" t="s">
        <v>7504</v>
      </c>
      <c r="D3398" s="6">
        <v>1500</v>
      </c>
      <c r="E3398" s="8">
        <v>1565</v>
      </c>
      <c r="F3398" t="s">
        <v>8215</v>
      </c>
      <c r="G3398" t="s">
        <v>8220</v>
      </c>
      <c r="H3398" t="s">
        <v>8241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8260</v>
      </c>
      <c r="O3398">
        <f t="shared" si="265"/>
        <v>104</v>
      </c>
      <c r="P3398">
        <f t="shared" si="266"/>
        <v>55.89</v>
      </c>
      <c r="Q3398" s="10" t="s">
        <v>8305</v>
      </c>
      <c r="R3398" t="s">
        <v>8306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3395</v>
      </c>
      <c r="C3399" s="3" t="s">
        <v>7505</v>
      </c>
      <c r="D3399" s="6">
        <v>250</v>
      </c>
      <c r="E3399" s="8">
        <v>280</v>
      </c>
      <c r="F3399" t="s">
        <v>8215</v>
      </c>
      <c r="G3399" t="s">
        <v>8221</v>
      </c>
      <c r="H3399" t="s">
        <v>8242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8260</v>
      </c>
      <c r="O3399">
        <f t="shared" si="265"/>
        <v>112</v>
      </c>
      <c r="P3399">
        <f t="shared" si="266"/>
        <v>11.67</v>
      </c>
      <c r="Q3399" s="10" t="s">
        <v>8305</v>
      </c>
      <c r="R3399" t="s">
        <v>8306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3396</v>
      </c>
      <c r="C3400" s="3" t="s">
        <v>7506</v>
      </c>
      <c r="D3400" s="6">
        <v>4000</v>
      </c>
      <c r="E3400" s="8">
        <v>4443</v>
      </c>
      <c r="F3400" t="s">
        <v>8215</v>
      </c>
      <c r="G3400" t="s">
        <v>8220</v>
      </c>
      <c r="H3400" t="s">
        <v>8241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8260</v>
      </c>
      <c r="O3400">
        <f t="shared" si="265"/>
        <v>111</v>
      </c>
      <c r="P3400">
        <f t="shared" si="266"/>
        <v>68.349999999999994</v>
      </c>
      <c r="Q3400" s="10" t="s">
        <v>8305</v>
      </c>
      <c r="R3400" t="s">
        <v>8306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3397</v>
      </c>
      <c r="C3401" s="3" t="s">
        <v>7507</v>
      </c>
      <c r="D3401" s="6">
        <v>1200</v>
      </c>
      <c r="E3401" s="8">
        <v>1245</v>
      </c>
      <c r="F3401" t="s">
        <v>8215</v>
      </c>
      <c r="G3401" t="s">
        <v>8221</v>
      </c>
      <c r="H3401" t="s">
        <v>8242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8260</v>
      </c>
      <c r="O3401">
        <f t="shared" si="265"/>
        <v>104</v>
      </c>
      <c r="P3401">
        <f t="shared" si="266"/>
        <v>27.07</v>
      </c>
      <c r="Q3401" s="10" t="s">
        <v>8305</v>
      </c>
      <c r="R3401" t="s">
        <v>8306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3398</v>
      </c>
      <c r="C3402" s="3" t="s">
        <v>7508</v>
      </c>
      <c r="D3402" s="6">
        <v>10000</v>
      </c>
      <c r="E3402" s="8">
        <v>10041</v>
      </c>
      <c r="F3402" t="s">
        <v>8215</v>
      </c>
      <c r="G3402" t="s">
        <v>8220</v>
      </c>
      <c r="H3402" t="s">
        <v>8241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8260</v>
      </c>
      <c r="O3402">
        <f t="shared" si="265"/>
        <v>100</v>
      </c>
      <c r="P3402">
        <f t="shared" si="266"/>
        <v>118.13</v>
      </c>
      <c r="Q3402" s="10" t="s">
        <v>8305</v>
      </c>
      <c r="R3402" t="s">
        <v>8306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3399</v>
      </c>
      <c r="C3403" s="3" t="s">
        <v>7509</v>
      </c>
      <c r="D3403" s="6">
        <v>2900</v>
      </c>
      <c r="E3403" s="8">
        <v>2954</v>
      </c>
      <c r="F3403" t="s">
        <v>8215</v>
      </c>
      <c r="G3403" t="s">
        <v>8221</v>
      </c>
      <c r="H3403" t="s">
        <v>8242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8260</v>
      </c>
      <c r="O3403">
        <f t="shared" si="265"/>
        <v>102</v>
      </c>
      <c r="P3403">
        <f t="shared" si="266"/>
        <v>44.76</v>
      </c>
      <c r="Q3403" s="10" t="s">
        <v>8305</v>
      </c>
      <c r="R3403" t="s">
        <v>8306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3400</v>
      </c>
      <c r="C3404" s="3" t="s">
        <v>7510</v>
      </c>
      <c r="D3404" s="6">
        <v>15000</v>
      </c>
      <c r="E3404" s="8">
        <v>16465</v>
      </c>
      <c r="F3404" t="s">
        <v>8215</v>
      </c>
      <c r="G3404" t="s">
        <v>8220</v>
      </c>
      <c r="H3404" t="s">
        <v>8241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8260</v>
      </c>
      <c r="O3404">
        <f t="shared" si="265"/>
        <v>110</v>
      </c>
      <c r="P3404">
        <f t="shared" si="266"/>
        <v>99.79</v>
      </c>
      <c r="Q3404" s="10" t="s">
        <v>8305</v>
      </c>
      <c r="R3404" t="s">
        <v>8306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3401</v>
      </c>
      <c r="C3405" s="3" t="s">
        <v>7511</v>
      </c>
      <c r="D3405" s="6">
        <v>2000</v>
      </c>
      <c r="E3405" s="8">
        <v>2000</v>
      </c>
      <c r="F3405" t="s">
        <v>8215</v>
      </c>
      <c r="G3405" t="s">
        <v>8221</v>
      </c>
      <c r="H3405" t="s">
        <v>8242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8260</v>
      </c>
      <c r="O3405">
        <f t="shared" si="265"/>
        <v>100</v>
      </c>
      <c r="P3405">
        <f t="shared" si="266"/>
        <v>117.65</v>
      </c>
      <c r="Q3405" s="10" t="s">
        <v>8305</v>
      </c>
      <c r="R3405" t="s">
        <v>8306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3402</v>
      </c>
      <c r="C3406" s="3" t="s">
        <v>7512</v>
      </c>
      <c r="D3406" s="6">
        <v>500</v>
      </c>
      <c r="E3406" s="8">
        <v>610</v>
      </c>
      <c r="F3406" t="s">
        <v>8215</v>
      </c>
      <c r="G3406" t="s">
        <v>8220</v>
      </c>
      <c r="H3406" t="s">
        <v>8241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8260</v>
      </c>
      <c r="O3406">
        <f t="shared" si="265"/>
        <v>122</v>
      </c>
      <c r="P3406">
        <f t="shared" si="266"/>
        <v>203.33</v>
      </c>
      <c r="Q3406" s="10" t="s">
        <v>8305</v>
      </c>
      <c r="R3406" t="s">
        <v>8306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3403</v>
      </c>
      <c r="C3407" s="3" t="s">
        <v>7513</v>
      </c>
      <c r="D3407" s="6">
        <v>350</v>
      </c>
      <c r="E3407" s="8">
        <v>481.5</v>
      </c>
      <c r="F3407" t="s">
        <v>8215</v>
      </c>
      <c r="G3407" t="s">
        <v>8221</v>
      </c>
      <c r="H3407" t="s">
        <v>8242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8260</v>
      </c>
      <c r="O3407">
        <f t="shared" si="265"/>
        <v>138</v>
      </c>
      <c r="P3407">
        <f t="shared" si="266"/>
        <v>28.32</v>
      </c>
      <c r="Q3407" s="10" t="s">
        <v>8305</v>
      </c>
      <c r="R3407" t="s">
        <v>8306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3404</v>
      </c>
      <c r="C3408" s="3" t="s">
        <v>7514</v>
      </c>
      <c r="D3408" s="6">
        <v>10000</v>
      </c>
      <c r="E3408" s="8">
        <v>10031</v>
      </c>
      <c r="F3408" t="s">
        <v>8215</v>
      </c>
      <c r="G3408" t="s">
        <v>8220</v>
      </c>
      <c r="H3408" t="s">
        <v>8241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8260</v>
      </c>
      <c r="O3408">
        <f t="shared" si="265"/>
        <v>100</v>
      </c>
      <c r="P3408">
        <f t="shared" si="266"/>
        <v>110.23</v>
      </c>
      <c r="Q3408" s="10" t="s">
        <v>8305</v>
      </c>
      <c r="R3408" t="s">
        <v>8306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3405</v>
      </c>
      <c r="C3409" s="3" t="s">
        <v>7515</v>
      </c>
      <c r="D3409" s="6">
        <v>2000</v>
      </c>
      <c r="E3409" s="8">
        <v>2142</v>
      </c>
      <c r="F3409" t="s">
        <v>8215</v>
      </c>
      <c r="G3409" t="s">
        <v>8221</v>
      </c>
      <c r="H3409" t="s">
        <v>8242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8260</v>
      </c>
      <c r="O3409">
        <f t="shared" si="265"/>
        <v>107</v>
      </c>
      <c r="P3409">
        <f t="shared" si="266"/>
        <v>31.97</v>
      </c>
      <c r="Q3409" s="10" t="s">
        <v>8305</v>
      </c>
      <c r="R3409" t="s">
        <v>8306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3406</v>
      </c>
      <c r="C3410" s="3" t="s">
        <v>7516</v>
      </c>
      <c r="D3410" s="6">
        <v>500</v>
      </c>
      <c r="E3410" s="8">
        <v>1055</v>
      </c>
      <c r="F3410" t="s">
        <v>8215</v>
      </c>
      <c r="G3410" t="s">
        <v>8220</v>
      </c>
      <c r="H3410" t="s">
        <v>8241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8260</v>
      </c>
      <c r="O3410">
        <f t="shared" si="265"/>
        <v>211</v>
      </c>
      <c r="P3410">
        <f t="shared" si="266"/>
        <v>58.61</v>
      </c>
      <c r="Q3410" s="10" t="s">
        <v>8305</v>
      </c>
      <c r="R3410" t="s">
        <v>8306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3407</v>
      </c>
      <c r="C3411" s="3" t="s">
        <v>7517</v>
      </c>
      <c r="D3411" s="6">
        <v>500</v>
      </c>
      <c r="E3411" s="8">
        <v>618</v>
      </c>
      <c r="F3411" t="s">
        <v>8215</v>
      </c>
      <c r="G3411" t="s">
        <v>8221</v>
      </c>
      <c r="H3411" t="s">
        <v>8242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8260</v>
      </c>
      <c r="O3411">
        <f t="shared" si="265"/>
        <v>124</v>
      </c>
      <c r="P3411">
        <f t="shared" si="266"/>
        <v>29.43</v>
      </c>
      <c r="Q3411" s="10" t="s">
        <v>8305</v>
      </c>
      <c r="R3411" t="s">
        <v>8306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3408</v>
      </c>
      <c r="C3412" s="3" t="s">
        <v>7518</v>
      </c>
      <c r="D3412" s="6">
        <v>3000</v>
      </c>
      <c r="E3412" s="8">
        <v>3255</v>
      </c>
      <c r="F3412" t="s">
        <v>8215</v>
      </c>
      <c r="G3412" t="s">
        <v>8220</v>
      </c>
      <c r="H3412" t="s">
        <v>8241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8260</v>
      </c>
      <c r="O3412">
        <f t="shared" si="265"/>
        <v>109</v>
      </c>
      <c r="P3412">
        <f t="shared" si="266"/>
        <v>81.38</v>
      </c>
      <c r="Q3412" s="10" t="s">
        <v>8305</v>
      </c>
      <c r="R3412" t="s">
        <v>8306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3409</v>
      </c>
      <c r="C3413" s="3" t="s">
        <v>7519</v>
      </c>
      <c r="D3413" s="6">
        <v>15000</v>
      </c>
      <c r="E3413" s="8">
        <v>15535</v>
      </c>
      <c r="F3413" t="s">
        <v>8215</v>
      </c>
      <c r="G3413" t="s">
        <v>8220</v>
      </c>
      <c r="H3413" t="s">
        <v>8241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8260</v>
      </c>
      <c r="O3413">
        <f t="shared" si="265"/>
        <v>104</v>
      </c>
      <c r="P3413">
        <f t="shared" si="266"/>
        <v>199.17</v>
      </c>
      <c r="Q3413" s="10" t="s">
        <v>8305</v>
      </c>
      <c r="R3413" t="s">
        <v>8306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3410</v>
      </c>
      <c r="C3414" s="3" t="s">
        <v>7520</v>
      </c>
      <c r="D3414" s="6">
        <v>3000</v>
      </c>
      <c r="E3414" s="8">
        <v>3000</v>
      </c>
      <c r="F3414" t="s">
        <v>8215</v>
      </c>
      <c r="G3414" t="s">
        <v>8221</v>
      </c>
      <c r="H3414" t="s">
        <v>8242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8260</v>
      </c>
      <c r="O3414">
        <f t="shared" si="265"/>
        <v>100</v>
      </c>
      <c r="P3414">
        <f t="shared" si="266"/>
        <v>115.38</v>
      </c>
      <c r="Q3414" s="10" t="s">
        <v>8305</v>
      </c>
      <c r="R3414" t="s">
        <v>8306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3411</v>
      </c>
      <c r="C3415" s="3" t="s">
        <v>7521</v>
      </c>
      <c r="D3415" s="6">
        <v>500</v>
      </c>
      <c r="E3415" s="8">
        <v>650</v>
      </c>
      <c r="F3415" t="s">
        <v>8215</v>
      </c>
      <c r="G3415" t="s">
        <v>8220</v>
      </c>
      <c r="H3415" t="s">
        <v>8241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8260</v>
      </c>
      <c r="O3415">
        <f t="shared" si="265"/>
        <v>130</v>
      </c>
      <c r="P3415">
        <f t="shared" si="266"/>
        <v>46.43</v>
      </c>
      <c r="Q3415" s="10" t="s">
        <v>8305</v>
      </c>
      <c r="R3415" t="s">
        <v>8306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3412</v>
      </c>
      <c r="C3416" s="3" t="s">
        <v>7522</v>
      </c>
      <c r="D3416" s="6">
        <v>3000</v>
      </c>
      <c r="E3416" s="8">
        <v>3105</v>
      </c>
      <c r="F3416" t="s">
        <v>8215</v>
      </c>
      <c r="G3416" t="s">
        <v>8220</v>
      </c>
      <c r="H3416" t="s">
        <v>8241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8260</v>
      </c>
      <c r="O3416">
        <f t="shared" si="265"/>
        <v>104</v>
      </c>
      <c r="P3416">
        <f t="shared" si="266"/>
        <v>70.569999999999993</v>
      </c>
      <c r="Q3416" s="10" t="s">
        <v>8305</v>
      </c>
      <c r="R3416" t="s">
        <v>8306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3413</v>
      </c>
      <c r="C3417" s="3" t="s">
        <v>7523</v>
      </c>
      <c r="D3417" s="6">
        <v>200</v>
      </c>
      <c r="E3417" s="8">
        <v>200</v>
      </c>
      <c r="F3417" t="s">
        <v>8215</v>
      </c>
      <c r="G3417" t="s">
        <v>8220</v>
      </c>
      <c r="H3417" t="s">
        <v>8241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8260</v>
      </c>
      <c r="O3417">
        <f t="shared" si="265"/>
        <v>100</v>
      </c>
      <c r="P3417">
        <f t="shared" si="266"/>
        <v>22.22</v>
      </c>
      <c r="Q3417" s="10" t="s">
        <v>8305</v>
      </c>
      <c r="R3417" t="s">
        <v>8306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3414</v>
      </c>
      <c r="C3418" s="3" t="s">
        <v>7524</v>
      </c>
      <c r="D3418" s="6">
        <v>4000</v>
      </c>
      <c r="E3418" s="8">
        <v>4784</v>
      </c>
      <c r="F3418" t="s">
        <v>8215</v>
      </c>
      <c r="G3418" t="s">
        <v>8221</v>
      </c>
      <c r="H3418" t="s">
        <v>8242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8260</v>
      </c>
      <c r="O3418">
        <f t="shared" si="265"/>
        <v>120</v>
      </c>
      <c r="P3418">
        <f t="shared" si="266"/>
        <v>159.47</v>
      </c>
      <c r="Q3418" s="10" t="s">
        <v>8305</v>
      </c>
      <c r="R3418" t="s">
        <v>8306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3415</v>
      </c>
      <c r="C3419" s="3" t="s">
        <v>7525</v>
      </c>
      <c r="D3419" s="6">
        <v>1700</v>
      </c>
      <c r="E3419" s="8">
        <v>1700.01</v>
      </c>
      <c r="F3419" t="s">
        <v>8215</v>
      </c>
      <c r="G3419" t="s">
        <v>8220</v>
      </c>
      <c r="H3419" t="s">
        <v>8241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8260</v>
      </c>
      <c r="O3419">
        <f t="shared" si="265"/>
        <v>100</v>
      </c>
      <c r="P3419">
        <f t="shared" si="266"/>
        <v>37.78</v>
      </c>
      <c r="Q3419" s="10" t="s">
        <v>8305</v>
      </c>
      <c r="R3419" t="s">
        <v>8306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3416</v>
      </c>
      <c r="C3420" s="3" t="s">
        <v>7526</v>
      </c>
      <c r="D3420" s="6">
        <v>4000</v>
      </c>
      <c r="E3420" s="8">
        <v>4035</v>
      </c>
      <c r="F3420" t="s">
        <v>8215</v>
      </c>
      <c r="G3420" t="s">
        <v>8220</v>
      </c>
      <c r="H3420" t="s">
        <v>8241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8260</v>
      </c>
      <c r="O3420">
        <f t="shared" si="265"/>
        <v>101</v>
      </c>
      <c r="P3420">
        <f t="shared" si="266"/>
        <v>72.05</v>
      </c>
      <c r="Q3420" s="10" t="s">
        <v>8305</v>
      </c>
      <c r="R3420" t="s">
        <v>8306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3417</v>
      </c>
      <c r="C3421" s="3" t="s">
        <v>7527</v>
      </c>
      <c r="D3421" s="6">
        <v>2750</v>
      </c>
      <c r="E3421" s="8">
        <v>2930</v>
      </c>
      <c r="F3421" t="s">
        <v>8215</v>
      </c>
      <c r="G3421" t="s">
        <v>8237</v>
      </c>
      <c r="H3421" t="s">
        <v>8244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8260</v>
      </c>
      <c r="O3421">
        <f t="shared" si="265"/>
        <v>107</v>
      </c>
      <c r="P3421">
        <f t="shared" si="266"/>
        <v>63.7</v>
      </c>
      <c r="Q3421" s="10" t="s">
        <v>8305</v>
      </c>
      <c r="R3421" t="s">
        <v>8306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3418</v>
      </c>
      <c r="C3422" s="3" t="s">
        <v>7528</v>
      </c>
      <c r="D3422" s="6">
        <v>700</v>
      </c>
      <c r="E3422" s="8">
        <v>966</v>
      </c>
      <c r="F3422" t="s">
        <v>8215</v>
      </c>
      <c r="G3422" t="s">
        <v>8221</v>
      </c>
      <c r="H3422" t="s">
        <v>8242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8260</v>
      </c>
      <c r="O3422">
        <f t="shared" si="265"/>
        <v>138</v>
      </c>
      <c r="P3422">
        <f t="shared" si="266"/>
        <v>28.41</v>
      </c>
      <c r="Q3422" s="10" t="s">
        <v>8305</v>
      </c>
      <c r="R3422" t="s">
        <v>8306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3419</v>
      </c>
      <c r="C3423" s="3" t="s">
        <v>7529</v>
      </c>
      <c r="D3423" s="6">
        <v>10000</v>
      </c>
      <c r="E3423" s="8">
        <v>10115</v>
      </c>
      <c r="F3423" t="s">
        <v>8215</v>
      </c>
      <c r="G3423" t="s">
        <v>8220</v>
      </c>
      <c r="H3423" t="s">
        <v>8241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8260</v>
      </c>
      <c r="O3423">
        <f t="shared" si="265"/>
        <v>101</v>
      </c>
      <c r="P3423">
        <f t="shared" si="266"/>
        <v>103.21</v>
      </c>
      <c r="Q3423" s="10" t="s">
        <v>8305</v>
      </c>
      <c r="R3423" t="s">
        <v>8306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3420</v>
      </c>
      <c r="C3424" s="3" t="s">
        <v>7530</v>
      </c>
      <c r="D3424" s="6">
        <v>3000</v>
      </c>
      <c r="E3424" s="8">
        <v>3273</v>
      </c>
      <c r="F3424" t="s">
        <v>8215</v>
      </c>
      <c r="G3424" t="s">
        <v>8221</v>
      </c>
      <c r="H3424" t="s">
        <v>8242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8260</v>
      </c>
      <c r="O3424">
        <f t="shared" si="265"/>
        <v>109</v>
      </c>
      <c r="P3424">
        <f t="shared" si="266"/>
        <v>71.150000000000006</v>
      </c>
      <c r="Q3424" s="10" t="s">
        <v>8305</v>
      </c>
      <c r="R3424" t="s">
        <v>8306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3421</v>
      </c>
      <c r="C3425" s="3" t="s">
        <v>7531</v>
      </c>
      <c r="D3425" s="6">
        <v>250</v>
      </c>
      <c r="E3425" s="8">
        <v>350</v>
      </c>
      <c r="F3425" t="s">
        <v>8215</v>
      </c>
      <c r="G3425" t="s">
        <v>8220</v>
      </c>
      <c r="H3425" t="s">
        <v>8241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8260</v>
      </c>
      <c r="O3425">
        <f t="shared" si="265"/>
        <v>140</v>
      </c>
      <c r="P3425">
        <f t="shared" si="266"/>
        <v>35</v>
      </c>
      <c r="Q3425" s="10" t="s">
        <v>8305</v>
      </c>
      <c r="R3425" t="s">
        <v>8306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3422</v>
      </c>
      <c r="C3426" s="3" t="s">
        <v>7532</v>
      </c>
      <c r="D3426" s="6">
        <v>6000</v>
      </c>
      <c r="E3426" s="8">
        <v>6215</v>
      </c>
      <c r="F3426" t="s">
        <v>8215</v>
      </c>
      <c r="G3426" t="s">
        <v>8220</v>
      </c>
      <c r="H3426" t="s">
        <v>8241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8260</v>
      </c>
      <c r="O3426">
        <f t="shared" si="265"/>
        <v>104</v>
      </c>
      <c r="P3426">
        <f t="shared" si="266"/>
        <v>81.78</v>
      </c>
      <c r="Q3426" s="10" t="s">
        <v>8305</v>
      </c>
      <c r="R3426" t="s">
        <v>8306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3423</v>
      </c>
      <c r="C3427" s="3" t="s">
        <v>7533</v>
      </c>
      <c r="D3427" s="6">
        <v>30000</v>
      </c>
      <c r="E3427" s="8">
        <v>30891.1</v>
      </c>
      <c r="F3427" t="s">
        <v>8215</v>
      </c>
      <c r="G3427" t="s">
        <v>8220</v>
      </c>
      <c r="H3427" t="s">
        <v>8241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8260</v>
      </c>
      <c r="O3427">
        <f t="shared" si="265"/>
        <v>103</v>
      </c>
      <c r="P3427">
        <f t="shared" si="266"/>
        <v>297.02999999999997</v>
      </c>
      <c r="Q3427" s="10" t="s">
        <v>8305</v>
      </c>
      <c r="R3427" t="s">
        <v>8306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3424</v>
      </c>
      <c r="C3428" s="3" t="s">
        <v>7534</v>
      </c>
      <c r="D3428" s="6">
        <v>3750</v>
      </c>
      <c r="E3428" s="8">
        <v>4055</v>
      </c>
      <c r="F3428" t="s">
        <v>8215</v>
      </c>
      <c r="G3428" t="s">
        <v>8220</v>
      </c>
      <c r="H3428" t="s">
        <v>8241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8260</v>
      </c>
      <c r="O3428">
        <f t="shared" si="265"/>
        <v>108</v>
      </c>
      <c r="P3428">
        <f t="shared" si="266"/>
        <v>46.61</v>
      </c>
      <c r="Q3428" s="10" t="s">
        <v>8305</v>
      </c>
      <c r="R3428" t="s">
        <v>8306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3425</v>
      </c>
      <c r="C3429" s="3" t="s">
        <v>7535</v>
      </c>
      <c r="D3429" s="6">
        <v>1500</v>
      </c>
      <c r="E3429" s="8">
        <v>1500</v>
      </c>
      <c r="F3429" t="s">
        <v>8215</v>
      </c>
      <c r="G3429" t="s">
        <v>8221</v>
      </c>
      <c r="H3429" t="s">
        <v>8242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8260</v>
      </c>
      <c r="O3429">
        <f t="shared" si="265"/>
        <v>100</v>
      </c>
      <c r="P3429">
        <f t="shared" si="266"/>
        <v>51.72</v>
      </c>
      <c r="Q3429" s="10" t="s">
        <v>8305</v>
      </c>
      <c r="R3429" t="s">
        <v>8306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3426</v>
      </c>
      <c r="C3430" s="3" t="s">
        <v>7536</v>
      </c>
      <c r="D3430" s="6">
        <v>2000</v>
      </c>
      <c r="E3430" s="8">
        <v>2055</v>
      </c>
      <c r="F3430" t="s">
        <v>8215</v>
      </c>
      <c r="G3430" t="s">
        <v>8221</v>
      </c>
      <c r="H3430" t="s">
        <v>8242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8260</v>
      </c>
      <c r="O3430">
        <f t="shared" si="265"/>
        <v>103</v>
      </c>
      <c r="P3430">
        <f t="shared" si="266"/>
        <v>40.29</v>
      </c>
      <c r="Q3430" s="10" t="s">
        <v>8305</v>
      </c>
      <c r="R3430" t="s">
        <v>8306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3427</v>
      </c>
      <c r="C3431" s="3" t="s">
        <v>7537</v>
      </c>
      <c r="D3431" s="6">
        <v>150</v>
      </c>
      <c r="E3431" s="8">
        <v>195</v>
      </c>
      <c r="F3431" t="s">
        <v>8215</v>
      </c>
      <c r="G3431" t="s">
        <v>8221</v>
      </c>
      <c r="H3431" t="s">
        <v>8242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8260</v>
      </c>
      <c r="O3431">
        <f t="shared" si="265"/>
        <v>130</v>
      </c>
      <c r="P3431">
        <f t="shared" si="266"/>
        <v>16.25</v>
      </c>
      <c r="Q3431" s="10" t="s">
        <v>8305</v>
      </c>
      <c r="R3431" t="s">
        <v>8306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3428</v>
      </c>
      <c r="C3432" s="3" t="s">
        <v>7538</v>
      </c>
      <c r="D3432" s="6">
        <v>2000</v>
      </c>
      <c r="E3432" s="8">
        <v>2170.9899999999998</v>
      </c>
      <c r="F3432" t="s">
        <v>8215</v>
      </c>
      <c r="G3432" t="s">
        <v>8221</v>
      </c>
      <c r="H3432" t="s">
        <v>8242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8260</v>
      </c>
      <c r="O3432">
        <f t="shared" si="265"/>
        <v>109</v>
      </c>
      <c r="P3432">
        <f t="shared" si="266"/>
        <v>30.15</v>
      </c>
      <c r="Q3432" s="10" t="s">
        <v>8305</v>
      </c>
      <c r="R3432" t="s">
        <v>8306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3429</v>
      </c>
      <c r="C3433" s="3" t="s">
        <v>7539</v>
      </c>
      <c r="D3433" s="6">
        <v>2000</v>
      </c>
      <c r="E3433" s="8">
        <v>2000</v>
      </c>
      <c r="F3433" t="s">
        <v>8215</v>
      </c>
      <c r="G3433" t="s">
        <v>8220</v>
      </c>
      <c r="H3433" t="s">
        <v>8241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8260</v>
      </c>
      <c r="O3433">
        <f t="shared" si="265"/>
        <v>100</v>
      </c>
      <c r="P3433">
        <f t="shared" si="266"/>
        <v>95.24</v>
      </c>
      <c r="Q3433" s="10" t="s">
        <v>8305</v>
      </c>
      <c r="R3433" t="s">
        <v>8306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3430</v>
      </c>
      <c r="C3434" s="3" t="s">
        <v>7540</v>
      </c>
      <c r="D3434" s="6">
        <v>2000</v>
      </c>
      <c r="E3434" s="8">
        <v>2193</v>
      </c>
      <c r="F3434" t="s">
        <v>8215</v>
      </c>
      <c r="G3434" t="s">
        <v>8220</v>
      </c>
      <c r="H3434" t="s">
        <v>8241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8260</v>
      </c>
      <c r="O3434">
        <f t="shared" si="265"/>
        <v>110</v>
      </c>
      <c r="P3434">
        <f t="shared" si="266"/>
        <v>52.21</v>
      </c>
      <c r="Q3434" s="10" t="s">
        <v>8305</v>
      </c>
      <c r="R3434" t="s">
        <v>8306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3431</v>
      </c>
      <c r="C3435" s="3" t="s">
        <v>7541</v>
      </c>
      <c r="D3435" s="6">
        <v>9500</v>
      </c>
      <c r="E3435" s="8">
        <v>9525</v>
      </c>
      <c r="F3435" t="s">
        <v>8215</v>
      </c>
      <c r="G3435" t="s">
        <v>8220</v>
      </c>
      <c r="H3435" t="s">
        <v>8241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8260</v>
      </c>
      <c r="O3435">
        <f t="shared" si="265"/>
        <v>100</v>
      </c>
      <c r="P3435">
        <f t="shared" si="266"/>
        <v>134.15</v>
      </c>
      <c r="Q3435" s="10" t="s">
        <v>8305</v>
      </c>
      <c r="R3435" t="s">
        <v>8306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3432</v>
      </c>
      <c r="C3436" s="3" t="s">
        <v>7542</v>
      </c>
      <c r="D3436" s="6">
        <v>10000</v>
      </c>
      <c r="E3436" s="8">
        <v>10555</v>
      </c>
      <c r="F3436" t="s">
        <v>8215</v>
      </c>
      <c r="G3436" t="s">
        <v>8220</v>
      </c>
      <c r="H3436" t="s">
        <v>8241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8260</v>
      </c>
      <c r="O3436">
        <f t="shared" si="265"/>
        <v>106</v>
      </c>
      <c r="P3436">
        <f t="shared" si="266"/>
        <v>62.83</v>
      </c>
      <c r="Q3436" s="10" t="s">
        <v>8305</v>
      </c>
      <c r="R3436" t="s">
        <v>8306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3433</v>
      </c>
      <c r="C3437" s="3" t="s">
        <v>7543</v>
      </c>
      <c r="D3437" s="6">
        <v>1000</v>
      </c>
      <c r="E3437" s="8">
        <v>1120</v>
      </c>
      <c r="F3437" t="s">
        <v>8215</v>
      </c>
      <c r="G3437" t="s">
        <v>8220</v>
      </c>
      <c r="H3437" t="s">
        <v>8241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8260</v>
      </c>
      <c r="O3437">
        <f t="shared" si="265"/>
        <v>112</v>
      </c>
      <c r="P3437">
        <f t="shared" si="266"/>
        <v>58.95</v>
      </c>
      <c r="Q3437" s="10" t="s">
        <v>8305</v>
      </c>
      <c r="R3437" t="s">
        <v>8306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3434</v>
      </c>
      <c r="C3438" s="3" t="s">
        <v>7544</v>
      </c>
      <c r="D3438" s="6">
        <v>5000</v>
      </c>
      <c r="E3438" s="8">
        <v>5295</v>
      </c>
      <c r="F3438" t="s">
        <v>8215</v>
      </c>
      <c r="G3438" t="s">
        <v>8220</v>
      </c>
      <c r="H3438" t="s">
        <v>8241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8260</v>
      </c>
      <c r="O3438">
        <f t="shared" si="265"/>
        <v>106</v>
      </c>
      <c r="P3438">
        <f t="shared" si="266"/>
        <v>143.11000000000001</v>
      </c>
      <c r="Q3438" s="10" t="s">
        <v>8305</v>
      </c>
      <c r="R3438" t="s">
        <v>8306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3435</v>
      </c>
      <c r="C3439" s="3" t="s">
        <v>7545</v>
      </c>
      <c r="D3439" s="6">
        <v>3000</v>
      </c>
      <c r="E3439" s="8">
        <v>3030</v>
      </c>
      <c r="F3439" t="s">
        <v>8215</v>
      </c>
      <c r="G3439" t="s">
        <v>8220</v>
      </c>
      <c r="H3439" t="s">
        <v>8241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8260</v>
      </c>
      <c r="O3439">
        <f t="shared" si="265"/>
        <v>101</v>
      </c>
      <c r="P3439">
        <f t="shared" si="266"/>
        <v>84.17</v>
      </c>
      <c r="Q3439" s="10" t="s">
        <v>8305</v>
      </c>
      <c r="R3439" t="s">
        <v>8306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3436</v>
      </c>
      <c r="C3440" s="3" t="s">
        <v>7546</v>
      </c>
      <c r="D3440" s="6">
        <v>2500</v>
      </c>
      <c r="E3440" s="8">
        <v>2605</v>
      </c>
      <c r="F3440" t="s">
        <v>8215</v>
      </c>
      <c r="G3440" t="s">
        <v>8221</v>
      </c>
      <c r="H3440" t="s">
        <v>8242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8260</v>
      </c>
      <c r="O3440">
        <f t="shared" si="265"/>
        <v>104</v>
      </c>
      <c r="P3440">
        <f t="shared" si="266"/>
        <v>186.07</v>
      </c>
      <c r="Q3440" s="10" t="s">
        <v>8305</v>
      </c>
      <c r="R3440" t="s">
        <v>8306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3437</v>
      </c>
      <c r="C3441" s="3" t="s">
        <v>7547</v>
      </c>
      <c r="D3441" s="6">
        <v>1200</v>
      </c>
      <c r="E3441" s="8">
        <v>1616.14</v>
      </c>
      <c r="F3441" t="s">
        <v>8215</v>
      </c>
      <c r="G3441" t="s">
        <v>8220</v>
      </c>
      <c r="H3441" t="s">
        <v>8241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8260</v>
      </c>
      <c r="O3441">
        <f t="shared" si="265"/>
        <v>135</v>
      </c>
      <c r="P3441">
        <f t="shared" si="266"/>
        <v>89.79</v>
      </c>
      <c r="Q3441" s="10" t="s">
        <v>8305</v>
      </c>
      <c r="R3441" t="s">
        <v>8306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3438</v>
      </c>
      <c r="C3442" s="3" t="s">
        <v>7548</v>
      </c>
      <c r="D3442" s="6">
        <v>5000</v>
      </c>
      <c r="E3442" s="8">
        <v>5260.92</v>
      </c>
      <c r="F3442" t="s">
        <v>8215</v>
      </c>
      <c r="G3442" t="s">
        <v>8220</v>
      </c>
      <c r="H3442" t="s">
        <v>8241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8260</v>
      </c>
      <c r="O3442">
        <f t="shared" si="265"/>
        <v>105</v>
      </c>
      <c r="P3442">
        <f t="shared" si="266"/>
        <v>64.16</v>
      </c>
      <c r="Q3442" s="10" t="s">
        <v>8305</v>
      </c>
      <c r="R3442" t="s">
        <v>8306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3439</v>
      </c>
      <c r="C3443" s="3" t="s">
        <v>7549</v>
      </c>
      <c r="D3443" s="6">
        <v>2500</v>
      </c>
      <c r="E3443" s="8">
        <v>2565</v>
      </c>
      <c r="F3443" t="s">
        <v>8215</v>
      </c>
      <c r="G3443" t="s">
        <v>8220</v>
      </c>
      <c r="H3443" t="s">
        <v>8241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8260</v>
      </c>
      <c r="O3443">
        <f t="shared" si="265"/>
        <v>103</v>
      </c>
      <c r="P3443">
        <f t="shared" si="266"/>
        <v>59.65</v>
      </c>
      <c r="Q3443" s="10" t="s">
        <v>8305</v>
      </c>
      <c r="R3443" t="s">
        <v>8306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3440</v>
      </c>
      <c r="C3444" s="3" t="s">
        <v>7550</v>
      </c>
      <c r="D3444" s="6">
        <v>250</v>
      </c>
      <c r="E3444" s="8">
        <v>250</v>
      </c>
      <c r="F3444" t="s">
        <v>8215</v>
      </c>
      <c r="G3444" t="s">
        <v>8220</v>
      </c>
      <c r="H3444" t="s">
        <v>8241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8260</v>
      </c>
      <c r="O3444">
        <f t="shared" si="265"/>
        <v>100</v>
      </c>
      <c r="P3444">
        <f t="shared" si="266"/>
        <v>31.25</v>
      </c>
      <c r="Q3444" s="10" t="s">
        <v>8305</v>
      </c>
      <c r="R3444" t="s">
        <v>8306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3441</v>
      </c>
      <c r="C3445" s="3" t="s">
        <v>7551</v>
      </c>
      <c r="D3445" s="6">
        <v>1000</v>
      </c>
      <c r="E3445" s="8">
        <v>1855</v>
      </c>
      <c r="F3445" t="s">
        <v>8215</v>
      </c>
      <c r="G3445" t="s">
        <v>8220</v>
      </c>
      <c r="H3445" t="s">
        <v>8241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8260</v>
      </c>
      <c r="O3445">
        <f t="shared" si="265"/>
        <v>186</v>
      </c>
      <c r="P3445">
        <f t="shared" si="266"/>
        <v>41.22</v>
      </c>
      <c r="Q3445" s="10" t="s">
        <v>8305</v>
      </c>
      <c r="R3445" t="s">
        <v>8306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3442</v>
      </c>
      <c r="C3446" s="3" t="s">
        <v>7552</v>
      </c>
      <c r="D3446" s="6">
        <v>300</v>
      </c>
      <c r="E3446" s="8">
        <v>867</v>
      </c>
      <c r="F3446" t="s">
        <v>8215</v>
      </c>
      <c r="G3446" t="s">
        <v>8222</v>
      </c>
      <c r="H3446" t="s">
        <v>8243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8260</v>
      </c>
      <c r="O3446">
        <f t="shared" si="265"/>
        <v>289</v>
      </c>
      <c r="P3446">
        <f t="shared" si="266"/>
        <v>43.35</v>
      </c>
      <c r="Q3446" s="10" t="s">
        <v>8305</v>
      </c>
      <c r="R3446" t="s">
        <v>8306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3443</v>
      </c>
      <c r="C3447" s="3" t="s">
        <v>7553</v>
      </c>
      <c r="D3447" s="6">
        <v>2000</v>
      </c>
      <c r="E3447" s="8">
        <v>2000</v>
      </c>
      <c r="F3447" t="s">
        <v>8215</v>
      </c>
      <c r="G3447" t="s">
        <v>8221</v>
      </c>
      <c r="H3447" t="s">
        <v>8242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8260</v>
      </c>
      <c r="O3447">
        <f t="shared" si="265"/>
        <v>100</v>
      </c>
      <c r="P3447">
        <f t="shared" si="266"/>
        <v>64.52</v>
      </c>
      <c r="Q3447" s="10" t="s">
        <v>8305</v>
      </c>
      <c r="R3447" t="s">
        <v>8306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3444</v>
      </c>
      <c r="C3448" s="3" t="s">
        <v>7554</v>
      </c>
      <c r="D3448" s="6">
        <v>1000</v>
      </c>
      <c r="E3448" s="8">
        <v>1082</v>
      </c>
      <c r="F3448" t="s">
        <v>8215</v>
      </c>
      <c r="G3448" t="s">
        <v>8221</v>
      </c>
      <c r="H3448" t="s">
        <v>8242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8260</v>
      </c>
      <c r="O3448">
        <f t="shared" si="265"/>
        <v>108</v>
      </c>
      <c r="P3448">
        <f t="shared" si="266"/>
        <v>43.28</v>
      </c>
      <c r="Q3448" s="10" t="s">
        <v>8305</v>
      </c>
      <c r="R3448" t="s">
        <v>8306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3445</v>
      </c>
      <c r="C3449" s="3" t="s">
        <v>7555</v>
      </c>
      <c r="D3449" s="6">
        <v>1000</v>
      </c>
      <c r="E3449" s="8">
        <v>1078</v>
      </c>
      <c r="F3449" t="s">
        <v>8215</v>
      </c>
      <c r="G3449" t="s">
        <v>8220</v>
      </c>
      <c r="H3449" t="s">
        <v>8241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8260</v>
      </c>
      <c r="O3449">
        <f t="shared" si="265"/>
        <v>108</v>
      </c>
      <c r="P3449">
        <f t="shared" si="266"/>
        <v>77</v>
      </c>
      <c r="Q3449" s="10" t="s">
        <v>8305</v>
      </c>
      <c r="R3449" t="s">
        <v>8306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3446</v>
      </c>
      <c r="C3450" s="3" t="s">
        <v>7556</v>
      </c>
      <c r="D3450" s="6">
        <v>2100</v>
      </c>
      <c r="E3450" s="8">
        <v>2305</v>
      </c>
      <c r="F3450" t="s">
        <v>8215</v>
      </c>
      <c r="G3450" t="s">
        <v>8220</v>
      </c>
      <c r="H3450" t="s">
        <v>8241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8260</v>
      </c>
      <c r="O3450">
        <f t="shared" si="265"/>
        <v>110</v>
      </c>
      <c r="P3450">
        <f t="shared" si="266"/>
        <v>51.22</v>
      </c>
      <c r="Q3450" s="10" t="s">
        <v>8305</v>
      </c>
      <c r="R3450" t="s">
        <v>8306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3447</v>
      </c>
      <c r="C3451" s="3" t="s">
        <v>7557</v>
      </c>
      <c r="D3451" s="6">
        <v>800</v>
      </c>
      <c r="E3451" s="8">
        <v>1365</v>
      </c>
      <c r="F3451" t="s">
        <v>8215</v>
      </c>
      <c r="G3451" t="s">
        <v>8220</v>
      </c>
      <c r="H3451" t="s">
        <v>8241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8260</v>
      </c>
      <c r="O3451">
        <f t="shared" si="265"/>
        <v>171</v>
      </c>
      <c r="P3451">
        <f t="shared" si="266"/>
        <v>68.25</v>
      </c>
      <c r="Q3451" s="10" t="s">
        <v>8305</v>
      </c>
      <c r="R3451" t="s">
        <v>8306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3448</v>
      </c>
      <c r="C3452" s="3" t="s">
        <v>7558</v>
      </c>
      <c r="D3452" s="6">
        <v>500</v>
      </c>
      <c r="E3452" s="8">
        <v>760</v>
      </c>
      <c r="F3452" t="s">
        <v>8215</v>
      </c>
      <c r="G3452" t="s">
        <v>8221</v>
      </c>
      <c r="H3452" t="s">
        <v>8242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8260</v>
      </c>
      <c r="O3452">
        <f t="shared" si="265"/>
        <v>152</v>
      </c>
      <c r="P3452">
        <f t="shared" si="266"/>
        <v>19.489999999999998</v>
      </c>
      <c r="Q3452" s="10" t="s">
        <v>8305</v>
      </c>
      <c r="R3452" t="s">
        <v>8306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3449</v>
      </c>
      <c r="C3453" s="3" t="s">
        <v>7559</v>
      </c>
      <c r="D3453" s="6">
        <v>650</v>
      </c>
      <c r="E3453" s="8">
        <v>658</v>
      </c>
      <c r="F3453" t="s">
        <v>8215</v>
      </c>
      <c r="G3453" t="s">
        <v>8220</v>
      </c>
      <c r="H3453" t="s">
        <v>8241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8260</v>
      </c>
      <c r="O3453">
        <f t="shared" si="265"/>
        <v>101</v>
      </c>
      <c r="P3453">
        <f t="shared" si="266"/>
        <v>41.13</v>
      </c>
      <c r="Q3453" s="10" t="s">
        <v>8305</v>
      </c>
      <c r="R3453" t="s">
        <v>8306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3450</v>
      </c>
      <c r="C3454" s="3" t="s">
        <v>7560</v>
      </c>
      <c r="D3454" s="6">
        <v>1000</v>
      </c>
      <c r="E3454" s="8">
        <v>1532</v>
      </c>
      <c r="F3454" t="s">
        <v>8215</v>
      </c>
      <c r="G3454" t="s">
        <v>8220</v>
      </c>
      <c r="H3454" t="s">
        <v>8241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8260</v>
      </c>
      <c r="O3454">
        <f t="shared" si="265"/>
        <v>153</v>
      </c>
      <c r="P3454">
        <f t="shared" si="266"/>
        <v>41.41</v>
      </c>
      <c r="Q3454" s="10" t="s">
        <v>8305</v>
      </c>
      <c r="R3454" t="s">
        <v>8306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3451</v>
      </c>
      <c r="C3455" s="3" t="s">
        <v>7561</v>
      </c>
      <c r="D3455" s="6">
        <v>300</v>
      </c>
      <c r="E3455" s="8">
        <v>385</v>
      </c>
      <c r="F3455" t="s">
        <v>8215</v>
      </c>
      <c r="G3455" t="s">
        <v>8221</v>
      </c>
      <c r="H3455" t="s">
        <v>8242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8260</v>
      </c>
      <c r="O3455">
        <f t="shared" si="265"/>
        <v>128</v>
      </c>
      <c r="P3455">
        <f t="shared" si="266"/>
        <v>27.5</v>
      </c>
      <c r="Q3455" s="10" t="s">
        <v>8305</v>
      </c>
      <c r="R3455" t="s">
        <v>8306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3452</v>
      </c>
      <c r="C3456" s="3" t="s">
        <v>7562</v>
      </c>
      <c r="D3456" s="6">
        <v>700</v>
      </c>
      <c r="E3456" s="8">
        <v>705</v>
      </c>
      <c r="F3456" t="s">
        <v>8215</v>
      </c>
      <c r="G3456" t="s">
        <v>8221</v>
      </c>
      <c r="H3456" t="s">
        <v>8242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8260</v>
      </c>
      <c r="O3456">
        <f t="shared" si="265"/>
        <v>101</v>
      </c>
      <c r="P3456">
        <f t="shared" si="266"/>
        <v>33.57</v>
      </c>
      <c r="Q3456" s="10" t="s">
        <v>8305</v>
      </c>
      <c r="R3456" t="s">
        <v>8306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3453</v>
      </c>
      <c r="C3457" s="3" t="s">
        <v>7563</v>
      </c>
      <c r="D3457" s="6">
        <v>10000</v>
      </c>
      <c r="E3457" s="8">
        <v>10065</v>
      </c>
      <c r="F3457" t="s">
        <v>8215</v>
      </c>
      <c r="G3457" t="s">
        <v>8220</v>
      </c>
      <c r="H3457" t="s">
        <v>8241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8260</v>
      </c>
      <c r="O3457">
        <f t="shared" si="265"/>
        <v>101</v>
      </c>
      <c r="P3457">
        <f t="shared" si="266"/>
        <v>145.87</v>
      </c>
      <c r="Q3457" s="10" t="s">
        <v>8305</v>
      </c>
      <c r="R3457" t="s">
        <v>8306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3454</v>
      </c>
      <c r="C3458" s="3" t="s">
        <v>7564</v>
      </c>
      <c r="D3458" s="6">
        <v>3000</v>
      </c>
      <c r="E3458" s="8">
        <v>5739</v>
      </c>
      <c r="F3458" t="s">
        <v>8215</v>
      </c>
      <c r="G3458" t="s">
        <v>8220</v>
      </c>
      <c r="H3458" t="s">
        <v>8241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8260</v>
      </c>
      <c r="O3458">
        <f t="shared" ref="O3458:O3521" si="270">ROUND(E3458/D3458*100,0)</f>
        <v>191</v>
      </c>
      <c r="P3458">
        <f t="shared" si="266"/>
        <v>358.69</v>
      </c>
      <c r="Q3458" s="10" t="s">
        <v>8305</v>
      </c>
      <c r="R3458" t="s">
        <v>8306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3455</v>
      </c>
      <c r="C3459" s="3" t="s">
        <v>7565</v>
      </c>
      <c r="D3459" s="6">
        <v>2000</v>
      </c>
      <c r="E3459" s="8">
        <v>2804</v>
      </c>
      <c r="F3459" t="s">
        <v>8215</v>
      </c>
      <c r="G3459" t="s">
        <v>8220</v>
      </c>
      <c r="H3459" t="s">
        <v>8241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8260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8305</v>
      </c>
      <c r="R3459" t="s">
        <v>8306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3456</v>
      </c>
      <c r="C3460" s="3" t="s">
        <v>7566</v>
      </c>
      <c r="D3460" s="6">
        <v>978</v>
      </c>
      <c r="E3460" s="8">
        <v>1216</v>
      </c>
      <c r="F3460" t="s">
        <v>8215</v>
      </c>
      <c r="G3460" t="s">
        <v>8220</v>
      </c>
      <c r="H3460" t="s">
        <v>8241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8260</v>
      </c>
      <c r="O3460">
        <f t="shared" si="270"/>
        <v>124</v>
      </c>
      <c r="P3460">
        <f t="shared" si="271"/>
        <v>45.04</v>
      </c>
      <c r="Q3460" s="10" t="s">
        <v>8305</v>
      </c>
      <c r="R3460" t="s">
        <v>8306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3457</v>
      </c>
      <c r="C3461" s="3" t="s">
        <v>7567</v>
      </c>
      <c r="D3461" s="6">
        <v>500</v>
      </c>
      <c r="E3461" s="8">
        <v>631</v>
      </c>
      <c r="F3461" t="s">
        <v>8215</v>
      </c>
      <c r="G3461" t="s">
        <v>8221</v>
      </c>
      <c r="H3461" t="s">
        <v>8242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8260</v>
      </c>
      <c r="O3461">
        <f t="shared" si="270"/>
        <v>126</v>
      </c>
      <c r="P3461">
        <f t="shared" si="271"/>
        <v>17.53</v>
      </c>
      <c r="Q3461" s="10" t="s">
        <v>8305</v>
      </c>
      <c r="R3461" t="s">
        <v>8306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3458</v>
      </c>
      <c r="C3462" s="3" t="s">
        <v>7568</v>
      </c>
      <c r="D3462" s="6">
        <v>500</v>
      </c>
      <c r="E3462" s="8">
        <v>950</v>
      </c>
      <c r="F3462" t="s">
        <v>8215</v>
      </c>
      <c r="G3462" t="s">
        <v>8221</v>
      </c>
      <c r="H3462" t="s">
        <v>8242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8260</v>
      </c>
      <c r="O3462">
        <f t="shared" si="270"/>
        <v>190</v>
      </c>
      <c r="P3462">
        <f t="shared" si="271"/>
        <v>50</v>
      </c>
      <c r="Q3462" s="10" t="s">
        <v>8305</v>
      </c>
      <c r="R3462" t="s">
        <v>8306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3459</v>
      </c>
      <c r="C3463" s="3" t="s">
        <v>7569</v>
      </c>
      <c r="D3463" s="6">
        <v>500</v>
      </c>
      <c r="E3463" s="8">
        <v>695</v>
      </c>
      <c r="F3463" t="s">
        <v>8215</v>
      </c>
      <c r="G3463" t="s">
        <v>8220</v>
      </c>
      <c r="H3463" t="s">
        <v>8241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8260</v>
      </c>
      <c r="O3463">
        <f t="shared" si="270"/>
        <v>139</v>
      </c>
      <c r="P3463">
        <f t="shared" si="271"/>
        <v>57.92</v>
      </c>
      <c r="Q3463" s="10" t="s">
        <v>8305</v>
      </c>
      <c r="R3463" t="s">
        <v>8306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3460</v>
      </c>
      <c r="C3464" s="3" t="s">
        <v>7570</v>
      </c>
      <c r="D3464" s="6">
        <v>250</v>
      </c>
      <c r="E3464" s="8">
        <v>505</v>
      </c>
      <c r="F3464" t="s">
        <v>8215</v>
      </c>
      <c r="G3464" t="s">
        <v>8220</v>
      </c>
      <c r="H3464" t="s">
        <v>8241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8260</v>
      </c>
      <c r="O3464">
        <f t="shared" si="270"/>
        <v>202</v>
      </c>
      <c r="P3464">
        <f t="shared" si="271"/>
        <v>29.71</v>
      </c>
      <c r="Q3464" s="10" t="s">
        <v>8305</v>
      </c>
      <c r="R3464" t="s">
        <v>8306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3461</v>
      </c>
      <c r="C3465" s="3" t="s">
        <v>7571</v>
      </c>
      <c r="D3465" s="6">
        <v>10000</v>
      </c>
      <c r="E3465" s="8">
        <v>10338</v>
      </c>
      <c r="F3465" t="s">
        <v>8215</v>
      </c>
      <c r="G3465" t="s">
        <v>8225</v>
      </c>
      <c r="H3465" t="s">
        <v>8246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8260</v>
      </c>
      <c r="O3465">
        <f t="shared" si="270"/>
        <v>103</v>
      </c>
      <c r="P3465">
        <f t="shared" si="271"/>
        <v>90.68</v>
      </c>
      <c r="Q3465" s="10" t="s">
        <v>8305</v>
      </c>
      <c r="R3465" t="s">
        <v>8306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3462</v>
      </c>
      <c r="C3466" s="3" t="s">
        <v>7572</v>
      </c>
      <c r="D3466" s="6">
        <v>5000</v>
      </c>
      <c r="E3466" s="8">
        <v>5116.18</v>
      </c>
      <c r="F3466" t="s">
        <v>8215</v>
      </c>
      <c r="G3466" t="s">
        <v>8220</v>
      </c>
      <c r="H3466" t="s">
        <v>8241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8260</v>
      </c>
      <c r="O3466">
        <f t="shared" si="270"/>
        <v>102</v>
      </c>
      <c r="P3466">
        <f t="shared" si="271"/>
        <v>55.01</v>
      </c>
      <c r="Q3466" s="10" t="s">
        <v>8305</v>
      </c>
      <c r="R3466" t="s">
        <v>8306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3463</v>
      </c>
      <c r="C3467" s="3" t="s">
        <v>7573</v>
      </c>
      <c r="D3467" s="6">
        <v>2000</v>
      </c>
      <c r="E3467" s="8">
        <v>2060</v>
      </c>
      <c r="F3467" t="s">
        <v>8215</v>
      </c>
      <c r="G3467" t="s">
        <v>8221</v>
      </c>
      <c r="H3467" t="s">
        <v>8242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8260</v>
      </c>
      <c r="O3467">
        <f t="shared" si="270"/>
        <v>103</v>
      </c>
      <c r="P3467">
        <f t="shared" si="271"/>
        <v>57.22</v>
      </c>
      <c r="Q3467" s="10" t="s">
        <v>8305</v>
      </c>
      <c r="R3467" t="s">
        <v>8306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3464</v>
      </c>
      <c r="C3468" s="3" t="s">
        <v>7574</v>
      </c>
      <c r="D3468" s="6">
        <v>3500</v>
      </c>
      <c r="E3468" s="8">
        <v>4450</v>
      </c>
      <c r="F3468" t="s">
        <v>8215</v>
      </c>
      <c r="G3468" t="s">
        <v>8220</v>
      </c>
      <c r="H3468" t="s">
        <v>8241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8260</v>
      </c>
      <c r="O3468">
        <f t="shared" si="270"/>
        <v>127</v>
      </c>
      <c r="P3468">
        <f t="shared" si="271"/>
        <v>72.95</v>
      </c>
      <c r="Q3468" s="10" t="s">
        <v>8305</v>
      </c>
      <c r="R3468" t="s">
        <v>8306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3465</v>
      </c>
      <c r="C3469" s="3" t="s">
        <v>7575</v>
      </c>
      <c r="D3469" s="6">
        <v>3000</v>
      </c>
      <c r="E3469" s="8">
        <v>3030</v>
      </c>
      <c r="F3469" t="s">
        <v>8215</v>
      </c>
      <c r="G3469" t="s">
        <v>8220</v>
      </c>
      <c r="H3469" t="s">
        <v>8241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8260</v>
      </c>
      <c r="O3469">
        <f t="shared" si="270"/>
        <v>101</v>
      </c>
      <c r="P3469">
        <f t="shared" si="271"/>
        <v>64.47</v>
      </c>
      <c r="Q3469" s="10" t="s">
        <v>8305</v>
      </c>
      <c r="R3469" t="s">
        <v>8306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3466</v>
      </c>
      <c r="C3470" s="3" t="s">
        <v>7576</v>
      </c>
      <c r="D3470" s="6">
        <v>10000</v>
      </c>
      <c r="E3470" s="8">
        <v>12178</v>
      </c>
      <c r="F3470" t="s">
        <v>8215</v>
      </c>
      <c r="G3470" t="s">
        <v>8220</v>
      </c>
      <c r="H3470" t="s">
        <v>8241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8260</v>
      </c>
      <c r="O3470">
        <f t="shared" si="270"/>
        <v>122</v>
      </c>
      <c r="P3470">
        <f t="shared" si="271"/>
        <v>716.35</v>
      </c>
      <c r="Q3470" s="10" t="s">
        <v>8305</v>
      </c>
      <c r="R3470" t="s">
        <v>8306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3467</v>
      </c>
      <c r="C3471" s="3" t="s">
        <v>7577</v>
      </c>
      <c r="D3471" s="6">
        <v>2800</v>
      </c>
      <c r="E3471" s="8">
        <v>3175</v>
      </c>
      <c r="F3471" t="s">
        <v>8215</v>
      </c>
      <c r="G3471" t="s">
        <v>8220</v>
      </c>
      <c r="H3471" t="s">
        <v>8241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8260</v>
      </c>
      <c r="O3471">
        <f t="shared" si="270"/>
        <v>113</v>
      </c>
      <c r="P3471">
        <f t="shared" si="271"/>
        <v>50.4</v>
      </c>
      <c r="Q3471" s="10" t="s">
        <v>8305</v>
      </c>
      <c r="R3471" t="s">
        <v>8306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3468</v>
      </c>
      <c r="C3472" s="3" t="s">
        <v>7578</v>
      </c>
      <c r="D3472" s="6">
        <v>250</v>
      </c>
      <c r="E3472" s="8">
        <v>375</v>
      </c>
      <c r="F3472" t="s">
        <v>8215</v>
      </c>
      <c r="G3472" t="s">
        <v>8220</v>
      </c>
      <c r="H3472" t="s">
        <v>8241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8260</v>
      </c>
      <c r="O3472">
        <f t="shared" si="270"/>
        <v>150</v>
      </c>
      <c r="P3472">
        <f t="shared" si="271"/>
        <v>41.67</v>
      </c>
      <c r="Q3472" s="10" t="s">
        <v>8305</v>
      </c>
      <c r="R3472" t="s">
        <v>8306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3469</v>
      </c>
      <c r="C3473" s="3" t="s">
        <v>7579</v>
      </c>
      <c r="D3473" s="6">
        <v>500</v>
      </c>
      <c r="E3473" s="8">
        <v>1073</v>
      </c>
      <c r="F3473" t="s">
        <v>8215</v>
      </c>
      <c r="G3473" t="s">
        <v>8221</v>
      </c>
      <c r="H3473" t="s">
        <v>8242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8260</v>
      </c>
      <c r="O3473">
        <f t="shared" si="270"/>
        <v>215</v>
      </c>
      <c r="P3473">
        <f t="shared" si="271"/>
        <v>35.770000000000003</v>
      </c>
      <c r="Q3473" s="10" t="s">
        <v>8305</v>
      </c>
      <c r="R3473" t="s">
        <v>8306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3470</v>
      </c>
      <c r="C3474" s="3" t="s">
        <v>7580</v>
      </c>
      <c r="D3474" s="6">
        <v>2000</v>
      </c>
      <c r="E3474" s="8">
        <v>2041</v>
      </c>
      <c r="F3474" t="s">
        <v>8215</v>
      </c>
      <c r="G3474" t="s">
        <v>8220</v>
      </c>
      <c r="H3474" t="s">
        <v>8241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8260</v>
      </c>
      <c r="O3474">
        <f t="shared" si="270"/>
        <v>102</v>
      </c>
      <c r="P3474">
        <f t="shared" si="271"/>
        <v>88.74</v>
      </c>
      <c r="Q3474" s="10" t="s">
        <v>8305</v>
      </c>
      <c r="R3474" t="s">
        <v>8306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3471</v>
      </c>
      <c r="C3475" s="3" t="s">
        <v>7581</v>
      </c>
      <c r="D3475" s="6">
        <v>4900</v>
      </c>
      <c r="E3475" s="8">
        <v>4900</v>
      </c>
      <c r="F3475" t="s">
        <v>8215</v>
      </c>
      <c r="G3475" t="s">
        <v>8220</v>
      </c>
      <c r="H3475" t="s">
        <v>8241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8260</v>
      </c>
      <c r="O3475">
        <f t="shared" si="270"/>
        <v>100</v>
      </c>
      <c r="P3475">
        <f t="shared" si="271"/>
        <v>148.47999999999999</v>
      </c>
      <c r="Q3475" s="10" t="s">
        <v>8305</v>
      </c>
      <c r="R3475" t="s">
        <v>8306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3472</v>
      </c>
      <c r="C3476" s="3" t="s">
        <v>7582</v>
      </c>
      <c r="D3476" s="6">
        <v>2000</v>
      </c>
      <c r="E3476" s="8">
        <v>2020</v>
      </c>
      <c r="F3476" t="s">
        <v>8215</v>
      </c>
      <c r="G3476" t="s">
        <v>8221</v>
      </c>
      <c r="H3476" t="s">
        <v>8242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8260</v>
      </c>
      <c r="O3476">
        <f t="shared" si="270"/>
        <v>101</v>
      </c>
      <c r="P3476">
        <f t="shared" si="271"/>
        <v>51.79</v>
      </c>
      <c r="Q3476" s="10" t="s">
        <v>8305</v>
      </c>
      <c r="R3476" t="s">
        <v>8306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3473</v>
      </c>
      <c r="C3477" s="3" t="s">
        <v>7583</v>
      </c>
      <c r="D3477" s="6">
        <v>300</v>
      </c>
      <c r="E3477" s="8">
        <v>340</v>
      </c>
      <c r="F3477" t="s">
        <v>8215</v>
      </c>
      <c r="G3477" t="s">
        <v>8221</v>
      </c>
      <c r="H3477" t="s">
        <v>8242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8260</v>
      </c>
      <c r="O3477">
        <f t="shared" si="270"/>
        <v>113</v>
      </c>
      <c r="P3477">
        <f t="shared" si="271"/>
        <v>20</v>
      </c>
      <c r="Q3477" s="10" t="s">
        <v>8305</v>
      </c>
      <c r="R3477" t="s">
        <v>8306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3474</v>
      </c>
      <c r="C3478" s="3" t="s">
        <v>7584</v>
      </c>
      <c r="D3478" s="6">
        <v>300</v>
      </c>
      <c r="E3478" s="8">
        <v>312</v>
      </c>
      <c r="F3478" t="s">
        <v>8215</v>
      </c>
      <c r="G3478" t="s">
        <v>8220</v>
      </c>
      <c r="H3478" t="s">
        <v>8241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8260</v>
      </c>
      <c r="O3478">
        <f t="shared" si="270"/>
        <v>104</v>
      </c>
      <c r="P3478">
        <f t="shared" si="271"/>
        <v>52</v>
      </c>
      <c r="Q3478" s="10" t="s">
        <v>8305</v>
      </c>
      <c r="R3478" t="s">
        <v>8306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3475</v>
      </c>
      <c r="C3479" s="3" t="s">
        <v>7585</v>
      </c>
      <c r="D3479" s="6">
        <v>1800</v>
      </c>
      <c r="E3479" s="8">
        <v>2076</v>
      </c>
      <c r="F3479" t="s">
        <v>8215</v>
      </c>
      <c r="G3479" t="s">
        <v>8220</v>
      </c>
      <c r="H3479" t="s">
        <v>8241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8260</v>
      </c>
      <c r="O3479">
        <f t="shared" si="270"/>
        <v>115</v>
      </c>
      <c r="P3479">
        <f t="shared" si="271"/>
        <v>53.23</v>
      </c>
      <c r="Q3479" s="10" t="s">
        <v>8305</v>
      </c>
      <c r="R3479" t="s">
        <v>8306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3476</v>
      </c>
      <c r="C3480" s="3" t="s">
        <v>7586</v>
      </c>
      <c r="D3480" s="6">
        <v>2000</v>
      </c>
      <c r="E3480" s="8">
        <v>2257</v>
      </c>
      <c r="F3480" t="s">
        <v>8215</v>
      </c>
      <c r="G3480" t="s">
        <v>8220</v>
      </c>
      <c r="H3480" t="s">
        <v>8241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8260</v>
      </c>
      <c r="O3480">
        <f t="shared" si="270"/>
        <v>113</v>
      </c>
      <c r="P3480">
        <f t="shared" si="271"/>
        <v>39.6</v>
      </c>
      <c r="Q3480" s="10" t="s">
        <v>8305</v>
      </c>
      <c r="R3480" t="s">
        <v>8306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3477</v>
      </c>
      <c r="C3481" s="3" t="s">
        <v>7587</v>
      </c>
      <c r="D3481" s="6">
        <v>1500</v>
      </c>
      <c r="E3481" s="8">
        <v>1918</v>
      </c>
      <c r="F3481" t="s">
        <v>8215</v>
      </c>
      <c r="G3481" t="s">
        <v>8221</v>
      </c>
      <c r="H3481" t="s">
        <v>8242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8260</v>
      </c>
      <c r="O3481">
        <f t="shared" si="270"/>
        <v>128</v>
      </c>
      <c r="P3481">
        <f t="shared" si="271"/>
        <v>34.25</v>
      </c>
      <c r="Q3481" s="10" t="s">
        <v>8305</v>
      </c>
      <c r="R3481" t="s">
        <v>8306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3478</v>
      </c>
      <c r="C3482" s="3" t="s">
        <v>7588</v>
      </c>
      <c r="D3482" s="6">
        <v>1500</v>
      </c>
      <c r="E3482" s="8">
        <v>2140</v>
      </c>
      <c r="F3482" t="s">
        <v>8215</v>
      </c>
      <c r="G3482" t="s">
        <v>8220</v>
      </c>
      <c r="H3482" t="s">
        <v>8241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8260</v>
      </c>
      <c r="O3482">
        <f t="shared" si="270"/>
        <v>143</v>
      </c>
      <c r="P3482">
        <f t="shared" si="271"/>
        <v>164.62</v>
      </c>
      <c r="Q3482" s="10" t="s">
        <v>8305</v>
      </c>
      <c r="R3482" t="s">
        <v>8306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3479</v>
      </c>
      <c r="C3483" s="3" t="s">
        <v>7589</v>
      </c>
      <c r="D3483" s="6">
        <v>10000</v>
      </c>
      <c r="E3483" s="8">
        <v>11880</v>
      </c>
      <c r="F3483" t="s">
        <v>8215</v>
      </c>
      <c r="G3483" t="s">
        <v>8222</v>
      </c>
      <c r="H3483" t="s">
        <v>8243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8260</v>
      </c>
      <c r="O3483">
        <f t="shared" si="270"/>
        <v>119</v>
      </c>
      <c r="P3483">
        <f t="shared" si="271"/>
        <v>125.05</v>
      </c>
      <c r="Q3483" s="10" t="s">
        <v>8305</v>
      </c>
      <c r="R3483" t="s">
        <v>8306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3480</v>
      </c>
      <c r="C3484" s="3" t="s">
        <v>7590</v>
      </c>
      <c r="D3484" s="6">
        <v>3000</v>
      </c>
      <c r="E3484" s="8">
        <v>4150</v>
      </c>
      <c r="F3484" t="s">
        <v>8215</v>
      </c>
      <c r="G3484" t="s">
        <v>8221</v>
      </c>
      <c r="H3484" t="s">
        <v>8242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8260</v>
      </c>
      <c r="O3484">
        <f t="shared" si="270"/>
        <v>138</v>
      </c>
      <c r="P3484">
        <f t="shared" si="271"/>
        <v>51.88</v>
      </c>
      <c r="Q3484" s="10" t="s">
        <v>8305</v>
      </c>
      <c r="R3484" t="s">
        <v>8306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3481</v>
      </c>
      <c r="C3485" s="3" t="s">
        <v>7591</v>
      </c>
      <c r="D3485" s="6">
        <v>3350</v>
      </c>
      <c r="E3485" s="8">
        <v>5358</v>
      </c>
      <c r="F3485" t="s">
        <v>8215</v>
      </c>
      <c r="G3485" t="s">
        <v>8220</v>
      </c>
      <c r="H3485" t="s">
        <v>8241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8260</v>
      </c>
      <c r="O3485">
        <f t="shared" si="270"/>
        <v>160</v>
      </c>
      <c r="P3485">
        <f t="shared" si="271"/>
        <v>40.29</v>
      </c>
      <c r="Q3485" s="10" t="s">
        <v>8305</v>
      </c>
      <c r="R3485" t="s">
        <v>8306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3482</v>
      </c>
      <c r="C3486" s="3" t="s">
        <v>7592</v>
      </c>
      <c r="D3486" s="6">
        <v>2500</v>
      </c>
      <c r="E3486" s="8">
        <v>2856</v>
      </c>
      <c r="F3486" t="s">
        <v>8215</v>
      </c>
      <c r="G3486" t="s">
        <v>8220</v>
      </c>
      <c r="H3486" t="s">
        <v>8241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8260</v>
      </c>
      <c r="O3486">
        <f t="shared" si="270"/>
        <v>114</v>
      </c>
      <c r="P3486">
        <f t="shared" si="271"/>
        <v>64.91</v>
      </c>
      <c r="Q3486" s="10" t="s">
        <v>8305</v>
      </c>
      <c r="R3486" t="s">
        <v>8306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3483</v>
      </c>
      <c r="C3487" s="3" t="s">
        <v>7593</v>
      </c>
      <c r="D3487" s="6">
        <v>1650</v>
      </c>
      <c r="E3487" s="8">
        <v>1660</v>
      </c>
      <c r="F3487" t="s">
        <v>8215</v>
      </c>
      <c r="G3487" t="s">
        <v>8220</v>
      </c>
      <c r="H3487" t="s">
        <v>8241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8260</v>
      </c>
      <c r="O3487">
        <f t="shared" si="270"/>
        <v>101</v>
      </c>
      <c r="P3487">
        <f t="shared" si="271"/>
        <v>55.33</v>
      </c>
      <c r="Q3487" s="10" t="s">
        <v>8305</v>
      </c>
      <c r="R3487" t="s">
        <v>8306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3484</v>
      </c>
      <c r="C3488" s="3" t="s">
        <v>7594</v>
      </c>
      <c r="D3488" s="6">
        <v>3000</v>
      </c>
      <c r="E3488" s="8">
        <v>4656</v>
      </c>
      <c r="F3488" t="s">
        <v>8215</v>
      </c>
      <c r="G3488" t="s">
        <v>8220</v>
      </c>
      <c r="H3488" t="s">
        <v>8241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8260</v>
      </c>
      <c r="O3488">
        <f t="shared" si="270"/>
        <v>155</v>
      </c>
      <c r="P3488">
        <f t="shared" si="271"/>
        <v>83.14</v>
      </c>
      <c r="Q3488" s="10" t="s">
        <v>8305</v>
      </c>
      <c r="R3488" t="s">
        <v>8306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3485</v>
      </c>
      <c r="C3489" s="3" t="s">
        <v>7595</v>
      </c>
      <c r="D3489" s="6">
        <v>2000</v>
      </c>
      <c r="E3489" s="8">
        <v>2555</v>
      </c>
      <c r="F3489" t="s">
        <v>8215</v>
      </c>
      <c r="G3489" t="s">
        <v>8221</v>
      </c>
      <c r="H3489" t="s">
        <v>8242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8260</v>
      </c>
      <c r="O3489">
        <f t="shared" si="270"/>
        <v>128</v>
      </c>
      <c r="P3489">
        <f t="shared" si="271"/>
        <v>38.71</v>
      </c>
      <c r="Q3489" s="10" t="s">
        <v>8305</v>
      </c>
      <c r="R3489" t="s">
        <v>8306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3486</v>
      </c>
      <c r="C3490" s="3" t="s">
        <v>7596</v>
      </c>
      <c r="D3490" s="6">
        <v>3000</v>
      </c>
      <c r="E3490" s="8">
        <v>3636</v>
      </c>
      <c r="F3490" t="s">
        <v>8215</v>
      </c>
      <c r="G3490" t="s">
        <v>8220</v>
      </c>
      <c r="H3490" t="s">
        <v>8241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8260</v>
      </c>
      <c r="O3490">
        <f t="shared" si="270"/>
        <v>121</v>
      </c>
      <c r="P3490">
        <f t="shared" si="271"/>
        <v>125.38</v>
      </c>
      <c r="Q3490" s="10" t="s">
        <v>8305</v>
      </c>
      <c r="R3490" t="s">
        <v>8306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3487</v>
      </c>
      <c r="C3491" s="3" t="s">
        <v>7597</v>
      </c>
      <c r="D3491" s="6">
        <v>5000</v>
      </c>
      <c r="E3491" s="8">
        <v>5635</v>
      </c>
      <c r="F3491" t="s">
        <v>8215</v>
      </c>
      <c r="G3491" t="s">
        <v>8221</v>
      </c>
      <c r="H3491" t="s">
        <v>8242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8260</v>
      </c>
      <c r="O3491">
        <f t="shared" si="270"/>
        <v>113</v>
      </c>
      <c r="P3491">
        <f t="shared" si="271"/>
        <v>78.260000000000005</v>
      </c>
      <c r="Q3491" s="10" t="s">
        <v>8305</v>
      </c>
      <c r="R3491" t="s">
        <v>8306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3488</v>
      </c>
      <c r="C3492" s="3" t="s">
        <v>7598</v>
      </c>
      <c r="D3492" s="6">
        <v>1000</v>
      </c>
      <c r="E3492" s="8">
        <v>1275</v>
      </c>
      <c r="F3492" t="s">
        <v>8215</v>
      </c>
      <c r="G3492" t="s">
        <v>8220</v>
      </c>
      <c r="H3492" t="s">
        <v>8241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8260</v>
      </c>
      <c r="O3492">
        <f t="shared" si="270"/>
        <v>128</v>
      </c>
      <c r="P3492">
        <f t="shared" si="271"/>
        <v>47.22</v>
      </c>
      <c r="Q3492" s="10" t="s">
        <v>8305</v>
      </c>
      <c r="R3492" t="s">
        <v>8306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3489</v>
      </c>
      <c r="C3493" s="3" t="s">
        <v>7599</v>
      </c>
      <c r="D3493" s="6">
        <v>500</v>
      </c>
      <c r="E3493" s="8">
        <v>791</v>
      </c>
      <c r="F3493" t="s">
        <v>8215</v>
      </c>
      <c r="G3493" t="s">
        <v>8220</v>
      </c>
      <c r="H3493" t="s">
        <v>8241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8260</v>
      </c>
      <c r="O3493">
        <f t="shared" si="270"/>
        <v>158</v>
      </c>
      <c r="P3493">
        <f t="shared" si="271"/>
        <v>79.099999999999994</v>
      </c>
      <c r="Q3493" s="10" t="s">
        <v>8305</v>
      </c>
      <c r="R3493" t="s">
        <v>8306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3490</v>
      </c>
      <c r="C3494" s="3" t="s">
        <v>7600</v>
      </c>
      <c r="D3494" s="6">
        <v>3800</v>
      </c>
      <c r="E3494" s="8">
        <v>4000.22</v>
      </c>
      <c r="F3494" t="s">
        <v>8215</v>
      </c>
      <c r="G3494" t="s">
        <v>8220</v>
      </c>
      <c r="H3494" t="s">
        <v>8241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8260</v>
      </c>
      <c r="O3494">
        <f t="shared" si="270"/>
        <v>105</v>
      </c>
      <c r="P3494">
        <f t="shared" si="271"/>
        <v>114.29</v>
      </c>
      <c r="Q3494" s="10" t="s">
        <v>8305</v>
      </c>
      <c r="R3494" t="s">
        <v>8306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3491</v>
      </c>
      <c r="C3495" s="3" t="s">
        <v>7601</v>
      </c>
      <c r="D3495" s="6">
        <v>1500</v>
      </c>
      <c r="E3495" s="8">
        <v>1500</v>
      </c>
      <c r="F3495" t="s">
        <v>8215</v>
      </c>
      <c r="G3495" t="s">
        <v>8220</v>
      </c>
      <c r="H3495" t="s">
        <v>8241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8260</v>
      </c>
      <c r="O3495">
        <f t="shared" si="270"/>
        <v>100</v>
      </c>
      <c r="P3495">
        <f t="shared" si="271"/>
        <v>51.72</v>
      </c>
      <c r="Q3495" s="10" t="s">
        <v>8305</v>
      </c>
      <c r="R3495" t="s">
        <v>8306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3492</v>
      </c>
      <c r="C3496" s="3" t="s">
        <v>7602</v>
      </c>
      <c r="D3496" s="6">
        <v>400</v>
      </c>
      <c r="E3496" s="8">
        <v>400</v>
      </c>
      <c r="F3496" t="s">
        <v>8215</v>
      </c>
      <c r="G3496" t="s">
        <v>8220</v>
      </c>
      <c r="H3496" t="s">
        <v>8241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8260</v>
      </c>
      <c r="O3496">
        <f t="shared" si="270"/>
        <v>100</v>
      </c>
      <c r="P3496">
        <f t="shared" si="271"/>
        <v>30.77</v>
      </c>
      <c r="Q3496" s="10" t="s">
        <v>8305</v>
      </c>
      <c r="R3496" t="s">
        <v>8306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3493</v>
      </c>
      <c r="C3497" s="3" t="s">
        <v>7603</v>
      </c>
      <c r="D3497" s="6">
        <v>5000</v>
      </c>
      <c r="E3497" s="8">
        <v>5343</v>
      </c>
      <c r="F3497" t="s">
        <v>8215</v>
      </c>
      <c r="G3497" t="s">
        <v>8225</v>
      </c>
      <c r="H3497" t="s">
        <v>8246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8260</v>
      </c>
      <c r="O3497">
        <f t="shared" si="270"/>
        <v>107</v>
      </c>
      <c r="P3497">
        <f t="shared" si="271"/>
        <v>74.209999999999994</v>
      </c>
      <c r="Q3497" s="10" t="s">
        <v>8305</v>
      </c>
      <c r="R3497" t="s">
        <v>8306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3494</v>
      </c>
      <c r="C3498" s="3" t="s">
        <v>7604</v>
      </c>
      <c r="D3498" s="6">
        <v>3000</v>
      </c>
      <c r="E3498" s="8">
        <v>3732</v>
      </c>
      <c r="F3498" t="s">
        <v>8215</v>
      </c>
      <c r="G3498" t="s">
        <v>8220</v>
      </c>
      <c r="H3498" t="s">
        <v>8241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8260</v>
      </c>
      <c r="O3498">
        <f t="shared" si="270"/>
        <v>124</v>
      </c>
      <c r="P3498">
        <f t="shared" si="271"/>
        <v>47.85</v>
      </c>
      <c r="Q3498" s="10" t="s">
        <v>8305</v>
      </c>
      <c r="R3498" t="s">
        <v>8306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3495</v>
      </c>
      <c r="C3499" s="3" t="s">
        <v>7605</v>
      </c>
      <c r="D3499" s="6">
        <v>1551</v>
      </c>
      <c r="E3499" s="8">
        <v>1686</v>
      </c>
      <c r="F3499" t="s">
        <v>8215</v>
      </c>
      <c r="G3499" t="s">
        <v>8220</v>
      </c>
      <c r="H3499" t="s">
        <v>8241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8260</v>
      </c>
      <c r="O3499">
        <f t="shared" si="270"/>
        <v>109</v>
      </c>
      <c r="P3499">
        <f t="shared" si="271"/>
        <v>34.409999999999997</v>
      </c>
      <c r="Q3499" s="10" t="s">
        <v>8305</v>
      </c>
      <c r="R3499" t="s">
        <v>8306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3496</v>
      </c>
      <c r="C3500" s="3" t="s">
        <v>7606</v>
      </c>
      <c r="D3500" s="6">
        <v>1650</v>
      </c>
      <c r="E3500" s="8">
        <v>1690</v>
      </c>
      <c r="F3500" t="s">
        <v>8215</v>
      </c>
      <c r="G3500" t="s">
        <v>8225</v>
      </c>
      <c r="H3500" t="s">
        <v>8246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8260</v>
      </c>
      <c r="O3500">
        <f t="shared" si="270"/>
        <v>102</v>
      </c>
      <c r="P3500">
        <f t="shared" si="271"/>
        <v>40.24</v>
      </c>
      <c r="Q3500" s="10" t="s">
        <v>8305</v>
      </c>
      <c r="R3500" t="s">
        <v>8306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3497</v>
      </c>
      <c r="C3501" s="3" t="s">
        <v>7607</v>
      </c>
      <c r="D3501" s="6">
        <v>2000</v>
      </c>
      <c r="E3501" s="8">
        <v>2110</v>
      </c>
      <c r="F3501" t="s">
        <v>8215</v>
      </c>
      <c r="G3501" t="s">
        <v>8220</v>
      </c>
      <c r="H3501" t="s">
        <v>8241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8260</v>
      </c>
      <c r="O3501">
        <f t="shared" si="270"/>
        <v>106</v>
      </c>
      <c r="P3501">
        <f t="shared" si="271"/>
        <v>60.29</v>
      </c>
      <c r="Q3501" s="10" t="s">
        <v>8305</v>
      </c>
      <c r="R3501" t="s">
        <v>8306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3498</v>
      </c>
      <c r="C3502" s="3" t="s">
        <v>7608</v>
      </c>
      <c r="D3502" s="6">
        <v>1000</v>
      </c>
      <c r="E3502" s="8">
        <v>1063</v>
      </c>
      <c r="F3502" t="s">
        <v>8215</v>
      </c>
      <c r="G3502" t="s">
        <v>8220</v>
      </c>
      <c r="H3502" t="s">
        <v>8241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8260</v>
      </c>
      <c r="O3502">
        <f t="shared" si="270"/>
        <v>106</v>
      </c>
      <c r="P3502">
        <f t="shared" si="271"/>
        <v>25.31</v>
      </c>
      <c r="Q3502" s="10" t="s">
        <v>8305</v>
      </c>
      <c r="R3502" t="s">
        <v>8306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3499</v>
      </c>
      <c r="C3503" s="3" t="s">
        <v>7609</v>
      </c>
      <c r="D3503" s="6">
        <v>1500</v>
      </c>
      <c r="E3503" s="8">
        <v>1510</v>
      </c>
      <c r="F3503" t="s">
        <v>8215</v>
      </c>
      <c r="G3503" t="s">
        <v>8221</v>
      </c>
      <c r="H3503" t="s">
        <v>8242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8260</v>
      </c>
      <c r="O3503">
        <f t="shared" si="270"/>
        <v>101</v>
      </c>
      <c r="P3503">
        <f t="shared" si="271"/>
        <v>35.950000000000003</v>
      </c>
      <c r="Q3503" s="10" t="s">
        <v>8305</v>
      </c>
      <c r="R3503" t="s">
        <v>8306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3500</v>
      </c>
      <c r="C3504" s="3" t="s">
        <v>7610</v>
      </c>
      <c r="D3504" s="6">
        <v>4000</v>
      </c>
      <c r="E3504" s="8">
        <v>4216</v>
      </c>
      <c r="F3504" t="s">
        <v>8215</v>
      </c>
      <c r="G3504" t="s">
        <v>8220</v>
      </c>
      <c r="H3504" t="s">
        <v>8241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8260</v>
      </c>
      <c r="O3504">
        <f t="shared" si="270"/>
        <v>105</v>
      </c>
      <c r="P3504">
        <f t="shared" si="271"/>
        <v>136</v>
      </c>
      <c r="Q3504" s="10" t="s">
        <v>8305</v>
      </c>
      <c r="R3504" t="s">
        <v>8306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3501</v>
      </c>
      <c r="C3505" s="3" t="s">
        <v>7611</v>
      </c>
      <c r="D3505" s="6">
        <v>2500</v>
      </c>
      <c r="E3505" s="8">
        <v>2689</v>
      </c>
      <c r="F3505" t="s">
        <v>8215</v>
      </c>
      <c r="G3505" t="s">
        <v>8221</v>
      </c>
      <c r="H3505" t="s">
        <v>8242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8260</v>
      </c>
      <c r="O3505">
        <f t="shared" si="270"/>
        <v>108</v>
      </c>
      <c r="P3505">
        <f t="shared" si="271"/>
        <v>70.760000000000005</v>
      </c>
      <c r="Q3505" s="10" t="s">
        <v>8305</v>
      </c>
      <c r="R3505" t="s">
        <v>8306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3502</v>
      </c>
      <c r="C3506" s="3" t="s">
        <v>7612</v>
      </c>
      <c r="D3506" s="6">
        <v>1000</v>
      </c>
      <c r="E3506" s="8">
        <v>1000</v>
      </c>
      <c r="F3506" t="s">
        <v>8215</v>
      </c>
      <c r="G3506" t="s">
        <v>8220</v>
      </c>
      <c r="H3506" t="s">
        <v>8241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8260</v>
      </c>
      <c r="O3506">
        <f t="shared" si="270"/>
        <v>100</v>
      </c>
      <c r="P3506">
        <f t="shared" si="271"/>
        <v>125</v>
      </c>
      <c r="Q3506" s="10" t="s">
        <v>8305</v>
      </c>
      <c r="R3506" t="s">
        <v>8306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3503</v>
      </c>
      <c r="C3507" s="3" t="s">
        <v>7613</v>
      </c>
      <c r="D3507" s="6">
        <v>2500</v>
      </c>
      <c r="E3507" s="8">
        <v>2594</v>
      </c>
      <c r="F3507" t="s">
        <v>8215</v>
      </c>
      <c r="G3507" t="s">
        <v>8220</v>
      </c>
      <c r="H3507" t="s">
        <v>8241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8260</v>
      </c>
      <c r="O3507">
        <f t="shared" si="270"/>
        <v>104</v>
      </c>
      <c r="P3507">
        <f t="shared" si="271"/>
        <v>66.510000000000005</v>
      </c>
      <c r="Q3507" s="10" t="s">
        <v>8305</v>
      </c>
      <c r="R3507" t="s">
        <v>8306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3504</v>
      </c>
      <c r="C3508" s="3" t="s">
        <v>7614</v>
      </c>
      <c r="D3508" s="6">
        <v>3000</v>
      </c>
      <c r="E3508" s="8">
        <v>3045</v>
      </c>
      <c r="F3508" t="s">
        <v>8215</v>
      </c>
      <c r="G3508" t="s">
        <v>8220</v>
      </c>
      <c r="H3508" t="s">
        <v>8241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8260</v>
      </c>
      <c r="O3508">
        <f t="shared" si="270"/>
        <v>102</v>
      </c>
      <c r="P3508">
        <f t="shared" si="271"/>
        <v>105</v>
      </c>
      <c r="Q3508" s="10" t="s">
        <v>8305</v>
      </c>
      <c r="R3508" t="s">
        <v>8306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3505</v>
      </c>
      <c r="C3509" s="3" t="s">
        <v>7615</v>
      </c>
      <c r="D3509" s="6">
        <v>10000</v>
      </c>
      <c r="E3509" s="8">
        <v>10440</v>
      </c>
      <c r="F3509" t="s">
        <v>8215</v>
      </c>
      <c r="G3509" t="s">
        <v>8220</v>
      </c>
      <c r="H3509" t="s">
        <v>8241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8260</v>
      </c>
      <c r="O3509">
        <f t="shared" si="270"/>
        <v>104</v>
      </c>
      <c r="P3509">
        <f t="shared" si="271"/>
        <v>145</v>
      </c>
      <c r="Q3509" s="10" t="s">
        <v>8305</v>
      </c>
      <c r="R3509" t="s">
        <v>8306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3506</v>
      </c>
      <c r="C3510" s="3" t="s">
        <v>7616</v>
      </c>
      <c r="D3510" s="6">
        <v>100</v>
      </c>
      <c r="E3510" s="8">
        <v>180</v>
      </c>
      <c r="F3510" t="s">
        <v>8215</v>
      </c>
      <c r="G3510" t="s">
        <v>8221</v>
      </c>
      <c r="H3510" t="s">
        <v>8242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8260</v>
      </c>
      <c r="O3510">
        <f t="shared" si="270"/>
        <v>180</v>
      </c>
      <c r="P3510">
        <f t="shared" si="271"/>
        <v>12</v>
      </c>
      <c r="Q3510" s="10" t="s">
        <v>8305</v>
      </c>
      <c r="R3510" t="s">
        <v>8306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3507</v>
      </c>
      <c r="C3511" s="3" t="s">
        <v>7617</v>
      </c>
      <c r="D3511" s="6">
        <v>3000</v>
      </c>
      <c r="E3511" s="8">
        <v>3190</v>
      </c>
      <c r="F3511" t="s">
        <v>8215</v>
      </c>
      <c r="G3511" t="s">
        <v>8220</v>
      </c>
      <c r="H3511" t="s">
        <v>8241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8260</v>
      </c>
      <c r="O3511">
        <f t="shared" si="270"/>
        <v>106</v>
      </c>
      <c r="P3511">
        <f t="shared" si="271"/>
        <v>96.67</v>
      </c>
      <c r="Q3511" s="10" t="s">
        <v>8305</v>
      </c>
      <c r="R3511" t="s">
        <v>8306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3508</v>
      </c>
      <c r="C3512" s="3" t="s">
        <v>7618</v>
      </c>
      <c r="D3512" s="6">
        <v>900</v>
      </c>
      <c r="E3512" s="8">
        <v>905</v>
      </c>
      <c r="F3512" t="s">
        <v>8215</v>
      </c>
      <c r="G3512" t="s">
        <v>8220</v>
      </c>
      <c r="H3512" t="s">
        <v>8241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8260</v>
      </c>
      <c r="O3512">
        <f t="shared" si="270"/>
        <v>101</v>
      </c>
      <c r="P3512">
        <f t="shared" si="271"/>
        <v>60.33</v>
      </c>
      <c r="Q3512" s="10" t="s">
        <v>8305</v>
      </c>
      <c r="R3512" t="s">
        <v>8306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3509</v>
      </c>
      <c r="C3513" s="3" t="s">
        <v>7619</v>
      </c>
      <c r="D3513" s="6">
        <v>1500</v>
      </c>
      <c r="E3513" s="8">
        <v>1518</v>
      </c>
      <c r="F3513" t="s">
        <v>8215</v>
      </c>
      <c r="G3513" t="s">
        <v>8221</v>
      </c>
      <c r="H3513" t="s">
        <v>8242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8260</v>
      </c>
      <c r="O3513">
        <f t="shared" si="270"/>
        <v>101</v>
      </c>
      <c r="P3513">
        <f t="shared" si="271"/>
        <v>79.89</v>
      </c>
      <c r="Q3513" s="10" t="s">
        <v>8305</v>
      </c>
      <c r="R3513" t="s">
        <v>8306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3510</v>
      </c>
      <c r="C3514" s="3" t="s">
        <v>7620</v>
      </c>
      <c r="D3514" s="6">
        <v>1000</v>
      </c>
      <c r="E3514" s="8">
        <v>1000</v>
      </c>
      <c r="F3514" t="s">
        <v>8215</v>
      </c>
      <c r="G3514" t="s">
        <v>8221</v>
      </c>
      <c r="H3514" t="s">
        <v>8242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8260</v>
      </c>
      <c r="O3514">
        <f t="shared" si="270"/>
        <v>100</v>
      </c>
      <c r="P3514">
        <f t="shared" si="271"/>
        <v>58.82</v>
      </c>
      <c r="Q3514" s="10" t="s">
        <v>8305</v>
      </c>
      <c r="R3514" t="s">
        <v>8306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3511</v>
      </c>
      <c r="C3515" s="3" t="s">
        <v>7621</v>
      </c>
      <c r="D3515" s="6">
        <v>2800</v>
      </c>
      <c r="E3515" s="8">
        <v>3315</v>
      </c>
      <c r="F3515" t="s">
        <v>8215</v>
      </c>
      <c r="G3515" t="s">
        <v>8220</v>
      </c>
      <c r="H3515" t="s">
        <v>8241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8260</v>
      </c>
      <c r="O3515">
        <f t="shared" si="270"/>
        <v>118</v>
      </c>
      <c r="P3515">
        <f t="shared" si="271"/>
        <v>75.34</v>
      </c>
      <c r="Q3515" s="10" t="s">
        <v>8305</v>
      </c>
      <c r="R3515" t="s">
        <v>8306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3512</v>
      </c>
      <c r="C3516" s="3" t="s">
        <v>7622</v>
      </c>
      <c r="D3516" s="6">
        <v>500</v>
      </c>
      <c r="E3516" s="8">
        <v>550</v>
      </c>
      <c r="F3516" t="s">
        <v>8215</v>
      </c>
      <c r="G3516" t="s">
        <v>8220</v>
      </c>
      <c r="H3516" t="s">
        <v>8241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8260</v>
      </c>
      <c r="O3516">
        <f t="shared" si="270"/>
        <v>110</v>
      </c>
      <c r="P3516">
        <f t="shared" si="271"/>
        <v>55</v>
      </c>
      <c r="Q3516" s="10" t="s">
        <v>8305</v>
      </c>
      <c r="R3516" t="s">
        <v>8306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3513</v>
      </c>
      <c r="C3517" s="3" t="s">
        <v>7623</v>
      </c>
      <c r="D3517" s="6">
        <v>3000</v>
      </c>
      <c r="E3517" s="8">
        <v>3080</v>
      </c>
      <c r="F3517" t="s">
        <v>8215</v>
      </c>
      <c r="G3517" t="s">
        <v>8220</v>
      </c>
      <c r="H3517" t="s">
        <v>8241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8260</v>
      </c>
      <c r="O3517">
        <f t="shared" si="270"/>
        <v>103</v>
      </c>
      <c r="P3517">
        <f t="shared" si="271"/>
        <v>66.959999999999994</v>
      </c>
      <c r="Q3517" s="10" t="s">
        <v>8305</v>
      </c>
      <c r="R3517" t="s">
        <v>8306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3514</v>
      </c>
      <c r="C3518" s="3" t="s">
        <v>7624</v>
      </c>
      <c r="D3518" s="6">
        <v>2500</v>
      </c>
      <c r="E3518" s="8">
        <v>2500</v>
      </c>
      <c r="F3518" t="s">
        <v>8215</v>
      </c>
      <c r="G3518" t="s">
        <v>8220</v>
      </c>
      <c r="H3518" t="s">
        <v>8241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8260</v>
      </c>
      <c r="O3518">
        <f t="shared" si="270"/>
        <v>100</v>
      </c>
      <c r="P3518">
        <f t="shared" si="271"/>
        <v>227.27</v>
      </c>
      <c r="Q3518" s="10" t="s">
        <v>8305</v>
      </c>
      <c r="R3518" t="s">
        <v>8306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3515</v>
      </c>
      <c r="C3519" s="3" t="s">
        <v>7625</v>
      </c>
      <c r="D3519" s="6">
        <v>4000</v>
      </c>
      <c r="E3519" s="8">
        <v>4000</v>
      </c>
      <c r="F3519" t="s">
        <v>8215</v>
      </c>
      <c r="G3519" t="s">
        <v>8221</v>
      </c>
      <c r="H3519" t="s">
        <v>8242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8260</v>
      </c>
      <c r="O3519">
        <f t="shared" si="270"/>
        <v>100</v>
      </c>
      <c r="P3519">
        <f t="shared" si="271"/>
        <v>307.69</v>
      </c>
      <c r="Q3519" s="10" t="s">
        <v>8305</v>
      </c>
      <c r="R3519" t="s">
        <v>8306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3516</v>
      </c>
      <c r="C3520" s="3" t="s">
        <v>7626</v>
      </c>
      <c r="D3520" s="6">
        <v>1500</v>
      </c>
      <c r="E3520" s="8">
        <v>1650.69</v>
      </c>
      <c r="F3520" t="s">
        <v>8215</v>
      </c>
      <c r="G3520" t="s">
        <v>8220</v>
      </c>
      <c r="H3520" t="s">
        <v>8241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8260</v>
      </c>
      <c r="O3520">
        <f t="shared" si="270"/>
        <v>110</v>
      </c>
      <c r="P3520">
        <f t="shared" si="271"/>
        <v>50.02</v>
      </c>
      <c r="Q3520" s="10" t="s">
        <v>8305</v>
      </c>
      <c r="R3520" t="s">
        <v>8306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3517</v>
      </c>
      <c r="C3521" s="3" t="s">
        <v>7627</v>
      </c>
      <c r="D3521" s="6">
        <v>2000</v>
      </c>
      <c r="E3521" s="8">
        <v>2027</v>
      </c>
      <c r="F3521" t="s">
        <v>8215</v>
      </c>
      <c r="G3521" t="s">
        <v>8221</v>
      </c>
      <c r="H3521" t="s">
        <v>8242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8260</v>
      </c>
      <c r="O3521">
        <f t="shared" si="270"/>
        <v>101</v>
      </c>
      <c r="P3521">
        <f t="shared" si="271"/>
        <v>72.39</v>
      </c>
      <c r="Q3521" s="10" t="s">
        <v>8305</v>
      </c>
      <c r="R3521" t="s">
        <v>8306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3518</v>
      </c>
      <c r="C3522" s="3" t="s">
        <v>7628</v>
      </c>
      <c r="D3522" s="6">
        <v>2000</v>
      </c>
      <c r="E3522" s="8">
        <v>2015</v>
      </c>
      <c r="F3522" t="s">
        <v>8215</v>
      </c>
      <c r="G3522" t="s">
        <v>8221</v>
      </c>
      <c r="H3522" t="s">
        <v>8242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8260</v>
      </c>
      <c r="O3522">
        <f t="shared" ref="O3522:O3585" si="275">ROUND(E3522/D3522*100,0)</f>
        <v>101</v>
      </c>
      <c r="P3522">
        <f t="shared" si="271"/>
        <v>95.95</v>
      </c>
      <c r="Q3522" s="10" t="s">
        <v>8305</v>
      </c>
      <c r="R3522" t="s">
        <v>8306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3519</v>
      </c>
      <c r="C3523" s="3" t="s">
        <v>7629</v>
      </c>
      <c r="D3523" s="6">
        <v>350</v>
      </c>
      <c r="E3523" s="8">
        <v>593</v>
      </c>
      <c r="F3523" t="s">
        <v>8215</v>
      </c>
      <c r="G3523" t="s">
        <v>8220</v>
      </c>
      <c r="H3523" t="s">
        <v>8241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8260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8305</v>
      </c>
      <c r="R3523" t="s">
        <v>8306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3520</v>
      </c>
      <c r="C3524" s="3" t="s">
        <v>7630</v>
      </c>
      <c r="D3524" s="6">
        <v>1395</v>
      </c>
      <c r="E3524" s="8">
        <v>1395</v>
      </c>
      <c r="F3524" t="s">
        <v>8215</v>
      </c>
      <c r="G3524" t="s">
        <v>8221</v>
      </c>
      <c r="H3524" t="s">
        <v>8242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8260</v>
      </c>
      <c r="O3524">
        <f t="shared" si="275"/>
        <v>100</v>
      </c>
      <c r="P3524">
        <f t="shared" si="276"/>
        <v>41.03</v>
      </c>
      <c r="Q3524" s="10" t="s">
        <v>8305</v>
      </c>
      <c r="R3524" t="s">
        <v>8306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3521</v>
      </c>
      <c r="C3525" s="3" t="s">
        <v>7631</v>
      </c>
      <c r="D3525" s="6">
        <v>4000</v>
      </c>
      <c r="E3525" s="8">
        <v>4546</v>
      </c>
      <c r="F3525" t="s">
        <v>8215</v>
      </c>
      <c r="G3525" t="s">
        <v>8221</v>
      </c>
      <c r="H3525" t="s">
        <v>8242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8260</v>
      </c>
      <c r="O3525">
        <f t="shared" si="275"/>
        <v>114</v>
      </c>
      <c r="P3525">
        <f t="shared" si="276"/>
        <v>56.83</v>
      </c>
      <c r="Q3525" s="10" t="s">
        <v>8305</v>
      </c>
      <c r="R3525" t="s">
        <v>8306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3522</v>
      </c>
      <c r="C3526" s="3" t="s">
        <v>7632</v>
      </c>
      <c r="D3526" s="6">
        <v>10000</v>
      </c>
      <c r="E3526" s="8">
        <v>10156</v>
      </c>
      <c r="F3526" t="s">
        <v>8215</v>
      </c>
      <c r="G3526" t="s">
        <v>8220</v>
      </c>
      <c r="H3526" t="s">
        <v>8241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8260</v>
      </c>
      <c r="O3526">
        <f t="shared" si="275"/>
        <v>102</v>
      </c>
      <c r="P3526">
        <f t="shared" si="276"/>
        <v>137.24</v>
      </c>
      <c r="Q3526" s="10" t="s">
        <v>8305</v>
      </c>
      <c r="R3526" t="s">
        <v>8306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3523</v>
      </c>
      <c r="C3527" s="3" t="s">
        <v>7633</v>
      </c>
      <c r="D3527" s="6">
        <v>500</v>
      </c>
      <c r="E3527" s="8">
        <v>530</v>
      </c>
      <c r="F3527" t="s">
        <v>8215</v>
      </c>
      <c r="G3527" t="s">
        <v>8220</v>
      </c>
      <c r="H3527" t="s">
        <v>8241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8260</v>
      </c>
      <c r="O3527">
        <f t="shared" si="275"/>
        <v>106</v>
      </c>
      <c r="P3527">
        <f t="shared" si="276"/>
        <v>75.709999999999994</v>
      </c>
      <c r="Q3527" s="10" t="s">
        <v>8305</v>
      </c>
      <c r="R3527" t="s">
        <v>8306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3524</v>
      </c>
      <c r="C3528" s="3" t="s">
        <v>7634</v>
      </c>
      <c r="D3528" s="6">
        <v>3300</v>
      </c>
      <c r="E3528" s="8">
        <v>3366</v>
      </c>
      <c r="F3528" t="s">
        <v>8215</v>
      </c>
      <c r="G3528" t="s">
        <v>8220</v>
      </c>
      <c r="H3528" t="s">
        <v>8241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8260</v>
      </c>
      <c r="O3528">
        <f t="shared" si="275"/>
        <v>102</v>
      </c>
      <c r="P3528">
        <f t="shared" si="276"/>
        <v>99</v>
      </c>
      <c r="Q3528" s="10" t="s">
        <v>8305</v>
      </c>
      <c r="R3528" t="s">
        <v>8306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3525</v>
      </c>
      <c r="C3529" s="3" t="s">
        <v>7635</v>
      </c>
      <c r="D3529" s="6">
        <v>6000</v>
      </c>
      <c r="E3529" s="8">
        <v>7015</v>
      </c>
      <c r="F3529" t="s">
        <v>8215</v>
      </c>
      <c r="G3529" t="s">
        <v>8220</v>
      </c>
      <c r="H3529" t="s">
        <v>8241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8260</v>
      </c>
      <c r="O3529">
        <f t="shared" si="275"/>
        <v>117</v>
      </c>
      <c r="P3529">
        <f t="shared" si="276"/>
        <v>81.569999999999993</v>
      </c>
      <c r="Q3529" s="10" t="s">
        <v>8305</v>
      </c>
      <c r="R3529" t="s">
        <v>8306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3526</v>
      </c>
      <c r="C3530" s="3" t="s">
        <v>7636</v>
      </c>
      <c r="D3530" s="6">
        <v>1650</v>
      </c>
      <c r="E3530" s="8">
        <v>1669</v>
      </c>
      <c r="F3530" t="s">
        <v>8215</v>
      </c>
      <c r="G3530" t="s">
        <v>8221</v>
      </c>
      <c r="H3530" t="s">
        <v>8242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8260</v>
      </c>
      <c r="O3530">
        <f t="shared" si="275"/>
        <v>101</v>
      </c>
      <c r="P3530">
        <f t="shared" si="276"/>
        <v>45.11</v>
      </c>
      <c r="Q3530" s="10" t="s">
        <v>8305</v>
      </c>
      <c r="R3530" t="s">
        <v>8306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3527</v>
      </c>
      <c r="C3531" s="3" t="s">
        <v>7637</v>
      </c>
      <c r="D3531" s="6">
        <v>500</v>
      </c>
      <c r="E3531" s="8">
        <v>660</v>
      </c>
      <c r="F3531" t="s">
        <v>8215</v>
      </c>
      <c r="G3531" t="s">
        <v>8220</v>
      </c>
      <c r="H3531" t="s">
        <v>8241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8260</v>
      </c>
      <c r="O3531">
        <f t="shared" si="275"/>
        <v>132</v>
      </c>
      <c r="P3531">
        <f t="shared" si="276"/>
        <v>36.67</v>
      </c>
      <c r="Q3531" s="10" t="s">
        <v>8305</v>
      </c>
      <c r="R3531" t="s">
        <v>8306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3528</v>
      </c>
      <c r="C3532" s="3" t="s">
        <v>7638</v>
      </c>
      <c r="D3532" s="6">
        <v>2750</v>
      </c>
      <c r="E3532" s="8">
        <v>2750</v>
      </c>
      <c r="F3532" t="s">
        <v>8215</v>
      </c>
      <c r="G3532" t="s">
        <v>8221</v>
      </c>
      <c r="H3532" t="s">
        <v>8242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8260</v>
      </c>
      <c r="O3532">
        <f t="shared" si="275"/>
        <v>100</v>
      </c>
      <c r="P3532">
        <f t="shared" si="276"/>
        <v>125</v>
      </c>
      <c r="Q3532" s="10" t="s">
        <v>8305</v>
      </c>
      <c r="R3532" t="s">
        <v>8306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3529</v>
      </c>
      <c r="C3533" s="3" t="s">
        <v>7639</v>
      </c>
      <c r="D3533" s="6">
        <v>1000</v>
      </c>
      <c r="E3533" s="8">
        <v>1280</v>
      </c>
      <c r="F3533" t="s">
        <v>8215</v>
      </c>
      <c r="G3533" t="s">
        <v>8220</v>
      </c>
      <c r="H3533" t="s">
        <v>8241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8260</v>
      </c>
      <c r="O3533">
        <f t="shared" si="275"/>
        <v>128</v>
      </c>
      <c r="P3533">
        <f t="shared" si="276"/>
        <v>49.23</v>
      </c>
      <c r="Q3533" s="10" t="s">
        <v>8305</v>
      </c>
      <c r="R3533" t="s">
        <v>8306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3530</v>
      </c>
      <c r="C3534" s="3" t="s">
        <v>7640</v>
      </c>
      <c r="D3534" s="6">
        <v>960</v>
      </c>
      <c r="E3534" s="8">
        <v>1142</v>
      </c>
      <c r="F3534" t="s">
        <v>8215</v>
      </c>
      <c r="G3534" t="s">
        <v>8220</v>
      </c>
      <c r="H3534" t="s">
        <v>8241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8260</v>
      </c>
      <c r="O3534">
        <f t="shared" si="275"/>
        <v>119</v>
      </c>
      <c r="P3534">
        <f t="shared" si="276"/>
        <v>42.3</v>
      </c>
      <c r="Q3534" s="10" t="s">
        <v>8305</v>
      </c>
      <c r="R3534" t="s">
        <v>8306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3531</v>
      </c>
      <c r="C3535" s="3" t="s">
        <v>7641</v>
      </c>
      <c r="D3535" s="6">
        <v>500</v>
      </c>
      <c r="E3535" s="8">
        <v>631</v>
      </c>
      <c r="F3535" t="s">
        <v>8215</v>
      </c>
      <c r="G3535" t="s">
        <v>8220</v>
      </c>
      <c r="H3535" t="s">
        <v>8241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8260</v>
      </c>
      <c r="O3535">
        <f t="shared" si="275"/>
        <v>126</v>
      </c>
      <c r="P3535">
        <f t="shared" si="276"/>
        <v>78.88</v>
      </c>
      <c r="Q3535" s="10" t="s">
        <v>8305</v>
      </c>
      <c r="R3535" t="s">
        <v>8306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3532</v>
      </c>
      <c r="C3536" s="3" t="s">
        <v>7642</v>
      </c>
      <c r="D3536" s="6">
        <v>5000</v>
      </c>
      <c r="E3536" s="8">
        <v>7810</v>
      </c>
      <c r="F3536" t="s">
        <v>8215</v>
      </c>
      <c r="G3536" t="s">
        <v>8220</v>
      </c>
      <c r="H3536" t="s">
        <v>8241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8260</v>
      </c>
      <c r="O3536">
        <f t="shared" si="275"/>
        <v>156</v>
      </c>
      <c r="P3536">
        <f t="shared" si="276"/>
        <v>38.28</v>
      </c>
      <c r="Q3536" s="10" t="s">
        <v>8305</v>
      </c>
      <c r="R3536" t="s">
        <v>8306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3533</v>
      </c>
      <c r="C3537" s="3" t="s">
        <v>7643</v>
      </c>
      <c r="D3537" s="6">
        <v>2000</v>
      </c>
      <c r="E3537" s="8">
        <v>2063</v>
      </c>
      <c r="F3537" t="s">
        <v>8215</v>
      </c>
      <c r="G3537" t="s">
        <v>8221</v>
      </c>
      <c r="H3537" t="s">
        <v>8242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8260</v>
      </c>
      <c r="O3537">
        <f t="shared" si="275"/>
        <v>103</v>
      </c>
      <c r="P3537">
        <f t="shared" si="276"/>
        <v>44.85</v>
      </c>
      <c r="Q3537" s="10" t="s">
        <v>8305</v>
      </c>
      <c r="R3537" t="s">
        <v>8306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3534</v>
      </c>
      <c r="C3538" s="3" t="s">
        <v>7644</v>
      </c>
      <c r="D3538" s="6">
        <v>150</v>
      </c>
      <c r="E3538" s="8">
        <v>230</v>
      </c>
      <c r="F3538" t="s">
        <v>8215</v>
      </c>
      <c r="G3538" t="s">
        <v>8221</v>
      </c>
      <c r="H3538" t="s">
        <v>8242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8260</v>
      </c>
      <c r="O3538">
        <f t="shared" si="275"/>
        <v>153</v>
      </c>
      <c r="P3538">
        <f t="shared" si="276"/>
        <v>13.53</v>
      </c>
      <c r="Q3538" s="10" t="s">
        <v>8305</v>
      </c>
      <c r="R3538" t="s">
        <v>8306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3535</v>
      </c>
      <c r="C3539" s="3" t="s">
        <v>7645</v>
      </c>
      <c r="D3539" s="6">
        <v>675</v>
      </c>
      <c r="E3539" s="8">
        <v>1218</v>
      </c>
      <c r="F3539" t="s">
        <v>8215</v>
      </c>
      <c r="G3539" t="s">
        <v>8225</v>
      </c>
      <c r="H3539" t="s">
        <v>8246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8260</v>
      </c>
      <c r="O3539">
        <f t="shared" si="275"/>
        <v>180</v>
      </c>
      <c r="P3539">
        <f t="shared" si="276"/>
        <v>43.5</v>
      </c>
      <c r="Q3539" s="10" t="s">
        <v>8305</v>
      </c>
      <c r="R3539" t="s">
        <v>8306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3536</v>
      </c>
      <c r="C3540" s="3" t="s">
        <v>7646</v>
      </c>
      <c r="D3540" s="6">
        <v>2000</v>
      </c>
      <c r="E3540" s="8">
        <v>2569</v>
      </c>
      <c r="F3540" t="s">
        <v>8215</v>
      </c>
      <c r="G3540" t="s">
        <v>8221</v>
      </c>
      <c r="H3540" t="s">
        <v>8242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8260</v>
      </c>
      <c r="O3540">
        <f t="shared" si="275"/>
        <v>128</v>
      </c>
      <c r="P3540">
        <f t="shared" si="276"/>
        <v>30.95</v>
      </c>
      <c r="Q3540" s="10" t="s">
        <v>8305</v>
      </c>
      <c r="R3540" t="s">
        <v>8306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3537</v>
      </c>
      <c r="C3541" s="3" t="s">
        <v>7647</v>
      </c>
      <c r="D3541" s="6">
        <v>600</v>
      </c>
      <c r="E3541" s="8">
        <v>718</v>
      </c>
      <c r="F3541" t="s">
        <v>8215</v>
      </c>
      <c r="G3541" t="s">
        <v>8220</v>
      </c>
      <c r="H3541" t="s">
        <v>8241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8260</v>
      </c>
      <c r="O3541">
        <f t="shared" si="275"/>
        <v>120</v>
      </c>
      <c r="P3541">
        <f t="shared" si="276"/>
        <v>55.23</v>
      </c>
      <c r="Q3541" s="10" t="s">
        <v>8305</v>
      </c>
      <c r="R3541" t="s">
        <v>8306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3538</v>
      </c>
      <c r="C3542" s="3" t="s">
        <v>7648</v>
      </c>
      <c r="D3542" s="6">
        <v>300</v>
      </c>
      <c r="E3542" s="8">
        <v>369</v>
      </c>
      <c r="F3542" t="s">
        <v>8215</v>
      </c>
      <c r="G3542" t="s">
        <v>8221</v>
      </c>
      <c r="H3542" t="s">
        <v>8242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8260</v>
      </c>
      <c r="O3542">
        <f t="shared" si="275"/>
        <v>123</v>
      </c>
      <c r="P3542">
        <f t="shared" si="276"/>
        <v>46.13</v>
      </c>
      <c r="Q3542" s="10" t="s">
        <v>8305</v>
      </c>
      <c r="R3542" t="s">
        <v>8306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3539</v>
      </c>
      <c r="C3543" s="3" t="s">
        <v>7649</v>
      </c>
      <c r="D3543" s="6">
        <v>1200</v>
      </c>
      <c r="E3543" s="8">
        <v>1260</v>
      </c>
      <c r="F3543" t="s">
        <v>8215</v>
      </c>
      <c r="G3543" t="s">
        <v>8221</v>
      </c>
      <c r="H3543" t="s">
        <v>8242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8260</v>
      </c>
      <c r="O3543">
        <f t="shared" si="275"/>
        <v>105</v>
      </c>
      <c r="P3543">
        <f t="shared" si="276"/>
        <v>39.380000000000003</v>
      </c>
      <c r="Q3543" s="10" t="s">
        <v>8305</v>
      </c>
      <c r="R3543" t="s">
        <v>8306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3540</v>
      </c>
      <c r="C3544" s="3" t="s">
        <v>7650</v>
      </c>
      <c r="D3544" s="6">
        <v>5500</v>
      </c>
      <c r="E3544" s="8">
        <v>5623</v>
      </c>
      <c r="F3544" t="s">
        <v>8215</v>
      </c>
      <c r="G3544" t="s">
        <v>8220</v>
      </c>
      <c r="H3544" t="s">
        <v>8241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8260</v>
      </c>
      <c r="O3544">
        <f t="shared" si="275"/>
        <v>102</v>
      </c>
      <c r="P3544">
        <f t="shared" si="276"/>
        <v>66.150000000000006</v>
      </c>
      <c r="Q3544" s="10" t="s">
        <v>8305</v>
      </c>
      <c r="R3544" t="s">
        <v>8306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3541</v>
      </c>
      <c r="C3545" s="3" t="s">
        <v>7651</v>
      </c>
      <c r="D3545" s="6">
        <v>1500</v>
      </c>
      <c r="E3545" s="8">
        <v>1570</v>
      </c>
      <c r="F3545" t="s">
        <v>8215</v>
      </c>
      <c r="G3545" t="s">
        <v>8232</v>
      </c>
      <c r="H3545" t="s">
        <v>8244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8260</v>
      </c>
      <c r="O3545">
        <f t="shared" si="275"/>
        <v>105</v>
      </c>
      <c r="P3545">
        <f t="shared" si="276"/>
        <v>54.14</v>
      </c>
      <c r="Q3545" s="10" t="s">
        <v>8305</v>
      </c>
      <c r="R3545" t="s">
        <v>8306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3542</v>
      </c>
      <c r="C3546" s="3" t="s">
        <v>7652</v>
      </c>
      <c r="D3546" s="6">
        <v>2500</v>
      </c>
      <c r="E3546" s="8">
        <v>2500</v>
      </c>
      <c r="F3546" t="s">
        <v>8215</v>
      </c>
      <c r="G3546" t="s">
        <v>8220</v>
      </c>
      <c r="H3546" t="s">
        <v>8241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8260</v>
      </c>
      <c r="O3546">
        <f t="shared" si="275"/>
        <v>100</v>
      </c>
      <c r="P3546">
        <f t="shared" si="276"/>
        <v>104.17</v>
      </c>
      <c r="Q3546" s="10" t="s">
        <v>8305</v>
      </c>
      <c r="R3546" t="s">
        <v>8306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3543</v>
      </c>
      <c r="C3547" s="3" t="s">
        <v>7653</v>
      </c>
      <c r="D3547" s="6">
        <v>250</v>
      </c>
      <c r="E3547" s="8">
        <v>251</v>
      </c>
      <c r="F3547" t="s">
        <v>8215</v>
      </c>
      <c r="G3547" t="s">
        <v>8220</v>
      </c>
      <c r="H3547" t="s">
        <v>8241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8260</v>
      </c>
      <c r="O3547">
        <f t="shared" si="275"/>
        <v>100</v>
      </c>
      <c r="P3547">
        <f t="shared" si="276"/>
        <v>31.38</v>
      </c>
      <c r="Q3547" s="10" t="s">
        <v>8305</v>
      </c>
      <c r="R3547" t="s">
        <v>8306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3544</v>
      </c>
      <c r="C3548" s="3" t="s">
        <v>7654</v>
      </c>
      <c r="D3548" s="6">
        <v>1100</v>
      </c>
      <c r="E3548" s="8">
        <v>1125</v>
      </c>
      <c r="F3548" t="s">
        <v>8215</v>
      </c>
      <c r="G3548" t="s">
        <v>8220</v>
      </c>
      <c r="H3548" t="s">
        <v>8241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8260</v>
      </c>
      <c r="O3548">
        <f t="shared" si="275"/>
        <v>102</v>
      </c>
      <c r="P3548">
        <f t="shared" si="276"/>
        <v>59.21</v>
      </c>
      <c r="Q3548" s="10" t="s">
        <v>8305</v>
      </c>
      <c r="R3548" t="s">
        <v>8306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3545</v>
      </c>
      <c r="C3549" s="3" t="s">
        <v>7655</v>
      </c>
      <c r="D3549" s="6">
        <v>35000</v>
      </c>
      <c r="E3549" s="8">
        <v>40043.25</v>
      </c>
      <c r="F3549" t="s">
        <v>8215</v>
      </c>
      <c r="G3549" t="s">
        <v>8220</v>
      </c>
      <c r="H3549" t="s">
        <v>8241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8260</v>
      </c>
      <c r="O3549">
        <f t="shared" si="275"/>
        <v>114</v>
      </c>
      <c r="P3549">
        <f t="shared" si="276"/>
        <v>119.18</v>
      </c>
      <c r="Q3549" s="10" t="s">
        <v>8305</v>
      </c>
      <c r="R3549" t="s">
        <v>8306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3546</v>
      </c>
      <c r="C3550" s="3" t="s">
        <v>7656</v>
      </c>
      <c r="D3550" s="6">
        <v>2100</v>
      </c>
      <c r="E3550" s="8">
        <v>2140</v>
      </c>
      <c r="F3550" t="s">
        <v>8215</v>
      </c>
      <c r="G3550" t="s">
        <v>8220</v>
      </c>
      <c r="H3550" t="s">
        <v>8241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8260</v>
      </c>
      <c r="O3550">
        <f t="shared" si="275"/>
        <v>102</v>
      </c>
      <c r="P3550">
        <f t="shared" si="276"/>
        <v>164.62</v>
      </c>
      <c r="Q3550" s="10" t="s">
        <v>8305</v>
      </c>
      <c r="R3550" t="s">
        <v>8306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3547</v>
      </c>
      <c r="C3551" s="3" t="s">
        <v>7657</v>
      </c>
      <c r="D3551" s="6">
        <v>1000</v>
      </c>
      <c r="E3551" s="8">
        <v>1020</v>
      </c>
      <c r="F3551" t="s">
        <v>8215</v>
      </c>
      <c r="G3551" t="s">
        <v>8221</v>
      </c>
      <c r="H3551" t="s">
        <v>8242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8260</v>
      </c>
      <c r="O3551">
        <f t="shared" si="275"/>
        <v>102</v>
      </c>
      <c r="P3551">
        <f t="shared" si="276"/>
        <v>24.29</v>
      </c>
      <c r="Q3551" s="10" t="s">
        <v>8305</v>
      </c>
      <c r="R3551" t="s">
        <v>8306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3548</v>
      </c>
      <c r="C3552" s="3" t="s">
        <v>7658</v>
      </c>
      <c r="D3552" s="6">
        <v>2500</v>
      </c>
      <c r="E3552" s="8">
        <v>2620</v>
      </c>
      <c r="F3552" t="s">
        <v>8215</v>
      </c>
      <c r="G3552" t="s">
        <v>8221</v>
      </c>
      <c r="H3552" t="s">
        <v>8242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8260</v>
      </c>
      <c r="O3552">
        <f t="shared" si="275"/>
        <v>105</v>
      </c>
      <c r="P3552">
        <f t="shared" si="276"/>
        <v>40.94</v>
      </c>
      <c r="Q3552" s="10" t="s">
        <v>8305</v>
      </c>
      <c r="R3552" t="s">
        <v>8306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3549</v>
      </c>
      <c r="C3553" s="3" t="s">
        <v>7659</v>
      </c>
      <c r="D3553" s="6">
        <v>1500</v>
      </c>
      <c r="E3553" s="8">
        <v>1527.5</v>
      </c>
      <c r="F3553" t="s">
        <v>8215</v>
      </c>
      <c r="G3553" t="s">
        <v>8220</v>
      </c>
      <c r="H3553" t="s">
        <v>8241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8260</v>
      </c>
      <c r="O3553">
        <f t="shared" si="275"/>
        <v>102</v>
      </c>
      <c r="P3553">
        <f t="shared" si="276"/>
        <v>61.1</v>
      </c>
      <c r="Q3553" s="10" t="s">
        <v>8305</v>
      </c>
      <c r="R3553" t="s">
        <v>8306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3550</v>
      </c>
      <c r="C3554" s="3" t="s">
        <v>7660</v>
      </c>
      <c r="D3554" s="6">
        <v>773</v>
      </c>
      <c r="E3554" s="8">
        <v>773</v>
      </c>
      <c r="F3554" t="s">
        <v>8215</v>
      </c>
      <c r="G3554" t="s">
        <v>8221</v>
      </c>
      <c r="H3554" t="s">
        <v>8242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8260</v>
      </c>
      <c r="O3554">
        <f t="shared" si="275"/>
        <v>100</v>
      </c>
      <c r="P3554">
        <f t="shared" si="276"/>
        <v>38.65</v>
      </c>
      <c r="Q3554" s="10" t="s">
        <v>8305</v>
      </c>
      <c r="R3554" t="s">
        <v>8306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3551</v>
      </c>
      <c r="C3555" s="3" t="s">
        <v>7661</v>
      </c>
      <c r="D3555" s="6">
        <v>5500</v>
      </c>
      <c r="E3555" s="8">
        <v>5845</v>
      </c>
      <c r="F3555" t="s">
        <v>8215</v>
      </c>
      <c r="G3555" t="s">
        <v>8220</v>
      </c>
      <c r="H3555" t="s">
        <v>8241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8260</v>
      </c>
      <c r="O3555">
        <f t="shared" si="275"/>
        <v>106</v>
      </c>
      <c r="P3555">
        <f t="shared" si="276"/>
        <v>56.2</v>
      </c>
      <c r="Q3555" s="10" t="s">
        <v>8305</v>
      </c>
      <c r="R3555" t="s">
        <v>8306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3552</v>
      </c>
      <c r="C3556" s="3" t="s">
        <v>7662</v>
      </c>
      <c r="D3556" s="6">
        <v>5000</v>
      </c>
      <c r="E3556" s="8">
        <v>5671.11</v>
      </c>
      <c r="F3556" t="s">
        <v>8215</v>
      </c>
      <c r="G3556" t="s">
        <v>8220</v>
      </c>
      <c r="H3556" t="s">
        <v>8241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8260</v>
      </c>
      <c r="O3556">
        <f t="shared" si="275"/>
        <v>113</v>
      </c>
      <c r="P3556">
        <f t="shared" si="276"/>
        <v>107</v>
      </c>
      <c r="Q3556" s="10" t="s">
        <v>8305</v>
      </c>
      <c r="R3556" t="s">
        <v>8306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3553</v>
      </c>
      <c r="C3557" s="3" t="s">
        <v>7663</v>
      </c>
      <c r="D3557" s="6">
        <v>2400</v>
      </c>
      <c r="E3557" s="8">
        <v>2400</v>
      </c>
      <c r="F3557" t="s">
        <v>8215</v>
      </c>
      <c r="G3557" t="s">
        <v>8233</v>
      </c>
      <c r="H3557" t="s">
        <v>8244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8260</v>
      </c>
      <c r="O3557">
        <f t="shared" si="275"/>
        <v>100</v>
      </c>
      <c r="P3557">
        <f t="shared" si="276"/>
        <v>171.43</v>
      </c>
      <c r="Q3557" s="10" t="s">
        <v>8305</v>
      </c>
      <c r="R3557" t="s">
        <v>8306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3554</v>
      </c>
      <c r="C3558" s="3" t="s">
        <v>7664</v>
      </c>
      <c r="D3558" s="6">
        <v>2200</v>
      </c>
      <c r="E3558" s="8">
        <v>2210</v>
      </c>
      <c r="F3558" t="s">
        <v>8215</v>
      </c>
      <c r="G3558" t="s">
        <v>8221</v>
      </c>
      <c r="H3558" t="s">
        <v>8242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8260</v>
      </c>
      <c r="O3558">
        <f t="shared" si="275"/>
        <v>100</v>
      </c>
      <c r="P3558">
        <f t="shared" si="276"/>
        <v>110.5</v>
      </c>
      <c r="Q3558" s="10" t="s">
        <v>8305</v>
      </c>
      <c r="R3558" t="s">
        <v>8306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3555</v>
      </c>
      <c r="C3559" s="3" t="s">
        <v>7665</v>
      </c>
      <c r="D3559" s="6">
        <v>100000</v>
      </c>
      <c r="E3559" s="8">
        <v>100036</v>
      </c>
      <c r="F3559" t="s">
        <v>8215</v>
      </c>
      <c r="G3559" t="s">
        <v>8220</v>
      </c>
      <c r="H3559" t="s">
        <v>8241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8260</v>
      </c>
      <c r="O3559">
        <f t="shared" si="275"/>
        <v>100</v>
      </c>
      <c r="P3559">
        <f t="shared" si="276"/>
        <v>179.28</v>
      </c>
      <c r="Q3559" s="10" t="s">
        <v>8305</v>
      </c>
      <c r="R3559" t="s">
        <v>8306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3556</v>
      </c>
      <c r="C3560" s="3" t="s">
        <v>7666</v>
      </c>
      <c r="D3560" s="6">
        <v>350</v>
      </c>
      <c r="E3560" s="8">
        <v>504</v>
      </c>
      <c r="F3560" t="s">
        <v>8215</v>
      </c>
      <c r="G3560" t="s">
        <v>8221</v>
      </c>
      <c r="H3560" t="s">
        <v>8242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8260</v>
      </c>
      <c r="O3560">
        <f t="shared" si="275"/>
        <v>144</v>
      </c>
      <c r="P3560">
        <f t="shared" si="276"/>
        <v>22.91</v>
      </c>
      <c r="Q3560" s="10" t="s">
        <v>8305</v>
      </c>
      <c r="R3560" t="s">
        <v>8306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3557</v>
      </c>
      <c r="C3561" s="3" t="s">
        <v>7667</v>
      </c>
      <c r="D3561" s="6">
        <v>1000</v>
      </c>
      <c r="E3561" s="8">
        <v>1035</v>
      </c>
      <c r="F3561" t="s">
        <v>8215</v>
      </c>
      <c r="G3561" t="s">
        <v>8222</v>
      </c>
      <c r="H3561" t="s">
        <v>8243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8260</v>
      </c>
      <c r="O3561">
        <f t="shared" si="275"/>
        <v>104</v>
      </c>
      <c r="P3561">
        <f t="shared" si="276"/>
        <v>43.13</v>
      </c>
      <c r="Q3561" s="10" t="s">
        <v>8305</v>
      </c>
      <c r="R3561" t="s">
        <v>8306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3558</v>
      </c>
      <c r="C3562" s="3" t="s">
        <v>7668</v>
      </c>
      <c r="D3562" s="6">
        <v>3200</v>
      </c>
      <c r="E3562" s="8">
        <v>3470</v>
      </c>
      <c r="F3562" t="s">
        <v>8215</v>
      </c>
      <c r="G3562" t="s">
        <v>8225</v>
      </c>
      <c r="H3562" t="s">
        <v>8246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8260</v>
      </c>
      <c r="O3562">
        <f t="shared" si="275"/>
        <v>108</v>
      </c>
      <c r="P3562">
        <f t="shared" si="276"/>
        <v>46.89</v>
      </c>
      <c r="Q3562" s="10" t="s">
        <v>8305</v>
      </c>
      <c r="R3562" t="s">
        <v>8306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3559</v>
      </c>
      <c r="C3563" s="3" t="s">
        <v>7669</v>
      </c>
      <c r="D3563" s="6">
        <v>2500</v>
      </c>
      <c r="E3563" s="8">
        <v>2560</v>
      </c>
      <c r="F3563" t="s">
        <v>8215</v>
      </c>
      <c r="G3563" t="s">
        <v>8220</v>
      </c>
      <c r="H3563" t="s">
        <v>8241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8260</v>
      </c>
      <c r="O3563">
        <f t="shared" si="275"/>
        <v>102</v>
      </c>
      <c r="P3563">
        <f t="shared" si="276"/>
        <v>47.41</v>
      </c>
      <c r="Q3563" s="10" t="s">
        <v>8305</v>
      </c>
      <c r="R3563" t="s">
        <v>8306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3560</v>
      </c>
      <c r="C3564" s="3" t="s">
        <v>7670</v>
      </c>
      <c r="D3564" s="6">
        <v>315</v>
      </c>
      <c r="E3564" s="8">
        <v>469</v>
      </c>
      <c r="F3564" t="s">
        <v>8215</v>
      </c>
      <c r="G3564" t="s">
        <v>8221</v>
      </c>
      <c r="H3564" t="s">
        <v>8242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8260</v>
      </c>
      <c r="O3564">
        <f t="shared" si="275"/>
        <v>149</v>
      </c>
      <c r="P3564">
        <f t="shared" si="276"/>
        <v>15.13</v>
      </c>
      <c r="Q3564" s="10" t="s">
        <v>8305</v>
      </c>
      <c r="R3564" t="s">
        <v>8306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3561</v>
      </c>
      <c r="C3565" s="3" t="s">
        <v>7671</v>
      </c>
      <c r="D3565" s="6">
        <v>500</v>
      </c>
      <c r="E3565" s="8">
        <v>527.45000000000005</v>
      </c>
      <c r="F3565" t="s">
        <v>8215</v>
      </c>
      <c r="G3565" t="s">
        <v>8221</v>
      </c>
      <c r="H3565" t="s">
        <v>8242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8260</v>
      </c>
      <c r="O3565">
        <f t="shared" si="275"/>
        <v>105</v>
      </c>
      <c r="P3565">
        <f t="shared" si="276"/>
        <v>21.1</v>
      </c>
      <c r="Q3565" s="10" t="s">
        <v>8305</v>
      </c>
      <c r="R3565" t="s">
        <v>8306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3562</v>
      </c>
      <c r="C3566" s="3" t="s">
        <v>7672</v>
      </c>
      <c r="D3566" s="6">
        <v>1000</v>
      </c>
      <c r="E3566" s="8">
        <v>1005</v>
      </c>
      <c r="F3566" t="s">
        <v>8215</v>
      </c>
      <c r="G3566" t="s">
        <v>8221</v>
      </c>
      <c r="H3566" t="s">
        <v>8242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8260</v>
      </c>
      <c r="O3566">
        <f t="shared" si="275"/>
        <v>101</v>
      </c>
      <c r="P3566">
        <f t="shared" si="276"/>
        <v>59.12</v>
      </c>
      <c r="Q3566" s="10" t="s">
        <v>8305</v>
      </c>
      <c r="R3566" t="s">
        <v>8306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3563</v>
      </c>
      <c r="C3567" s="3" t="s">
        <v>7673</v>
      </c>
      <c r="D3567" s="6">
        <v>900</v>
      </c>
      <c r="E3567" s="8">
        <v>1175</v>
      </c>
      <c r="F3567" t="s">
        <v>8215</v>
      </c>
      <c r="G3567" t="s">
        <v>8220</v>
      </c>
      <c r="H3567" t="s">
        <v>8241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8260</v>
      </c>
      <c r="O3567">
        <f t="shared" si="275"/>
        <v>131</v>
      </c>
      <c r="P3567">
        <f t="shared" si="276"/>
        <v>97.92</v>
      </c>
      <c r="Q3567" s="10" t="s">
        <v>8305</v>
      </c>
      <c r="R3567" t="s">
        <v>8306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3564</v>
      </c>
      <c r="C3568" s="3" t="s">
        <v>7674</v>
      </c>
      <c r="D3568" s="6">
        <v>2000</v>
      </c>
      <c r="E3568" s="8">
        <v>2095</v>
      </c>
      <c r="F3568" t="s">
        <v>8215</v>
      </c>
      <c r="G3568" t="s">
        <v>8221</v>
      </c>
      <c r="H3568" t="s">
        <v>8242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8260</v>
      </c>
      <c r="O3568">
        <f t="shared" si="275"/>
        <v>105</v>
      </c>
      <c r="P3568">
        <f t="shared" si="276"/>
        <v>55.13</v>
      </c>
      <c r="Q3568" s="10" t="s">
        <v>8305</v>
      </c>
      <c r="R3568" t="s">
        <v>8306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3565</v>
      </c>
      <c r="C3569" s="3" t="s">
        <v>7675</v>
      </c>
      <c r="D3569" s="6">
        <v>1000</v>
      </c>
      <c r="E3569" s="8">
        <v>1088</v>
      </c>
      <c r="F3569" t="s">
        <v>8215</v>
      </c>
      <c r="G3569" t="s">
        <v>8221</v>
      </c>
      <c r="H3569" t="s">
        <v>8242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8260</v>
      </c>
      <c r="O3569">
        <f t="shared" si="275"/>
        <v>109</v>
      </c>
      <c r="P3569">
        <f t="shared" si="276"/>
        <v>26.54</v>
      </c>
      <c r="Q3569" s="10" t="s">
        <v>8305</v>
      </c>
      <c r="R3569" t="s">
        <v>8306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3566</v>
      </c>
      <c r="C3570" s="3" t="s">
        <v>7676</v>
      </c>
      <c r="D3570" s="6">
        <v>1000</v>
      </c>
      <c r="E3570" s="8">
        <v>1110</v>
      </c>
      <c r="F3570" t="s">
        <v>8215</v>
      </c>
      <c r="G3570" t="s">
        <v>8220</v>
      </c>
      <c r="H3570" t="s">
        <v>8241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8260</v>
      </c>
      <c r="O3570">
        <f t="shared" si="275"/>
        <v>111</v>
      </c>
      <c r="P3570">
        <f t="shared" si="276"/>
        <v>58.42</v>
      </c>
      <c r="Q3570" s="10" t="s">
        <v>8305</v>
      </c>
      <c r="R3570" t="s">
        <v>8306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3567</v>
      </c>
      <c r="C3571" s="3" t="s">
        <v>7677</v>
      </c>
      <c r="D3571" s="6">
        <v>5000</v>
      </c>
      <c r="E3571" s="8">
        <v>5024</v>
      </c>
      <c r="F3571" t="s">
        <v>8215</v>
      </c>
      <c r="G3571" t="s">
        <v>8220</v>
      </c>
      <c r="H3571" t="s">
        <v>8241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8260</v>
      </c>
      <c r="O3571">
        <f t="shared" si="275"/>
        <v>100</v>
      </c>
      <c r="P3571">
        <f t="shared" si="276"/>
        <v>122.54</v>
      </c>
      <c r="Q3571" s="10" t="s">
        <v>8305</v>
      </c>
      <c r="R3571" t="s">
        <v>8306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3568</v>
      </c>
      <c r="C3572" s="3" t="s">
        <v>7678</v>
      </c>
      <c r="D3572" s="6">
        <v>2000</v>
      </c>
      <c r="E3572" s="8">
        <v>2287</v>
      </c>
      <c r="F3572" t="s">
        <v>8215</v>
      </c>
      <c r="G3572" t="s">
        <v>8220</v>
      </c>
      <c r="H3572" t="s">
        <v>8241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8260</v>
      </c>
      <c r="O3572">
        <f t="shared" si="275"/>
        <v>114</v>
      </c>
      <c r="P3572">
        <f t="shared" si="276"/>
        <v>87.96</v>
      </c>
      <c r="Q3572" s="10" t="s">
        <v>8305</v>
      </c>
      <c r="R3572" t="s">
        <v>8306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3569</v>
      </c>
      <c r="C3573" s="3" t="s">
        <v>7679</v>
      </c>
      <c r="D3573" s="6">
        <v>1500</v>
      </c>
      <c r="E3573" s="8">
        <v>1831</v>
      </c>
      <c r="F3573" t="s">
        <v>8215</v>
      </c>
      <c r="G3573" t="s">
        <v>8221</v>
      </c>
      <c r="H3573" t="s">
        <v>8242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8260</v>
      </c>
      <c r="O3573">
        <f t="shared" si="275"/>
        <v>122</v>
      </c>
      <c r="P3573">
        <f t="shared" si="276"/>
        <v>73.239999999999995</v>
      </c>
      <c r="Q3573" s="10" t="s">
        <v>8305</v>
      </c>
      <c r="R3573" t="s">
        <v>8306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3570</v>
      </c>
      <c r="C3574" s="3" t="s">
        <v>7680</v>
      </c>
      <c r="D3574" s="6">
        <v>500</v>
      </c>
      <c r="E3574" s="8">
        <v>500</v>
      </c>
      <c r="F3574" t="s">
        <v>8215</v>
      </c>
      <c r="G3574" t="s">
        <v>8221</v>
      </c>
      <c r="H3574" t="s">
        <v>8242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8260</v>
      </c>
      <c r="O3574">
        <f t="shared" si="275"/>
        <v>100</v>
      </c>
      <c r="P3574">
        <f t="shared" si="276"/>
        <v>55.56</v>
      </c>
      <c r="Q3574" s="10" t="s">
        <v>8305</v>
      </c>
      <c r="R3574" t="s">
        <v>8306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3571</v>
      </c>
      <c r="C3575" s="3" t="s">
        <v>7681</v>
      </c>
      <c r="D3575" s="6">
        <v>3000</v>
      </c>
      <c r="E3575" s="8">
        <v>3084</v>
      </c>
      <c r="F3575" t="s">
        <v>8215</v>
      </c>
      <c r="G3575" t="s">
        <v>8221</v>
      </c>
      <c r="H3575" t="s">
        <v>8242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8260</v>
      </c>
      <c r="O3575">
        <f t="shared" si="275"/>
        <v>103</v>
      </c>
      <c r="P3575">
        <f t="shared" si="276"/>
        <v>39.54</v>
      </c>
      <c r="Q3575" s="10" t="s">
        <v>8305</v>
      </c>
      <c r="R3575" t="s">
        <v>8306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3572</v>
      </c>
      <c r="C3576" s="3" t="s">
        <v>7682</v>
      </c>
      <c r="D3576" s="6">
        <v>5800</v>
      </c>
      <c r="E3576" s="8">
        <v>6155</v>
      </c>
      <c r="F3576" t="s">
        <v>8215</v>
      </c>
      <c r="G3576" t="s">
        <v>8220</v>
      </c>
      <c r="H3576" t="s">
        <v>8241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8260</v>
      </c>
      <c r="O3576">
        <f t="shared" si="275"/>
        <v>106</v>
      </c>
      <c r="P3576">
        <f t="shared" si="276"/>
        <v>136.78</v>
      </c>
      <c r="Q3576" s="10" t="s">
        <v>8305</v>
      </c>
      <c r="R3576" t="s">
        <v>8306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3573</v>
      </c>
      <c r="C3577" s="3" t="s">
        <v>7683</v>
      </c>
      <c r="D3577" s="6">
        <v>10000</v>
      </c>
      <c r="E3577" s="8">
        <v>10133</v>
      </c>
      <c r="F3577" t="s">
        <v>8215</v>
      </c>
      <c r="G3577" t="s">
        <v>8220</v>
      </c>
      <c r="H3577" t="s">
        <v>8241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8260</v>
      </c>
      <c r="O3577">
        <f t="shared" si="275"/>
        <v>101</v>
      </c>
      <c r="P3577">
        <f t="shared" si="276"/>
        <v>99.34</v>
      </c>
      <c r="Q3577" s="10" t="s">
        <v>8305</v>
      </c>
      <c r="R3577" t="s">
        <v>8306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3574</v>
      </c>
      <c r="C3578" s="3" t="s">
        <v>7684</v>
      </c>
      <c r="D3578" s="6">
        <v>100</v>
      </c>
      <c r="E3578" s="8">
        <v>100</v>
      </c>
      <c r="F3578" t="s">
        <v>8215</v>
      </c>
      <c r="G3578" t="s">
        <v>8220</v>
      </c>
      <c r="H3578" t="s">
        <v>8241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8260</v>
      </c>
      <c r="O3578">
        <f t="shared" si="275"/>
        <v>100</v>
      </c>
      <c r="P3578">
        <f t="shared" si="276"/>
        <v>20</v>
      </c>
      <c r="Q3578" s="10" t="s">
        <v>8305</v>
      </c>
      <c r="R3578" t="s">
        <v>8306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3575</v>
      </c>
      <c r="C3579" s="3" t="s">
        <v>7685</v>
      </c>
      <c r="D3579" s="6">
        <v>600</v>
      </c>
      <c r="E3579" s="8">
        <v>780</v>
      </c>
      <c r="F3579" t="s">
        <v>8215</v>
      </c>
      <c r="G3579" t="s">
        <v>8220</v>
      </c>
      <c r="H3579" t="s">
        <v>8241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8260</v>
      </c>
      <c r="O3579">
        <f t="shared" si="275"/>
        <v>130</v>
      </c>
      <c r="P3579">
        <f t="shared" si="276"/>
        <v>28.89</v>
      </c>
      <c r="Q3579" s="10" t="s">
        <v>8305</v>
      </c>
      <c r="R3579" t="s">
        <v>8306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3576</v>
      </c>
      <c r="C3580" s="3" t="s">
        <v>7686</v>
      </c>
      <c r="D3580" s="6">
        <v>1500</v>
      </c>
      <c r="E3580" s="8">
        <v>1500.2</v>
      </c>
      <c r="F3580" t="s">
        <v>8215</v>
      </c>
      <c r="G3580" t="s">
        <v>8221</v>
      </c>
      <c r="H3580" t="s">
        <v>8242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8260</v>
      </c>
      <c r="O3580">
        <f t="shared" si="275"/>
        <v>100</v>
      </c>
      <c r="P3580">
        <f t="shared" si="276"/>
        <v>40.549999999999997</v>
      </c>
      <c r="Q3580" s="10" t="s">
        <v>8305</v>
      </c>
      <c r="R3580" t="s">
        <v>8306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3577</v>
      </c>
      <c r="C3581" s="3" t="s">
        <v>7687</v>
      </c>
      <c r="D3581" s="6">
        <v>500</v>
      </c>
      <c r="E3581" s="8">
        <v>500</v>
      </c>
      <c r="F3581" t="s">
        <v>8215</v>
      </c>
      <c r="G3581" t="s">
        <v>8221</v>
      </c>
      <c r="H3581" t="s">
        <v>8242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8260</v>
      </c>
      <c r="O3581">
        <f t="shared" si="275"/>
        <v>100</v>
      </c>
      <c r="P3581">
        <f t="shared" si="276"/>
        <v>35.71</v>
      </c>
      <c r="Q3581" s="10" t="s">
        <v>8305</v>
      </c>
      <c r="R3581" t="s">
        <v>8306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3578</v>
      </c>
      <c r="C3582" s="3" t="s">
        <v>7688</v>
      </c>
      <c r="D3582" s="6">
        <v>900</v>
      </c>
      <c r="E3582" s="8">
        <v>1025</v>
      </c>
      <c r="F3582" t="s">
        <v>8215</v>
      </c>
      <c r="G3582" t="s">
        <v>8220</v>
      </c>
      <c r="H3582" t="s">
        <v>8241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8260</v>
      </c>
      <c r="O3582">
        <f t="shared" si="275"/>
        <v>114</v>
      </c>
      <c r="P3582">
        <f t="shared" si="276"/>
        <v>37.96</v>
      </c>
      <c r="Q3582" s="10" t="s">
        <v>8305</v>
      </c>
      <c r="R3582" t="s">
        <v>8306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3579</v>
      </c>
      <c r="C3583" s="3" t="s">
        <v>7689</v>
      </c>
      <c r="D3583" s="6">
        <v>1500</v>
      </c>
      <c r="E3583" s="8">
        <v>1500</v>
      </c>
      <c r="F3583" t="s">
        <v>8215</v>
      </c>
      <c r="G3583" t="s">
        <v>8221</v>
      </c>
      <c r="H3583" t="s">
        <v>8242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8260</v>
      </c>
      <c r="O3583">
        <f t="shared" si="275"/>
        <v>100</v>
      </c>
      <c r="P3583">
        <f t="shared" si="276"/>
        <v>33.33</v>
      </c>
      <c r="Q3583" s="10" t="s">
        <v>8305</v>
      </c>
      <c r="R3583" t="s">
        <v>8306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3580</v>
      </c>
      <c r="C3584" s="3" t="s">
        <v>7690</v>
      </c>
      <c r="D3584" s="6">
        <v>1000</v>
      </c>
      <c r="E3584" s="8">
        <v>2870</v>
      </c>
      <c r="F3584" t="s">
        <v>8215</v>
      </c>
      <c r="G3584" t="s">
        <v>8220</v>
      </c>
      <c r="H3584" t="s">
        <v>8241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8260</v>
      </c>
      <c r="O3584">
        <f t="shared" si="275"/>
        <v>287</v>
      </c>
      <c r="P3584">
        <f t="shared" si="276"/>
        <v>58.57</v>
      </c>
      <c r="Q3584" s="10" t="s">
        <v>8305</v>
      </c>
      <c r="R3584" t="s">
        <v>8306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3581</v>
      </c>
      <c r="C3585" s="3" t="s">
        <v>7691</v>
      </c>
      <c r="D3585" s="6">
        <v>3000</v>
      </c>
      <c r="E3585" s="8">
        <v>3255</v>
      </c>
      <c r="F3585" t="s">
        <v>8215</v>
      </c>
      <c r="G3585" t="s">
        <v>8220</v>
      </c>
      <c r="H3585" t="s">
        <v>8241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8260</v>
      </c>
      <c r="O3585">
        <f t="shared" si="275"/>
        <v>109</v>
      </c>
      <c r="P3585">
        <f t="shared" si="276"/>
        <v>135.63</v>
      </c>
      <c r="Q3585" s="10" t="s">
        <v>8305</v>
      </c>
      <c r="R3585" t="s">
        <v>8306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3582</v>
      </c>
      <c r="C3586" s="3" t="s">
        <v>7692</v>
      </c>
      <c r="D3586" s="6">
        <v>3000</v>
      </c>
      <c r="E3586" s="8">
        <v>3465</v>
      </c>
      <c r="F3586" t="s">
        <v>8215</v>
      </c>
      <c r="G3586" t="s">
        <v>8221</v>
      </c>
      <c r="H3586" t="s">
        <v>8242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8260</v>
      </c>
      <c r="O3586">
        <f t="shared" ref="O3586:O3649" si="280">ROUND(E3586/D3586*100,0)</f>
        <v>116</v>
      </c>
      <c r="P3586">
        <f t="shared" si="276"/>
        <v>30.94</v>
      </c>
      <c r="Q3586" s="10" t="s">
        <v>8305</v>
      </c>
      <c r="R3586" t="s">
        <v>8306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3583</v>
      </c>
      <c r="C3587" s="3" t="s">
        <v>7693</v>
      </c>
      <c r="D3587" s="6">
        <v>3400</v>
      </c>
      <c r="E3587" s="8">
        <v>4050</v>
      </c>
      <c r="F3587" t="s">
        <v>8215</v>
      </c>
      <c r="G3587" t="s">
        <v>8220</v>
      </c>
      <c r="H3587" t="s">
        <v>8241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8260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8305</v>
      </c>
      <c r="R3587" t="s">
        <v>8306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3584</v>
      </c>
      <c r="C3588" s="3" t="s">
        <v>7694</v>
      </c>
      <c r="D3588" s="6">
        <v>7500</v>
      </c>
      <c r="E3588" s="8">
        <v>8207</v>
      </c>
      <c r="F3588" t="s">
        <v>8215</v>
      </c>
      <c r="G3588" t="s">
        <v>8220</v>
      </c>
      <c r="H3588" t="s">
        <v>8241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8260</v>
      </c>
      <c r="O3588">
        <f t="shared" si="280"/>
        <v>109</v>
      </c>
      <c r="P3588">
        <f t="shared" si="281"/>
        <v>151.97999999999999</v>
      </c>
      <c r="Q3588" s="10" t="s">
        <v>8305</v>
      </c>
      <c r="R3588" t="s">
        <v>8306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3585</v>
      </c>
      <c r="C3589" s="3" t="s">
        <v>7695</v>
      </c>
      <c r="D3589" s="6">
        <v>500</v>
      </c>
      <c r="E3589" s="8">
        <v>633</v>
      </c>
      <c r="F3589" t="s">
        <v>8215</v>
      </c>
      <c r="G3589" t="s">
        <v>8221</v>
      </c>
      <c r="H3589" t="s">
        <v>8242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8260</v>
      </c>
      <c r="O3589">
        <f t="shared" si="280"/>
        <v>127</v>
      </c>
      <c r="P3589">
        <f t="shared" si="281"/>
        <v>22.61</v>
      </c>
      <c r="Q3589" s="10" t="s">
        <v>8305</v>
      </c>
      <c r="R3589" t="s">
        <v>8306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3586</v>
      </c>
      <c r="C3590" s="3" t="s">
        <v>7696</v>
      </c>
      <c r="D3590" s="6">
        <v>200</v>
      </c>
      <c r="E3590" s="8">
        <v>201</v>
      </c>
      <c r="F3590" t="s">
        <v>8215</v>
      </c>
      <c r="G3590" t="s">
        <v>8221</v>
      </c>
      <c r="H3590" t="s">
        <v>8242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8260</v>
      </c>
      <c r="O3590">
        <f t="shared" si="280"/>
        <v>101</v>
      </c>
      <c r="P3590">
        <f t="shared" si="281"/>
        <v>18.27</v>
      </c>
      <c r="Q3590" s="10" t="s">
        <v>8305</v>
      </c>
      <c r="R3590" t="s">
        <v>8306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3587</v>
      </c>
      <c r="C3591" s="3" t="s">
        <v>7697</v>
      </c>
      <c r="D3591" s="6">
        <v>4000</v>
      </c>
      <c r="E3591" s="8">
        <v>5100</v>
      </c>
      <c r="F3591" t="s">
        <v>8215</v>
      </c>
      <c r="G3591" t="s">
        <v>8220</v>
      </c>
      <c r="H3591" t="s">
        <v>8241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8260</v>
      </c>
      <c r="O3591">
        <f t="shared" si="280"/>
        <v>128</v>
      </c>
      <c r="P3591">
        <f t="shared" si="281"/>
        <v>82.26</v>
      </c>
      <c r="Q3591" s="10" t="s">
        <v>8305</v>
      </c>
      <c r="R3591" t="s">
        <v>8306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3588</v>
      </c>
      <c r="C3592" s="3" t="s">
        <v>7698</v>
      </c>
      <c r="D3592" s="6">
        <v>5000</v>
      </c>
      <c r="E3592" s="8">
        <v>5003</v>
      </c>
      <c r="F3592" t="s">
        <v>8215</v>
      </c>
      <c r="G3592" t="s">
        <v>8221</v>
      </c>
      <c r="H3592" t="s">
        <v>8242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8260</v>
      </c>
      <c r="O3592">
        <f t="shared" si="280"/>
        <v>100</v>
      </c>
      <c r="P3592">
        <f t="shared" si="281"/>
        <v>68.53</v>
      </c>
      <c r="Q3592" s="10" t="s">
        <v>8305</v>
      </c>
      <c r="R3592" t="s">
        <v>8306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3589</v>
      </c>
      <c r="C3593" s="3" t="s">
        <v>7699</v>
      </c>
      <c r="D3593" s="6">
        <v>700</v>
      </c>
      <c r="E3593" s="8">
        <v>1225</v>
      </c>
      <c r="F3593" t="s">
        <v>8215</v>
      </c>
      <c r="G3593" t="s">
        <v>8220</v>
      </c>
      <c r="H3593" t="s">
        <v>8241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8260</v>
      </c>
      <c r="O3593">
        <f t="shared" si="280"/>
        <v>175</v>
      </c>
      <c r="P3593">
        <f t="shared" si="281"/>
        <v>68.06</v>
      </c>
      <c r="Q3593" s="10" t="s">
        <v>8305</v>
      </c>
      <c r="R3593" t="s">
        <v>8306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3590</v>
      </c>
      <c r="C3594" s="3" t="s">
        <v>7700</v>
      </c>
      <c r="D3594" s="6">
        <v>2000</v>
      </c>
      <c r="E3594" s="8">
        <v>2545</v>
      </c>
      <c r="F3594" t="s">
        <v>8215</v>
      </c>
      <c r="G3594" t="s">
        <v>8220</v>
      </c>
      <c r="H3594" t="s">
        <v>8241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8260</v>
      </c>
      <c r="O3594">
        <f t="shared" si="280"/>
        <v>127</v>
      </c>
      <c r="P3594">
        <f t="shared" si="281"/>
        <v>72.709999999999994</v>
      </c>
      <c r="Q3594" s="10" t="s">
        <v>8305</v>
      </c>
      <c r="R3594" t="s">
        <v>8306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3591</v>
      </c>
      <c r="C3595" s="3" t="s">
        <v>7701</v>
      </c>
      <c r="D3595" s="6">
        <v>3000</v>
      </c>
      <c r="E3595" s="8">
        <v>3319</v>
      </c>
      <c r="F3595" t="s">
        <v>8215</v>
      </c>
      <c r="G3595" t="s">
        <v>8220</v>
      </c>
      <c r="H3595" t="s">
        <v>8241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8260</v>
      </c>
      <c r="O3595">
        <f t="shared" si="280"/>
        <v>111</v>
      </c>
      <c r="P3595">
        <f t="shared" si="281"/>
        <v>77.19</v>
      </c>
      <c r="Q3595" s="10" t="s">
        <v>8305</v>
      </c>
      <c r="R3595" t="s">
        <v>8306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3592</v>
      </c>
      <c r="C3596" s="3" t="s">
        <v>7702</v>
      </c>
      <c r="D3596" s="6">
        <v>1600</v>
      </c>
      <c r="E3596" s="8">
        <v>2015</v>
      </c>
      <c r="F3596" t="s">
        <v>8215</v>
      </c>
      <c r="G3596" t="s">
        <v>8220</v>
      </c>
      <c r="H3596" t="s">
        <v>8241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8260</v>
      </c>
      <c r="O3596">
        <f t="shared" si="280"/>
        <v>126</v>
      </c>
      <c r="P3596">
        <f t="shared" si="281"/>
        <v>55.97</v>
      </c>
      <c r="Q3596" s="10" t="s">
        <v>8305</v>
      </c>
      <c r="R3596" t="s">
        <v>8306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3593</v>
      </c>
      <c r="C3597" s="3" t="s">
        <v>7703</v>
      </c>
      <c r="D3597" s="6">
        <v>2600</v>
      </c>
      <c r="E3597" s="8">
        <v>3081</v>
      </c>
      <c r="F3597" t="s">
        <v>8215</v>
      </c>
      <c r="G3597" t="s">
        <v>8220</v>
      </c>
      <c r="H3597" t="s">
        <v>8241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8260</v>
      </c>
      <c r="O3597">
        <f t="shared" si="280"/>
        <v>119</v>
      </c>
      <c r="P3597">
        <f t="shared" si="281"/>
        <v>49.69</v>
      </c>
      <c r="Q3597" s="10" t="s">
        <v>8305</v>
      </c>
      <c r="R3597" t="s">
        <v>8306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3594</v>
      </c>
      <c r="C3598" s="3" t="s">
        <v>7704</v>
      </c>
      <c r="D3598" s="6">
        <v>1100</v>
      </c>
      <c r="E3598" s="8">
        <v>1185</v>
      </c>
      <c r="F3598" t="s">
        <v>8215</v>
      </c>
      <c r="G3598" t="s">
        <v>8225</v>
      </c>
      <c r="H3598" t="s">
        <v>8246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8260</v>
      </c>
      <c r="O3598">
        <f t="shared" si="280"/>
        <v>108</v>
      </c>
      <c r="P3598">
        <f t="shared" si="281"/>
        <v>79</v>
      </c>
      <c r="Q3598" s="10" t="s">
        <v>8305</v>
      </c>
      <c r="R3598" t="s">
        <v>8306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3595</v>
      </c>
      <c r="C3599" s="3" t="s">
        <v>7705</v>
      </c>
      <c r="D3599" s="6">
        <v>2500</v>
      </c>
      <c r="E3599" s="8">
        <v>2565</v>
      </c>
      <c r="F3599" t="s">
        <v>8215</v>
      </c>
      <c r="G3599" t="s">
        <v>8220</v>
      </c>
      <c r="H3599" t="s">
        <v>8241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8260</v>
      </c>
      <c r="O3599">
        <f t="shared" si="280"/>
        <v>103</v>
      </c>
      <c r="P3599">
        <f t="shared" si="281"/>
        <v>77.73</v>
      </c>
      <c r="Q3599" s="10" t="s">
        <v>8305</v>
      </c>
      <c r="R3599" t="s">
        <v>8306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3596</v>
      </c>
      <c r="C3600" s="3" t="s">
        <v>7706</v>
      </c>
      <c r="D3600" s="6">
        <v>1000</v>
      </c>
      <c r="E3600" s="8">
        <v>1101</v>
      </c>
      <c r="F3600" t="s">
        <v>8215</v>
      </c>
      <c r="G3600" t="s">
        <v>8220</v>
      </c>
      <c r="H3600" t="s">
        <v>8241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8260</v>
      </c>
      <c r="O3600">
        <f t="shared" si="280"/>
        <v>110</v>
      </c>
      <c r="P3600">
        <f t="shared" si="281"/>
        <v>40.78</v>
      </c>
      <c r="Q3600" s="10" t="s">
        <v>8305</v>
      </c>
      <c r="R3600" t="s">
        <v>8306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3597</v>
      </c>
      <c r="C3601" s="3" t="s">
        <v>7707</v>
      </c>
      <c r="D3601" s="6">
        <v>500</v>
      </c>
      <c r="E3601" s="8">
        <v>1010</v>
      </c>
      <c r="F3601" t="s">
        <v>8215</v>
      </c>
      <c r="G3601" t="s">
        <v>8220</v>
      </c>
      <c r="H3601" t="s">
        <v>8241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8260</v>
      </c>
      <c r="O3601">
        <f t="shared" si="280"/>
        <v>202</v>
      </c>
      <c r="P3601">
        <f t="shared" si="281"/>
        <v>59.41</v>
      </c>
      <c r="Q3601" s="10" t="s">
        <v>8305</v>
      </c>
      <c r="R3601" t="s">
        <v>8306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3598</v>
      </c>
      <c r="C3602" s="3" t="s">
        <v>7708</v>
      </c>
      <c r="D3602" s="6">
        <v>10</v>
      </c>
      <c r="E3602" s="8">
        <v>13</v>
      </c>
      <c r="F3602" t="s">
        <v>8215</v>
      </c>
      <c r="G3602" t="s">
        <v>8220</v>
      </c>
      <c r="H3602" t="s">
        <v>8241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8260</v>
      </c>
      <c r="O3602">
        <f t="shared" si="280"/>
        <v>130</v>
      </c>
      <c r="P3602">
        <f t="shared" si="281"/>
        <v>3.25</v>
      </c>
      <c r="Q3602" s="10" t="s">
        <v>8305</v>
      </c>
      <c r="R3602" t="s">
        <v>8306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3599</v>
      </c>
      <c r="C3603" s="3" t="s">
        <v>7709</v>
      </c>
      <c r="D3603" s="6">
        <v>2000</v>
      </c>
      <c r="E3603" s="8">
        <v>2087</v>
      </c>
      <c r="F3603" t="s">
        <v>8215</v>
      </c>
      <c r="G3603" t="s">
        <v>8221</v>
      </c>
      <c r="H3603" t="s">
        <v>8242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8260</v>
      </c>
      <c r="O3603">
        <f t="shared" si="280"/>
        <v>104</v>
      </c>
      <c r="P3603">
        <f t="shared" si="281"/>
        <v>39.380000000000003</v>
      </c>
      <c r="Q3603" s="10" t="s">
        <v>8305</v>
      </c>
      <c r="R3603" t="s">
        <v>8306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3600</v>
      </c>
      <c r="C3604" s="3" t="s">
        <v>7710</v>
      </c>
      <c r="D3604" s="6">
        <v>4000</v>
      </c>
      <c r="E3604" s="8">
        <v>4002</v>
      </c>
      <c r="F3604" t="s">
        <v>8215</v>
      </c>
      <c r="G3604" t="s">
        <v>8220</v>
      </c>
      <c r="H3604" t="s">
        <v>8241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8260</v>
      </c>
      <c r="O3604">
        <f t="shared" si="280"/>
        <v>100</v>
      </c>
      <c r="P3604">
        <f t="shared" si="281"/>
        <v>81.67</v>
      </c>
      <c r="Q3604" s="10" t="s">
        <v>8305</v>
      </c>
      <c r="R3604" t="s">
        <v>8306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3601</v>
      </c>
      <c r="C3605" s="3" t="s">
        <v>7711</v>
      </c>
      <c r="D3605" s="6">
        <v>1500</v>
      </c>
      <c r="E3605" s="8">
        <v>2560</v>
      </c>
      <c r="F3605" t="s">
        <v>8215</v>
      </c>
      <c r="G3605" t="s">
        <v>8220</v>
      </c>
      <c r="H3605" t="s">
        <v>8241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8260</v>
      </c>
      <c r="O3605">
        <f t="shared" si="280"/>
        <v>171</v>
      </c>
      <c r="P3605">
        <f t="shared" si="281"/>
        <v>44.91</v>
      </c>
      <c r="Q3605" s="10" t="s">
        <v>8305</v>
      </c>
      <c r="R3605" t="s">
        <v>8306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3602</v>
      </c>
      <c r="C3606" s="3" t="s">
        <v>7712</v>
      </c>
      <c r="D3606" s="6">
        <v>3000</v>
      </c>
      <c r="E3606" s="8">
        <v>3385</v>
      </c>
      <c r="F3606" t="s">
        <v>8215</v>
      </c>
      <c r="G3606" t="s">
        <v>8220</v>
      </c>
      <c r="H3606" t="s">
        <v>8241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8260</v>
      </c>
      <c r="O3606">
        <f t="shared" si="280"/>
        <v>113</v>
      </c>
      <c r="P3606">
        <f t="shared" si="281"/>
        <v>49.06</v>
      </c>
      <c r="Q3606" s="10" t="s">
        <v>8305</v>
      </c>
      <c r="R3606" t="s">
        <v>8306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3603</v>
      </c>
      <c r="C3607" s="3" t="s">
        <v>7713</v>
      </c>
      <c r="D3607" s="6">
        <v>250</v>
      </c>
      <c r="E3607" s="8">
        <v>460</v>
      </c>
      <c r="F3607" t="s">
        <v>8215</v>
      </c>
      <c r="G3607" t="s">
        <v>8221</v>
      </c>
      <c r="H3607" t="s">
        <v>8242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8260</v>
      </c>
      <c r="O3607">
        <f t="shared" si="280"/>
        <v>184</v>
      </c>
      <c r="P3607">
        <f t="shared" si="281"/>
        <v>30.67</v>
      </c>
      <c r="Q3607" s="10" t="s">
        <v>8305</v>
      </c>
      <c r="R3607" t="s">
        <v>8306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3604</v>
      </c>
      <c r="C3608" s="3" t="s">
        <v>7714</v>
      </c>
      <c r="D3608" s="6">
        <v>3000</v>
      </c>
      <c r="E3608" s="8">
        <v>3908</v>
      </c>
      <c r="F3608" t="s">
        <v>8215</v>
      </c>
      <c r="G3608" t="s">
        <v>8221</v>
      </c>
      <c r="H3608" t="s">
        <v>8242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8260</v>
      </c>
      <c r="O3608">
        <f t="shared" si="280"/>
        <v>130</v>
      </c>
      <c r="P3608">
        <f t="shared" si="281"/>
        <v>61.06</v>
      </c>
      <c r="Q3608" s="10" t="s">
        <v>8305</v>
      </c>
      <c r="R3608" t="s">
        <v>8306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3605</v>
      </c>
      <c r="C3609" s="3" t="s">
        <v>7715</v>
      </c>
      <c r="D3609" s="6">
        <v>550</v>
      </c>
      <c r="E3609" s="8">
        <v>580</v>
      </c>
      <c r="F3609" t="s">
        <v>8215</v>
      </c>
      <c r="G3609" t="s">
        <v>8221</v>
      </c>
      <c r="H3609" t="s">
        <v>8242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8260</v>
      </c>
      <c r="O3609">
        <f t="shared" si="280"/>
        <v>105</v>
      </c>
      <c r="P3609">
        <f t="shared" si="281"/>
        <v>29</v>
      </c>
      <c r="Q3609" s="10" t="s">
        <v>8305</v>
      </c>
      <c r="R3609" t="s">
        <v>8306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3606</v>
      </c>
      <c r="C3610" s="3" t="s">
        <v>7716</v>
      </c>
      <c r="D3610" s="6">
        <v>800</v>
      </c>
      <c r="E3610" s="8">
        <v>800</v>
      </c>
      <c r="F3610" t="s">
        <v>8215</v>
      </c>
      <c r="G3610" t="s">
        <v>8221</v>
      </c>
      <c r="H3610" t="s">
        <v>8242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8260</v>
      </c>
      <c r="O3610">
        <f t="shared" si="280"/>
        <v>100</v>
      </c>
      <c r="P3610">
        <f t="shared" si="281"/>
        <v>29.63</v>
      </c>
      <c r="Q3610" s="10" t="s">
        <v>8305</v>
      </c>
      <c r="R3610" t="s">
        <v>8306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3607</v>
      </c>
      <c r="C3611" s="3" t="s">
        <v>7717</v>
      </c>
      <c r="D3611" s="6">
        <v>1960</v>
      </c>
      <c r="E3611" s="8">
        <v>3005</v>
      </c>
      <c r="F3611" t="s">
        <v>8215</v>
      </c>
      <c r="G3611" t="s">
        <v>8221</v>
      </c>
      <c r="H3611" t="s">
        <v>8242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8260</v>
      </c>
      <c r="O3611">
        <f t="shared" si="280"/>
        <v>153</v>
      </c>
      <c r="P3611">
        <f t="shared" si="281"/>
        <v>143.1</v>
      </c>
      <c r="Q3611" s="10" t="s">
        <v>8305</v>
      </c>
      <c r="R3611" t="s">
        <v>8306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3608</v>
      </c>
      <c r="C3612" s="3" t="s">
        <v>7718</v>
      </c>
      <c r="D3612" s="6">
        <v>1000</v>
      </c>
      <c r="E3612" s="8">
        <v>1623</v>
      </c>
      <c r="F3612" t="s">
        <v>8215</v>
      </c>
      <c r="G3612" t="s">
        <v>8221</v>
      </c>
      <c r="H3612" t="s">
        <v>8242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8260</v>
      </c>
      <c r="O3612">
        <f t="shared" si="280"/>
        <v>162</v>
      </c>
      <c r="P3612">
        <f t="shared" si="281"/>
        <v>52.35</v>
      </c>
      <c r="Q3612" s="10" t="s">
        <v>8305</v>
      </c>
      <c r="R3612" t="s">
        <v>8306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3609</v>
      </c>
      <c r="C3613" s="3" t="s">
        <v>7719</v>
      </c>
      <c r="D3613" s="6">
        <v>2500</v>
      </c>
      <c r="E3613" s="8">
        <v>3400</v>
      </c>
      <c r="F3613" t="s">
        <v>8215</v>
      </c>
      <c r="G3613" t="s">
        <v>8221</v>
      </c>
      <c r="H3613" t="s">
        <v>8242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8260</v>
      </c>
      <c r="O3613">
        <f t="shared" si="280"/>
        <v>136</v>
      </c>
      <c r="P3613">
        <f t="shared" si="281"/>
        <v>66.67</v>
      </c>
      <c r="Q3613" s="10" t="s">
        <v>8305</v>
      </c>
      <c r="R3613" t="s">
        <v>8306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3610</v>
      </c>
      <c r="C3614" s="3" t="s">
        <v>7720</v>
      </c>
      <c r="D3614" s="6">
        <v>5000</v>
      </c>
      <c r="E3614" s="8">
        <v>7220</v>
      </c>
      <c r="F3614" t="s">
        <v>8215</v>
      </c>
      <c r="G3614" t="s">
        <v>8225</v>
      </c>
      <c r="H3614" t="s">
        <v>8246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8260</v>
      </c>
      <c r="O3614">
        <f t="shared" si="280"/>
        <v>144</v>
      </c>
      <c r="P3614">
        <f t="shared" si="281"/>
        <v>126.67</v>
      </c>
      <c r="Q3614" s="10" t="s">
        <v>8305</v>
      </c>
      <c r="R3614" t="s">
        <v>8306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3611</v>
      </c>
      <c r="C3615" s="3" t="s">
        <v>7721</v>
      </c>
      <c r="D3615" s="6">
        <v>1250</v>
      </c>
      <c r="E3615" s="8">
        <v>1250</v>
      </c>
      <c r="F3615" t="s">
        <v>8215</v>
      </c>
      <c r="G3615" t="s">
        <v>8220</v>
      </c>
      <c r="H3615" t="s">
        <v>8241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8260</v>
      </c>
      <c r="O3615">
        <f t="shared" si="280"/>
        <v>100</v>
      </c>
      <c r="P3615">
        <f t="shared" si="281"/>
        <v>62.5</v>
      </c>
      <c r="Q3615" s="10" t="s">
        <v>8305</v>
      </c>
      <c r="R3615" t="s">
        <v>8306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3438</v>
      </c>
      <c r="C3616" s="3" t="s">
        <v>7722</v>
      </c>
      <c r="D3616" s="6">
        <v>2500</v>
      </c>
      <c r="E3616" s="8">
        <v>2520</v>
      </c>
      <c r="F3616" t="s">
        <v>8215</v>
      </c>
      <c r="G3616" t="s">
        <v>8220</v>
      </c>
      <c r="H3616" t="s">
        <v>8241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8260</v>
      </c>
      <c r="O3616">
        <f t="shared" si="280"/>
        <v>101</v>
      </c>
      <c r="P3616">
        <f t="shared" si="281"/>
        <v>35.49</v>
      </c>
      <c r="Q3616" s="10" t="s">
        <v>8305</v>
      </c>
      <c r="R3616" t="s">
        <v>8306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3612</v>
      </c>
      <c r="C3617" s="3" t="s">
        <v>7723</v>
      </c>
      <c r="D3617" s="6">
        <v>2500</v>
      </c>
      <c r="E3617" s="8">
        <v>2670</v>
      </c>
      <c r="F3617" t="s">
        <v>8215</v>
      </c>
      <c r="G3617" t="s">
        <v>8221</v>
      </c>
      <c r="H3617" t="s">
        <v>8242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8260</v>
      </c>
      <c r="O3617">
        <f t="shared" si="280"/>
        <v>107</v>
      </c>
      <c r="P3617">
        <f t="shared" si="281"/>
        <v>37.08</v>
      </c>
      <c r="Q3617" s="10" t="s">
        <v>8305</v>
      </c>
      <c r="R3617" t="s">
        <v>8306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3613</v>
      </c>
      <c r="C3618" s="3" t="s">
        <v>7724</v>
      </c>
      <c r="D3618" s="6">
        <v>2500</v>
      </c>
      <c r="E3618" s="8">
        <v>3120</v>
      </c>
      <c r="F3618" t="s">
        <v>8215</v>
      </c>
      <c r="G3618" t="s">
        <v>8221</v>
      </c>
      <c r="H3618" t="s">
        <v>8242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8260</v>
      </c>
      <c r="O3618">
        <f t="shared" si="280"/>
        <v>125</v>
      </c>
      <c r="P3618">
        <f t="shared" si="281"/>
        <v>69.33</v>
      </c>
      <c r="Q3618" s="10" t="s">
        <v>8305</v>
      </c>
      <c r="R3618" t="s">
        <v>8306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3614</v>
      </c>
      <c r="C3619" s="3" t="s">
        <v>7725</v>
      </c>
      <c r="D3619" s="6">
        <v>740</v>
      </c>
      <c r="E3619" s="8">
        <v>880</v>
      </c>
      <c r="F3619" t="s">
        <v>8215</v>
      </c>
      <c r="G3619" t="s">
        <v>8221</v>
      </c>
      <c r="H3619" t="s">
        <v>8242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8260</v>
      </c>
      <c r="O3619">
        <f t="shared" si="280"/>
        <v>119</v>
      </c>
      <c r="P3619">
        <f t="shared" si="281"/>
        <v>17.25</v>
      </c>
      <c r="Q3619" s="10" t="s">
        <v>8305</v>
      </c>
      <c r="R3619" t="s">
        <v>8306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3615</v>
      </c>
      <c r="C3620" s="3" t="s">
        <v>7726</v>
      </c>
      <c r="D3620" s="6">
        <v>2000</v>
      </c>
      <c r="E3620" s="8">
        <v>2020</v>
      </c>
      <c r="F3620" t="s">
        <v>8215</v>
      </c>
      <c r="G3620" t="s">
        <v>8221</v>
      </c>
      <c r="H3620" t="s">
        <v>8242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8260</v>
      </c>
      <c r="O3620">
        <f t="shared" si="280"/>
        <v>101</v>
      </c>
      <c r="P3620">
        <f t="shared" si="281"/>
        <v>36.07</v>
      </c>
      <c r="Q3620" s="10" t="s">
        <v>8305</v>
      </c>
      <c r="R3620" t="s">
        <v>8306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3616</v>
      </c>
      <c r="C3621" s="3" t="s">
        <v>7727</v>
      </c>
      <c r="D3621" s="6">
        <v>1000</v>
      </c>
      <c r="E3621" s="8">
        <v>1130</v>
      </c>
      <c r="F3621" t="s">
        <v>8215</v>
      </c>
      <c r="G3621" t="s">
        <v>8220</v>
      </c>
      <c r="H3621" t="s">
        <v>8241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8260</v>
      </c>
      <c r="O3621">
        <f t="shared" si="280"/>
        <v>113</v>
      </c>
      <c r="P3621">
        <f t="shared" si="281"/>
        <v>66.47</v>
      </c>
      <c r="Q3621" s="10" t="s">
        <v>8305</v>
      </c>
      <c r="R3621" t="s">
        <v>8306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3617</v>
      </c>
      <c r="C3622" s="3" t="s">
        <v>7728</v>
      </c>
      <c r="D3622" s="6">
        <v>10500</v>
      </c>
      <c r="E3622" s="8">
        <v>11045</v>
      </c>
      <c r="F3622" t="s">
        <v>8215</v>
      </c>
      <c r="G3622" t="s">
        <v>8220</v>
      </c>
      <c r="H3622" t="s">
        <v>8241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8260</v>
      </c>
      <c r="O3622">
        <f t="shared" si="280"/>
        <v>105</v>
      </c>
      <c r="P3622">
        <f t="shared" si="281"/>
        <v>56.07</v>
      </c>
      <c r="Q3622" s="10" t="s">
        <v>8305</v>
      </c>
      <c r="R3622" t="s">
        <v>8306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3618</v>
      </c>
      <c r="C3623" s="3" t="s">
        <v>7729</v>
      </c>
      <c r="D3623" s="6">
        <v>3000</v>
      </c>
      <c r="E3623" s="8">
        <v>3292</v>
      </c>
      <c r="F3623" t="s">
        <v>8215</v>
      </c>
      <c r="G3623" t="s">
        <v>8220</v>
      </c>
      <c r="H3623" t="s">
        <v>8241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8260</v>
      </c>
      <c r="O3623">
        <f t="shared" si="280"/>
        <v>110</v>
      </c>
      <c r="P3623">
        <f t="shared" si="281"/>
        <v>47.03</v>
      </c>
      <c r="Q3623" s="10" t="s">
        <v>8305</v>
      </c>
      <c r="R3623" t="s">
        <v>8306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3619</v>
      </c>
      <c r="C3624" s="3" t="s">
        <v>7730</v>
      </c>
      <c r="D3624" s="6">
        <v>1000</v>
      </c>
      <c r="E3624" s="8">
        <v>1000.99</v>
      </c>
      <c r="F3624" t="s">
        <v>8215</v>
      </c>
      <c r="G3624" t="s">
        <v>8220</v>
      </c>
      <c r="H3624" t="s">
        <v>8241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8260</v>
      </c>
      <c r="O3624">
        <f t="shared" si="280"/>
        <v>100</v>
      </c>
      <c r="P3624">
        <f t="shared" si="281"/>
        <v>47.67</v>
      </c>
      <c r="Q3624" s="10" t="s">
        <v>8305</v>
      </c>
      <c r="R3624" t="s">
        <v>8306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3620</v>
      </c>
      <c r="C3625" s="3" t="s">
        <v>7731</v>
      </c>
      <c r="D3625" s="6">
        <v>2500</v>
      </c>
      <c r="E3625" s="8">
        <v>3000</v>
      </c>
      <c r="F3625" t="s">
        <v>8215</v>
      </c>
      <c r="G3625" t="s">
        <v>8220</v>
      </c>
      <c r="H3625" t="s">
        <v>8241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8260</v>
      </c>
      <c r="O3625">
        <f t="shared" si="280"/>
        <v>120</v>
      </c>
      <c r="P3625">
        <f t="shared" si="281"/>
        <v>88.24</v>
      </c>
      <c r="Q3625" s="10" t="s">
        <v>8305</v>
      </c>
      <c r="R3625" t="s">
        <v>8306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3621</v>
      </c>
      <c r="C3626" s="3" t="s">
        <v>7732</v>
      </c>
      <c r="D3626" s="6">
        <v>3000</v>
      </c>
      <c r="E3626" s="8">
        <v>3148</v>
      </c>
      <c r="F3626" t="s">
        <v>8215</v>
      </c>
      <c r="G3626" t="s">
        <v>8220</v>
      </c>
      <c r="H3626" t="s">
        <v>8241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8260</v>
      </c>
      <c r="O3626">
        <f t="shared" si="280"/>
        <v>105</v>
      </c>
      <c r="P3626">
        <f t="shared" si="281"/>
        <v>80.72</v>
      </c>
      <c r="Q3626" s="10" t="s">
        <v>8305</v>
      </c>
      <c r="R3626" t="s">
        <v>8306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3622</v>
      </c>
      <c r="C3627" s="3" t="s">
        <v>7733</v>
      </c>
      <c r="D3627" s="6">
        <v>3000</v>
      </c>
      <c r="E3627" s="8">
        <v>3080</v>
      </c>
      <c r="F3627" t="s">
        <v>8215</v>
      </c>
      <c r="G3627" t="s">
        <v>8221</v>
      </c>
      <c r="H3627" t="s">
        <v>8242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8260</v>
      </c>
      <c r="O3627">
        <f t="shared" si="280"/>
        <v>103</v>
      </c>
      <c r="P3627">
        <f t="shared" si="281"/>
        <v>39.49</v>
      </c>
      <c r="Q3627" s="10" t="s">
        <v>8305</v>
      </c>
      <c r="R3627" t="s">
        <v>8306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3623</v>
      </c>
      <c r="C3628" s="3" t="s">
        <v>7734</v>
      </c>
      <c r="D3628" s="6">
        <v>4000</v>
      </c>
      <c r="E3628" s="8">
        <v>4073</v>
      </c>
      <c r="F3628" t="s">
        <v>8215</v>
      </c>
      <c r="G3628" t="s">
        <v>8221</v>
      </c>
      <c r="H3628" t="s">
        <v>8242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8260</v>
      </c>
      <c r="O3628">
        <f t="shared" si="280"/>
        <v>102</v>
      </c>
      <c r="P3628">
        <f t="shared" si="281"/>
        <v>84.85</v>
      </c>
      <c r="Q3628" s="10" t="s">
        <v>8305</v>
      </c>
      <c r="R3628" t="s">
        <v>8306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3624</v>
      </c>
      <c r="C3629" s="3" t="s">
        <v>7735</v>
      </c>
      <c r="D3629" s="6">
        <v>2000</v>
      </c>
      <c r="E3629" s="8">
        <v>2000</v>
      </c>
      <c r="F3629" t="s">
        <v>8215</v>
      </c>
      <c r="G3629" t="s">
        <v>8220</v>
      </c>
      <c r="H3629" t="s">
        <v>8241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8260</v>
      </c>
      <c r="O3629">
        <f t="shared" si="280"/>
        <v>100</v>
      </c>
      <c r="P3629">
        <f t="shared" si="281"/>
        <v>68.97</v>
      </c>
      <c r="Q3629" s="10" t="s">
        <v>8305</v>
      </c>
      <c r="R3629" t="s">
        <v>8306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3625</v>
      </c>
      <c r="C3630" s="3" t="s">
        <v>7736</v>
      </c>
      <c r="D3630" s="6">
        <v>100000</v>
      </c>
      <c r="E3630" s="8">
        <v>0</v>
      </c>
      <c r="F3630" t="s">
        <v>8217</v>
      </c>
      <c r="G3630" t="s">
        <v>8220</v>
      </c>
      <c r="H3630" t="s">
        <v>8241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8294</v>
      </c>
      <c r="O3630">
        <f t="shared" si="280"/>
        <v>0</v>
      </c>
      <c r="P3630">
        <f t="shared" si="281"/>
        <v>0</v>
      </c>
      <c r="Q3630" s="10" t="s">
        <v>8305</v>
      </c>
      <c r="R3630" t="s">
        <v>8347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3626</v>
      </c>
      <c r="C3631" s="3" t="s">
        <v>7737</v>
      </c>
      <c r="D3631" s="6">
        <v>1000000</v>
      </c>
      <c r="E3631" s="8">
        <v>2</v>
      </c>
      <c r="F3631" t="s">
        <v>8217</v>
      </c>
      <c r="G3631" t="s">
        <v>8220</v>
      </c>
      <c r="H3631" t="s">
        <v>8241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8294</v>
      </c>
      <c r="O3631">
        <f t="shared" si="280"/>
        <v>0</v>
      </c>
      <c r="P3631">
        <f t="shared" si="281"/>
        <v>1</v>
      </c>
      <c r="Q3631" s="10" t="s">
        <v>8305</v>
      </c>
      <c r="R3631" t="s">
        <v>8347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3627</v>
      </c>
      <c r="C3632" s="3" t="s">
        <v>7738</v>
      </c>
      <c r="D3632" s="6">
        <v>3000</v>
      </c>
      <c r="E3632" s="8">
        <v>1</v>
      </c>
      <c r="F3632" t="s">
        <v>8217</v>
      </c>
      <c r="G3632" t="s">
        <v>8221</v>
      </c>
      <c r="H3632" t="s">
        <v>8242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8294</v>
      </c>
      <c r="O3632">
        <f t="shared" si="280"/>
        <v>0</v>
      </c>
      <c r="P3632">
        <f t="shared" si="281"/>
        <v>1</v>
      </c>
      <c r="Q3632" s="10" t="s">
        <v>8305</v>
      </c>
      <c r="R3632" t="s">
        <v>8347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3628</v>
      </c>
      <c r="C3633" s="3" t="s">
        <v>7739</v>
      </c>
      <c r="D3633" s="6">
        <v>17100</v>
      </c>
      <c r="E3633" s="8">
        <v>8725</v>
      </c>
      <c r="F3633" t="s">
        <v>8217</v>
      </c>
      <c r="G3633" t="s">
        <v>8220</v>
      </c>
      <c r="H3633" t="s">
        <v>8241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8294</v>
      </c>
      <c r="O3633">
        <f t="shared" si="280"/>
        <v>51</v>
      </c>
      <c r="P3633">
        <f t="shared" si="281"/>
        <v>147.88</v>
      </c>
      <c r="Q3633" s="10" t="s">
        <v>8305</v>
      </c>
      <c r="R3633" t="s">
        <v>8347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3629</v>
      </c>
      <c r="C3634" s="3" t="s">
        <v>7740</v>
      </c>
      <c r="D3634" s="6">
        <v>500</v>
      </c>
      <c r="E3634" s="8">
        <v>100</v>
      </c>
      <c r="F3634" t="s">
        <v>8217</v>
      </c>
      <c r="G3634" t="s">
        <v>8221</v>
      </c>
      <c r="H3634" t="s">
        <v>8242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8294</v>
      </c>
      <c r="O3634">
        <f t="shared" si="280"/>
        <v>20</v>
      </c>
      <c r="P3634">
        <f t="shared" si="281"/>
        <v>100</v>
      </c>
      <c r="Q3634" s="10" t="s">
        <v>8305</v>
      </c>
      <c r="R3634" t="s">
        <v>8347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3630</v>
      </c>
      <c r="C3635" s="3" t="s">
        <v>7741</v>
      </c>
      <c r="D3635" s="6">
        <v>5000</v>
      </c>
      <c r="E3635" s="8">
        <v>1762</v>
      </c>
      <c r="F3635" t="s">
        <v>8217</v>
      </c>
      <c r="G3635" t="s">
        <v>8220</v>
      </c>
      <c r="H3635" t="s">
        <v>8241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8294</v>
      </c>
      <c r="O3635">
        <f t="shared" si="280"/>
        <v>35</v>
      </c>
      <c r="P3635">
        <f t="shared" si="281"/>
        <v>56.84</v>
      </c>
      <c r="Q3635" s="10" t="s">
        <v>8305</v>
      </c>
      <c r="R3635" t="s">
        <v>8347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3631</v>
      </c>
      <c r="C3636" s="3" t="s">
        <v>7742</v>
      </c>
      <c r="D3636" s="6">
        <v>75000</v>
      </c>
      <c r="E3636" s="8">
        <v>3185</v>
      </c>
      <c r="F3636" t="s">
        <v>8217</v>
      </c>
      <c r="G3636" t="s">
        <v>8225</v>
      </c>
      <c r="H3636" t="s">
        <v>8246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8294</v>
      </c>
      <c r="O3636">
        <f t="shared" si="280"/>
        <v>4</v>
      </c>
      <c r="P3636">
        <f t="shared" si="281"/>
        <v>176.94</v>
      </c>
      <c r="Q3636" s="10" t="s">
        <v>8305</v>
      </c>
      <c r="R3636" t="s">
        <v>8347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3632</v>
      </c>
      <c r="C3637" s="3" t="s">
        <v>7743</v>
      </c>
      <c r="D3637" s="6">
        <v>3500</v>
      </c>
      <c r="E3637" s="8">
        <v>1276</v>
      </c>
      <c r="F3637" t="s">
        <v>8217</v>
      </c>
      <c r="G3637" t="s">
        <v>8220</v>
      </c>
      <c r="H3637" t="s">
        <v>8241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8294</v>
      </c>
      <c r="O3637">
        <f t="shared" si="280"/>
        <v>36</v>
      </c>
      <c r="P3637">
        <f t="shared" si="281"/>
        <v>127.6</v>
      </c>
      <c r="Q3637" s="10" t="s">
        <v>8305</v>
      </c>
      <c r="R3637" t="s">
        <v>8347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3633</v>
      </c>
      <c r="C3638" s="3" t="s">
        <v>7744</v>
      </c>
      <c r="D3638" s="6">
        <v>150000</v>
      </c>
      <c r="E3638" s="8">
        <v>0</v>
      </c>
      <c r="F3638" t="s">
        <v>8217</v>
      </c>
      <c r="G3638" t="s">
        <v>8220</v>
      </c>
      <c r="H3638" t="s">
        <v>8241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8294</v>
      </c>
      <c r="O3638">
        <f t="shared" si="280"/>
        <v>0</v>
      </c>
      <c r="P3638">
        <f t="shared" si="281"/>
        <v>0</v>
      </c>
      <c r="Q3638" s="10" t="s">
        <v>8305</v>
      </c>
      <c r="R3638" t="s">
        <v>8347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3634</v>
      </c>
      <c r="C3639" s="3" t="s">
        <v>7745</v>
      </c>
      <c r="D3639" s="6">
        <v>3000</v>
      </c>
      <c r="E3639" s="8">
        <v>926</v>
      </c>
      <c r="F3639" t="s">
        <v>8217</v>
      </c>
      <c r="G3639" t="s">
        <v>8220</v>
      </c>
      <c r="H3639" t="s">
        <v>8241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8294</v>
      </c>
      <c r="O3639">
        <f t="shared" si="280"/>
        <v>31</v>
      </c>
      <c r="P3639">
        <f t="shared" si="281"/>
        <v>66.14</v>
      </c>
      <c r="Q3639" s="10" t="s">
        <v>8305</v>
      </c>
      <c r="R3639" t="s">
        <v>8347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3635</v>
      </c>
      <c r="C3640" s="3" t="s">
        <v>7746</v>
      </c>
      <c r="D3640" s="6">
        <v>3300</v>
      </c>
      <c r="E3640" s="8">
        <v>216</v>
      </c>
      <c r="F3640" t="s">
        <v>8217</v>
      </c>
      <c r="G3640" t="s">
        <v>8225</v>
      </c>
      <c r="H3640" t="s">
        <v>8246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8294</v>
      </c>
      <c r="O3640">
        <f t="shared" si="280"/>
        <v>7</v>
      </c>
      <c r="P3640">
        <f t="shared" si="281"/>
        <v>108</v>
      </c>
      <c r="Q3640" s="10" t="s">
        <v>8305</v>
      </c>
      <c r="R3640" t="s">
        <v>8347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3636</v>
      </c>
      <c r="C3641" s="3" t="s">
        <v>7747</v>
      </c>
      <c r="D3641" s="6">
        <v>25000</v>
      </c>
      <c r="E3641" s="8">
        <v>1</v>
      </c>
      <c r="F3641" t="s">
        <v>8217</v>
      </c>
      <c r="G3641" t="s">
        <v>8220</v>
      </c>
      <c r="H3641" t="s">
        <v>8241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8294</v>
      </c>
      <c r="O3641">
        <f t="shared" si="280"/>
        <v>0</v>
      </c>
      <c r="P3641">
        <f t="shared" si="281"/>
        <v>1</v>
      </c>
      <c r="Q3641" s="10" t="s">
        <v>8305</v>
      </c>
      <c r="R3641" t="s">
        <v>8347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3637</v>
      </c>
      <c r="C3642" s="3" t="s">
        <v>7748</v>
      </c>
      <c r="D3642" s="6">
        <v>1000</v>
      </c>
      <c r="E3642" s="8">
        <v>55</v>
      </c>
      <c r="F3642" t="s">
        <v>8217</v>
      </c>
      <c r="G3642" t="s">
        <v>8220</v>
      </c>
      <c r="H3642" t="s">
        <v>8241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8294</v>
      </c>
      <c r="O3642">
        <f t="shared" si="280"/>
        <v>6</v>
      </c>
      <c r="P3642">
        <f t="shared" si="281"/>
        <v>18.329999999999998</v>
      </c>
      <c r="Q3642" s="10" t="s">
        <v>8305</v>
      </c>
      <c r="R3642" t="s">
        <v>8347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3638</v>
      </c>
      <c r="C3643" s="3" t="s">
        <v>7749</v>
      </c>
      <c r="D3643" s="6">
        <v>3000</v>
      </c>
      <c r="E3643" s="8">
        <v>0</v>
      </c>
      <c r="F3643" t="s">
        <v>8217</v>
      </c>
      <c r="G3643" t="s">
        <v>8220</v>
      </c>
      <c r="H3643" t="s">
        <v>8241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8294</v>
      </c>
      <c r="O3643">
        <f t="shared" si="280"/>
        <v>0</v>
      </c>
      <c r="P3643">
        <f t="shared" si="281"/>
        <v>0</v>
      </c>
      <c r="Q3643" s="10" t="s">
        <v>8305</v>
      </c>
      <c r="R3643" t="s">
        <v>8347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3639</v>
      </c>
      <c r="C3644" s="3" t="s">
        <v>7750</v>
      </c>
      <c r="D3644" s="6">
        <v>700</v>
      </c>
      <c r="E3644" s="8">
        <v>15</v>
      </c>
      <c r="F3644" t="s">
        <v>8217</v>
      </c>
      <c r="G3644" t="s">
        <v>8232</v>
      </c>
      <c r="H3644" t="s">
        <v>8244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8294</v>
      </c>
      <c r="O3644">
        <f t="shared" si="280"/>
        <v>2</v>
      </c>
      <c r="P3644">
        <f t="shared" si="281"/>
        <v>7.5</v>
      </c>
      <c r="Q3644" s="10" t="s">
        <v>8305</v>
      </c>
      <c r="R3644" t="s">
        <v>8347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3640</v>
      </c>
      <c r="C3645" s="3" t="s">
        <v>7751</v>
      </c>
      <c r="D3645" s="6">
        <v>25000</v>
      </c>
      <c r="E3645" s="8">
        <v>0</v>
      </c>
      <c r="F3645" t="s">
        <v>8217</v>
      </c>
      <c r="G3645" t="s">
        <v>8220</v>
      </c>
      <c r="H3645" t="s">
        <v>8241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8294</v>
      </c>
      <c r="O3645">
        <f t="shared" si="280"/>
        <v>0</v>
      </c>
      <c r="P3645">
        <f t="shared" si="281"/>
        <v>0</v>
      </c>
      <c r="Q3645" s="10" t="s">
        <v>8305</v>
      </c>
      <c r="R3645" t="s">
        <v>8347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3641</v>
      </c>
      <c r="C3646" s="3" t="s">
        <v>7752</v>
      </c>
      <c r="D3646" s="6">
        <v>5000</v>
      </c>
      <c r="E3646" s="8">
        <v>821</v>
      </c>
      <c r="F3646" t="s">
        <v>8217</v>
      </c>
      <c r="G3646" t="s">
        <v>8220</v>
      </c>
      <c r="H3646" t="s">
        <v>8241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8294</v>
      </c>
      <c r="O3646">
        <f t="shared" si="280"/>
        <v>16</v>
      </c>
      <c r="P3646">
        <f t="shared" si="281"/>
        <v>68.42</v>
      </c>
      <c r="Q3646" s="10" t="s">
        <v>8305</v>
      </c>
      <c r="R3646" t="s">
        <v>8347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3642</v>
      </c>
      <c r="C3647" s="3" t="s">
        <v>7753</v>
      </c>
      <c r="D3647" s="6">
        <v>1000</v>
      </c>
      <c r="E3647" s="8">
        <v>1</v>
      </c>
      <c r="F3647" t="s">
        <v>8217</v>
      </c>
      <c r="G3647" t="s">
        <v>8225</v>
      </c>
      <c r="H3647" t="s">
        <v>8246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8294</v>
      </c>
      <c r="O3647">
        <f t="shared" si="280"/>
        <v>0</v>
      </c>
      <c r="P3647">
        <f t="shared" si="281"/>
        <v>1</v>
      </c>
      <c r="Q3647" s="10" t="s">
        <v>8305</v>
      </c>
      <c r="R3647" t="s">
        <v>8347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3643</v>
      </c>
      <c r="C3648" s="3" t="s">
        <v>7754</v>
      </c>
      <c r="D3648" s="6">
        <v>10000</v>
      </c>
      <c r="E3648" s="8">
        <v>481</v>
      </c>
      <c r="F3648" t="s">
        <v>8217</v>
      </c>
      <c r="G3648" t="s">
        <v>8220</v>
      </c>
      <c r="H3648" t="s">
        <v>8241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8294</v>
      </c>
      <c r="O3648">
        <f t="shared" si="280"/>
        <v>5</v>
      </c>
      <c r="P3648">
        <f t="shared" si="281"/>
        <v>60.13</v>
      </c>
      <c r="Q3648" s="10" t="s">
        <v>8305</v>
      </c>
      <c r="R3648" t="s">
        <v>8347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3644</v>
      </c>
      <c r="C3649" s="3" t="s">
        <v>7755</v>
      </c>
      <c r="D3649" s="6">
        <v>500</v>
      </c>
      <c r="E3649" s="8">
        <v>30</v>
      </c>
      <c r="F3649" t="s">
        <v>8217</v>
      </c>
      <c r="G3649" t="s">
        <v>8221</v>
      </c>
      <c r="H3649" t="s">
        <v>8242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8294</v>
      </c>
      <c r="O3649">
        <f t="shared" si="280"/>
        <v>6</v>
      </c>
      <c r="P3649">
        <f t="shared" si="281"/>
        <v>15</v>
      </c>
      <c r="Q3649" s="10" t="s">
        <v>8305</v>
      </c>
      <c r="R3649" t="s">
        <v>8347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3645</v>
      </c>
      <c r="C3650" s="3" t="s">
        <v>7756</v>
      </c>
      <c r="D3650" s="6">
        <v>40000</v>
      </c>
      <c r="E3650" s="8">
        <v>40153</v>
      </c>
      <c r="F3650" t="s">
        <v>8215</v>
      </c>
      <c r="G3650" t="s">
        <v>8220</v>
      </c>
      <c r="H3650" t="s">
        <v>8241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8260</v>
      </c>
      <c r="O3650">
        <f t="shared" ref="O3650:O3713" si="285">ROUND(E3650/D3650*100,0)</f>
        <v>100</v>
      </c>
      <c r="P3650">
        <f t="shared" si="281"/>
        <v>550.04</v>
      </c>
      <c r="Q3650" s="10" t="s">
        <v>8305</v>
      </c>
      <c r="R3650" t="s">
        <v>8306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3646</v>
      </c>
      <c r="C3651" s="3" t="s">
        <v>7757</v>
      </c>
      <c r="D3651" s="6">
        <v>750</v>
      </c>
      <c r="E3651" s="8">
        <v>780</v>
      </c>
      <c r="F3651" t="s">
        <v>8215</v>
      </c>
      <c r="G3651" t="s">
        <v>8225</v>
      </c>
      <c r="H3651" t="s">
        <v>8246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8260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8305</v>
      </c>
      <c r="R3651" t="s">
        <v>8306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3647</v>
      </c>
      <c r="C3652" s="3" t="s">
        <v>7758</v>
      </c>
      <c r="D3652" s="6">
        <v>500</v>
      </c>
      <c r="E3652" s="8">
        <v>500</v>
      </c>
      <c r="F3652" t="s">
        <v>8215</v>
      </c>
      <c r="G3652" t="s">
        <v>8221</v>
      </c>
      <c r="H3652" t="s">
        <v>8242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8260</v>
      </c>
      <c r="O3652">
        <f t="shared" si="285"/>
        <v>100</v>
      </c>
      <c r="P3652">
        <f t="shared" si="286"/>
        <v>29.41</v>
      </c>
      <c r="Q3652" s="10" t="s">
        <v>8305</v>
      </c>
      <c r="R3652" t="s">
        <v>8306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3648</v>
      </c>
      <c r="C3653" s="3" t="s">
        <v>7759</v>
      </c>
      <c r="D3653" s="6">
        <v>500</v>
      </c>
      <c r="E3653" s="8">
        <v>520</v>
      </c>
      <c r="F3653" t="s">
        <v>8215</v>
      </c>
      <c r="G3653" t="s">
        <v>8220</v>
      </c>
      <c r="H3653" t="s">
        <v>8241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8260</v>
      </c>
      <c r="O3653">
        <f t="shared" si="285"/>
        <v>104</v>
      </c>
      <c r="P3653">
        <f t="shared" si="286"/>
        <v>57.78</v>
      </c>
      <c r="Q3653" s="10" t="s">
        <v>8305</v>
      </c>
      <c r="R3653" t="s">
        <v>8306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2866</v>
      </c>
      <c r="C3654" s="3" t="s">
        <v>7760</v>
      </c>
      <c r="D3654" s="6">
        <v>300</v>
      </c>
      <c r="E3654" s="8">
        <v>752</v>
      </c>
      <c r="F3654" t="s">
        <v>8215</v>
      </c>
      <c r="G3654" t="s">
        <v>8225</v>
      </c>
      <c r="H3654" t="s">
        <v>8246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8260</v>
      </c>
      <c r="O3654">
        <f t="shared" si="285"/>
        <v>251</v>
      </c>
      <c r="P3654">
        <f t="shared" si="286"/>
        <v>44.24</v>
      </c>
      <c r="Q3654" s="10" t="s">
        <v>8305</v>
      </c>
      <c r="R3654" t="s">
        <v>8306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3649</v>
      </c>
      <c r="C3655" s="3" t="s">
        <v>7761</v>
      </c>
      <c r="D3655" s="6">
        <v>2000</v>
      </c>
      <c r="E3655" s="8">
        <v>2010</v>
      </c>
      <c r="F3655" t="s">
        <v>8215</v>
      </c>
      <c r="G3655" t="s">
        <v>8221</v>
      </c>
      <c r="H3655" t="s">
        <v>8242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8260</v>
      </c>
      <c r="O3655">
        <f t="shared" si="285"/>
        <v>101</v>
      </c>
      <c r="P3655">
        <f t="shared" si="286"/>
        <v>60.91</v>
      </c>
      <c r="Q3655" s="10" t="s">
        <v>8305</v>
      </c>
      <c r="R3655" t="s">
        <v>8306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3650</v>
      </c>
      <c r="C3656" s="3" t="s">
        <v>7762</v>
      </c>
      <c r="D3656" s="6">
        <v>1500</v>
      </c>
      <c r="E3656" s="8">
        <v>2616</v>
      </c>
      <c r="F3656" t="s">
        <v>8215</v>
      </c>
      <c r="G3656" t="s">
        <v>8221</v>
      </c>
      <c r="H3656" t="s">
        <v>8242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8260</v>
      </c>
      <c r="O3656">
        <f t="shared" si="285"/>
        <v>174</v>
      </c>
      <c r="P3656">
        <f t="shared" si="286"/>
        <v>68.84</v>
      </c>
      <c r="Q3656" s="10" t="s">
        <v>8305</v>
      </c>
      <c r="R3656" t="s">
        <v>8306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3651</v>
      </c>
      <c r="C3657" s="3" t="s">
        <v>7763</v>
      </c>
      <c r="D3657" s="6">
        <v>5000</v>
      </c>
      <c r="E3657" s="8">
        <v>5813</v>
      </c>
      <c r="F3657" t="s">
        <v>8215</v>
      </c>
      <c r="G3657" t="s">
        <v>8220</v>
      </c>
      <c r="H3657" t="s">
        <v>8241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8260</v>
      </c>
      <c r="O3657">
        <f t="shared" si="285"/>
        <v>116</v>
      </c>
      <c r="P3657">
        <f t="shared" si="286"/>
        <v>73.58</v>
      </c>
      <c r="Q3657" s="10" t="s">
        <v>8305</v>
      </c>
      <c r="R3657" t="s">
        <v>8306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3652</v>
      </c>
      <c r="C3658" s="3" t="s">
        <v>7764</v>
      </c>
      <c r="D3658" s="6">
        <v>5000</v>
      </c>
      <c r="E3658" s="8">
        <v>5291</v>
      </c>
      <c r="F3658" t="s">
        <v>8215</v>
      </c>
      <c r="G3658" t="s">
        <v>8236</v>
      </c>
      <c r="H3658" t="s">
        <v>8252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8260</v>
      </c>
      <c r="O3658">
        <f t="shared" si="285"/>
        <v>106</v>
      </c>
      <c r="P3658">
        <f t="shared" si="286"/>
        <v>115.02</v>
      </c>
      <c r="Q3658" s="10" t="s">
        <v>8305</v>
      </c>
      <c r="R3658" t="s">
        <v>8306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3653</v>
      </c>
      <c r="C3659" s="3" t="s">
        <v>7765</v>
      </c>
      <c r="D3659" s="6">
        <v>2000</v>
      </c>
      <c r="E3659" s="8">
        <v>2215</v>
      </c>
      <c r="F3659" t="s">
        <v>8215</v>
      </c>
      <c r="G3659" t="s">
        <v>8228</v>
      </c>
      <c r="H3659" t="s">
        <v>8248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8260</v>
      </c>
      <c r="O3659">
        <f t="shared" si="285"/>
        <v>111</v>
      </c>
      <c r="P3659">
        <f t="shared" si="286"/>
        <v>110.75</v>
      </c>
      <c r="Q3659" s="10" t="s">
        <v>8305</v>
      </c>
      <c r="R3659" t="s">
        <v>8306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3654</v>
      </c>
      <c r="C3660" s="3" t="s">
        <v>7766</v>
      </c>
      <c r="D3660" s="6">
        <v>1500</v>
      </c>
      <c r="E3660" s="8">
        <v>1510</v>
      </c>
      <c r="F3660" t="s">
        <v>8215</v>
      </c>
      <c r="G3660" t="s">
        <v>8220</v>
      </c>
      <c r="H3660" t="s">
        <v>8241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8260</v>
      </c>
      <c r="O3660">
        <f t="shared" si="285"/>
        <v>101</v>
      </c>
      <c r="P3660">
        <f t="shared" si="286"/>
        <v>75.5</v>
      </c>
      <c r="Q3660" s="10" t="s">
        <v>8305</v>
      </c>
      <c r="R3660" t="s">
        <v>8306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3655</v>
      </c>
      <c r="C3661" s="3" t="s">
        <v>7767</v>
      </c>
      <c r="D3661" s="6">
        <v>3000</v>
      </c>
      <c r="E3661" s="8">
        <v>3061</v>
      </c>
      <c r="F3661" t="s">
        <v>8215</v>
      </c>
      <c r="G3661" t="s">
        <v>8220</v>
      </c>
      <c r="H3661" t="s">
        <v>8241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8260</v>
      </c>
      <c r="O3661">
        <f t="shared" si="285"/>
        <v>102</v>
      </c>
      <c r="P3661">
        <f t="shared" si="286"/>
        <v>235.46</v>
      </c>
      <c r="Q3661" s="10" t="s">
        <v>8305</v>
      </c>
      <c r="R3661" t="s">
        <v>8306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3656</v>
      </c>
      <c r="C3662" s="3" t="s">
        <v>7768</v>
      </c>
      <c r="D3662" s="6">
        <v>250</v>
      </c>
      <c r="E3662" s="8">
        <v>250</v>
      </c>
      <c r="F3662" t="s">
        <v>8215</v>
      </c>
      <c r="G3662" t="s">
        <v>8221</v>
      </c>
      <c r="H3662" t="s">
        <v>8242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8260</v>
      </c>
      <c r="O3662">
        <f t="shared" si="285"/>
        <v>100</v>
      </c>
      <c r="P3662">
        <f t="shared" si="286"/>
        <v>11.36</v>
      </c>
      <c r="Q3662" s="10" t="s">
        <v>8305</v>
      </c>
      <c r="R3662" t="s">
        <v>8306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3657</v>
      </c>
      <c r="C3663" s="3" t="s">
        <v>7769</v>
      </c>
      <c r="D3663" s="6">
        <v>3000</v>
      </c>
      <c r="E3663" s="8">
        <v>3330</v>
      </c>
      <c r="F3663" t="s">
        <v>8215</v>
      </c>
      <c r="G3663" t="s">
        <v>8220</v>
      </c>
      <c r="H3663" t="s">
        <v>8241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8260</v>
      </c>
      <c r="O3663">
        <f t="shared" si="285"/>
        <v>111</v>
      </c>
      <c r="P3663">
        <f t="shared" si="286"/>
        <v>92.5</v>
      </c>
      <c r="Q3663" s="10" t="s">
        <v>8305</v>
      </c>
      <c r="R3663" t="s">
        <v>8306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3658</v>
      </c>
      <c r="C3664" s="3" t="s">
        <v>7770</v>
      </c>
      <c r="D3664" s="6">
        <v>8000</v>
      </c>
      <c r="E3664" s="8">
        <v>8114</v>
      </c>
      <c r="F3664" t="s">
        <v>8215</v>
      </c>
      <c r="G3664" t="s">
        <v>8225</v>
      </c>
      <c r="H3664" t="s">
        <v>8246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8260</v>
      </c>
      <c r="O3664">
        <f t="shared" si="285"/>
        <v>101</v>
      </c>
      <c r="P3664">
        <f t="shared" si="286"/>
        <v>202.85</v>
      </c>
      <c r="Q3664" s="10" t="s">
        <v>8305</v>
      </c>
      <c r="R3664" t="s">
        <v>8306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3659</v>
      </c>
      <c r="C3665" s="3" t="s">
        <v>7771</v>
      </c>
      <c r="D3665" s="6">
        <v>225</v>
      </c>
      <c r="E3665" s="8">
        <v>234</v>
      </c>
      <c r="F3665" t="s">
        <v>8215</v>
      </c>
      <c r="G3665" t="s">
        <v>8221</v>
      </c>
      <c r="H3665" t="s">
        <v>8242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8260</v>
      </c>
      <c r="O3665">
        <f t="shared" si="285"/>
        <v>104</v>
      </c>
      <c r="P3665">
        <f t="shared" si="286"/>
        <v>26</v>
      </c>
      <c r="Q3665" s="10" t="s">
        <v>8305</v>
      </c>
      <c r="R3665" t="s">
        <v>8306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3660</v>
      </c>
      <c r="C3666" s="3" t="s">
        <v>7772</v>
      </c>
      <c r="D3666" s="6">
        <v>800</v>
      </c>
      <c r="E3666" s="8">
        <v>875</v>
      </c>
      <c r="F3666" t="s">
        <v>8215</v>
      </c>
      <c r="G3666" t="s">
        <v>8220</v>
      </c>
      <c r="H3666" t="s">
        <v>8241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8260</v>
      </c>
      <c r="O3666">
        <f t="shared" si="285"/>
        <v>109</v>
      </c>
      <c r="P3666">
        <f t="shared" si="286"/>
        <v>46.05</v>
      </c>
      <c r="Q3666" s="10" t="s">
        <v>8305</v>
      </c>
      <c r="R3666" t="s">
        <v>8306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3661</v>
      </c>
      <c r="C3667" s="3" t="s">
        <v>7773</v>
      </c>
      <c r="D3667" s="6">
        <v>620</v>
      </c>
      <c r="E3667" s="8">
        <v>714</v>
      </c>
      <c r="F3667" t="s">
        <v>8215</v>
      </c>
      <c r="G3667" t="s">
        <v>8226</v>
      </c>
      <c r="H3667" t="s">
        <v>8244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8260</v>
      </c>
      <c r="O3667">
        <f t="shared" si="285"/>
        <v>115</v>
      </c>
      <c r="P3667">
        <f t="shared" si="286"/>
        <v>51</v>
      </c>
      <c r="Q3667" s="10" t="s">
        <v>8305</v>
      </c>
      <c r="R3667" t="s">
        <v>8306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3662</v>
      </c>
      <c r="C3668" s="3" t="s">
        <v>7774</v>
      </c>
      <c r="D3668" s="6">
        <v>1200</v>
      </c>
      <c r="E3668" s="8">
        <v>1200</v>
      </c>
      <c r="F3668" t="s">
        <v>8215</v>
      </c>
      <c r="G3668" t="s">
        <v>8220</v>
      </c>
      <c r="H3668" t="s">
        <v>8241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8260</v>
      </c>
      <c r="O3668">
        <f t="shared" si="285"/>
        <v>100</v>
      </c>
      <c r="P3668">
        <f t="shared" si="286"/>
        <v>31.58</v>
      </c>
      <c r="Q3668" s="10" t="s">
        <v>8305</v>
      </c>
      <c r="R3668" t="s">
        <v>8306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3663</v>
      </c>
      <c r="C3669" s="3" t="s">
        <v>7775</v>
      </c>
      <c r="D3669" s="6">
        <v>3000</v>
      </c>
      <c r="E3669" s="8">
        <v>3095.11</v>
      </c>
      <c r="F3669" t="s">
        <v>8215</v>
      </c>
      <c r="G3669" t="s">
        <v>8221</v>
      </c>
      <c r="H3669" t="s">
        <v>8242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8260</v>
      </c>
      <c r="O3669">
        <f t="shared" si="285"/>
        <v>103</v>
      </c>
      <c r="P3669">
        <f t="shared" si="286"/>
        <v>53.36</v>
      </c>
      <c r="Q3669" s="10" t="s">
        <v>8305</v>
      </c>
      <c r="R3669" t="s">
        <v>8306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3664</v>
      </c>
      <c r="C3670" s="3" t="s">
        <v>7776</v>
      </c>
      <c r="D3670" s="6">
        <v>1000</v>
      </c>
      <c r="E3670" s="8">
        <v>1035</v>
      </c>
      <c r="F3670" t="s">
        <v>8215</v>
      </c>
      <c r="G3670" t="s">
        <v>8220</v>
      </c>
      <c r="H3670" t="s">
        <v>8241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8260</v>
      </c>
      <c r="O3670">
        <f t="shared" si="285"/>
        <v>104</v>
      </c>
      <c r="P3670">
        <f t="shared" si="286"/>
        <v>36.96</v>
      </c>
      <c r="Q3670" s="10" t="s">
        <v>8305</v>
      </c>
      <c r="R3670" t="s">
        <v>8306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3665</v>
      </c>
      <c r="C3671" s="3" t="s">
        <v>7777</v>
      </c>
      <c r="D3671" s="6">
        <v>1000</v>
      </c>
      <c r="E3671" s="8">
        <v>1382</v>
      </c>
      <c r="F3671" t="s">
        <v>8215</v>
      </c>
      <c r="G3671" t="s">
        <v>8221</v>
      </c>
      <c r="H3671" t="s">
        <v>8242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8260</v>
      </c>
      <c r="O3671">
        <f t="shared" si="285"/>
        <v>138</v>
      </c>
      <c r="P3671">
        <f t="shared" si="286"/>
        <v>81.290000000000006</v>
      </c>
      <c r="Q3671" s="10" t="s">
        <v>8305</v>
      </c>
      <c r="R3671" t="s">
        <v>8306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3666</v>
      </c>
      <c r="C3672" s="3" t="s">
        <v>7778</v>
      </c>
      <c r="D3672" s="6">
        <v>220</v>
      </c>
      <c r="E3672" s="8">
        <v>241</v>
      </c>
      <c r="F3672" t="s">
        <v>8215</v>
      </c>
      <c r="G3672" t="s">
        <v>8221</v>
      </c>
      <c r="H3672" t="s">
        <v>8242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8260</v>
      </c>
      <c r="O3672">
        <f t="shared" si="285"/>
        <v>110</v>
      </c>
      <c r="P3672">
        <f t="shared" si="286"/>
        <v>20.079999999999998</v>
      </c>
      <c r="Q3672" s="10" t="s">
        <v>8305</v>
      </c>
      <c r="R3672" t="s">
        <v>8306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3667</v>
      </c>
      <c r="C3673" s="3" t="s">
        <v>7779</v>
      </c>
      <c r="D3673" s="6">
        <v>3500</v>
      </c>
      <c r="E3673" s="8">
        <v>3530</v>
      </c>
      <c r="F3673" t="s">
        <v>8215</v>
      </c>
      <c r="G3673" t="s">
        <v>8220</v>
      </c>
      <c r="H3673" t="s">
        <v>8241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8260</v>
      </c>
      <c r="O3673">
        <f t="shared" si="285"/>
        <v>101</v>
      </c>
      <c r="P3673">
        <f t="shared" si="286"/>
        <v>88.25</v>
      </c>
      <c r="Q3673" s="10" t="s">
        <v>8305</v>
      </c>
      <c r="R3673" t="s">
        <v>8306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3668</v>
      </c>
      <c r="C3674" s="3" t="s">
        <v>7780</v>
      </c>
      <c r="D3674" s="6">
        <v>3000</v>
      </c>
      <c r="E3674" s="8">
        <v>3046</v>
      </c>
      <c r="F3674" t="s">
        <v>8215</v>
      </c>
      <c r="G3674" t="s">
        <v>8221</v>
      </c>
      <c r="H3674" t="s">
        <v>8242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8260</v>
      </c>
      <c r="O3674">
        <f t="shared" si="285"/>
        <v>102</v>
      </c>
      <c r="P3674">
        <f t="shared" si="286"/>
        <v>53.44</v>
      </c>
      <c r="Q3674" s="10" t="s">
        <v>8305</v>
      </c>
      <c r="R3674" t="s">
        <v>8306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3669</v>
      </c>
      <c r="C3675" s="3" t="s">
        <v>7781</v>
      </c>
      <c r="D3675" s="6">
        <v>4000</v>
      </c>
      <c r="E3675" s="8">
        <v>4545</v>
      </c>
      <c r="F3675" t="s">
        <v>8215</v>
      </c>
      <c r="G3675" t="s">
        <v>8221</v>
      </c>
      <c r="H3675" t="s">
        <v>8242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8260</v>
      </c>
      <c r="O3675">
        <f t="shared" si="285"/>
        <v>114</v>
      </c>
      <c r="P3675">
        <f t="shared" si="286"/>
        <v>39.869999999999997</v>
      </c>
      <c r="Q3675" s="10" t="s">
        <v>8305</v>
      </c>
      <c r="R3675" t="s">
        <v>8306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3670</v>
      </c>
      <c r="C3676" s="3" t="s">
        <v>7782</v>
      </c>
      <c r="D3676" s="6">
        <v>4500</v>
      </c>
      <c r="E3676" s="8">
        <v>4500</v>
      </c>
      <c r="F3676" t="s">
        <v>8215</v>
      </c>
      <c r="G3676" t="s">
        <v>8232</v>
      </c>
      <c r="H3676" t="s">
        <v>8244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8260</v>
      </c>
      <c r="O3676">
        <f t="shared" si="285"/>
        <v>100</v>
      </c>
      <c r="P3676">
        <f t="shared" si="286"/>
        <v>145.16</v>
      </c>
      <c r="Q3676" s="10" t="s">
        <v>8305</v>
      </c>
      <c r="R3676" t="s">
        <v>8306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3671</v>
      </c>
      <c r="C3677" s="3" t="s">
        <v>7783</v>
      </c>
      <c r="D3677" s="6">
        <v>50</v>
      </c>
      <c r="E3677" s="8">
        <v>70</v>
      </c>
      <c r="F3677" t="s">
        <v>8215</v>
      </c>
      <c r="G3677" t="s">
        <v>8221</v>
      </c>
      <c r="H3677" t="s">
        <v>8242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8260</v>
      </c>
      <c r="O3677">
        <f t="shared" si="285"/>
        <v>140</v>
      </c>
      <c r="P3677">
        <f t="shared" si="286"/>
        <v>23.33</v>
      </c>
      <c r="Q3677" s="10" t="s">
        <v>8305</v>
      </c>
      <c r="R3677" t="s">
        <v>8306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3672</v>
      </c>
      <c r="C3678" s="3" t="s">
        <v>7784</v>
      </c>
      <c r="D3678" s="6">
        <v>800</v>
      </c>
      <c r="E3678" s="8">
        <v>1030</v>
      </c>
      <c r="F3678" t="s">
        <v>8215</v>
      </c>
      <c r="G3678" t="s">
        <v>8220</v>
      </c>
      <c r="H3678" t="s">
        <v>8241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8260</v>
      </c>
      <c r="O3678">
        <f t="shared" si="285"/>
        <v>129</v>
      </c>
      <c r="P3678">
        <f t="shared" si="286"/>
        <v>64.38</v>
      </c>
      <c r="Q3678" s="10" t="s">
        <v>8305</v>
      </c>
      <c r="R3678" t="s">
        <v>8306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3673</v>
      </c>
      <c r="C3679" s="3" t="s">
        <v>7785</v>
      </c>
      <c r="D3679" s="6">
        <v>12000</v>
      </c>
      <c r="E3679" s="8">
        <v>12348.5</v>
      </c>
      <c r="F3679" t="s">
        <v>8215</v>
      </c>
      <c r="G3679" t="s">
        <v>8220</v>
      </c>
      <c r="H3679" t="s">
        <v>8241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8260</v>
      </c>
      <c r="O3679">
        <f t="shared" si="285"/>
        <v>103</v>
      </c>
      <c r="P3679">
        <f t="shared" si="286"/>
        <v>62.05</v>
      </c>
      <c r="Q3679" s="10" t="s">
        <v>8305</v>
      </c>
      <c r="R3679" t="s">
        <v>8306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3674</v>
      </c>
      <c r="C3680" s="3" t="s">
        <v>7786</v>
      </c>
      <c r="D3680" s="6">
        <v>2000</v>
      </c>
      <c r="E3680" s="8">
        <v>2050</v>
      </c>
      <c r="F3680" t="s">
        <v>8215</v>
      </c>
      <c r="G3680" t="s">
        <v>8221</v>
      </c>
      <c r="H3680" t="s">
        <v>8242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8260</v>
      </c>
      <c r="O3680">
        <f t="shared" si="285"/>
        <v>103</v>
      </c>
      <c r="P3680">
        <f t="shared" si="286"/>
        <v>66.13</v>
      </c>
      <c r="Q3680" s="10" t="s">
        <v>8305</v>
      </c>
      <c r="R3680" t="s">
        <v>8306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3675</v>
      </c>
      <c r="C3681" s="3" t="s">
        <v>7787</v>
      </c>
      <c r="D3681" s="6">
        <v>2000</v>
      </c>
      <c r="E3681" s="8">
        <v>2202</v>
      </c>
      <c r="F3681" t="s">
        <v>8215</v>
      </c>
      <c r="G3681" t="s">
        <v>8220</v>
      </c>
      <c r="H3681" t="s">
        <v>8241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8260</v>
      </c>
      <c r="O3681">
        <f t="shared" si="285"/>
        <v>110</v>
      </c>
      <c r="P3681">
        <f t="shared" si="286"/>
        <v>73.400000000000006</v>
      </c>
      <c r="Q3681" s="10" t="s">
        <v>8305</v>
      </c>
      <c r="R3681" t="s">
        <v>8306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3676</v>
      </c>
      <c r="C3682" s="3" t="s">
        <v>7788</v>
      </c>
      <c r="D3682" s="6">
        <v>3000</v>
      </c>
      <c r="E3682" s="8">
        <v>3383</v>
      </c>
      <c r="F3682" t="s">
        <v>8215</v>
      </c>
      <c r="G3682" t="s">
        <v>8220</v>
      </c>
      <c r="H3682" t="s">
        <v>8241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8260</v>
      </c>
      <c r="O3682">
        <f t="shared" si="285"/>
        <v>113</v>
      </c>
      <c r="P3682">
        <f t="shared" si="286"/>
        <v>99.5</v>
      </c>
      <c r="Q3682" s="10" t="s">
        <v>8305</v>
      </c>
      <c r="R3682" t="s">
        <v>8306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3677</v>
      </c>
      <c r="C3683" s="3" t="s">
        <v>7789</v>
      </c>
      <c r="D3683" s="6">
        <v>1000</v>
      </c>
      <c r="E3683" s="8">
        <v>1119</v>
      </c>
      <c r="F3683" t="s">
        <v>8215</v>
      </c>
      <c r="G3683" t="s">
        <v>8220</v>
      </c>
      <c r="H3683" t="s">
        <v>8241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8260</v>
      </c>
      <c r="O3683">
        <f t="shared" si="285"/>
        <v>112</v>
      </c>
      <c r="P3683">
        <f t="shared" si="286"/>
        <v>62.17</v>
      </c>
      <c r="Q3683" s="10" t="s">
        <v>8305</v>
      </c>
      <c r="R3683" t="s">
        <v>8306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3678</v>
      </c>
      <c r="C3684" s="3" t="s">
        <v>7790</v>
      </c>
      <c r="D3684" s="6">
        <v>3000</v>
      </c>
      <c r="E3684" s="8">
        <v>4176</v>
      </c>
      <c r="F3684" t="s">
        <v>8215</v>
      </c>
      <c r="G3684" t="s">
        <v>8220</v>
      </c>
      <c r="H3684" t="s">
        <v>8241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8260</v>
      </c>
      <c r="O3684">
        <f t="shared" si="285"/>
        <v>139</v>
      </c>
      <c r="P3684">
        <f t="shared" si="286"/>
        <v>62.33</v>
      </c>
      <c r="Q3684" s="10" t="s">
        <v>8305</v>
      </c>
      <c r="R3684" t="s">
        <v>8306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3679</v>
      </c>
      <c r="C3685" s="3" t="s">
        <v>7791</v>
      </c>
      <c r="D3685" s="6">
        <v>3500</v>
      </c>
      <c r="E3685" s="8">
        <v>3880</v>
      </c>
      <c r="F3685" t="s">
        <v>8215</v>
      </c>
      <c r="G3685" t="s">
        <v>8220</v>
      </c>
      <c r="H3685" t="s">
        <v>8241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8260</v>
      </c>
      <c r="O3685">
        <f t="shared" si="285"/>
        <v>111</v>
      </c>
      <c r="P3685">
        <f t="shared" si="286"/>
        <v>58.79</v>
      </c>
      <c r="Q3685" s="10" t="s">
        <v>8305</v>
      </c>
      <c r="R3685" t="s">
        <v>8306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3680</v>
      </c>
      <c r="C3686" s="3" t="s">
        <v>7792</v>
      </c>
      <c r="D3686" s="6">
        <v>750</v>
      </c>
      <c r="E3686" s="8">
        <v>1043</v>
      </c>
      <c r="F3686" t="s">
        <v>8215</v>
      </c>
      <c r="G3686" t="s">
        <v>8220</v>
      </c>
      <c r="H3686" t="s">
        <v>8241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8260</v>
      </c>
      <c r="O3686">
        <f t="shared" si="285"/>
        <v>139</v>
      </c>
      <c r="P3686">
        <f t="shared" si="286"/>
        <v>45.35</v>
      </c>
      <c r="Q3686" s="10" t="s">
        <v>8305</v>
      </c>
      <c r="R3686" t="s">
        <v>8306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3681</v>
      </c>
      <c r="C3687" s="3" t="s">
        <v>7793</v>
      </c>
      <c r="D3687" s="6">
        <v>5000</v>
      </c>
      <c r="E3687" s="8">
        <v>5285</v>
      </c>
      <c r="F3687" t="s">
        <v>8215</v>
      </c>
      <c r="G3687" t="s">
        <v>8220</v>
      </c>
      <c r="H3687" t="s">
        <v>8241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8260</v>
      </c>
      <c r="O3687">
        <f t="shared" si="285"/>
        <v>106</v>
      </c>
      <c r="P3687">
        <f t="shared" si="286"/>
        <v>41.94</v>
      </c>
      <c r="Q3687" s="10" t="s">
        <v>8305</v>
      </c>
      <c r="R3687" t="s">
        <v>8306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3682</v>
      </c>
      <c r="C3688" s="3" t="s">
        <v>7794</v>
      </c>
      <c r="D3688" s="6">
        <v>350</v>
      </c>
      <c r="E3688" s="8">
        <v>355</v>
      </c>
      <c r="F3688" t="s">
        <v>8215</v>
      </c>
      <c r="G3688" t="s">
        <v>8220</v>
      </c>
      <c r="H3688" t="s">
        <v>8241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8260</v>
      </c>
      <c r="O3688">
        <f t="shared" si="285"/>
        <v>101</v>
      </c>
      <c r="P3688">
        <f t="shared" si="286"/>
        <v>59.17</v>
      </c>
      <c r="Q3688" s="10" t="s">
        <v>8305</v>
      </c>
      <c r="R3688" t="s">
        <v>8306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3683</v>
      </c>
      <c r="C3689" s="3" t="s">
        <v>7795</v>
      </c>
      <c r="D3689" s="6">
        <v>5000</v>
      </c>
      <c r="E3689" s="8">
        <v>5012.25</v>
      </c>
      <c r="F3689" t="s">
        <v>8215</v>
      </c>
      <c r="G3689" t="s">
        <v>8220</v>
      </c>
      <c r="H3689" t="s">
        <v>8241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8260</v>
      </c>
      <c r="O3689">
        <f t="shared" si="285"/>
        <v>100</v>
      </c>
      <c r="P3689">
        <f t="shared" si="286"/>
        <v>200.49</v>
      </c>
      <c r="Q3689" s="10" t="s">
        <v>8305</v>
      </c>
      <c r="R3689" t="s">
        <v>8306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3684</v>
      </c>
      <c r="C3690" s="3" t="s">
        <v>7796</v>
      </c>
      <c r="D3690" s="6">
        <v>3000</v>
      </c>
      <c r="E3690" s="8">
        <v>3275</v>
      </c>
      <c r="F3690" t="s">
        <v>8215</v>
      </c>
      <c r="G3690" t="s">
        <v>8221</v>
      </c>
      <c r="H3690" t="s">
        <v>8242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8260</v>
      </c>
      <c r="O3690">
        <f t="shared" si="285"/>
        <v>109</v>
      </c>
      <c r="P3690">
        <f t="shared" si="286"/>
        <v>83.97</v>
      </c>
      <c r="Q3690" s="10" t="s">
        <v>8305</v>
      </c>
      <c r="R3690" t="s">
        <v>8306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3685</v>
      </c>
      <c r="C3691" s="3" t="s">
        <v>7797</v>
      </c>
      <c r="D3691" s="6">
        <v>3000</v>
      </c>
      <c r="E3691" s="8">
        <v>3550</v>
      </c>
      <c r="F3691" t="s">
        <v>8215</v>
      </c>
      <c r="G3691" t="s">
        <v>8220</v>
      </c>
      <c r="H3691" t="s">
        <v>8241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8260</v>
      </c>
      <c r="O3691">
        <f t="shared" si="285"/>
        <v>118</v>
      </c>
      <c r="P3691">
        <f t="shared" si="286"/>
        <v>57.26</v>
      </c>
      <c r="Q3691" s="10" t="s">
        <v>8305</v>
      </c>
      <c r="R3691" t="s">
        <v>8306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3686</v>
      </c>
      <c r="C3692" s="3" t="s">
        <v>7798</v>
      </c>
      <c r="D3692" s="6">
        <v>1500</v>
      </c>
      <c r="E3692" s="8">
        <v>1800</v>
      </c>
      <c r="F3692" t="s">
        <v>8215</v>
      </c>
      <c r="G3692" t="s">
        <v>8220</v>
      </c>
      <c r="H3692" t="s">
        <v>8241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8260</v>
      </c>
      <c r="O3692">
        <f t="shared" si="285"/>
        <v>120</v>
      </c>
      <c r="P3692">
        <f t="shared" si="286"/>
        <v>58.06</v>
      </c>
      <c r="Q3692" s="10" t="s">
        <v>8305</v>
      </c>
      <c r="R3692" t="s">
        <v>8306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3687</v>
      </c>
      <c r="C3693" s="3" t="s">
        <v>7799</v>
      </c>
      <c r="D3693" s="6">
        <v>40000</v>
      </c>
      <c r="E3693" s="8">
        <v>51184</v>
      </c>
      <c r="F3693" t="s">
        <v>8215</v>
      </c>
      <c r="G3693" t="s">
        <v>8220</v>
      </c>
      <c r="H3693" t="s">
        <v>8241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8260</v>
      </c>
      <c r="O3693">
        <f t="shared" si="285"/>
        <v>128</v>
      </c>
      <c r="P3693">
        <f t="shared" si="286"/>
        <v>186.8</v>
      </c>
      <c r="Q3693" s="10" t="s">
        <v>8305</v>
      </c>
      <c r="R3693" t="s">
        <v>8306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3688</v>
      </c>
      <c r="C3694" s="3" t="s">
        <v>7800</v>
      </c>
      <c r="D3694" s="6">
        <v>1000</v>
      </c>
      <c r="E3694" s="8">
        <v>1260</v>
      </c>
      <c r="F3694" t="s">
        <v>8215</v>
      </c>
      <c r="G3694" t="s">
        <v>8220</v>
      </c>
      <c r="H3694" t="s">
        <v>8241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8260</v>
      </c>
      <c r="O3694">
        <f t="shared" si="285"/>
        <v>126</v>
      </c>
      <c r="P3694">
        <f t="shared" si="286"/>
        <v>74.12</v>
      </c>
      <c r="Q3694" s="10" t="s">
        <v>8305</v>
      </c>
      <c r="R3694" t="s">
        <v>8306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3689</v>
      </c>
      <c r="C3695" s="3" t="s">
        <v>7801</v>
      </c>
      <c r="D3695" s="6">
        <v>333</v>
      </c>
      <c r="E3695" s="8">
        <v>430</v>
      </c>
      <c r="F3695" t="s">
        <v>8215</v>
      </c>
      <c r="G3695" t="s">
        <v>8221</v>
      </c>
      <c r="H3695" t="s">
        <v>8242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8260</v>
      </c>
      <c r="O3695">
        <f t="shared" si="285"/>
        <v>129</v>
      </c>
      <c r="P3695">
        <f t="shared" si="286"/>
        <v>30.71</v>
      </c>
      <c r="Q3695" s="10" t="s">
        <v>8305</v>
      </c>
      <c r="R3695" t="s">
        <v>8306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3690</v>
      </c>
      <c r="C3696" s="3" t="s">
        <v>7802</v>
      </c>
      <c r="D3696" s="6">
        <v>3500</v>
      </c>
      <c r="E3696" s="8">
        <v>3760</v>
      </c>
      <c r="F3696" t="s">
        <v>8215</v>
      </c>
      <c r="G3696" t="s">
        <v>8220</v>
      </c>
      <c r="H3696" t="s">
        <v>8241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8260</v>
      </c>
      <c r="O3696">
        <f t="shared" si="285"/>
        <v>107</v>
      </c>
      <c r="P3696">
        <f t="shared" si="286"/>
        <v>62.67</v>
      </c>
      <c r="Q3696" s="10" t="s">
        <v>8305</v>
      </c>
      <c r="R3696" t="s">
        <v>8306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3691</v>
      </c>
      <c r="C3697" s="3" t="s">
        <v>7803</v>
      </c>
      <c r="D3697" s="6">
        <v>4000</v>
      </c>
      <c r="E3697" s="8">
        <v>4005</v>
      </c>
      <c r="F3697" t="s">
        <v>8215</v>
      </c>
      <c r="G3697" t="s">
        <v>8220</v>
      </c>
      <c r="H3697" t="s">
        <v>8241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8260</v>
      </c>
      <c r="O3697">
        <f t="shared" si="285"/>
        <v>100</v>
      </c>
      <c r="P3697">
        <f t="shared" si="286"/>
        <v>121.36</v>
      </c>
      <c r="Q3697" s="10" t="s">
        <v>8305</v>
      </c>
      <c r="R3697" t="s">
        <v>8306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3692</v>
      </c>
      <c r="C3698" s="3" t="s">
        <v>7804</v>
      </c>
      <c r="D3698" s="6">
        <v>2000</v>
      </c>
      <c r="E3698" s="8">
        <v>3100</v>
      </c>
      <c r="F3698" t="s">
        <v>8215</v>
      </c>
      <c r="G3698" t="s">
        <v>8221</v>
      </c>
      <c r="H3698" t="s">
        <v>8242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8260</v>
      </c>
      <c r="O3698">
        <f t="shared" si="285"/>
        <v>155</v>
      </c>
      <c r="P3698">
        <f t="shared" si="286"/>
        <v>39.74</v>
      </c>
      <c r="Q3698" s="10" t="s">
        <v>8305</v>
      </c>
      <c r="R3698" t="s">
        <v>8306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3693</v>
      </c>
      <c r="C3699" s="3" t="s">
        <v>7805</v>
      </c>
      <c r="D3699" s="6">
        <v>2000</v>
      </c>
      <c r="E3699" s="8">
        <v>2160</v>
      </c>
      <c r="F3699" t="s">
        <v>8215</v>
      </c>
      <c r="G3699" t="s">
        <v>8221</v>
      </c>
      <c r="H3699" t="s">
        <v>8242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8260</v>
      </c>
      <c r="O3699">
        <f t="shared" si="285"/>
        <v>108</v>
      </c>
      <c r="P3699">
        <f t="shared" si="286"/>
        <v>72</v>
      </c>
      <c r="Q3699" s="10" t="s">
        <v>8305</v>
      </c>
      <c r="R3699" t="s">
        <v>8306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3694</v>
      </c>
      <c r="C3700" s="3" t="s">
        <v>7806</v>
      </c>
      <c r="D3700" s="6">
        <v>5000</v>
      </c>
      <c r="E3700" s="8">
        <v>5526</v>
      </c>
      <c r="F3700" t="s">
        <v>8215</v>
      </c>
      <c r="G3700" t="s">
        <v>8220</v>
      </c>
      <c r="H3700" t="s">
        <v>8241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8260</v>
      </c>
      <c r="O3700">
        <f t="shared" si="285"/>
        <v>111</v>
      </c>
      <c r="P3700">
        <f t="shared" si="286"/>
        <v>40.630000000000003</v>
      </c>
      <c r="Q3700" s="10" t="s">
        <v>8305</v>
      </c>
      <c r="R3700" t="s">
        <v>8306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3695</v>
      </c>
      <c r="C3701" s="3" t="s">
        <v>7807</v>
      </c>
      <c r="D3701" s="6">
        <v>2500</v>
      </c>
      <c r="E3701" s="8">
        <v>2520</v>
      </c>
      <c r="F3701" t="s">
        <v>8215</v>
      </c>
      <c r="G3701" t="s">
        <v>8220</v>
      </c>
      <c r="H3701" t="s">
        <v>8241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8260</v>
      </c>
      <c r="O3701">
        <f t="shared" si="285"/>
        <v>101</v>
      </c>
      <c r="P3701">
        <f t="shared" si="286"/>
        <v>63</v>
      </c>
      <c r="Q3701" s="10" t="s">
        <v>8305</v>
      </c>
      <c r="R3701" t="s">
        <v>8306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3696</v>
      </c>
      <c r="C3702" s="3" t="s">
        <v>7808</v>
      </c>
      <c r="D3702" s="6">
        <v>500</v>
      </c>
      <c r="E3702" s="8">
        <v>606</v>
      </c>
      <c r="F3702" t="s">
        <v>8215</v>
      </c>
      <c r="G3702" t="s">
        <v>8220</v>
      </c>
      <c r="H3702" t="s">
        <v>8241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8260</v>
      </c>
      <c r="O3702">
        <f t="shared" si="285"/>
        <v>121</v>
      </c>
      <c r="P3702">
        <f t="shared" si="286"/>
        <v>33.67</v>
      </c>
      <c r="Q3702" s="10" t="s">
        <v>8305</v>
      </c>
      <c r="R3702" t="s">
        <v>8306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3697</v>
      </c>
      <c r="C3703" s="3" t="s">
        <v>7809</v>
      </c>
      <c r="D3703" s="6">
        <v>1500</v>
      </c>
      <c r="E3703" s="8">
        <v>1505</v>
      </c>
      <c r="F3703" t="s">
        <v>8215</v>
      </c>
      <c r="G3703" t="s">
        <v>8221</v>
      </c>
      <c r="H3703" t="s">
        <v>8242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8260</v>
      </c>
      <c r="O3703">
        <f t="shared" si="285"/>
        <v>100</v>
      </c>
      <c r="P3703">
        <f t="shared" si="286"/>
        <v>38.590000000000003</v>
      </c>
      <c r="Q3703" s="10" t="s">
        <v>8305</v>
      </c>
      <c r="R3703" t="s">
        <v>8306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3698</v>
      </c>
      <c r="C3704" s="3" t="s">
        <v>7810</v>
      </c>
      <c r="D3704" s="6">
        <v>3000</v>
      </c>
      <c r="E3704" s="8">
        <v>3275</v>
      </c>
      <c r="F3704" t="s">
        <v>8215</v>
      </c>
      <c r="G3704" t="s">
        <v>8221</v>
      </c>
      <c r="H3704" t="s">
        <v>8242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8260</v>
      </c>
      <c r="O3704">
        <f t="shared" si="285"/>
        <v>109</v>
      </c>
      <c r="P3704">
        <f t="shared" si="286"/>
        <v>155.94999999999999</v>
      </c>
      <c r="Q3704" s="10" t="s">
        <v>8305</v>
      </c>
      <c r="R3704" t="s">
        <v>8306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3699</v>
      </c>
      <c r="C3705" s="3" t="s">
        <v>7811</v>
      </c>
      <c r="D3705" s="6">
        <v>1050</v>
      </c>
      <c r="E3705" s="8">
        <v>1296</v>
      </c>
      <c r="F3705" t="s">
        <v>8215</v>
      </c>
      <c r="G3705" t="s">
        <v>8220</v>
      </c>
      <c r="H3705" t="s">
        <v>8241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8260</v>
      </c>
      <c r="O3705">
        <f t="shared" si="285"/>
        <v>123</v>
      </c>
      <c r="P3705">
        <f t="shared" si="286"/>
        <v>43.2</v>
      </c>
      <c r="Q3705" s="10" t="s">
        <v>8305</v>
      </c>
      <c r="R3705" t="s">
        <v>8306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3700</v>
      </c>
      <c r="C3706" s="3" t="s">
        <v>7812</v>
      </c>
      <c r="D3706" s="6">
        <v>300</v>
      </c>
      <c r="E3706" s="8">
        <v>409.01</v>
      </c>
      <c r="F3706" t="s">
        <v>8215</v>
      </c>
      <c r="G3706" t="s">
        <v>8221</v>
      </c>
      <c r="H3706" t="s">
        <v>8242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8260</v>
      </c>
      <c r="O3706">
        <f t="shared" si="285"/>
        <v>136</v>
      </c>
      <c r="P3706">
        <f t="shared" si="286"/>
        <v>15.15</v>
      </c>
      <c r="Q3706" s="10" t="s">
        <v>8305</v>
      </c>
      <c r="R3706" t="s">
        <v>8306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3701</v>
      </c>
      <c r="C3707" s="3" t="s">
        <v>7813</v>
      </c>
      <c r="D3707" s="6">
        <v>2827</v>
      </c>
      <c r="E3707" s="8">
        <v>2925</v>
      </c>
      <c r="F3707" t="s">
        <v>8215</v>
      </c>
      <c r="G3707" t="s">
        <v>8220</v>
      </c>
      <c r="H3707" t="s">
        <v>8241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8260</v>
      </c>
      <c r="O3707">
        <f t="shared" si="285"/>
        <v>103</v>
      </c>
      <c r="P3707">
        <f t="shared" si="286"/>
        <v>83.57</v>
      </c>
      <c r="Q3707" s="10" t="s">
        <v>8305</v>
      </c>
      <c r="R3707" t="s">
        <v>8306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3702</v>
      </c>
      <c r="C3708" s="3" t="s">
        <v>7814</v>
      </c>
      <c r="D3708" s="6">
        <v>1500</v>
      </c>
      <c r="E3708" s="8">
        <v>1820</v>
      </c>
      <c r="F3708" t="s">
        <v>8215</v>
      </c>
      <c r="G3708" t="s">
        <v>8220</v>
      </c>
      <c r="H3708" t="s">
        <v>8241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8260</v>
      </c>
      <c r="O3708">
        <f t="shared" si="285"/>
        <v>121</v>
      </c>
      <c r="P3708">
        <f t="shared" si="286"/>
        <v>140</v>
      </c>
      <c r="Q3708" s="10" t="s">
        <v>8305</v>
      </c>
      <c r="R3708" t="s">
        <v>8306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3703</v>
      </c>
      <c r="C3709" s="3" t="s">
        <v>7815</v>
      </c>
      <c r="D3709" s="6">
        <v>1000</v>
      </c>
      <c r="E3709" s="8">
        <v>1860</v>
      </c>
      <c r="F3709" t="s">
        <v>8215</v>
      </c>
      <c r="G3709" t="s">
        <v>8220</v>
      </c>
      <c r="H3709" t="s">
        <v>8241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8260</v>
      </c>
      <c r="O3709">
        <f t="shared" si="285"/>
        <v>186</v>
      </c>
      <c r="P3709">
        <f t="shared" si="286"/>
        <v>80.87</v>
      </c>
      <c r="Q3709" s="10" t="s">
        <v>8305</v>
      </c>
      <c r="R3709" t="s">
        <v>8306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3704</v>
      </c>
      <c r="C3710" s="3" t="s">
        <v>7816</v>
      </c>
      <c r="D3710" s="6">
        <v>700</v>
      </c>
      <c r="E3710" s="8">
        <v>2100</v>
      </c>
      <c r="F3710" t="s">
        <v>8215</v>
      </c>
      <c r="G3710" t="s">
        <v>8220</v>
      </c>
      <c r="H3710" t="s">
        <v>8241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8260</v>
      </c>
      <c r="O3710">
        <f t="shared" si="285"/>
        <v>300</v>
      </c>
      <c r="P3710">
        <f t="shared" si="286"/>
        <v>53.85</v>
      </c>
      <c r="Q3710" s="10" t="s">
        <v>8305</v>
      </c>
      <c r="R3710" t="s">
        <v>8306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3705</v>
      </c>
      <c r="C3711" s="3" t="s">
        <v>7817</v>
      </c>
      <c r="D3711" s="6">
        <v>1000</v>
      </c>
      <c r="E3711" s="8">
        <v>1082.5</v>
      </c>
      <c r="F3711" t="s">
        <v>8215</v>
      </c>
      <c r="G3711" t="s">
        <v>8221</v>
      </c>
      <c r="H3711" t="s">
        <v>8242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8260</v>
      </c>
      <c r="O3711">
        <f t="shared" si="285"/>
        <v>108</v>
      </c>
      <c r="P3711">
        <f t="shared" si="286"/>
        <v>30.93</v>
      </c>
      <c r="Q3711" s="10" t="s">
        <v>8305</v>
      </c>
      <c r="R3711" t="s">
        <v>8306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3706</v>
      </c>
      <c r="C3712" s="3" t="s">
        <v>7818</v>
      </c>
      <c r="D3712" s="6">
        <v>1300</v>
      </c>
      <c r="E3712" s="8">
        <v>1835</v>
      </c>
      <c r="F3712" t="s">
        <v>8215</v>
      </c>
      <c r="G3712" t="s">
        <v>8220</v>
      </c>
      <c r="H3712" t="s">
        <v>8241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8260</v>
      </c>
      <c r="O3712">
        <f t="shared" si="285"/>
        <v>141</v>
      </c>
      <c r="P3712">
        <f t="shared" si="286"/>
        <v>67.959999999999994</v>
      </c>
      <c r="Q3712" s="10" t="s">
        <v>8305</v>
      </c>
      <c r="R3712" t="s">
        <v>8306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3707</v>
      </c>
      <c r="C3713" s="3" t="s">
        <v>7819</v>
      </c>
      <c r="D3713" s="6">
        <v>500</v>
      </c>
      <c r="E3713" s="8">
        <v>570</v>
      </c>
      <c r="F3713" t="s">
        <v>8215</v>
      </c>
      <c r="G3713" t="s">
        <v>8220</v>
      </c>
      <c r="H3713" t="s">
        <v>8241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8260</v>
      </c>
      <c r="O3713">
        <f t="shared" si="285"/>
        <v>114</v>
      </c>
      <c r="P3713">
        <f t="shared" si="286"/>
        <v>27.14</v>
      </c>
      <c r="Q3713" s="10" t="s">
        <v>8305</v>
      </c>
      <c r="R3713" t="s">
        <v>8306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3708</v>
      </c>
      <c r="C3714" s="3" t="s">
        <v>7820</v>
      </c>
      <c r="D3714" s="6">
        <v>7500</v>
      </c>
      <c r="E3714" s="8">
        <v>11530</v>
      </c>
      <c r="F3714" t="s">
        <v>8215</v>
      </c>
      <c r="G3714" t="s">
        <v>8220</v>
      </c>
      <c r="H3714" t="s">
        <v>8241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8260</v>
      </c>
      <c r="O3714">
        <f t="shared" ref="O3714:O3777" si="290">ROUND(E3714/D3714*100,0)</f>
        <v>154</v>
      </c>
      <c r="P3714">
        <f t="shared" si="286"/>
        <v>110.87</v>
      </c>
      <c r="Q3714" s="10" t="s">
        <v>8305</v>
      </c>
      <c r="R3714" t="s">
        <v>8306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3709</v>
      </c>
      <c r="C3715" s="3" t="s">
        <v>7821</v>
      </c>
      <c r="D3715" s="6">
        <v>2000</v>
      </c>
      <c r="E3715" s="8">
        <v>2030</v>
      </c>
      <c r="F3715" t="s">
        <v>8215</v>
      </c>
      <c r="G3715" t="s">
        <v>8220</v>
      </c>
      <c r="H3715" t="s">
        <v>8241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8260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8305</v>
      </c>
      <c r="R3715" t="s">
        <v>8306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3710</v>
      </c>
      <c r="C3716" s="3" t="s">
        <v>7822</v>
      </c>
      <c r="D3716" s="6">
        <v>10000</v>
      </c>
      <c r="E3716" s="8">
        <v>10235</v>
      </c>
      <c r="F3716" t="s">
        <v>8215</v>
      </c>
      <c r="G3716" t="s">
        <v>8220</v>
      </c>
      <c r="H3716" t="s">
        <v>8241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8260</v>
      </c>
      <c r="O3716">
        <f t="shared" si="290"/>
        <v>102</v>
      </c>
      <c r="P3716">
        <f t="shared" si="291"/>
        <v>105.52</v>
      </c>
      <c r="Q3716" s="10" t="s">
        <v>8305</v>
      </c>
      <c r="R3716" t="s">
        <v>8306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3711</v>
      </c>
      <c r="C3717" s="3" t="s">
        <v>7823</v>
      </c>
      <c r="D3717" s="6">
        <v>3500</v>
      </c>
      <c r="E3717" s="8">
        <v>3590</v>
      </c>
      <c r="F3717" t="s">
        <v>8215</v>
      </c>
      <c r="G3717" t="s">
        <v>8221</v>
      </c>
      <c r="H3717" t="s">
        <v>8242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8260</v>
      </c>
      <c r="O3717">
        <f t="shared" si="290"/>
        <v>103</v>
      </c>
      <c r="P3717">
        <f t="shared" si="291"/>
        <v>132.96</v>
      </c>
      <c r="Q3717" s="10" t="s">
        <v>8305</v>
      </c>
      <c r="R3717" t="s">
        <v>8306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3712</v>
      </c>
      <c r="C3718" s="3" t="s">
        <v>7824</v>
      </c>
      <c r="D3718" s="6">
        <v>800</v>
      </c>
      <c r="E3718" s="8">
        <v>1246</v>
      </c>
      <c r="F3718" t="s">
        <v>8215</v>
      </c>
      <c r="G3718" t="s">
        <v>8220</v>
      </c>
      <c r="H3718" t="s">
        <v>8241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8260</v>
      </c>
      <c r="O3718">
        <f t="shared" si="290"/>
        <v>156</v>
      </c>
      <c r="P3718">
        <f t="shared" si="291"/>
        <v>51.92</v>
      </c>
      <c r="Q3718" s="10" t="s">
        <v>8305</v>
      </c>
      <c r="R3718" t="s">
        <v>8306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3713</v>
      </c>
      <c r="C3719" s="3" t="s">
        <v>7825</v>
      </c>
      <c r="D3719" s="6">
        <v>4000</v>
      </c>
      <c r="E3719" s="8">
        <v>4030</v>
      </c>
      <c r="F3719" t="s">
        <v>8215</v>
      </c>
      <c r="G3719" t="s">
        <v>8221</v>
      </c>
      <c r="H3719" t="s">
        <v>8242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8260</v>
      </c>
      <c r="O3719">
        <f t="shared" si="290"/>
        <v>101</v>
      </c>
      <c r="P3719">
        <f t="shared" si="291"/>
        <v>310</v>
      </c>
      <c r="Q3719" s="10" t="s">
        <v>8305</v>
      </c>
      <c r="R3719" t="s">
        <v>8306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3714</v>
      </c>
      <c r="C3720" s="3" t="s">
        <v>7826</v>
      </c>
      <c r="D3720" s="6">
        <v>500</v>
      </c>
      <c r="E3720" s="8">
        <v>1197</v>
      </c>
      <c r="F3720" t="s">
        <v>8215</v>
      </c>
      <c r="G3720" t="s">
        <v>8221</v>
      </c>
      <c r="H3720" t="s">
        <v>8242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8260</v>
      </c>
      <c r="O3720">
        <f t="shared" si="290"/>
        <v>239</v>
      </c>
      <c r="P3720">
        <f t="shared" si="291"/>
        <v>26.02</v>
      </c>
      <c r="Q3720" s="10" t="s">
        <v>8305</v>
      </c>
      <c r="R3720" t="s">
        <v>8306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3715</v>
      </c>
      <c r="C3721" s="3" t="s">
        <v>7827</v>
      </c>
      <c r="D3721" s="6">
        <v>200</v>
      </c>
      <c r="E3721" s="8">
        <v>420</v>
      </c>
      <c r="F3721" t="s">
        <v>8215</v>
      </c>
      <c r="G3721" t="s">
        <v>8221</v>
      </c>
      <c r="H3721" t="s">
        <v>8242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8260</v>
      </c>
      <c r="O3721">
        <f t="shared" si="290"/>
        <v>210</v>
      </c>
      <c r="P3721">
        <f t="shared" si="291"/>
        <v>105</v>
      </c>
      <c r="Q3721" s="10" t="s">
        <v>8305</v>
      </c>
      <c r="R3721" t="s">
        <v>8306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3716</v>
      </c>
      <c r="C3722" s="3" t="s">
        <v>7828</v>
      </c>
      <c r="D3722" s="6">
        <v>3300</v>
      </c>
      <c r="E3722" s="8">
        <v>3449</v>
      </c>
      <c r="F3722" t="s">
        <v>8215</v>
      </c>
      <c r="G3722" t="s">
        <v>8220</v>
      </c>
      <c r="H3722" t="s">
        <v>8241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8260</v>
      </c>
      <c r="O3722">
        <f t="shared" si="290"/>
        <v>105</v>
      </c>
      <c r="P3722">
        <f t="shared" si="291"/>
        <v>86.23</v>
      </c>
      <c r="Q3722" s="10" t="s">
        <v>8305</v>
      </c>
      <c r="R3722" t="s">
        <v>8306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3717</v>
      </c>
      <c r="C3723" s="3" t="s">
        <v>7829</v>
      </c>
      <c r="D3723" s="6">
        <v>5000</v>
      </c>
      <c r="E3723" s="8">
        <v>5040</v>
      </c>
      <c r="F3723" t="s">
        <v>8215</v>
      </c>
      <c r="G3723" t="s">
        <v>8220</v>
      </c>
      <c r="H3723" t="s">
        <v>8241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8260</v>
      </c>
      <c r="O3723">
        <f t="shared" si="290"/>
        <v>101</v>
      </c>
      <c r="P3723">
        <f t="shared" si="291"/>
        <v>114.55</v>
      </c>
      <c r="Q3723" s="10" t="s">
        <v>8305</v>
      </c>
      <c r="R3723" t="s">
        <v>8306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3718</v>
      </c>
      <c r="C3724" s="3" t="s">
        <v>7830</v>
      </c>
      <c r="D3724" s="6">
        <v>1500</v>
      </c>
      <c r="E3724" s="8">
        <v>1668</v>
      </c>
      <c r="F3724" t="s">
        <v>8215</v>
      </c>
      <c r="G3724" t="s">
        <v>8225</v>
      </c>
      <c r="H3724" t="s">
        <v>8246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8260</v>
      </c>
      <c r="O3724">
        <f t="shared" si="290"/>
        <v>111</v>
      </c>
      <c r="P3724">
        <f t="shared" si="291"/>
        <v>47.66</v>
      </c>
      <c r="Q3724" s="10" t="s">
        <v>8305</v>
      </c>
      <c r="R3724" t="s">
        <v>8306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3719</v>
      </c>
      <c r="C3725" s="3" t="s">
        <v>7831</v>
      </c>
      <c r="D3725" s="6">
        <v>4500</v>
      </c>
      <c r="E3725" s="8">
        <v>4592</v>
      </c>
      <c r="F3725" t="s">
        <v>8215</v>
      </c>
      <c r="G3725" t="s">
        <v>8221</v>
      </c>
      <c r="H3725" t="s">
        <v>8242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8260</v>
      </c>
      <c r="O3725">
        <f t="shared" si="290"/>
        <v>102</v>
      </c>
      <c r="P3725">
        <f t="shared" si="291"/>
        <v>72.89</v>
      </c>
      <c r="Q3725" s="10" t="s">
        <v>8305</v>
      </c>
      <c r="R3725" t="s">
        <v>8306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3720</v>
      </c>
      <c r="C3726" s="3" t="s">
        <v>7832</v>
      </c>
      <c r="D3726" s="6">
        <v>4300</v>
      </c>
      <c r="E3726" s="8">
        <v>4409.55</v>
      </c>
      <c r="F3726" t="s">
        <v>8215</v>
      </c>
      <c r="G3726" t="s">
        <v>8221</v>
      </c>
      <c r="H3726" t="s">
        <v>8242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8260</v>
      </c>
      <c r="O3726">
        <f t="shared" si="290"/>
        <v>103</v>
      </c>
      <c r="P3726">
        <f t="shared" si="291"/>
        <v>49.55</v>
      </c>
      <c r="Q3726" s="10" t="s">
        <v>8305</v>
      </c>
      <c r="R3726" t="s">
        <v>8306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3721</v>
      </c>
      <c r="C3727" s="3" t="s">
        <v>7833</v>
      </c>
      <c r="D3727" s="6">
        <v>300</v>
      </c>
      <c r="E3727" s="8">
        <v>381</v>
      </c>
      <c r="F3727" t="s">
        <v>8215</v>
      </c>
      <c r="G3727" t="s">
        <v>8221</v>
      </c>
      <c r="H3727" t="s">
        <v>8242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8260</v>
      </c>
      <c r="O3727">
        <f t="shared" si="290"/>
        <v>127</v>
      </c>
      <c r="P3727">
        <f t="shared" si="291"/>
        <v>25.4</v>
      </c>
      <c r="Q3727" s="10" t="s">
        <v>8305</v>
      </c>
      <c r="R3727" t="s">
        <v>8306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3722</v>
      </c>
      <c r="C3728" s="3" t="s">
        <v>7834</v>
      </c>
      <c r="D3728" s="6">
        <v>850</v>
      </c>
      <c r="E3728" s="8">
        <v>2879</v>
      </c>
      <c r="F3728" t="s">
        <v>8215</v>
      </c>
      <c r="G3728" t="s">
        <v>8220</v>
      </c>
      <c r="H3728" t="s">
        <v>8241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8260</v>
      </c>
      <c r="O3728">
        <f t="shared" si="290"/>
        <v>339</v>
      </c>
      <c r="P3728">
        <f t="shared" si="291"/>
        <v>62.59</v>
      </c>
      <c r="Q3728" s="10" t="s">
        <v>8305</v>
      </c>
      <c r="R3728" t="s">
        <v>8306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3723</v>
      </c>
      <c r="C3729" s="3" t="s">
        <v>7835</v>
      </c>
      <c r="D3729" s="6">
        <v>2000</v>
      </c>
      <c r="E3729" s="8">
        <v>2015</v>
      </c>
      <c r="F3729" t="s">
        <v>8215</v>
      </c>
      <c r="G3729" t="s">
        <v>8220</v>
      </c>
      <c r="H3729" t="s">
        <v>8241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8260</v>
      </c>
      <c r="O3729">
        <f t="shared" si="290"/>
        <v>101</v>
      </c>
      <c r="P3729">
        <f t="shared" si="291"/>
        <v>61.06</v>
      </c>
      <c r="Q3729" s="10" t="s">
        <v>8305</v>
      </c>
      <c r="R3729" t="s">
        <v>8306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3724</v>
      </c>
      <c r="C3730" s="3" t="s">
        <v>7836</v>
      </c>
      <c r="D3730" s="6">
        <v>20000</v>
      </c>
      <c r="E3730" s="8">
        <v>1862</v>
      </c>
      <c r="F3730" t="s">
        <v>8217</v>
      </c>
      <c r="G3730" t="s">
        <v>8220</v>
      </c>
      <c r="H3730" t="s">
        <v>8241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8260</v>
      </c>
      <c r="O3730">
        <f t="shared" si="290"/>
        <v>9</v>
      </c>
      <c r="P3730">
        <f t="shared" si="291"/>
        <v>60.06</v>
      </c>
      <c r="Q3730" s="10" t="s">
        <v>8305</v>
      </c>
      <c r="R3730" t="s">
        <v>8306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3725</v>
      </c>
      <c r="C3731" s="3" t="s">
        <v>7837</v>
      </c>
      <c r="D3731" s="6">
        <v>5000</v>
      </c>
      <c r="E3731" s="8">
        <v>362</v>
      </c>
      <c r="F3731" t="s">
        <v>8217</v>
      </c>
      <c r="G3731" t="s">
        <v>8220</v>
      </c>
      <c r="H3731" t="s">
        <v>8241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8260</v>
      </c>
      <c r="O3731">
        <f t="shared" si="290"/>
        <v>7</v>
      </c>
      <c r="P3731">
        <f t="shared" si="291"/>
        <v>72.400000000000006</v>
      </c>
      <c r="Q3731" s="10" t="s">
        <v>8305</v>
      </c>
      <c r="R3731" t="s">
        <v>8306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3726</v>
      </c>
      <c r="C3732" s="3" t="s">
        <v>7838</v>
      </c>
      <c r="D3732" s="6">
        <v>1000</v>
      </c>
      <c r="E3732" s="8">
        <v>100</v>
      </c>
      <c r="F3732" t="s">
        <v>8217</v>
      </c>
      <c r="G3732" t="s">
        <v>8220</v>
      </c>
      <c r="H3732" t="s">
        <v>8241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8260</v>
      </c>
      <c r="O3732">
        <f t="shared" si="290"/>
        <v>10</v>
      </c>
      <c r="P3732">
        <f t="shared" si="291"/>
        <v>100</v>
      </c>
      <c r="Q3732" s="10" t="s">
        <v>8305</v>
      </c>
      <c r="R3732" t="s">
        <v>8306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3727</v>
      </c>
      <c r="C3733" s="3" t="s">
        <v>7839</v>
      </c>
      <c r="D3733" s="6">
        <v>5500</v>
      </c>
      <c r="E3733" s="8">
        <v>620</v>
      </c>
      <c r="F3733" t="s">
        <v>8217</v>
      </c>
      <c r="G3733" t="s">
        <v>8220</v>
      </c>
      <c r="H3733" t="s">
        <v>8241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8260</v>
      </c>
      <c r="O3733">
        <f t="shared" si="290"/>
        <v>11</v>
      </c>
      <c r="P3733">
        <f t="shared" si="291"/>
        <v>51.67</v>
      </c>
      <c r="Q3733" s="10" t="s">
        <v>8305</v>
      </c>
      <c r="R3733" t="s">
        <v>8306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3728</v>
      </c>
      <c r="C3734" s="3" t="s">
        <v>7840</v>
      </c>
      <c r="D3734" s="6">
        <v>850</v>
      </c>
      <c r="E3734" s="8">
        <v>131</v>
      </c>
      <c r="F3734" t="s">
        <v>8217</v>
      </c>
      <c r="G3734" t="s">
        <v>8229</v>
      </c>
      <c r="H3734" t="s">
        <v>8244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8260</v>
      </c>
      <c r="O3734">
        <f t="shared" si="290"/>
        <v>15</v>
      </c>
      <c r="P3734">
        <f t="shared" si="291"/>
        <v>32.75</v>
      </c>
      <c r="Q3734" s="10" t="s">
        <v>8305</v>
      </c>
      <c r="R3734" t="s">
        <v>8306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3729</v>
      </c>
      <c r="C3735" s="3" t="s">
        <v>7841</v>
      </c>
      <c r="D3735" s="6">
        <v>1500</v>
      </c>
      <c r="E3735" s="8">
        <v>0</v>
      </c>
      <c r="F3735" t="s">
        <v>8217</v>
      </c>
      <c r="G3735" t="s">
        <v>8220</v>
      </c>
      <c r="H3735" t="s">
        <v>8241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8260</v>
      </c>
      <c r="O3735">
        <f t="shared" si="290"/>
        <v>0</v>
      </c>
      <c r="P3735">
        <f t="shared" si="291"/>
        <v>0</v>
      </c>
      <c r="Q3735" s="10" t="s">
        <v>8305</v>
      </c>
      <c r="R3735" t="s">
        <v>8306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3730</v>
      </c>
      <c r="C3736" s="3" t="s">
        <v>7842</v>
      </c>
      <c r="D3736" s="6">
        <v>1500</v>
      </c>
      <c r="E3736" s="8">
        <v>427</v>
      </c>
      <c r="F3736" t="s">
        <v>8217</v>
      </c>
      <c r="G3736" t="s">
        <v>8220</v>
      </c>
      <c r="H3736" t="s">
        <v>8241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8260</v>
      </c>
      <c r="O3736">
        <f t="shared" si="290"/>
        <v>28</v>
      </c>
      <c r="P3736">
        <f t="shared" si="291"/>
        <v>61</v>
      </c>
      <c r="Q3736" s="10" t="s">
        <v>8305</v>
      </c>
      <c r="R3736" t="s">
        <v>8306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3731</v>
      </c>
      <c r="C3737" s="3" t="s">
        <v>7843</v>
      </c>
      <c r="D3737" s="6">
        <v>150</v>
      </c>
      <c r="E3737" s="8">
        <v>20</v>
      </c>
      <c r="F3737" t="s">
        <v>8217</v>
      </c>
      <c r="G3737" t="s">
        <v>8221</v>
      </c>
      <c r="H3737" t="s">
        <v>8242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8260</v>
      </c>
      <c r="O3737">
        <f t="shared" si="290"/>
        <v>13</v>
      </c>
      <c r="P3737">
        <f t="shared" si="291"/>
        <v>10</v>
      </c>
      <c r="Q3737" s="10" t="s">
        <v>8305</v>
      </c>
      <c r="R3737" t="s">
        <v>8306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3732</v>
      </c>
      <c r="C3738" s="3" t="s">
        <v>7844</v>
      </c>
      <c r="D3738" s="6">
        <v>1500</v>
      </c>
      <c r="E3738" s="8">
        <v>10</v>
      </c>
      <c r="F3738" t="s">
        <v>8217</v>
      </c>
      <c r="G3738" t="s">
        <v>8221</v>
      </c>
      <c r="H3738" t="s">
        <v>8242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8260</v>
      </c>
      <c r="O3738">
        <f t="shared" si="290"/>
        <v>1</v>
      </c>
      <c r="P3738">
        <f t="shared" si="291"/>
        <v>10</v>
      </c>
      <c r="Q3738" s="10" t="s">
        <v>8305</v>
      </c>
      <c r="R3738" t="s">
        <v>8306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3733</v>
      </c>
      <c r="C3739" s="3" t="s">
        <v>7845</v>
      </c>
      <c r="D3739" s="6">
        <v>700</v>
      </c>
      <c r="E3739" s="8">
        <v>150</v>
      </c>
      <c r="F3739" t="s">
        <v>8217</v>
      </c>
      <c r="G3739" t="s">
        <v>8220</v>
      </c>
      <c r="H3739" t="s">
        <v>8241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8260</v>
      </c>
      <c r="O3739">
        <f t="shared" si="290"/>
        <v>21</v>
      </c>
      <c r="P3739">
        <f t="shared" si="291"/>
        <v>37.5</v>
      </c>
      <c r="Q3739" s="10" t="s">
        <v>8305</v>
      </c>
      <c r="R3739" t="s">
        <v>8306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3734</v>
      </c>
      <c r="C3740" s="3" t="s">
        <v>7846</v>
      </c>
      <c r="D3740" s="6">
        <v>1500</v>
      </c>
      <c r="E3740" s="8">
        <v>270</v>
      </c>
      <c r="F3740" t="s">
        <v>8217</v>
      </c>
      <c r="G3740" t="s">
        <v>8221</v>
      </c>
      <c r="H3740" t="s">
        <v>8242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8260</v>
      </c>
      <c r="O3740">
        <f t="shared" si="290"/>
        <v>18</v>
      </c>
      <c r="P3740">
        <f t="shared" si="291"/>
        <v>45</v>
      </c>
      <c r="Q3740" s="10" t="s">
        <v>8305</v>
      </c>
      <c r="R3740" t="s">
        <v>8306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3735</v>
      </c>
      <c r="C3741" s="3" t="s">
        <v>7847</v>
      </c>
      <c r="D3741" s="6">
        <v>4000</v>
      </c>
      <c r="E3741" s="8">
        <v>805</v>
      </c>
      <c r="F3741" t="s">
        <v>8217</v>
      </c>
      <c r="G3741" t="s">
        <v>8221</v>
      </c>
      <c r="H3741" t="s">
        <v>8242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8260</v>
      </c>
      <c r="O3741">
        <f t="shared" si="290"/>
        <v>20</v>
      </c>
      <c r="P3741">
        <f t="shared" si="291"/>
        <v>100.63</v>
      </c>
      <c r="Q3741" s="10" t="s">
        <v>8305</v>
      </c>
      <c r="R3741" t="s">
        <v>8306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3736</v>
      </c>
      <c r="C3742" s="3" t="s">
        <v>7848</v>
      </c>
      <c r="D3742" s="6">
        <v>2000</v>
      </c>
      <c r="E3742" s="8">
        <v>358</v>
      </c>
      <c r="F3742" t="s">
        <v>8217</v>
      </c>
      <c r="G3742" t="s">
        <v>8220</v>
      </c>
      <c r="H3742" t="s">
        <v>8241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8260</v>
      </c>
      <c r="O3742">
        <f t="shared" si="290"/>
        <v>18</v>
      </c>
      <c r="P3742">
        <f t="shared" si="291"/>
        <v>25.57</v>
      </c>
      <c r="Q3742" s="10" t="s">
        <v>8305</v>
      </c>
      <c r="R3742" t="s">
        <v>8306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3737</v>
      </c>
      <c r="C3743" s="3" t="s">
        <v>7849</v>
      </c>
      <c r="D3743" s="6">
        <v>20000</v>
      </c>
      <c r="E3743" s="8">
        <v>0</v>
      </c>
      <c r="F3743" t="s">
        <v>8217</v>
      </c>
      <c r="G3743" t="s">
        <v>8220</v>
      </c>
      <c r="H3743" t="s">
        <v>8241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8260</v>
      </c>
      <c r="O3743">
        <f t="shared" si="290"/>
        <v>0</v>
      </c>
      <c r="P3743">
        <f t="shared" si="291"/>
        <v>0</v>
      </c>
      <c r="Q3743" s="10" t="s">
        <v>8305</v>
      </c>
      <c r="R3743" t="s">
        <v>8306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3738</v>
      </c>
      <c r="C3744" s="3" t="s">
        <v>7850</v>
      </c>
      <c r="D3744" s="6">
        <v>5000</v>
      </c>
      <c r="E3744" s="8">
        <v>100</v>
      </c>
      <c r="F3744" t="s">
        <v>8217</v>
      </c>
      <c r="G3744" t="s">
        <v>8220</v>
      </c>
      <c r="H3744" t="s">
        <v>8241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8260</v>
      </c>
      <c r="O3744">
        <f t="shared" si="290"/>
        <v>2</v>
      </c>
      <c r="P3744">
        <f t="shared" si="291"/>
        <v>25</v>
      </c>
      <c r="Q3744" s="10" t="s">
        <v>8305</v>
      </c>
      <c r="R3744" t="s">
        <v>8306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3739</v>
      </c>
      <c r="C3745" s="3" t="s">
        <v>7851</v>
      </c>
      <c r="D3745" s="6">
        <v>2200</v>
      </c>
      <c r="E3745" s="8">
        <v>0</v>
      </c>
      <c r="F3745" t="s">
        <v>8217</v>
      </c>
      <c r="G3745" t="s">
        <v>8220</v>
      </c>
      <c r="H3745" t="s">
        <v>8241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8260</v>
      </c>
      <c r="O3745">
        <f t="shared" si="290"/>
        <v>0</v>
      </c>
      <c r="P3745">
        <f t="shared" si="291"/>
        <v>0</v>
      </c>
      <c r="Q3745" s="10" t="s">
        <v>8305</v>
      </c>
      <c r="R3745" t="s">
        <v>8306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3740</v>
      </c>
      <c r="C3746" s="3" t="s">
        <v>7852</v>
      </c>
      <c r="D3746" s="6">
        <v>1200</v>
      </c>
      <c r="E3746" s="8">
        <v>0</v>
      </c>
      <c r="F3746" t="s">
        <v>8217</v>
      </c>
      <c r="G3746" t="s">
        <v>8220</v>
      </c>
      <c r="H3746" t="s">
        <v>8241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8260</v>
      </c>
      <c r="O3746">
        <f t="shared" si="290"/>
        <v>0</v>
      </c>
      <c r="P3746">
        <f t="shared" si="291"/>
        <v>0</v>
      </c>
      <c r="Q3746" s="10" t="s">
        <v>8305</v>
      </c>
      <c r="R3746" t="s">
        <v>8306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3741</v>
      </c>
      <c r="C3747" s="3" t="s">
        <v>7853</v>
      </c>
      <c r="D3747" s="6">
        <v>100</v>
      </c>
      <c r="E3747" s="8">
        <v>10</v>
      </c>
      <c r="F3747" t="s">
        <v>8217</v>
      </c>
      <c r="G3747" t="s">
        <v>8220</v>
      </c>
      <c r="H3747" t="s">
        <v>8241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8260</v>
      </c>
      <c r="O3747">
        <f t="shared" si="290"/>
        <v>10</v>
      </c>
      <c r="P3747">
        <f t="shared" si="291"/>
        <v>10</v>
      </c>
      <c r="Q3747" s="10" t="s">
        <v>8305</v>
      </c>
      <c r="R3747" t="s">
        <v>8306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3742</v>
      </c>
      <c r="C3748" s="3" t="s">
        <v>7854</v>
      </c>
      <c r="D3748" s="6">
        <v>8500</v>
      </c>
      <c r="E3748" s="8">
        <v>202</v>
      </c>
      <c r="F3748" t="s">
        <v>8217</v>
      </c>
      <c r="G3748" t="s">
        <v>8220</v>
      </c>
      <c r="H3748" t="s">
        <v>8241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8260</v>
      </c>
      <c r="O3748">
        <f t="shared" si="290"/>
        <v>2</v>
      </c>
      <c r="P3748">
        <f t="shared" si="291"/>
        <v>202</v>
      </c>
      <c r="Q3748" s="10" t="s">
        <v>8305</v>
      </c>
      <c r="R3748" t="s">
        <v>8306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3743</v>
      </c>
      <c r="C3749" s="3" t="s">
        <v>7855</v>
      </c>
      <c r="D3749" s="6">
        <v>2500</v>
      </c>
      <c r="E3749" s="8">
        <v>25</v>
      </c>
      <c r="F3749" t="s">
        <v>8217</v>
      </c>
      <c r="G3749" t="s">
        <v>8221</v>
      </c>
      <c r="H3749" t="s">
        <v>8242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8260</v>
      </c>
      <c r="O3749">
        <f t="shared" si="290"/>
        <v>1</v>
      </c>
      <c r="P3749">
        <f t="shared" si="291"/>
        <v>25</v>
      </c>
      <c r="Q3749" s="10" t="s">
        <v>8305</v>
      </c>
      <c r="R3749" t="s">
        <v>8306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3744</v>
      </c>
      <c r="C3750" s="3" t="s">
        <v>7856</v>
      </c>
      <c r="D3750" s="6">
        <v>5000</v>
      </c>
      <c r="E3750" s="8">
        <v>5176</v>
      </c>
      <c r="F3750" t="s">
        <v>8215</v>
      </c>
      <c r="G3750" t="s">
        <v>8220</v>
      </c>
      <c r="H3750" t="s">
        <v>8241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8294</v>
      </c>
      <c r="O3750">
        <f t="shared" si="290"/>
        <v>104</v>
      </c>
      <c r="P3750">
        <f t="shared" si="291"/>
        <v>99.54</v>
      </c>
      <c r="Q3750" s="10" t="s">
        <v>8305</v>
      </c>
      <c r="R3750" t="s">
        <v>8347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3745</v>
      </c>
      <c r="C3751" s="3" t="s">
        <v>7857</v>
      </c>
      <c r="D3751" s="6">
        <v>500</v>
      </c>
      <c r="E3751" s="8">
        <v>525</v>
      </c>
      <c r="F3751" t="s">
        <v>8215</v>
      </c>
      <c r="G3751" t="s">
        <v>8220</v>
      </c>
      <c r="H3751" t="s">
        <v>8241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8294</v>
      </c>
      <c r="O3751">
        <f t="shared" si="290"/>
        <v>105</v>
      </c>
      <c r="P3751">
        <f t="shared" si="291"/>
        <v>75</v>
      </c>
      <c r="Q3751" s="10" t="s">
        <v>8305</v>
      </c>
      <c r="R3751" t="s">
        <v>8347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3746</v>
      </c>
      <c r="C3752" s="3" t="s">
        <v>7858</v>
      </c>
      <c r="D3752" s="6">
        <v>6000</v>
      </c>
      <c r="E3752" s="8">
        <v>6027</v>
      </c>
      <c r="F3752" t="s">
        <v>8215</v>
      </c>
      <c r="G3752" t="s">
        <v>8220</v>
      </c>
      <c r="H3752" t="s">
        <v>8241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8294</v>
      </c>
      <c r="O3752">
        <f t="shared" si="290"/>
        <v>100</v>
      </c>
      <c r="P3752">
        <f t="shared" si="291"/>
        <v>215.25</v>
      </c>
      <c r="Q3752" s="10" t="s">
        <v>8305</v>
      </c>
      <c r="R3752" t="s">
        <v>8347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3747</v>
      </c>
      <c r="C3753" s="3" t="s">
        <v>7859</v>
      </c>
      <c r="D3753" s="6">
        <v>1000</v>
      </c>
      <c r="E3753" s="8">
        <v>1326</v>
      </c>
      <c r="F3753" t="s">
        <v>8215</v>
      </c>
      <c r="G3753" t="s">
        <v>8220</v>
      </c>
      <c r="H3753" t="s">
        <v>8241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8294</v>
      </c>
      <c r="O3753">
        <f t="shared" si="290"/>
        <v>133</v>
      </c>
      <c r="P3753">
        <f t="shared" si="291"/>
        <v>120.55</v>
      </c>
      <c r="Q3753" s="10" t="s">
        <v>8305</v>
      </c>
      <c r="R3753" t="s">
        <v>8347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3748</v>
      </c>
      <c r="C3754" s="3" t="s">
        <v>7860</v>
      </c>
      <c r="D3754" s="6">
        <v>500</v>
      </c>
      <c r="E3754" s="8">
        <v>565</v>
      </c>
      <c r="F3754" t="s">
        <v>8215</v>
      </c>
      <c r="G3754" t="s">
        <v>8221</v>
      </c>
      <c r="H3754" t="s">
        <v>8242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8294</v>
      </c>
      <c r="O3754">
        <f t="shared" si="290"/>
        <v>113</v>
      </c>
      <c r="P3754">
        <f t="shared" si="291"/>
        <v>37.67</v>
      </c>
      <c r="Q3754" s="10" t="s">
        <v>8305</v>
      </c>
      <c r="R3754" t="s">
        <v>8347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3749</v>
      </c>
      <c r="C3755" s="3" t="s">
        <v>7861</v>
      </c>
      <c r="D3755" s="6">
        <v>5000</v>
      </c>
      <c r="E3755" s="8">
        <v>5167</v>
      </c>
      <c r="F3755" t="s">
        <v>8215</v>
      </c>
      <c r="G3755" t="s">
        <v>8220</v>
      </c>
      <c r="H3755" t="s">
        <v>8241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8294</v>
      </c>
      <c r="O3755">
        <f t="shared" si="290"/>
        <v>103</v>
      </c>
      <c r="P3755">
        <f t="shared" si="291"/>
        <v>172.23</v>
      </c>
      <c r="Q3755" s="10" t="s">
        <v>8305</v>
      </c>
      <c r="R3755" t="s">
        <v>8347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3750</v>
      </c>
      <c r="C3756" s="3" t="s">
        <v>7862</v>
      </c>
      <c r="D3756" s="6">
        <v>2500</v>
      </c>
      <c r="E3756" s="8">
        <v>3000</v>
      </c>
      <c r="F3756" t="s">
        <v>8215</v>
      </c>
      <c r="G3756" t="s">
        <v>8220</v>
      </c>
      <c r="H3756" t="s">
        <v>8241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8294</v>
      </c>
      <c r="O3756">
        <f t="shared" si="290"/>
        <v>120</v>
      </c>
      <c r="P3756">
        <f t="shared" si="291"/>
        <v>111.11</v>
      </c>
      <c r="Q3756" s="10" t="s">
        <v>8305</v>
      </c>
      <c r="R3756" t="s">
        <v>8347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3751</v>
      </c>
      <c r="C3757" s="3" t="s">
        <v>7863</v>
      </c>
      <c r="D3757" s="6">
        <v>550</v>
      </c>
      <c r="E3757" s="8">
        <v>713</v>
      </c>
      <c r="F3757" t="s">
        <v>8215</v>
      </c>
      <c r="G3757" t="s">
        <v>8221</v>
      </c>
      <c r="H3757" t="s">
        <v>8242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8294</v>
      </c>
      <c r="O3757">
        <f t="shared" si="290"/>
        <v>130</v>
      </c>
      <c r="P3757">
        <f t="shared" si="291"/>
        <v>25.46</v>
      </c>
      <c r="Q3757" s="10" t="s">
        <v>8305</v>
      </c>
      <c r="R3757" t="s">
        <v>8347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3752</v>
      </c>
      <c r="C3758" s="3" t="s">
        <v>7864</v>
      </c>
      <c r="D3758" s="6">
        <v>4500</v>
      </c>
      <c r="E3758" s="8">
        <v>4550</v>
      </c>
      <c r="F3758" t="s">
        <v>8215</v>
      </c>
      <c r="G3758" t="s">
        <v>8220</v>
      </c>
      <c r="H3758" t="s">
        <v>8241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8294</v>
      </c>
      <c r="O3758">
        <f t="shared" si="290"/>
        <v>101</v>
      </c>
      <c r="P3758">
        <f t="shared" si="291"/>
        <v>267.64999999999998</v>
      </c>
      <c r="Q3758" s="10" t="s">
        <v>8305</v>
      </c>
      <c r="R3758" t="s">
        <v>8347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3753</v>
      </c>
      <c r="C3759" s="3" t="s">
        <v>7865</v>
      </c>
      <c r="D3759" s="6">
        <v>3500</v>
      </c>
      <c r="E3759" s="8">
        <v>3798</v>
      </c>
      <c r="F3759" t="s">
        <v>8215</v>
      </c>
      <c r="G3759" t="s">
        <v>8220</v>
      </c>
      <c r="H3759" t="s">
        <v>8241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8294</v>
      </c>
      <c r="O3759">
        <f t="shared" si="290"/>
        <v>109</v>
      </c>
      <c r="P3759">
        <f t="shared" si="291"/>
        <v>75.959999999999994</v>
      </c>
      <c r="Q3759" s="10" t="s">
        <v>8305</v>
      </c>
      <c r="R3759" t="s">
        <v>8347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3754</v>
      </c>
      <c r="C3760" s="3" t="s">
        <v>7866</v>
      </c>
      <c r="D3760" s="6">
        <v>1500</v>
      </c>
      <c r="E3760" s="8">
        <v>1535</v>
      </c>
      <c r="F3760" t="s">
        <v>8215</v>
      </c>
      <c r="G3760" t="s">
        <v>8220</v>
      </c>
      <c r="H3760" t="s">
        <v>8241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8294</v>
      </c>
      <c r="O3760">
        <f t="shared" si="290"/>
        <v>102</v>
      </c>
      <c r="P3760">
        <f t="shared" si="291"/>
        <v>59.04</v>
      </c>
      <c r="Q3760" s="10" t="s">
        <v>8305</v>
      </c>
      <c r="R3760" t="s">
        <v>8347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3755</v>
      </c>
      <c r="C3761" s="3" t="s">
        <v>7867</v>
      </c>
      <c r="D3761" s="6">
        <v>4000</v>
      </c>
      <c r="E3761" s="8">
        <v>4409.7700000000004</v>
      </c>
      <c r="F3761" t="s">
        <v>8215</v>
      </c>
      <c r="G3761" t="s">
        <v>8220</v>
      </c>
      <c r="H3761" t="s">
        <v>8241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8294</v>
      </c>
      <c r="O3761">
        <f t="shared" si="290"/>
        <v>110</v>
      </c>
      <c r="P3761">
        <f t="shared" si="291"/>
        <v>50.11</v>
      </c>
      <c r="Q3761" s="10" t="s">
        <v>8305</v>
      </c>
      <c r="R3761" t="s">
        <v>8347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3756</v>
      </c>
      <c r="C3762" s="3" t="s">
        <v>7868</v>
      </c>
      <c r="D3762" s="6">
        <v>5000</v>
      </c>
      <c r="E3762" s="8">
        <v>5050.7700000000004</v>
      </c>
      <c r="F3762" t="s">
        <v>8215</v>
      </c>
      <c r="G3762" t="s">
        <v>8220</v>
      </c>
      <c r="H3762" t="s">
        <v>8241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8294</v>
      </c>
      <c r="O3762">
        <f t="shared" si="290"/>
        <v>101</v>
      </c>
      <c r="P3762">
        <f t="shared" si="291"/>
        <v>55.5</v>
      </c>
      <c r="Q3762" s="10" t="s">
        <v>8305</v>
      </c>
      <c r="R3762" t="s">
        <v>8347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3757</v>
      </c>
      <c r="C3763" s="3" t="s">
        <v>7869</v>
      </c>
      <c r="D3763" s="6">
        <v>500</v>
      </c>
      <c r="E3763" s="8">
        <v>500</v>
      </c>
      <c r="F3763" t="s">
        <v>8215</v>
      </c>
      <c r="G3763" t="s">
        <v>8221</v>
      </c>
      <c r="H3763" t="s">
        <v>8242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8294</v>
      </c>
      <c r="O3763">
        <f t="shared" si="290"/>
        <v>100</v>
      </c>
      <c r="P3763">
        <f t="shared" si="291"/>
        <v>166.67</v>
      </c>
      <c r="Q3763" s="10" t="s">
        <v>8305</v>
      </c>
      <c r="R3763" t="s">
        <v>8347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3758</v>
      </c>
      <c r="C3764" s="3" t="s">
        <v>7870</v>
      </c>
      <c r="D3764" s="6">
        <v>1250</v>
      </c>
      <c r="E3764" s="8">
        <v>1328</v>
      </c>
      <c r="F3764" t="s">
        <v>8215</v>
      </c>
      <c r="G3764" t="s">
        <v>8221</v>
      </c>
      <c r="H3764" t="s">
        <v>8242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8294</v>
      </c>
      <c r="O3764">
        <f t="shared" si="290"/>
        <v>106</v>
      </c>
      <c r="P3764">
        <f t="shared" si="291"/>
        <v>47.43</v>
      </c>
      <c r="Q3764" s="10" t="s">
        <v>8305</v>
      </c>
      <c r="R3764" t="s">
        <v>8347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3759</v>
      </c>
      <c r="C3765" s="3" t="s">
        <v>7871</v>
      </c>
      <c r="D3765" s="6">
        <v>5000</v>
      </c>
      <c r="E3765" s="8">
        <v>5000</v>
      </c>
      <c r="F3765" t="s">
        <v>8215</v>
      </c>
      <c r="G3765" t="s">
        <v>8220</v>
      </c>
      <c r="H3765" t="s">
        <v>8241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8294</v>
      </c>
      <c r="O3765">
        <f t="shared" si="290"/>
        <v>100</v>
      </c>
      <c r="P3765">
        <f t="shared" si="291"/>
        <v>64.94</v>
      </c>
      <c r="Q3765" s="10" t="s">
        <v>8305</v>
      </c>
      <c r="R3765" t="s">
        <v>8347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3760</v>
      </c>
      <c r="C3766" s="3" t="s">
        <v>7872</v>
      </c>
      <c r="D3766" s="6">
        <v>1500</v>
      </c>
      <c r="E3766" s="8">
        <v>1500</v>
      </c>
      <c r="F3766" t="s">
        <v>8215</v>
      </c>
      <c r="G3766" t="s">
        <v>8220</v>
      </c>
      <c r="H3766" t="s">
        <v>8241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8294</v>
      </c>
      <c r="O3766">
        <f t="shared" si="290"/>
        <v>100</v>
      </c>
      <c r="P3766">
        <f t="shared" si="291"/>
        <v>55.56</v>
      </c>
      <c r="Q3766" s="10" t="s">
        <v>8305</v>
      </c>
      <c r="R3766" t="s">
        <v>8347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3761</v>
      </c>
      <c r="C3767" s="3" t="s">
        <v>7873</v>
      </c>
      <c r="D3767" s="6">
        <v>7000</v>
      </c>
      <c r="E3767" s="8">
        <v>7942</v>
      </c>
      <c r="F3767" t="s">
        <v>8215</v>
      </c>
      <c r="G3767" t="s">
        <v>8220</v>
      </c>
      <c r="H3767" t="s">
        <v>8241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8294</v>
      </c>
      <c r="O3767">
        <f t="shared" si="290"/>
        <v>113</v>
      </c>
      <c r="P3767">
        <f t="shared" si="291"/>
        <v>74.22</v>
      </c>
      <c r="Q3767" s="10" t="s">
        <v>8305</v>
      </c>
      <c r="R3767" t="s">
        <v>8347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3762</v>
      </c>
      <c r="C3768" s="3" t="s">
        <v>7874</v>
      </c>
      <c r="D3768" s="6">
        <v>10000</v>
      </c>
      <c r="E3768" s="8">
        <v>10265.01</v>
      </c>
      <c r="F3768" t="s">
        <v>8215</v>
      </c>
      <c r="G3768" t="s">
        <v>8220</v>
      </c>
      <c r="H3768" t="s">
        <v>8241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8294</v>
      </c>
      <c r="O3768">
        <f t="shared" si="290"/>
        <v>103</v>
      </c>
      <c r="P3768">
        <f t="shared" si="291"/>
        <v>106.93</v>
      </c>
      <c r="Q3768" s="10" t="s">
        <v>8305</v>
      </c>
      <c r="R3768" t="s">
        <v>8347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3763</v>
      </c>
      <c r="C3769" s="3" t="s">
        <v>7875</v>
      </c>
      <c r="D3769" s="6">
        <v>2000</v>
      </c>
      <c r="E3769" s="8">
        <v>2335</v>
      </c>
      <c r="F3769" t="s">
        <v>8215</v>
      </c>
      <c r="G3769" t="s">
        <v>8220</v>
      </c>
      <c r="H3769" t="s">
        <v>8241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8294</v>
      </c>
      <c r="O3769">
        <f t="shared" si="290"/>
        <v>117</v>
      </c>
      <c r="P3769">
        <f t="shared" si="291"/>
        <v>41.7</v>
      </c>
      <c r="Q3769" s="10" t="s">
        <v>8305</v>
      </c>
      <c r="R3769" t="s">
        <v>8347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3764</v>
      </c>
      <c r="C3770" s="3" t="s">
        <v>7876</v>
      </c>
      <c r="D3770" s="6">
        <v>4000</v>
      </c>
      <c r="E3770" s="8">
        <v>4306.1099999999997</v>
      </c>
      <c r="F3770" t="s">
        <v>8215</v>
      </c>
      <c r="G3770" t="s">
        <v>8220</v>
      </c>
      <c r="H3770" t="s">
        <v>8241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8294</v>
      </c>
      <c r="O3770">
        <f t="shared" si="290"/>
        <v>108</v>
      </c>
      <c r="P3770">
        <f t="shared" si="291"/>
        <v>74.239999999999995</v>
      </c>
      <c r="Q3770" s="10" t="s">
        <v>8305</v>
      </c>
      <c r="R3770" t="s">
        <v>8347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3765</v>
      </c>
      <c r="C3771" s="3" t="s">
        <v>7877</v>
      </c>
      <c r="D3771" s="6">
        <v>1100</v>
      </c>
      <c r="E3771" s="8">
        <v>1100</v>
      </c>
      <c r="F3771" t="s">
        <v>8215</v>
      </c>
      <c r="G3771" t="s">
        <v>8220</v>
      </c>
      <c r="H3771" t="s">
        <v>8241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8294</v>
      </c>
      <c r="O3771">
        <f t="shared" si="290"/>
        <v>100</v>
      </c>
      <c r="P3771">
        <f t="shared" si="291"/>
        <v>73.33</v>
      </c>
      <c r="Q3771" s="10" t="s">
        <v>8305</v>
      </c>
      <c r="R3771" t="s">
        <v>8347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3766</v>
      </c>
      <c r="C3772" s="3" t="s">
        <v>7878</v>
      </c>
      <c r="D3772" s="6">
        <v>2000</v>
      </c>
      <c r="E3772" s="8">
        <v>2000</v>
      </c>
      <c r="F3772" t="s">
        <v>8215</v>
      </c>
      <c r="G3772" t="s">
        <v>8221</v>
      </c>
      <c r="H3772" t="s">
        <v>8242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8294</v>
      </c>
      <c r="O3772">
        <f t="shared" si="290"/>
        <v>100</v>
      </c>
      <c r="P3772">
        <f t="shared" si="291"/>
        <v>100</v>
      </c>
      <c r="Q3772" s="10" t="s">
        <v>8305</v>
      </c>
      <c r="R3772" t="s">
        <v>8347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3767</v>
      </c>
      <c r="C3773" s="3" t="s">
        <v>7879</v>
      </c>
      <c r="D3773" s="6">
        <v>1000</v>
      </c>
      <c r="E3773" s="8">
        <v>1460</v>
      </c>
      <c r="F3773" t="s">
        <v>8215</v>
      </c>
      <c r="G3773" t="s">
        <v>8220</v>
      </c>
      <c r="H3773" t="s">
        <v>8241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8294</v>
      </c>
      <c r="O3773">
        <f t="shared" si="290"/>
        <v>146</v>
      </c>
      <c r="P3773">
        <f t="shared" si="291"/>
        <v>38.42</v>
      </c>
      <c r="Q3773" s="10" t="s">
        <v>8305</v>
      </c>
      <c r="R3773" t="s">
        <v>8347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3768</v>
      </c>
      <c r="C3774" s="3" t="s">
        <v>7880</v>
      </c>
      <c r="D3774" s="6">
        <v>5000</v>
      </c>
      <c r="E3774" s="8">
        <v>5510</v>
      </c>
      <c r="F3774" t="s">
        <v>8215</v>
      </c>
      <c r="G3774" t="s">
        <v>8220</v>
      </c>
      <c r="H3774" t="s">
        <v>8241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8294</v>
      </c>
      <c r="O3774">
        <f t="shared" si="290"/>
        <v>110</v>
      </c>
      <c r="P3774">
        <f t="shared" si="291"/>
        <v>166.97</v>
      </c>
      <c r="Q3774" s="10" t="s">
        <v>8305</v>
      </c>
      <c r="R3774" t="s">
        <v>8347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3769</v>
      </c>
      <c r="C3775" s="3" t="s">
        <v>7881</v>
      </c>
      <c r="D3775" s="6">
        <v>5000</v>
      </c>
      <c r="E3775" s="8">
        <v>5410</v>
      </c>
      <c r="F3775" t="s">
        <v>8215</v>
      </c>
      <c r="G3775" t="s">
        <v>8220</v>
      </c>
      <c r="H3775" t="s">
        <v>8241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8294</v>
      </c>
      <c r="O3775">
        <f t="shared" si="290"/>
        <v>108</v>
      </c>
      <c r="P3775">
        <f t="shared" si="291"/>
        <v>94.91</v>
      </c>
      <c r="Q3775" s="10" t="s">
        <v>8305</v>
      </c>
      <c r="R3775" t="s">
        <v>8347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3770</v>
      </c>
      <c r="C3776" s="3" t="s">
        <v>7882</v>
      </c>
      <c r="D3776" s="6">
        <v>2500</v>
      </c>
      <c r="E3776" s="8">
        <v>2500</v>
      </c>
      <c r="F3776" t="s">
        <v>8215</v>
      </c>
      <c r="G3776" t="s">
        <v>8225</v>
      </c>
      <c r="H3776" t="s">
        <v>8246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8294</v>
      </c>
      <c r="O3776">
        <f t="shared" si="290"/>
        <v>100</v>
      </c>
      <c r="P3776">
        <f t="shared" si="291"/>
        <v>100</v>
      </c>
      <c r="Q3776" s="10" t="s">
        <v>8305</v>
      </c>
      <c r="R3776" t="s">
        <v>8347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3771</v>
      </c>
      <c r="C3777" s="3" t="s">
        <v>7883</v>
      </c>
      <c r="D3777" s="6">
        <v>2000</v>
      </c>
      <c r="E3777" s="8">
        <v>2005</v>
      </c>
      <c r="F3777" t="s">
        <v>8215</v>
      </c>
      <c r="G3777" t="s">
        <v>8220</v>
      </c>
      <c r="H3777" t="s">
        <v>8241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8294</v>
      </c>
      <c r="O3777">
        <f t="shared" si="290"/>
        <v>100</v>
      </c>
      <c r="P3777">
        <f t="shared" si="291"/>
        <v>143.21</v>
      </c>
      <c r="Q3777" s="10" t="s">
        <v>8305</v>
      </c>
      <c r="R3777" t="s">
        <v>8347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3772</v>
      </c>
      <c r="C3778" s="3" t="s">
        <v>7884</v>
      </c>
      <c r="D3778" s="6">
        <v>8000</v>
      </c>
      <c r="E3778" s="8">
        <v>8537</v>
      </c>
      <c r="F3778" t="s">
        <v>8215</v>
      </c>
      <c r="G3778" t="s">
        <v>8220</v>
      </c>
      <c r="H3778" t="s">
        <v>8241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8294</v>
      </c>
      <c r="O3778">
        <f t="shared" ref="O3778:O3841" si="295">ROUND(E3778/D3778*100,0)</f>
        <v>107</v>
      </c>
      <c r="P3778">
        <f t="shared" si="291"/>
        <v>90.82</v>
      </c>
      <c r="Q3778" s="10" t="s">
        <v>8305</v>
      </c>
      <c r="R3778" t="s">
        <v>8347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3773</v>
      </c>
      <c r="C3779" s="3" t="s">
        <v>7885</v>
      </c>
      <c r="D3779" s="6">
        <v>2000</v>
      </c>
      <c r="E3779" s="8">
        <v>2864</v>
      </c>
      <c r="F3779" t="s">
        <v>8215</v>
      </c>
      <c r="G3779" t="s">
        <v>8220</v>
      </c>
      <c r="H3779" t="s">
        <v>8241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8294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8305</v>
      </c>
      <c r="R3779" t="s">
        <v>8347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3774</v>
      </c>
      <c r="C3780" s="3" t="s">
        <v>7886</v>
      </c>
      <c r="D3780" s="6">
        <v>2400</v>
      </c>
      <c r="E3780" s="8">
        <v>2521</v>
      </c>
      <c r="F3780" t="s">
        <v>8215</v>
      </c>
      <c r="G3780" t="s">
        <v>8220</v>
      </c>
      <c r="H3780" t="s">
        <v>8241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8294</v>
      </c>
      <c r="O3780">
        <f t="shared" si="295"/>
        <v>105</v>
      </c>
      <c r="P3780">
        <f t="shared" si="296"/>
        <v>70.03</v>
      </c>
      <c r="Q3780" s="10" t="s">
        <v>8305</v>
      </c>
      <c r="R3780" t="s">
        <v>8347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3775</v>
      </c>
      <c r="C3781" s="3" t="s">
        <v>7887</v>
      </c>
      <c r="D3781" s="6">
        <v>15000</v>
      </c>
      <c r="E3781" s="8">
        <v>15597</v>
      </c>
      <c r="F3781" t="s">
        <v>8215</v>
      </c>
      <c r="G3781" t="s">
        <v>8220</v>
      </c>
      <c r="H3781" t="s">
        <v>8241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8294</v>
      </c>
      <c r="O3781">
        <f t="shared" si="295"/>
        <v>104</v>
      </c>
      <c r="P3781">
        <f t="shared" si="296"/>
        <v>135.63</v>
      </c>
      <c r="Q3781" s="10" t="s">
        <v>8305</v>
      </c>
      <c r="R3781" t="s">
        <v>8347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3776</v>
      </c>
      <c r="C3782" s="3" t="s">
        <v>7888</v>
      </c>
      <c r="D3782" s="6">
        <v>2500</v>
      </c>
      <c r="E3782" s="8">
        <v>3000</v>
      </c>
      <c r="F3782" t="s">
        <v>8215</v>
      </c>
      <c r="G3782" t="s">
        <v>8220</v>
      </c>
      <c r="H3782" t="s">
        <v>8241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8294</v>
      </c>
      <c r="O3782">
        <f t="shared" si="295"/>
        <v>120</v>
      </c>
      <c r="P3782">
        <f t="shared" si="296"/>
        <v>100</v>
      </c>
      <c r="Q3782" s="10" t="s">
        <v>8305</v>
      </c>
      <c r="R3782" t="s">
        <v>8347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3777</v>
      </c>
      <c r="C3783" s="3" t="s">
        <v>7889</v>
      </c>
      <c r="D3783" s="6">
        <v>4500</v>
      </c>
      <c r="E3783" s="8">
        <v>4935</v>
      </c>
      <c r="F3783" t="s">
        <v>8215</v>
      </c>
      <c r="G3783" t="s">
        <v>8220</v>
      </c>
      <c r="H3783" t="s">
        <v>8241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8294</v>
      </c>
      <c r="O3783">
        <f t="shared" si="295"/>
        <v>110</v>
      </c>
      <c r="P3783">
        <f t="shared" si="296"/>
        <v>94.9</v>
      </c>
      <c r="Q3783" s="10" t="s">
        <v>8305</v>
      </c>
      <c r="R3783" t="s">
        <v>8347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3778</v>
      </c>
      <c r="C3784" s="3" t="s">
        <v>7890</v>
      </c>
      <c r="D3784" s="6">
        <v>2000</v>
      </c>
      <c r="E3784" s="8">
        <v>2035</v>
      </c>
      <c r="F3784" t="s">
        <v>8215</v>
      </c>
      <c r="G3784" t="s">
        <v>8221</v>
      </c>
      <c r="H3784" t="s">
        <v>8242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8294</v>
      </c>
      <c r="O3784">
        <f t="shared" si="295"/>
        <v>102</v>
      </c>
      <c r="P3784">
        <f t="shared" si="296"/>
        <v>75.37</v>
      </c>
      <c r="Q3784" s="10" t="s">
        <v>8305</v>
      </c>
      <c r="R3784" t="s">
        <v>8347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3779</v>
      </c>
      <c r="C3785" s="3" t="s">
        <v>7891</v>
      </c>
      <c r="D3785" s="6">
        <v>1200</v>
      </c>
      <c r="E3785" s="8">
        <v>1547</v>
      </c>
      <c r="F3785" t="s">
        <v>8215</v>
      </c>
      <c r="G3785" t="s">
        <v>8220</v>
      </c>
      <c r="H3785" t="s">
        <v>8241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8294</v>
      </c>
      <c r="O3785">
        <f t="shared" si="295"/>
        <v>129</v>
      </c>
      <c r="P3785">
        <f t="shared" si="296"/>
        <v>64.459999999999994</v>
      </c>
      <c r="Q3785" s="10" t="s">
        <v>8305</v>
      </c>
      <c r="R3785" t="s">
        <v>8347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3780</v>
      </c>
      <c r="C3786" s="3" t="s">
        <v>7892</v>
      </c>
      <c r="D3786" s="6">
        <v>1000</v>
      </c>
      <c r="E3786" s="8">
        <v>1150</v>
      </c>
      <c r="F3786" t="s">
        <v>8215</v>
      </c>
      <c r="G3786" t="s">
        <v>8225</v>
      </c>
      <c r="H3786" t="s">
        <v>8246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8294</v>
      </c>
      <c r="O3786">
        <f t="shared" si="295"/>
        <v>115</v>
      </c>
      <c r="P3786">
        <f t="shared" si="296"/>
        <v>115</v>
      </c>
      <c r="Q3786" s="10" t="s">
        <v>8305</v>
      </c>
      <c r="R3786" t="s">
        <v>8347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3781</v>
      </c>
      <c r="C3787" s="3" t="s">
        <v>7893</v>
      </c>
      <c r="D3787" s="6">
        <v>2000</v>
      </c>
      <c r="E3787" s="8">
        <v>3015</v>
      </c>
      <c r="F3787" t="s">
        <v>8215</v>
      </c>
      <c r="G3787" t="s">
        <v>8221</v>
      </c>
      <c r="H3787" t="s">
        <v>8242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8294</v>
      </c>
      <c r="O3787">
        <f t="shared" si="295"/>
        <v>151</v>
      </c>
      <c r="P3787">
        <f t="shared" si="296"/>
        <v>100.5</v>
      </c>
      <c r="Q3787" s="10" t="s">
        <v>8305</v>
      </c>
      <c r="R3787" t="s">
        <v>8347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3782</v>
      </c>
      <c r="C3788" s="3" t="s">
        <v>7894</v>
      </c>
      <c r="D3788" s="6">
        <v>6000</v>
      </c>
      <c r="E3788" s="8">
        <v>6658</v>
      </c>
      <c r="F3788" t="s">
        <v>8215</v>
      </c>
      <c r="G3788" t="s">
        <v>8220</v>
      </c>
      <c r="H3788" t="s">
        <v>8241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8294</v>
      </c>
      <c r="O3788">
        <f t="shared" si="295"/>
        <v>111</v>
      </c>
      <c r="P3788">
        <f t="shared" si="296"/>
        <v>93.77</v>
      </c>
      <c r="Q3788" s="10" t="s">
        <v>8305</v>
      </c>
      <c r="R3788" t="s">
        <v>8347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3783</v>
      </c>
      <c r="C3789" s="3" t="s">
        <v>7895</v>
      </c>
      <c r="D3789" s="6">
        <v>350</v>
      </c>
      <c r="E3789" s="8">
        <v>351</v>
      </c>
      <c r="F3789" t="s">
        <v>8215</v>
      </c>
      <c r="G3789" t="s">
        <v>8220</v>
      </c>
      <c r="H3789" t="s">
        <v>8241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8294</v>
      </c>
      <c r="O3789">
        <f t="shared" si="295"/>
        <v>100</v>
      </c>
      <c r="P3789">
        <f t="shared" si="296"/>
        <v>35.1</v>
      </c>
      <c r="Q3789" s="10" t="s">
        <v>8305</v>
      </c>
      <c r="R3789" t="s">
        <v>8347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3784</v>
      </c>
      <c r="C3790" s="3" t="s">
        <v>7896</v>
      </c>
      <c r="D3790" s="6">
        <v>75000</v>
      </c>
      <c r="E3790" s="8">
        <v>500</v>
      </c>
      <c r="F3790" t="s">
        <v>8217</v>
      </c>
      <c r="G3790" t="s">
        <v>8220</v>
      </c>
      <c r="H3790" t="s">
        <v>8241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8294</v>
      </c>
      <c r="O3790">
        <f t="shared" si="295"/>
        <v>1</v>
      </c>
      <c r="P3790">
        <f t="shared" si="296"/>
        <v>500</v>
      </c>
      <c r="Q3790" s="10" t="s">
        <v>8305</v>
      </c>
      <c r="R3790" t="s">
        <v>8347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3785</v>
      </c>
      <c r="C3791" s="3" t="s">
        <v>7897</v>
      </c>
      <c r="D3791" s="6">
        <v>3550</v>
      </c>
      <c r="E3791" s="8">
        <v>116</v>
      </c>
      <c r="F3791" t="s">
        <v>8217</v>
      </c>
      <c r="G3791" t="s">
        <v>8221</v>
      </c>
      <c r="H3791" t="s">
        <v>8242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8294</v>
      </c>
      <c r="O3791">
        <f t="shared" si="295"/>
        <v>3</v>
      </c>
      <c r="P3791">
        <f t="shared" si="296"/>
        <v>29</v>
      </c>
      <c r="Q3791" s="10" t="s">
        <v>8305</v>
      </c>
      <c r="R3791" t="s">
        <v>8347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3786</v>
      </c>
      <c r="C3792" s="3" t="s">
        <v>7898</v>
      </c>
      <c r="D3792" s="6">
        <v>15000</v>
      </c>
      <c r="E3792" s="8">
        <v>0</v>
      </c>
      <c r="F3792" t="s">
        <v>8217</v>
      </c>
      <c r="G3792" t="s">
        <v>8220</v>
      </c>
      <c r="H3792" t="s">
        <v>8241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8294</v>
      </c>
      <c r="O3792">
        <f t="shared" si="295"/>
        <v>0</v>
      </c>
      <c r="P3792">
        <f t="shared" si="296"/>
        <v>0</v>
      </c>
      <c r="Q3792" s="10" t="s">
        <v>8305</v>
      </c>
      <c r="R3792" t="s">
        <v>8347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3787</v>
      </c>
      <c r="C3793" s="3" t="s">
        <v>7899</v>
      </c>
      <c r="D3793" s="6">
        <v>1500</v>
      </c>
      <c r="E3793" s="8">
        <v>0</v>
      </c>
      <c r="F3793" t="s">
        <v>8217</v>
      </c>
      <c r="G3793" t="s">
        <v>8220</v>
      </c>
      <c r="H3793" t="s">
        <v>8241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8294</v>
      </c>
      <c r="O3793">
        <f t="shared" si="295"/>
        <v>0</v>
      </c>
      <c r="P3793">
        <f t="shared" si="296"/>
        <v>0</v>
      </c>
      <c r="Q3793" s="10" t="s">
        <v>8305</v>
      </c>
      <c r="R3793" t="s">
        <v>8347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3788</v>
      </c>
      <c r="C3794" s="3" t="s">
        <v>7900</v>
      </c>
      <c r="D3794" s="6">
        <v>12500</v>
      </c>
      <c r="E3794" s="8">
        <v>35</v>
      </c>
      <c r="F3794" t="s">
        <v>8217</v>
      </c>
      <c r="G3794" t="s">
        <v>8220</v>
      </c>
      <c r="H3794" t="s">
        <v>8241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8294</v>
      </c>
      <c r="O3794">
        <f t="shared" si="295"/>
        <v>0</v>
      </c>
      <c r="P3794">
        <f t="shared" si="296"/>
        <v>17.5</v>
      </c>
      <c r="Q3794" s="10" t="s">
        <v>8305</v>
      </c>
      <c r="R3794" t="s">
        <v>8347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3789</v>
      </c>
      <c r="C3795" s="3" t="s">
        <v>7901</v>
      </c>
      <c r="D3795" s="6">
        <v>7000</v>
      </c>
      <c r="E3795" s="8">
        <v>4176</v>
      </c>
      <c r="F3795" t="s">
        <v>8217</v>
      </c>
      <c r="G3795" t="s">
        <v>8220</v>
      </c>
      <c r="H3795" t="s">
        <v>8241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8294</v>
      </c>
      <c r="O3795">
        <f t="shared" si="295"/>
        <v>60</v>
      </c>
      <c r="P3795">
        <f t="shared" si="296"/>
        <v>174</v>
      </c>
      <c r="Q3795" s="10" t="s">
        <v>8305</v>
      </c>
      <c r="R3795" t="s">
        <v>8347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3790</v>
      </c>
      <c r="C3796" s="3" t="s">
        <v>7902</v>
      </c>
      <c r="D3796" s="6">
        <v>5000</v>
      </c>
      <c r="E3796" s="8">
        <v>50</v>
      </c>
      <c r="F3796" t="s">
        <v>8217</v>
      </c>
      <c r="G3796" t="s">
        <v>8221</v>
      </c>
      <c r="H3796" t="s">
        <v>8242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8294</v>
      </c>
      <c r="O3796">
        <f t="shared" si="295"/>
        <v>1</v>
      </c>
      <c r="P3796">
        <f t="shared" si="296"/>
        <v>50</v>
      </c>
      <c r="Q3796" s="10" t="s">
        <v>8305</v>
      </c>
      <c r="R3796" t="s">
        <v>8347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3791</v>
      </c>
      <c r="C3797" s="3" t="s">
        <v>7903</v>
      </c>
      <c r="D3797" s="6">
        <v>600</v>
      </c>
      <c r="E3797" s="8">
        <v>10</v>
      </c>
      <c r="F3797" t="s">
        <v>8217</v>
      </c>
      <c r="G3797" t="s">
        <v>8221</v>
      </c>
      <c r="H3797" t="s">
        <v>8242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8294</v>
      </c>
      <c r="O3797">
        <f t="shared" si="295"/>
        <v>2</v>
      </c>
      <c r="P3797">
        <f t="shared" si="296"/>
        <v>5</v>
      </c>
      <c r="Q3797" s="10" t="s">
        <v>8305</v>
      </c>
      <c r="R3797" t="s">
        <v>8347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3792</v>
      </c>
      <c r="C3798" s="3" t="s">
        <v>7904</v>
      </c>
      <c r="D3798" s="6">
        <v>22500</v>
      </c>
      <c r="E3798" s="8">
        <v>1</v>
      </c>
      <c r="F3798" t="s">
        <v>8217</v>
      </c>
      <c r="G3798" t="s">
        <v>8220</v>
      </c>
      <c r="H3798" t="s">
        <v>8241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8294</v>
      </c>
      <c r="O3798">
        <f t="shared" si="295"/>
        <v>0</v>
      </c>
      <c r="P3798">
        <f t="shared" si="296"/>
        <v>1</v>
      </c>
      <c r="Q3798" s="10" t="s">
        <v>8305</v>
      </c>
      <c r="R3798" t="s">
        <v>8347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3793</v>
      </c>
      <c r="C3799" s="3" t="s">
        <v>7905</v>
      </c>
      <c r="D3799" s="6">
        <v>6000</v>
      </c>
      <c r="E3799" s="8">
        <v>5380</v>
      </c>
      <c r="F3799" t="s">
        <v>8217</v>
      </c>
      <c r="G3799" t="s">
        <v>8220</v>
      </c>
      <c r="H3799" t="s">
        <v>8241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8294</v>
      </c>
      <c r="O3799">
        <f t="shared" si="295"/>
        <v>90</v>
      </c>
      <c r="P3799">
        <f t="shared" si="296"/>
        <v>145.41</v>
      </c>
      <c r="Q3799" s="10" t="s">
        <v>8305</v>
      </c>
      <c r="R3799" t="s">
        <v>8347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3794</v>
      </c>
      <c r="C3800" s="3" t="s">
        <v>7906</v>
      </c>
      <c r="D3800" s="6">
        <v>70000</v>
      </c>
      <c r="E3800" s="8">
        <v>1025</v>
      </c>
      <c r="F3800" t="s">
        <v>8217</v>
      </c>
      <c r="G3800" t="s">
        <v>8220</v>
      </c>
      <c r="H3800" t="s">
        <v>8241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8294</v>
      </c>
      <c r="O3800">
        <f t="shared" si="295"/>
        <v>1</v>
      </c>
      <c r="P3800">
        <f t="shared" si="296"/>
        <v>205</v>
      </c>
      <c r="Q3800" s="10" t="s">
        <v>8305</v>
      </c>
      <c r="R3800" t="s">
        <v>8347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3795</v>
      </c>
      <c r="C3801" s="3" t="s">
        <v>7907</v>
      </c>
      <c r="D3801" s="6">
        <v>10000</v>
      </c>
      <c r="E3801" s="8">
        <v>402</v>
      </c>
      <c r="F3801" t="s">
        <v>8217</v>
      </c>
      <c r="G3801" t="s">
        <v>8220</v>
      </c>
      <c r="H3801" t="s">
        <v>8241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8294</v>
      </c>
      <c r="O3801">
        <f t="shared" si="295"/>
        <v>4</v>
      </c>
      <c r="P3801">
        <f t="shared" si="296"/>
        <v>100.5</v>
      </c>
      <c r="Q3801" s="10" t="s">
        <v>8305</v>
      </c>
      <c r="R3801" t="s">
        <v>8347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3796</v>
      </c>
      <c r="C3802" s="3" t="s">
        <v>7908</v>
      </c>
      <c r="D3802" s="6">
        <v>22000</v>
      </c>
      <c r="E3802" s="8">
        <v>881</v>
      </c>
      <c r="F3802" t="s">
        <v>8217</v>
      </c>
      <c r="G3802" t="s">
        <v>8220</v>
      </c>
      <c r="H3802" t="s">
        <v>8241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8294</v>
      </c>
      <c r="O3802">
        <f t="shared" si="295"/>
        <v>4</v>
      </c>
      <c r="P3802">
        <f t="shared" si="296"/>
        <v>55.06</v>
      </c>
      <c r="Q3802" s="10" t="s">
        <v>8305</v>
      </c>
      <c r="R3802" t="s">
        <v>8347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3797</v>
      </c>
      <c r="C3803" s="3" t="s">
        <v>7909</v>
      </c>
      <c r="D3803" s="6">
        <v>5000</v>
      </c>
      <c r="E3803" s="8">
        <v>426</v>
      </c>
      <c r="F3803" t="s">
        <v>8217</v>
      </c>
      <c r="G3803" t="s">
        <v>8220</v>
      </c>
      <c r="H3803" t="s">
        <v>8241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8294</v>
      </c>
      <c r="O3803">
        <f t="shared" si="295"/>
        <v>9</v>
      </c>
      <c r="P3803">
        <f t="shared" si="296"/>
        <v>47.33</v>
      </c>
      <c r="Q3803" s="10" t="s">
        <v>8305</v>
      </c>
      <c r="R3803" t="s">
        <v>8347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3798</v>
      </c>
      <c r="C3804" s="3" t="s">
        <v>7910</v>
      </c>
      <c r="D3804" s="6">
        <v>3000</v>
      </c>
      <c r="E3804" s="8">
        <v>0</v>
      </c>
      <c r="F3804" t="s">
        <v>8217</v>
      </c>
      <c r="G3804" t="s">
        <v>8220</v>
      </c>
      <c r="H3804" t="s">
        <v>8241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8294</v>
      </c>
      <c r="O3804">
        <f t="shared" si="295"/>
        <v>0</v>
      </c>
      <c r="P3804">
        <f t="shared" si="296"/>
        <v>0</v>
      </c>
      <c r="Q3804" s="10" t="s">
        <v>8305</v>
      </c>
      <c r="R3804" t="s">
        <v>8347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3799</v>
      </c>
      <c r="C3805" s="3" t="s">
        <v>7911</v>
      </c>
      <c r="D3805" s="6">
        <v>12000</v>
      </c>
      <c r="E3805" s="8">
        <v>2358</v>
      </c>
      <c r="F3805" t="s">
        <v>8217</v>
      </c>
      <c r="G3805" t="s">
        <v>8220</v>
      </c>
      <c r="H3805" t="s">
        <v>8241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8294</v>
      </c>
      <c r="O3805">
        <f t="shared" si="295"/>
        <v>20</v>
      </c>
      <c r="P3805">
        <f t="shared" si="296"/>
        <v>58.95</v>
      </c>
      <c r="Q3805" s="10" t="s">
        <v>8305</v>
      </c>
      <c r="R3805" t="s">
        <v>8347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3800</v>
      </c>
      <c r="C3806" s="3" t="s">
        <v>7912</v>
      </c>
      <c r="D3806" s="6">
        <v>8000</v>
      </c>
      <c r="E3806" s="8">
        <v>0</v>
      </c>
      <c r="F3806" t="s">
        <v>8217</v>
      </c>
      <c r="G3806" t="s">
        <v>8220</v>
      </c>
      <c r="H3806" t="s">
        <v>8241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8294</v>
      </c>
      <c r="O3806">
        <f t="shared" si="295"/>
        <v>0</v>
      </c>
      <c r="P3806">
        <f t="shared" si="296"/>
        <v>0</v>
      </c>
      <c r="Q3806" s="10" t="s">
        <v>8305</v>
      </c>
      <c r="R3806" t="s">
        <v>8347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3801</v>
      </c>
      <c r="C3807" s="3" t="s">
        <v>7913</v>
      </c>
      <c r="D3807" s="6">
        <v>150000</v>
      </c>
      <c r="E3807" s="8">
        <v>3</v>
      </c>
      <c r="F3807" t="s">
        <v>8217</v>
      </c>
      <c r="G3807" t="s">
        <v>8220</v>
      </c>
      <c r="H3807" t="s">
        <v>8241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8294</v>
      </c>
      <c r="O3807">
        <f t="shared" si="295"/>
        <v>0</v>
      </c>
      <c r="P3807">
        <f t="shared" si="296"/>
        <v>1.5</v>
      </c>
      <c r="Q3807" s="10" t="s">
        <v>8305</v>
      </c>
      <c r="R3807" t="s">
        <v>8347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3802</v>
      </c>
      <c r="C3808" s="3" t="s">
        <v>7914</v>
      </c>
      <c r="D3808" s="6">
        <v>7500</v>
      </c>
      <c r="E3808" s="8">
        <v>5</v>
      </c>
      <c r="F3808" t="s">
        <v>8217</v>
      </c>
      <c r="G3808" t="s">
        <v>8222</v>
      </c>
      <c r="H3808" t="s">
        <v>8243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8294</v>
      </c>
      <c r="O3808">
        <f t="shared" si="295"/>
        <v>0</v>
      </c>
      <c r="P3808">
        <f t="shared" si="296"/>
        <v>5</v>
      </c>
      <c r="Q3808" s="10" t="s">
        <v>8305</v>
      </c>
      <c r="R3808" t="s">
        <v>8347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3803</v>
      </c>
      <c r="C3809" s="3" t="s">
        <v>7915</v>
      </c>
      <c r="D3809" s="6">
        <v>1500</v>
      </c>
      <c r="E3809" s="8">
        <v>455</v>
      </c>
      <c r="F3809" t="s">
        <v>8217</v>
      </c>
      <c r="G3809" t="s">
        <v>8220</v>
      </c>
      <c r="H3809" t="s">
        <v>8241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8294</v>
      </c>
      <c r="O3809">
        <f t="shared" si="295"/>
        <v>30</v>
      </c>
      <c r="P3809">
        <f t="shared" si="296"/>
        <v>50.56</v>
      </c>
      <c r="Q3809" s="10" t="s">
        <v>8305</v>
      </c>
      <c r="R3809" t="s">
        <v>8347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3804</v>
      </c>
      <c r="C3810" s="3" t="s">
        <v>7916</v>
      </c>
      <c r="D3810" s="6">
        <v>1000</v>
      </c>
      <c r="E3810" s="8">
        <v>1000</v>
      </c>
      <c r="F3810" t="s">
        <v>8215</v>
      </c>
      <c r="G3810" t="s">
        <v>8221</v>
      </c>
      <c r="H3810" t="s">
        <v>8242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8260</v>
      </c>
      <c r="O3810">
        <f t="shared" si="295"/>
        <v>100</v>
      </c>
      <c r="P3810">
        <f t="shared" si="296"/>
        <v>41.67</v>
      </c>
      <c r="Q3810" s="10" t="s">
        <v>8305</v>
      </c>
      <c r="R3810" t="s">
        <v>8306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3805</v>
      </c>
      <c r="C3811" s="3" t="s">
        <v>7917</v>
      </c>
      <c r="D3811" s="6">
        <v>2000</v>
      </c>
      <c r="E3811" s="8">
        <v>2025</v>
      </c>
      <c r="F3811" t="s">
        <v>8215</v>
      </c>
      <c r="G3811" t="s">
        <v>8221</v>
      </c>
      <c r="H3811" t="s">
        <v>8242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8260</v>
      </c>
      <c r="O3811">
        <f t="shared" si="295"/>
        <v>101</v>
      </c>
      <c r="P3811">
        <f t="shared" si="296"/>
        <v>53.29</v>
      </c>
      <c r="Q3811" s="10" t="s">
        <v>8305</v>
      </c>
      <c r="R3811" t="s">
        <v>8306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3806</v>
      </c>
      <c r="C3812" s="3" t="s">
        <v>7918</v>
      </c>
      <c r="D3812" s="6">
        <v>1500</v>
      </c>
      <c r="E3812" s="8">
        <v>1826</v>
      </c>
      <c r="F3812" t="s">
        <v>8215</v>
      </c>
      <c r="G3812" t="s">
        <v>8220</v>
      </c>
      <c r="H3812" t="s">
        <v>8241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8260</v>
      </c>
      <c r="O3812">
        <f t="shared" si="295"/>
        <v>122</v>
      </c>
      <c r="P3812">
        <f t="shared" si="296"/>
        <v>70.23</v>
      </c>
      <c r="Q3812" s="10" t="s">
        <v>8305</v>
      </c>
      <c r="R3812" t="s">
        <v>8306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3807</v>
      </c>
      <c r="C3813" s="3" t="s">
        <v>7919</v>
      </c>
      <c r="D3813" s="6">
        <v>250</v>
      </c>
      <c r="E3813" s="8">
        <v>825</v>
      </c>
      <c r="F3813" t="s">
        <v>8215</v>
      </c>
      <c r="G3813" t="s">
        <v>8221</v>
      </c>
      <c r="H3813" t="s">
        <v>8242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8260</v>
      </c>
      <c r="O3813">
        <f t="shared" si="295"/>
        <v>330</v>
      </c>
      <c r="P3813">
        <f t="shared" si="296"/>
        <v>43.42</v>
      </c>
      <c r="Q3813" s="10" t="s">
        <v>8305</v>
      </c>
      <c r="R3813" t="s">
        <v>8306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3808</v>
      </c>
      <c r="C3814" s="3" t="s">
        <v>7920</v>
      </c>
      <c r="D3814" s="6">
        <v>2000</v>
      </c>
      <c r="E3814" s="8">
        <v>2191</v>
      </c>
      <c r="F3814" t="s">
        <v>8215</v>
      </c>
      <c r="G3814" t="s">
        <v>8225</v>
      </c>
      <c r="H3814" t="s">
        <v>8246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8260</v>
      </c>
      <c r="O3814">
        <f t="shared" si="295"/>
        <v>110</v>
      </c>
      <c r="P3814">
        <f t="shared" si="296"/>
        <v>199.18</v>
      </c>
      <c r="Q3814" s="10" t="s">
        <v>8305</v>
      </c>
      <c r="R3814" t="s">
        <v>8306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3809</v>
      </c>
      <c r="C3815" s="3" t="s">
        <v>7921</v>
      </c>
      <c r="D3815" s="6">
        <v>2100</v>
      </c>
      <c r="E3815" s="8">
        <v>2119.9899999999998</v>
      </c>
      <c r="F3815" t="s">
        <v>8215</v>
      </c>
      <c r="G3815" t="s">
        <v>8220</v>
      </c>
      <c r="H3815" t="s">
        <v>8241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8260</v>
      </c>
      <c r="O3815">
        <f t="shared" si="295"/>
        <v>101</v>
      </c>
      <c r="P3815">
        <f t="shared" si="296"/>
        <v>78.52</v>
      </c>
      <c r="Q3815" s="10" t="s">
        <v>8305</v>
      </c>
      <c r="R3815" t="s">
        <v>8306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3810</v>
      </c>
      <c r="C3816" s="3" t="s">
        <v>7922</v>
      </c>
      <c r="D3816" s="6">
        <v>1500</v>
      </c>
      <c r="E3816" s="8">
        <v>2102</v>
      </c>
      <c r="F3816" t="s">
        <v>8215</v>
      </c>
      <c r="G3816" t="s">
        <v>8220</v>
      </c>
      <c r="H3816" t="s">
        <v>8241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8260</v>
      </c>
      <c r="O3816">
        <f t="shared" si="295"/>
        <v>140</v>
      </c>
      <c r="P3816">
        <f t="shared" si="296"/>
        <v>61.82</v>
      </c>
      <c r="Q3816" s="10" t="s">
        <v>8305</v>
      </c>
      <c r="R3816" t="s">
        <v>8306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3811</v>
      </c>
      <c r="C3817" s="3" t="s">
        <v>7923</v>
      </c>
      <c r="D3817" s="6">
        <v>1000</v>
      </c>
      <c r="E3817" s="8">
        <v>1000.01</v>
      </c>
      <c r="F3817" t="s">
        <v>8215</v>
      </c>
      <c r="G3817" t="s">
        <v>8221</v>
      </c>
      <c r="H3817" t="s">
        <v>8242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8260</v>
      </c>
      <c r="O3817">
        <f t="shared" si="295"/>
        <v>100</v>
      </c>
      <c r="P3817">
        <f t="shared" si="296"/>
        <v>50</v>
      </c>
      <c r="Q3817" s="10" t="s">
        <v>8305</v>
      </c>
      <c r="R3817" t="s">
        <v>8306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3812</v>
      </c>
      <c r="C3818" s="3" t="s">
        <v>7924</v>
      </c>
      <c r="D3818" s="6">
        <v>1500</v>
      </c>
      <c r="E3818" s="8">
        <v>1788.57</v>
      </c>
      <c r="F3818" t="s">
        <v>8215</v>
      </c>
      <c r="G3818" t="s">
        <v>8220</v>
      </c>
      <c r="H3818" t="s">
        <v>8241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8260</v>
      </c>
      <c r="O3818">
        <f t="shared" si="295"/>
        <v>119</v>
      </c>
      <c r="P3818">
        <f t="shared" si="296"/>
        <v>48.34</v>
      </c>
      <c r="Q3818" s="10" t="s">
        <v>8305</v>
      </c>
      <c r="R3818" t="s">
        <v>8306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3813</v>
      </c>
      <c r="C3819" s="3" t="s">
        <v>7925</v>
      </c>
      <c r="D3819" s="6">
        <v>2000</v>
      </c>
      <c r="E3819" s="8">
        <v>2145</v>
      </c>
      <c r="F3819" t="s">
        <v>8215</v>
      </c>
      <c r="G3819" t="s">
        <v>8220</v>
      </c>
      <c r="H3819" t="s">
        <v>8241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8260</v>
      </c>
      <c r="O3819">
        <f t="shared" si="295"/>
        <v>107</v>
      </c>
      <c r="P3819">
        <f t="shared" si="296"/>
        <v>107.25</v>
      </c>
      <c r="Q3819" s="10" t="s">
        <v>8305</v>
      </c>
      <c r="R3819" t="s">
        <v>8306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3814</v>
      </c>
      <c r="C3820" s="3" t="s">
        <v>7926</v>
      </c>
      <c r="D3820" s="6">
        <v>250</v>
      </c>
      <c r="E3820" s="8">
        <v>570</v>
      </c>
      <c r="F3820" t="s">
        <v>8215</v>
      </c>
      <c r="G3820" t="s">
        <v>8220</v>
      </c>
      <c r="H3820" t="s">
        <v>8241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8260</v>
      </c>
      <c r="O3820">
        <f t="shared" si="295"/>
        <v>228</v>
      </c>
      <c r="P3820">
        <f t="shared" si="296"/>
        <v>57</v>
      </c>
      <c r="Q3820" s="10" t="s">
        <v>8305</v>
      </c>
      <c r="R3820" t="s">
        <v>8306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3815</v>
      </c>
      <c r="C3821" s="3" t="s">
        <v>7815</v>
      </c>
      <c r="D3821" s="6">
        <v>1000</v>
      </c>
      <c r="E3821" s="8">
        <v>1064</v>
      </c>
      <c r="F3821" t="s">
        <v>8215</v>
      </c>
      <c r="G3821" t="s">
        <v>8220</v>
      </c>
      <c r="H3821" t="s">
        <v>8241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8260</v>
      </c>
      <c r="O3821">
        <f t="shared" si="295"/>
        <v>106</v>
      </c>
      <c r="P3821">
        <f t="shared" si="296"/>
        <v>40.92</v>
      </c>
      <c r="Q3821" s="10" t="s">
        <v>8305</v>
      </c>
      <c r="R3821" t="s">
        <v>8306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3816</v>
      </c>
      <c r="C3822" s="3" t="s">
        <v>7927</v>
      </c>
      <c r="D3822" s="6">
        <v>300</v>
      </c>
      <c r="E3822" s="8">
        <v>430</v>
      </c>
      <c r="F3822" t="s">
        <v>8215</v>
      </c>
      <c r="G3822" t="s">
        <v>8221</v>
      </c>
      <c r="H3822" t="s">
        <v>8242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8260</v>
      </c>
      <c r="O3822">
        <f t="shared" si="295"/>
        <v>143</v>
      </c>
      <c r="P3822">
        <f t="shared" si="296"/>
        <v>21.5</v>
      </c>
      <c r="Q3822" s="10" t="s">
        <v>8305</v>
      </c>
      <c r="R3822" t="s">
        <v>8306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3817</v>
      </c>
      <c r="C3823" s="3" t="s">
        <v>7928</v>
      </c>
      <c r="D3823" s="6">
        <v>3500</v>
      </c>
      <c r="E3823" s="8">
        <v>3659</v>
      </c>
      <c r="F3823" t="s">
        <v>8215</v>
      </c>
      <c r="G3823" t="s">
        <v>8220</v>
      </c>
      <c r="H3823" t="s">
        <v>8241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8260</v>
      </c>
      <c r="O3823">
        <f t="shared" si="295"/>
        <v>105</v>
      </c>
      <c r="P3823">
        <f t="shared" si="296"/>
        <v>79.540000000000006</v>
      </c>
      <c r="Q3823" s="10" t="s">
        <v>8305</v>
      </c>
      <c r="R3823" t="s">
        <v>8306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3818</v>
      </c>
      <c r="C3824" s="3" t="s">
        <v>7929</v>
      </c>
      <c r="D3824" s="6">
        <v>5000</v>
      </c>
      <c r="E3824" s="8">
        <v>5501</v>
      </c>
      <c r="F3824" t="s">
        <v>8215</v>
      </c>
      <c r="G3824" t="s">
        <v>8232</v>
      </c>
      <c r="H3824" t="s">
        <v>8244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8260</v>
      </c>
      <c r="O3824">
        <f t="shared" si="295"/>
        <v>110</v>
      </c>
      <c r="P3824">
        <f t="shared" si="296"/>
        <v>72.38</v>
      </c>
      <c r="Q3824" s="10" t="s">
        <v>8305</v>
      </c>
      <c r="R3824" t="s">
        <v>8306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3819</v>
      </c>
      <c r="C3825" s="3" t="s">
        <v>7930</v>
      </c>
      <c r="D3825" s="6">
        <v>2500</v>
      </c>
      <c r="E3825" s="8">
        <v>2650</v>
      </c>
      <c r="F3825" t="s">
        <v>8215</v>
      </c>
      <c r="G3825" t="s">
        <v>8220</v>
      </c>
      <c r="H3825" t="s">
        <v>8241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8260</v>
      </c>
      <c r="O3825">
        <f t="shared" si="295"/>
        <v>106</v>
      </c>
      <c r="P3825">
        <f t="shared" si="296"/>
        <v>64.63</v>
      </c>
      <c r="Q3825" s="10" t="s">
        <v>8305</v>
      </c>
      <c r="R3825" t="s">
        <v>8306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3820</v>
      </c>
      <c r="C3826" s="3" t="s">
        <v>7931</v>
      </c>
      <c r="D3826" s="6">
        <v>250</v>
      </c>
      <c r="E3826" s="8">
        <v>270</v>
      </c>
      <c r="F3826" t="s">
        <v>8215</v>
      </c>
      <c r="G3826" t="s">
        <v>8221</v>
      </c>
      <c r="H3826" t="s">
        <v>8242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8260</v>
      </c>
      <c r="O3826">
        <f t="shared" si="295"/>
        <v>108</v>
      </c>
      <c r="P3826">
        <f t="shared" si="296"/>
        <v>38.57</v>
      </c>
      <c r="Q3826" s="10" t="s">
        <v>8305</v>
      </c>
      <c r="R3826" t="s">
        <v>8306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3821</v>
      </c>
      <c r="C3827" s="3" t="s">
        <v>7932</v>
      </c>
      <c r="D3827" s="6">
        <v>5000</v>
      </c>
      <c r="E3827" s="8">
        <v>5271</v>
      </c>
      <c r="F3827" t="s">
        <v>8215</v>
      </c>
      <c r="G3827" t="s">
        <v>8220</v>
      </c>
      <c r="H3827" t="s">
        <v>8241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8260</v>
      </c>
      <c r="O3827">
        <f t="shared" si="295"/>
        <v>105</v>
      </c>
      <c r="P3827">
        <f t="shared" si="296"/>
        <v>107.57</v>
      </c>
      <c r="Q3827" s="10" t="s">
        <v>8305</v>
      </c>
      <c r="R3827" t="s">
        <v>8306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3822</v>
      </c>
      <c r="C3828" s="3" t="s">
        <v>7933</v>
      </c>
      <c r="D3828" s="6">
        <v>600</v>
      </c>
      <c r="E3828" s="8">
        <v>715</v>
      </c>
      <c r="F3828" t="s">
        <v>8215</v>
      </c>
      <c r="G3828" t="s">
        <v>8221</v>
      </c>
      <c r="H3828" t="s">
        <v>8242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8260</v>
      </c>
      <c r="O3828">
        <f t="shared" si="295"/>
        <v>119</v>
      </c>
      <c r="P3828">
        <f t="shared" si="296"/>
        <v>27.5</v>
      </c>
      <c r="Q3828" s="10" t="s">
        <v>8305</v>
      </c>
      <c r="R3828" t="s">
        <v>8306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3823</v>
      </c>
      <c r="C3829" s="3" t="s">
        <v>7934</v>
      </c>
      <c r="D3829" s="6">
        <v>3000</v>
      </c>
      <c r="E3829" s="8">
        <v>4580</v>
      </c>
      <c r="F3829" t="s">
        <v>8215</v>
      </c>
      <c r="G3829" t="s">
        <v>8221</v>
      </c>
      <c r="H3829" t="s">
        <v>8242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8260</v>
      </c>
      <c r="O3829">
        <f t="shared" si="295"/>
        <v>153</v>
      </c>
      <c r="P3829">
        <f t="shared" si="296"/>
        <v>70.459999999999994</v>
      </c>
      <c r="Q3829" s="10" t="s">
        <v>8305</v>
      </c>
      <c r="R3829" t="s">
        <v>8306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3824</v>
      </c>
      <c r="C3830" s="3" t="s">
        <v>7935</v>
      </c>
      <c r="D3830" s="6">
        <v>5000</v>
      </c>
      <c r="E3830" s="8">
        <v>5000</v>
      </c>
      <c r="F3830" t="s">
        <v>8215</v>
      </c>
      <c r="G3830" t="s">
        <v>8220</v>
      </c>
      <c r="H3830" t="s">
        <v>8241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8260</v>
      </c>
      <c r="O3830">
        <f t="shared" si="295"/>
        <v>100</v>
      </c>
      <c r="P3830">
        <f t="shared" si="296"/>
        <v>178.57</v>
      </c>
      <c r="Q3830" s="10" t="s">
        <v>8305</v>
      </c>
      <c r="R3830" t="s">
        <v>8306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3825</v>
      </c>
      <c r="C3831" s="3" t="s">
        <v>7936</v>
      </c>
      <c r="D3831" s="6">
        <v>500</v>
      </c>
      <c r="E3831" s="8">
        <v>501</v>
      </c>
      <c r="F3831" t="s">
        <v>8215</v>
      </c>
      <c r="G3831" t="s">
        <v>8220</v>
      </c>
      <c r="H3831" t="s">
        <v>8241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8260</v>
      </c>
      <c r="O3831">
        <f t="shared" si="295"/>
        <v>100</v>
      </c>
      <c r="P3831">
        <f t="shared" si="296"/>
        <v>62.63</v>
      </c>
      <c r="Q3831" s="10" t="s">
        <v>8305</v>
      </c>
      <c r="R3831" t="s">
        <v>8306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3826</v>
      </c>
      <c r="C3832" s="3" t="s">
        <v>7937</v>
      </c>
      <c r="D3832" s="6">
        <v>100</v>
      </c>
      <c r="E3832" s="8">
        <v>225</v>
      </c>
      <c r="F3832" t="s">
        <v>8215</v>
      </c>
      <c r="G3832" t="s">
        <v>8220</v>
      </c>
      <c r="H3832" t="s">
        <v>8241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8260</v>
      </c>
      <c r="O3832">
        <f t="shared" si="295"/>
        <v>225</v>
      </c>
      <c r="P3832">
        <f t="shared" si="296"/>
        <v>75</v>
      </c>
      <c r="Q3832" s="10" t="s">
        <v>8305</v>
      </c>
      <c r="R3832" t="s">
        <v>8306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3827</v>
      </c>
      <c r="C3833" s="3" t="s">
        <v>7938</v>
      </c>
      <c r="D3833" s="6">
        <v>500</v>
      </c>
      <c r="E3833" s="8">
        <v>530.11</v>
      </c>
      <c r="F3833" t="s">
        <v>8215</v>
      </c>
      <c r="G3833" t="s">
        <v>8220</v>
      </c>
      <c r="H3833" t="s">
        <v>8241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8260</v>
      </c>
      <c r="O3833">
        <f t="shared" si="295"/>
        <v>106</v>
      </c>
      <c r="P3833">
        <f t="shared" si="296"/>
        <v>58.9</v>
      </c>
      <c r="Q3833" s="10" t="s">
        <v>8305</v>
      </c>
      <c r="R3833" t="s">
        <v>8306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3828</v>
      </c>
      <c r="C3834" s="3" t="s">
        <v>7939</v>
      </c>
      <c r="D3834" s="6">
        <v>1200</v>
      </c>
      <c r="E3834" s="8">
        <v>1256</v>
      </c>
      <c r="F3834" t="s">
        <v>8215</v>
      </c>
      <c r="G3834" t="s">
        <v>8220</v>
      </c>
      <c r="H3834" t="s">
        <v>8241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8260</v>
      </c>
      <c r="O3834">
        <f t="shared" si="295"/>
        <v>105</v>
      </c>
      <c r="P3834">
        <f t="shared" si="296"/>
        <v>139.56</v>
      </c>
      <c r="Q3834" s="10" t="s">
        <v>8305</v>
      </c>
      <c r="R3834" t="s">
        <v>8306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3829</v>
      </c>
      <c r="C3835" s="3" t="s">
        <v>7940</v>
      </c>
      <c r="D3835" s="6">
        <v>1200</v>
      </c>
      <c r="E3835" s="8">
        <v>1400</v>
      </c>
      <c r="F3835" t="s">
        <v>8215</v>
      </c>
      <c r="G3835" t="s">
        <v>8225</v>
      </c>
      <c r="H3835" t="s">
        <v>8246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8260</v>
      </c>
      <c r="O3835">
        <f t="shared" si="295"/>
        <v>117</v>
      </c>
      <c r="P3835">
        <f t="shared" si="296"/>
        <v>70</v>
      </c>
      <c r="Q3835" s="10" t="s">
        <v>8305</v>
      </c>
      <c r="R3835" t="s">
        <v>8306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3830</v>
      </c>
      <c r="C3836" s="3" t="s">
        <v>7941</v>
      </c>
      <c r="D3836" s="6">
        <v>3000</v>
      </c>
      <c r="E3836" s="8">
        <v>3271</v>
      </c>
      <c r="F3836" t="s">
        <v>8215</v>
      </c>
      <c r="G3836" t="s">
        <v>8221</v>
      </c>
      <c r="H3836" t="s">
        <v>8242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8260</v>
      </c>
      <c r="O3836">
        <f t="shared" si="295"/>
        <v>109</v>
      </c>
      <c r="P3836">
        <f t="shared" si="296"/>
        <v>57.39</v>
      </c>
      <c r="Q3836" s="10" t="s">
        <v>8305</v>
      </c>
      <c r="R3836" t="s">
        <v>8306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3831</v>
      </c>
      <c r="C3837" s="3" t="s">
        <v>7942</v>
      </c>
      <c r="D3837" s="6">
        <v>200</v>
      </c>
      <c r="E3837" s="8">
        <v>320</v>
      </c>
      <c r="F3837" t="s">
        <v>8215</v>
      </c>
      <c r="G3837" t="s">
        <v>8221</v>
      </c>
      <c r="H3837" t="s">
        <v>8242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8260</v>
      </c>
      <c r="O3837">
        <f t="shared" si="295"/>
        <v>160</v>
      </c>
      <c r="P3837">
        <f t="shared" si="296"/>
        <v>40</v>
      </c>
      <c r="Q3837" s="10" t="s">
        <v>8305</v>
      </c>
      <c r="R3837" t="s">
        <v>8306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3832</v>
      </c>
      <c r="C3838" s="3" t="s">
        <v>7943</v>
      </c>
      <c r="D3838" s="6">
        <v>800</v>
      </c>
      <c r="E3838" s="8">
        <v>900</v>
      </c>
      <c r="F3838" t="s">
        <v>8215</v>
      </c>
      <c r="G3838" t="s">
        <v>8220</v>
      </c>
      <c r="H3838" t="s">
        <v>8241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8260</v>
      </c>
      <c r="O3838">
        <f t="shared" si="295"/>
        <v>113</v>
      </c>
      <c r="P3838">
        <f t="shared" si="296"/>
        <v>64.290000000000006</v>
      </c>
      <c r="Q3838" s="10" t="s">
        <v>8305</v>
      </c>
      <c r="R3838" t="s">
        <v>8306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3833</v>
      </c>
      <c r="C3839" s="3" t="s">
        <v>7944</v>
      </c>
      <c r="D3839" s="6">
        <v>2000</v>
      </c>
      <c r="E3839" s="8">
        <v>2042</v>
      </c>
      <c r="F3839" t="s">
        <v>8215</v>
      </c>
      <c r="G3839" t="s">
        <v>8221</v>
      </c>
      <c r="H3839" t="s">
        <v>8242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8260</v>
      </c>
      <c r="O3839">
        <f t="shared" si="295"/>
        <v>102</v>
      </c>
      <c r="P3839">
        <f t="shared" si="296"/>
        <v>120.12</v>
      </c>
      <c r="Q3839" s="10" t="s">
        <v>8305</v>
      </c>
      <c r="R3839" t="s">
        <v>8306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3834</v>
      </c>
      <c r="C3840" s="3" t="s">
        <v>7945</v>
      </c>
      <c r="D3840" s="6">
        <v>100000</v>
      </c>
      <c r="E3840" s="8">
        <v>100824</v>
      </c>
      <c r="F3840" t="s">
        <v>8215</v>
      </c>
      <c r="G3840" t="s">
        <v>8231</v>
      </c>
      <c r="H3840" t="s">
        <v>8250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8260</v>
      </c>
      <c r="O3840">
        <f t="shared" si="295"/>
        <v>101</v>
      </c>
      <c r="P3840">
        <f t="shared" si="296"/>
        <v>1008.24</v>
      </c>
      <c r="Q3840" s="10" t="s">
        <v>8305</v>
      </c>
      <c r="R3840" t="s">
        <v>8306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3835</v>
      </c>
      <c r="C3841" s="3" t="s">
        <v>7946</v>
      </c>
      <c r="D3841" s="6">
        <v>2000</v>
      </c>
      <c r="E3841" s="8">
        <v>2025</v>
      </c>
      <c r="F3841" t="s">
        <v>8215</v>
      </c>
      <c r="G3841" t="s">
        <v>8220</v>
      </c>
      <c r="H3841" t="s">
        <v>8241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8260</v>
      </c>
      <c r="O3841">
        <f t="shared" si="295"/>
        <v>101</v>
      </c>
      <c r="P3841">
        <f t="shared" si="296"/>
        <v>63.28</v>
      </c>
      <c r="Q3841" s="10" t="s">
        <v>8305</v>
      </c>
      <c r="R3841" t="s">
        <v>8306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3836</v>
      </c>
      <c r="C3842" s="3" t="s">
        <v>7947</v>
      </c>
      <c r="D3842" s="6">
        <v>1</v>
      </c>
      <c r="E3842" s="8">
        <v>65</v>
      </c>
      <c r="F3842" t="s">
        <v>8215</v>
      </c>
      <c r="G3842" t="s">
        <v>8221</v>
      </c>
      <c r="H3842" t="s">
        <v>8242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8260</v>
      </c>
      <c r="O3842">
        <f t="shared" ref="O3842:O3905" si="300">ROUND(E3842/D3842*100,0)</f>
        <v>6500</v>
      </c>
      <c r="P3842">
        <f t="shared" si="296"/>
        <v>21.67</v>
      </c>
      <c r="Q3842" s="10" t="s">
        <v>8305</v>
      </c>
      <c r="R3842" t="s">
        <v>8306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3837</v>
      </c>
      <c r="C3843" s="3" t="s">
        <v>7948</v>
      </c>
      <c r="D3843" s="6">
        <v>10000</v>
      </c>
      <c r="E3843" s="8">
        <v>872</v>
      </c>
      <c r="F3843" t="s">
        <v>8217</v>
      </c>
      <c r="G3843" t="s">
        <v>8220</v>
      </c>
      <c r="H3843" t="s">
        <v>8241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8260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8305</v>
      </c>
      <c r="R3843" t="s">
        <v>8306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3838</v>
      </c>
      <c r="C3844" s="3" t="s">
        <v>7949</v>
      </c>
      <c r="D3844" s="6">
        <v>5000</v>
      </c>
      <c r="E3844" s="8">
        <v>1097</v>
      </c>
      <c r="F3844" t="s">
        <v>8217</v>
      </c>
      <c r="G3844" t="s">
        <v>8221</v>
      </c>
      <c r="H3844" t="s">
        <v>8242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8260</v>
      </c>
      <c r="O3844">
        <f t="shared" si="300"/>
        <v>22</v>
      </c>
      <c r="P3844">
        <f t="shared" si="301"/>
        <v>47.7</v>
      </c>
      <c r="Q3844" s="10" t="s">
        <v>8305</v>
      </c>
      <c r="R3844" t="s">
        <v>8306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3839</v>
      </c>
      <c r="C3845" s="3" t="s">
        <v>7950</v>
      </c>
      <c r="D3845" s="6">
        <v>5000</v>
      </c>
      <c r="E3845" s="8">
        <v>1065</v>
      </c>
      <c r="F3845" t="s">
        <v>8217</v>
      </c>
      <c r="G3845" t="s">
        <v>8220</v>
      </c>
      <c r="H3845" t="s">
        <v>8241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8260</v>
      </c>
      <c r="O3845">
        <f t="shared" si="300"/>
        <v>21</v>
      </c>
      <c r="P3845">
        <f t="shared" si="301"/>
        <v>56.05</v>
      </c>
      <c r="Q3845" s="10" t="s">
        <v>8305</v>
      </c>
      <c r="R3845" t="s">
        <v>8306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3840</v>
      </c>
      <c r="C3846" s="3" t="s">
        <v>7951</v>
      </c>
      <c r="D3846" s="6">
        <v>9800</v>
      </c>
      <c r="E3846" s="8">
        <v>4066</v>
      </c>
      <c r="F3846" t="s">
        <v>8217</v>
      </c>
      <c r="G3846" t="s">
        <v>8220</v>
      </c>
      <c r="H3846" t="s">
        <v>8241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8260</v>
      </c>
      <c r="O3846">
        <f t="shared" si="300"/>
        <v>41</v>
      </c>
      <c r="P3846">
        <f t="shared" si="301"/>
        <v>81.319999999999993</v>
      </c>
      <c r="Q3846" s="10" t="s">
        <v>8305</v>
      </c>
      <c r="R3846" t="s">
        <v>8306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3841</v>
      </c>
      <c r="C3847" s="3" t="s">
        <v>7952</v>
      </c>
      <c r="D3847" s="6">
        <v>40000</v>
      </c>
      <c r="E3847" s="8">
        <v>842</v>
      </c>
      <c r="F3847" t="s">
        <v>8217</v>
      </c>
      <c r="G3847" t="s">
        <v>8220</v>
      </c>
      <c r="H3847" t="s">
        <v>8241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8260</v>
      </c>
      <c r="O3847">
        <f t="shared" si="300"/>
        <v>2</v>
      </c>
      <c r="P3847">
        <f t="shared" si="301"/>
        <v>70.17</v>
      </c>
      <c r="Q3847" s="10" t="s">
        <v>8305</v>
      </c>
      <c r="R3847" t="s">
        <v>8306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3842</v>
      </c>
      <c r="C3848" s="3" t="s">
        <v>7953</v>
      </c>
      <c r="D3848" s="6">
        <v>7000</v>
      </c>
      <c r="E3848" s="8">
        <v>189</v>
      </c>
      <c r="F3848" t="s">
        <v>8217</v>
      </c>
      <c r="G3848" t="s">
        <v>8220</v>
      </c>
      <c r="H3848" t="s">
        <v>8241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8260</v>
      </c>
      <c r="O3848">
        <f t="shared" si="300"/>
        <v>3</v>
      </c>
      <c r="P3848">
        <f t="shared" si="301"/>
        <v>23.63</v>
      </c>
      <c r="Q3848" s="10" t="s">
        <v>8305</v>
      </c>
      <c r="R3848" t="s">
        <v>8306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3843</v>
      </c>
      <c r="C3849" s="3" t="s">
        <v>7954</v>
      </c>
      <c r="D3849" s="6">
        <v>10500</v>
      </c>
      <c r="E3849" s="8">
        <v>1697</v>
      </c>
      <c r="F3849" t="s">
        <v>8217</v>
      </c>
      <c r="G3849" t="s">
        <v>8220</v>
      </c>
      <c r="H3849" t="s">
        <v>8241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8260</v>
      </c>
      <c r="O3849">
        <f t="shared" si="300"/>
        <v>16</v>
      </c>
      <c r="P3849">
        <f t="shared" si="301"/>
        <v>188.56</v>
      </c>
      <c r="Q3849" s="10" t="s">
        <v>8305</v>
      </c>
      <c r="R3849" t="s">
        <v>8306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3844</v>
      </c>
      <c r="C3850" s="3" t="s">
        <v>7955</v>
      </c>
      <c r="D3850" s="6">
        <v>13000</v>
      </c>
      <c r="E3850" s="8">
        <v>2129</v>
      </c>
      <c r="F3850" t="s">
        <v>8217</v>
      </c>
      <c r="G3850" t="s">
        <v>8220</v>
      </c>
      <c r="H3850" t="s">
        <v>8241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8260</v>
      </c>
      <c r="O3850">
        <f t="shared" si="300"/>
        <v>16</v>
      </c>
      <c r="P3850">
        <f t="shared" si="301"/>
        <v>49.51</v>
      </c>
      <c r="Q3850" s="10" t="s">
        <v>8305</v>
      </c>
      <c r="R3850" t="s">
        <v>8306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3845</v>
      </c>
      <c r="C3851" s="3" t="s">
        <v>7956</v>
      </c>
      <c r="D3851" s="6">
        <v>30000</v>
      </c>
      <c r="E3851" s="8">
        <v>2113</v>
      </c>
      <c r="F3851" t="s">
        <v>8217</v>
      </c>
      <c r="G3851" t="s">
        <v>8232</v>
      </c>
      <c r="H3851" t="s">
        <v>8244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8260</v>
      </c>
      <c r="O3851">
        <f t="shared" si="300"/>
        <v>7</v>
      </c>
      <c r="P3851">
        <f t="shared" si="301"/>
        <v>75.459999999999994</v>
      </c>
      <c r="Q3851" s="10" t="s">
        <v>8305</v>
      </c>
      <c r="R3851" t="s">
        <v>8306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3846</v>
      </c>
      <c r="C3852" s="3" t="s">
        <v>7957</v>
      </c>
      <c r="D3852" s="6">
        <v>1000</v>
      </c>
      <c r="E3852" s="8">
        <v>38</v>
      </c>
      <c r="F3852" t="s">
        <v>8217</v>
      </c>
      <c r="G3852" t="s">
        <v>8220</v>
      </c>
      <c r="H3852" t="s">
        <v>8241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8260</v>
      </c>
      <c r="O3852">
        <f t="shared" si="300"/>
        <v>4</v>
      </c>
      <c r="P3852">
        <f t="shared" si="301"/>
        <v>9.5</v>
      </c>
      <c r="Q3852" s="10" t="s">
        <v>8305</v>
      </c>
      <c r="R3852" t="s">
        <v>8306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3847</v>
      </c>
      <c r="C3853" s="3" t="s">
        <v>7958</v>
      </c>
      <c r="D3853" s="6">
        <v>2500</v>
      </c>
      <c r="E3853" s="8">
        <v>852</v>
      </c>
      <c r="F3853" t="s">
        <v>8217</v>
      </c>
      <c r="G3853" t="s">
        <v>8221</v>
      </c>
      <c r="H3853" t="s">
        <v>8242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8260</v>
      </c>
      <c r="O3853">
        <f t="shared" si="300"/>
        <v>34</v>
      </c>
      <c r="P3853">
        <f t="shared" si="301"/>
        <v>35.5</v>
      </c>
      <c r="Q3853" s="10" t="s">
        <v>8305</v>
      </c>
      <c r="R3853" t="s">
        <v>8306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3848</v>
      </c>
      <c r="C3854" s="3" t="s">
        <v>7959</v>
      </c>
      <c r="D3854" s="6">
        <v>10000</v>
      </c>
      <c r="E3854" s="8">
        <v>20</v>
      </c>
      <c r="F3854" t="s">
        <v>8217</v>
      </c>
      <c r="G3854" t="s">
        <v>8220</v>
      </c>
      <c r="H3854" t="s">
        <v>8241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8260</v>
      </c>
      <c r="O3854">
        <f t="shared" si="300"/>
        <v>0</v>
      </c>
      <c r="P3854">
        <f t="shared" si="301"/>
        <v>10</v>
      </c>
      <c r="Q3854" s="10" t="s">
        <v>8305</v>
      </c>
      <c r="R3854" t="s">
        <v>8306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3849</v>
      </c>
      <c r="C3855" s="3" t="s">
        <v>7960</v>
      </c>
      <c r="D3855" s="6">
        <v>100000</v>
      </c>
      <c r="E3855" s="8">
        <v>26</v>
      </c>
      <c r="F3855" t="s">
        <v>8217</v>
      </c>
      <c r="G3855" t="s">
        <v>8220</v>
      </c>
      <c r="H3855" t="s">
        <v>8241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8260</v>
      </c>
      <c r="O3855">
        <f t="shared" si="300"/>
        <v>0</v>
      </c>
      <c r="P3855">
        <f t="shared" si="301"/>
        <v>13</v>
      </c>
      <c r="Q3855" s="10" t="s">
        <v>8305</v>
      </c>
      <c r="R3855" t="s">
        <v>8306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3850</v>
      </c>
      <c r="C3856" s="3" t="s">
        <v>7961</v>
      </c>
      <c r="D3856" s="6">
        <v>11000</v>
      </c>
      <c r="E3856" s="8">
        <v>1788</v>
      </c>
      <c r="F3856" t="s">
        <v>8217</v>
      </c>
      <c r="G3856" t="s">
        <v>8220</v>
      </c>
      <c r="H3856" t="s">
        <v>8241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8260</v>
      </c>
      <c r="O3856">
        <f t="shared" si="300"/>
        <v>16</v>
      </c>
      <c r="P3856">
        <f t="shared" si="301"/>
        <v>89.4</v>
      </c>
      <c r="Q3856" s="10" t="s">
        <v>8305</v>
      </c>
      <c r="R3856" t="s">
        <v>8306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3851</v>
      </c>
      <c r="C3857" s="3" t="s">
        <v>7962</v>
      </c>
      <c r="D3857" s="6">
        <v>1000</v>
      </c>
      <c r="E3857" s="8">
        <v>25</v>
      </c>
      <c r="F3857" t="s">
        <v>8217</v>
      </c>
      <c r="G3857" t="s">
        <v>8220</v>
      </c>
      <c r="H3857" t="s">
        <v>8241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8260</v>
      </c>
      <c r="O3857">
        <f t="shared" si="300"/>
        <v>3</v>
      </c>
      <c r="P3857">
        <f t="shared" si="301"/>
        <v>25</v>
      </c>
      <c r="Q3857" s="10" t="s">
        <v>8305</v>
      </c>
      <c r="R3857" t="s">
        <v>8306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3852</v>
      </c>
      <c r="C3858" s="3" t="s">
        <v>7963</v>
      </c>
      <c r="D3858" s="6">
        <v>5000</v>
      </c>
      <c r="E3858" s="8">
        <v>1</v>
      </c>
      <c r="F3858" t="s">
        <v>8217</v>
      </c>
      <c r="G3858" t="s">
        <v>8220</v>
      </c>
      <c r="H3858" t="s">
        <v>8241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8260</v>
      </c>
      <c r="O3858">
        <f t="shared" si="300"/>
        <v>0</v>
      </c>
      <c r="P3858">
        <f t="shared" si="301"/>
        <v>1</v>
      </c>
      <c r="Q3858" s="10" t="s">
        <v>8305</v>
      </c>
      <c r="R3858" t="s">
        <v>8306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3853</v>
      </c>
      <c r="C3859" s="3" t="s">
        <v>7964</v>
      </c>
      <c r="D3859" s="6">
        <v>5000</v>
      </c>
      <c r="E3859" s="8">
        <v>260</v>
      </c>
      <c r="F3859" t="s">
        <v>8217</v>
      </c>
      <c r="G3859" t="s">
        <v>8220</v>
      </c>
      <c r="H3859" t="s">
        <v>8241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8260</v>
      </c>
      <c r="O3859">
        <f t="shared" si="300"/>
        <v>5</v>
      </c>
      <c r="P3859">
        <f t="shared" si="301"/>
        <v>65</v>
      </c>
      <c r="Q3859" s="10" t="s">
        <v>8305</v>
      </c>
      <c r="R3859" t="s">
        <v>8306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3854</v>
      </c>
      <c r="C3860" s="3" t="s">
        <v>7965</v>
      </c>
      <c r="D3860" s="6">
        <v>500</v>
      </c>
      <c r="E3860" s="8">
        <v>10</v>
      </c>
      <c r="F3860" t="s">
        <v>8217</v>
      </c>
      <c r="G3860" t="s">
        <v>8221</v>
      </c>
      <c r="H3860" t="s">
        <v>8242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8260</v>
      </c>
      <c r="O3860">
        <f t="shared" si="300"/>
        <v>2</v>
      </c>
      <c r="P3860">
        <f t="shared" si="301"/>
        <v>10</v>
      </c>
      <c r="Q3860" s="10" t="s">
        <v>8305</v>
      </c>
      <c r="R3860" t="s">
        <v>8306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3855</v>
      </c>
      <c r="C3861" s="3" t="s">
        <v>7966</v>
      </c>
      <c r="D3861" s="6">
        <v>2500</v>
      </c>
      <c r="E3861" s="8">
        <v>1</v>
      </c>
      <c r="F3861" t="s">
        <v>8217</v>
      </c>
      <c r="G3861" t="s">
        <v>8220</v>
      </c>
      <c r="H3861" t="s">
        <v>8241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8260</v>
      </c>
      <c r="O3861">
        <f t="shared" si="300"/>
        <v>0</v>
      </c>
      <c r="P3861">
        <f t="shared" si="301"/>
        <v>1</v>
      </c>
      <c r="Q3861" s="10" t="s">
        <v>8305</v>
      </c>
      <c r="R3861" t="s">
        <v>8306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3856</v>
      </c>
      <c r="C3862" s="3" t="s">
        <v>7967</v>
      </c>
      <c r="D3862" s="6">
        <v>6000</v>
      </c>
      <c r="E3862" s="8">
        <v>1060</v>
      </c>
      <c r="F3862" t="s">
        <v>8217</v>
      </c>
      <c r="G3862" t="s">
        <v>8220</v>
      </c>
      <c r="H3862" t="s">
        <v>8241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8260</v>
      </c>
      <c r="O3862">
        <f t="shared" si="300"/>
        <v>18</v>
      </c>
      <c r="P3862">
        <f t="shared" si="301"/>
        <v>81.540000000000006</v>
      </c>
      <c r="Q3862" s="10" t="s">
        <v>8305</v>
      </c>
      <c r="R3862" t="s">
        <v>8306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3857</v>
      </c>
      <c r="C3863" s="3" t="s">
        <v>7968</v>
      </c>
      <c r="D3863" s="6">
        <v>2000</v>
      </c>
      <c r="E3863" s="8">
        <v>100</v>
      </c>
      <c r="F3863" t="s">
        <v>8217</v>
      </c>
      <c r="G3863" t="s">
        <v>8220</v>
      </c>
      <c r="H3863" t="s">
        <v>8241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8260</v>
      </c>
      <c r="O3863">
        <f t="shared" si="300"/>
        <v>5</v>
      </c>
      <c r="P3863">
        <f t="shared" si="301"/>
        <v>100</v>
      </c>
      <c r="Q3863" s="10" t="s">
        <v>8305</v>
      </c>
      <c r="R3863" t="s">
        <v>8306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3858</v>
      </c>
      <c r="C3864" s="3" t="s">
        <v>7969</v>
      </c>
      <c r="D3864" s="6">
        <v>7500</v>
      </c>
      <c r="E3864" s="8">
        <v>1</v>
      </c>
      <c r="F3864" t="s">
        <v>8217</v>
      </c>
      <c r="G3864" t="s">
        <v>8220</v>
      </c>
      <c r="H3864" t="s">
        <v>8241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8260</v>
      </c>
      <c r="O3864">
        <f t="shared" si="300"/>
        <v>0</v>
      </c>
      <c r="P3864">
        <f t="shared" si="301"/>
        <v>1</v>
      </c>
      <c r="Q3864" s="10" t="s">
        <v>8305</v>
      </c>
      <c r="R3864" t="s">
        <v>8306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3859</v>
      </c>
      <c r="C3865" s="3" t="s">
        <v>7970</v>
      </c>
      <c r="D3865" s="6">
        <v>6000</v>
      </c>
      <c r="E3865" s="8">
        <v>0</v>
      </c>
      <c r="F3865" t="s">
        <v>8217</v>
      </c>
      <c r="G3865" t="s">
        <v>8220</v>
      </c>
      <c r="H3865" t="s">
        <v>8241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8260</v>
      </c>
      <c r="O3865">
        <f t="shared" si="300"/>
        <v>0</v>
      </c>
      <c r="P3865">
        <f t="shared" si="301"/>
        <v>0</v>
      </c>
      <c r="Q3865" s="10" t="s">
        <v>8305</v>
      </c>
      <c r="R3865" t="s">
        <v>8306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3860</v>
      </c>
      <c r="C3866" s="3" t="s">
        <v>7971</v>
      </c>
      <c r="D3866" s="6">
        <v>5000</v>
      </c>
      <c r="E3866" s="8">
        <v>60</v>
      </c>
      <c r="F3866" t="s">
        <v>8217</v>
      </c>
      <c r="G3866" t="s">
        <v>8220</v>
      </c>
      <c r="H3866" t="s">
        <v>8241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8260</v>
      </c>
      <c r="O3866">
        <f t="shared" si="300"/>
        <v>1</v>
      </c>
      <c r="P3866">
        <f t="shared" si="301"/>
        <v>20</v>
      </c>
      <c r="Q3866" s="10" t="s">
        <v>8305</v>
      </c>
      <c r="R3866" t="s">
        <v>8306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3861</v>
      </c>
      <c r="C3867" s="3" t="s">
        <v>7972</v>
      </c>
      <c r="D3867" s="6">
        <v>2413</v>
      </c>
      <c r="E3867" s="8">
        <v>650</v>
      </c>
      <c r="F3867" t="s">
        <v>8217</v>
      </c>
      <c r="G3867" t="s">
        <v>8225</v>
      </c>
      <c r="H3867" t="s">
        <v>8246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8260</v>
      </c>
      <c r="O3867">
        <f t="shared" si="300"/>
        <v>27</v>
      </c>
      <c r="P3867">
        <f t="shared" si="301"/>
        <v>46.43</v>
      </c>
      <c r="Q3867" s="10" t="s">
        <v>8305</v>
      </c>
      <c r="R3867" t="s">
        <v>8306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3862</v>
      </c>
      <c r="C3868" s="3" t="s">
        <v>7973</v>
      </c>
      <c r="D3868" s="6">
        <v>2000</v>
      </c>
      <c r="E3868" s="8">
        <v>11</v>
      </c>
      <c r="F3868" t="s">
        <v>8217</v>
      </c>
      <c r="G3868" t="s">
        <v>8220</v>
      </c>
      <c r="H3868" t="s">
        <v>8241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8260</v>
      </c>
      <c r="O3868">
        <f t="shared" si="300"/>
        <v>1</v>
      </c>
      <c r="P3868">
        <f t="shared" si="301"/>
        <v>5.5</v>
      </c>
      <c r="Q3868" s="10" t="s">
        <v>8305</v>
      </c>
      <c r="R3868" t="s">
        <v>8306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3863</v>
      </c>
      <c r="C3869" s="3" t="s">
        <v>7974</v>
      </c>
      <c r="D3869" s="6">
        <v>2000</v>
      </c>
      <c r="E3869" s="8">
        <v>251</v>
      </c>
      <c r="F3869" t="s">
        <v>8217</v>
      </c>
      <c r="G3869" t="s">
        <v>8220</v>
      </c>
      <c r="H3869" t="s">
        <v>8241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8260</v>
      </c>
      <c r="O3869">
        <f t="shared" si="300"/>
        <v>13</v>
      </c>
      <c r="P3869">
        <f t="shared" si="301"/>
        <v>50.2</v>
      </c>
      <c r="Q3869" s="10" t="s">
        <v>8305</v>
      </c>
      <c r="R3869" t="s">
        <v>8306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3864</v>
      </c>
      <c r="C3870" s="3" t="s">
        <v>7975</v>
      </c>
      <c r="D3870" s="6">
        <v>5000</v>
      </c>
      <c r="E3870" s="8">
        <v>10</v>
      </c>
      <c r="F3870" t="s">
        <v>8216</v>
      </c>
      <c r="G3870" t="s">
        <v>8221</v>
      </c>
      <c r="H3870" t="s">
        <v>8242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8294</v>
      </c>
      <c r="O3870">
        <f t="shared" si="300"/>
        <v>0</v>
      </c>
      <c r="P3870">
        <f t="shared" si="301"/>
        <v>10</v>
      </c>
      <c r="Q3870" s="10" t="s">
        <v>8305</v>
      </c>
      <c r="R3870" t="s">
        <v>8347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3865</v>
      </c>
      <c r="C3871" s="3" t="s">
        <v>7976</v>
      </c>
      <c r="D3871" s="6">
        <v>13111</v>
      </c>
      <c r="E3871" s="8">
        <v>452</v>
      </c>
      <c r="F3871" t="s">
        <v>8216</v>
      </c>
      <c r="G3871" t="s">
        <v>8220</v>
      </c>
      <c r="H3871" t="s">
        <v>8241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8294</v>
      </c>
      <c r="O3871">
        <f t="shared" si="300"/>
        <v>3</v>
      </c>
      <c r="P3871">
        <f t="shared" si="301"/>
        <v>30.13</v>
      </c>
      <c r="Q3871" s="10" t="s">
        <v>8305</v>
      </c>
      <c r="R3871" t="s">
        <v>8347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3866</v>
      </c>
      <c r="C3872" s="3" t="s">
        <v>7977</v>
      </c>
      <c r="D3872" s="6">
        <v>10000</v>
      </c>
      <c r="E3872" s="8">
        <v>1500</v>
      </c>
      <c r="F3872" t="s">
        <v>8216</v>
      </c>
      <c r="G3872" t="s">
        <v>8220</v>
      </c>
      <c r="H3872" t="s">
        <v>8241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8294</v>
      </c>
      <c r="O3872">
        <f t="shared" si="300"/>
        <v>15</v>
      </c>
      <c r="P3872">
        <f t="shared" si="301"/>
        <v>150</v>
      </c>
      <c r="Q3872" s="10" t="s">
        <v>8305</v>
      </c>
      <c r="R3872" t="s">
        <v>8347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3867</v>
      </c>
      <c r="C3873" s="3" t="s">
        <v>7978</v>
      </c>
      <c r="D3873" s="6">
        <v>1500</v>
      </c>
      <c r="E3873" s="8">
        <v>40</v>
      </c>
      <c r="F3873" t="s">
        <v>8216</v>
      </c>
      <c r="G3873" t="s">
        <v>8220</v>
      </c>
      <c r="H3873" t="s">
        <v>8241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8294</v>
      </c>
      <c r="O3873">
        <f t="shared" si="300"/>
        <v>3</v>
      </c>
      <c r="P3873">
        <f t="shared" si="301"/>
        <v>13.33</v>
      </c>
      <c r="Q3873" s="10" t="s">
        <v>8305</v>
      </c>
      <c r="R3873" t="s">
        <v>8347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3868</v>
      </c>
      <c r="C3874" s="3" t="s">
        <v>7979</v>
      </c>
      <c r="D3874" s="6">
        <v>15000</v>
      </c>
      <c r="E3874" s="8">
        <v>0</v>
      </c>
      <c r="F3874" t="s">
        <v>8216</v>
      </c>
      <c r="G3874" t="s">
        <v>8220</v>
      </c>
      <c r="H3874" t="s">
        <v>8241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8294</v>
      </c>
      <c r="O3874">
        <f t="shared" si="300"/>
        <v>0</v>
      </c>
      <c r="P3874">
        <f t="shared" si="301"/>
        <v>0</v>
      </c>
      <c r="Q3874" s="10" t="s">
        <v>8305</v>
      </c>
      <c r="R3874" t="s">
        <v>8347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3869</v>
      </c>
      <c r="C3875" s="3" t="s">
        <v>7980</v>
      </c>
      <c r="D3875" s="6">
        <v>5500</v>
      </c>
      <c r="E3875" s="8">
        <v>0</v>
      </c>
      <c r="F3875" t="s">
        <v>8216</v>
      </c>
      <c r="G3875" t="s">
        <v>8220</v>
      </c>
      <c r="H3875" t="s">
        <v>8241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8294</v>
      </c>
      <c r="O3875">
        <f t="shared" si="300"/>
        <v>0</v>
      </c>
      <c r="P3875">
        <f t="shared" si="301"/>
        <v>0</v>
      </c>
      <c r="Q3875" s="10" t="s">
        <v>8305</v>
      </c>
      <c r="R3875" t="s">
        <v>8347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3870</v>
      </c>
      <c r="C3876" s="3" t="s">
        <v>7981</v>
      </c>
      <c r="D3876" s="6">
        <v>620</v>
      </c>
      <c r="E3876" s="8">
        <v>0</v>
      </c>
      <c r="F3876" t="s">
        <v>8216</v>
      </c>
      <c r="G3876" t="s">
        <v>8224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8294</v>
      </c>
      <c r="O3876">
        <f t="shared" si="300"/>
        <v>0</v>
      </c>
      <c r="P3876">
        <f t="shared" si="301"/>
        <v>0</v>
      </c>
      <c r="Q3876" s="10" t="s">
        <v>8305</v>
      </c>
      <c r="R3876" t="s">
        <v>8347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3871</v>
      </c>
      <c r="C3877" s="3" t="s">
        <v>7982</v>
      </c>
      <c r="D3877" s="6">
        <v>30000</v>
      </c>
      <c r="E3877" s="8">
        <v>0</v>
      </c>
      <c r="F3877" t="s">
        <v>8216</v>
      </c>
      <c r="G3877" t="s">
        <v>8228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8294</v>
      </c>
      <c r="O3877">
        <f t="shared" si="300"/>
        <v>0</v>
      </c>
      <c r="P3877">
        <f t="shared" si="301"/>
        <v>0</v>
      </c>
      <c r="Q3877" s="10" t="s">
        <v>8305</v>
      </c>
      <c r="R3877" t="s">
        <v>8347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3872</v>
      </c>
      <c r="C3878" s="3" t="s">
        <v>7983</v>
      </c>
      <c r="D3878" s="6">
        <v>3900</v>
      </c>
      <c r="E3878" s="8">
        <v>2059</v>
      </c>
      <c r="F3878" t="s">
        <v>8216</v>
      </c>
      <c r="G3878" t="s">
        <v>8221</v>
      </c>
      <c r="H3878" t="s">
        <v>8242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8294</v>
      </c>
      <c r="O3878">
        <f t="shared" si="300"/>
        <v>53</v>
      </c>
      <c r="P3878">
        <f t="shared" si="301"/>
        <v>44.76</v>
      </c>
      <c r="Q3878" s="10" t="s">
        <v>8305</v>
      </c>
      <c r="R3878" t="s">
        <v>8347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3873</v>
      </c>
      <c r="C3879" s="3" t="s">
        <v>7984</v>
      </c>
      <c r="D3879" s="6">
        <v>25000</v>
      </c>
      <c r="E3879" s="8">
        <v>1241</v>
      </c>
      <c r="F3879" t="s">
        <v>8216</v>
      </c>
      <c r="G3879" t="s">
        <v>8220</v>
      </c>
      <c r="H3879" t="s">
        <v>8241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8294</v>
      </c>
      <c r="O3879">
        <f t="shared" si="300"/>
        <v>5</v>
      </c>
      <c r="P3879">
        <f t="shared" si="301"/>
        <v>88.64</v>
      </c>
      <c r="Q3879" s="10" t="s">
        <v>8305</v>
      </c>
      <c r="R3879" t="s">
        <v>8347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3874</v>
      </c>
      <c r="C3880" s="3" t="s">
        <v>7985</v>
      </c>
      <c r="D3880" s="6">
        <v>18000</v>
      </c>
      <c r="E3880" s="8">
        <v>10</v>
      </c>
      <c r="F3880" t="s">
        <v>8216</v>
      </c>
      <c r="G3880" t="s">
        <v>8220</v>
      </c>
      <c r="H3880" t="s">
        <v>8241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8294</v>
      </c>
      <c r="O3880">
        <f t="shared" si="300"/>
        <v>0</v>
      </c>
      <c r="P3880">
        <f t="shared" si="301"/>
        <v>10</v>
      </c>
      <c r="Q3880" s="10" t="s">
        <v>8305</v>
      </c>
      <c r="R3880" t="s">
        <v>8347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3875</v>
      </c>
      <c r="C3881" s="3" t="s">
        <v>7986</v>
      </c>
      <c r="D3881" s="6">
        <v>15000</v>
      </c>
      <c r="E3881" s="8">
        <v>0</v>
      </c>
      <c r="F3881" t="s">
        <v>8216</v>
      </c>
      <c r="G3881" t="s">
        <v>8221</v>
      </c>
      <c r="H3881" t="s">
        <v>8242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8294</v>
      </c>
      <c r="O3881">
        <f t="shared" si="300"/>
        <v>0</v>
      </c>
      <c r="P3881">
        <f t="shared" si="301"/>
        <v>0</v>
      </c>
      <c r="Q3881" s="10" t="s">
        <v>8305</v>
      </c>
      <c r="R3881" t="s">
        <v>8347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3876</v>
      </c>
      <c r="C3882" s="3" t="s">
        <v>7987</v>
      </c>
      <c r="D3882" s="6">
        <v>7500</v>
      </c>
      <c r="E3882" s="8">
        <v>980</v>
      </c>
      <c r="F3882" t="s">
        <v>8216</v>
      </c>
      <c r="G3882" t="s">
        <v>8221</v>
      </c>
      <c r="H3882" t="s">
        <v>8242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8294</v>
      </c>
      <c r="O3882">
        <f t="shared" si="300"/>
        <v>13</v>
      </c>
      <c r="P3882">
        <f t="shared" si="301"/>
        <v>57.65</v>
      </c>
      <c r="Q3882" s="10" t="s">
        <v>8305</v>
      </c>
      <c r="R3882" t="s">
        <v>8347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3877</v>
      </c>
      <c r="C3883" s="3" t="s">
        <v>7988</v>
      </c>
      <c r="D3883" s="6">
        <v>500</v>
      </c>
      <c r="E3883" s="8">
        <v>25</v>
      </c>
      <c r="F3883" t="s">
        <v>8216</v>
      </c>
      <c r="G3883" t="s">
        <v>8220</v>
      </c>
      <c r="H3883" t="s">
        <v>8241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8294</v>
      </c>
      <c r="O3883">
        <f t="shared" si="300"/>
        <v>5</v>
      </c>
      <c r="P3883">
        <f t="shared" si="301"/>
        <v>25</v>
      </c>
      <c r="Q3883" s="10" t="s">
        <v>8305</v>
      </c>
      <c r="R3883" t="s">
        <v>8347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3878</v>
      </c>
      <c r="C3884" s="3" t="s">
        <v>7989</v>
      </c>
      <c r="D3884" s="6">
        <v>30000</v>
      </c>
      <c r="E3884" s="8">
        <v>0</v>
      </c>
      <c r="F3884" t="s">
        <v>8216</v>
      </c>
      <c r="G3884" t="s">
        <v>8222</v>
      </c>
      <c r="H3884" t="s">
        <v>8243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8294</v>
      </c>
      <c r="O3884">
        <f t="shared" si="300"/>
        <v>0</v>
      </c>
      <c r="P3884">
        <f t="shared" si="301"/>
        <v>0</v>
      </c>
      <c r="Q3884" s="10" t="s">
        <v>8305</v>
      </c>
      <c r="R3884" t="s">
        <v>8347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3879</v>
      </c>
      <c r="C3885" s="3" t="s">
        <v>7990</v>
      </c>
      <c r="D3885" s="6">
        <v>15000</v>
      </c>
      <c r="E3885" s="8">
        <v>0</v>
      </c>
      <c r="F3885" t="s">
        <v>8216</v>
      </c>
      <c r="G3885" t="s">
        <v>8221</v>
      </c>
      <c r="H3885" t="s">
        <v>8242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8294</v>
      </c>
      <c r="O3885">
        <f t="shared" si="300"/>
        <v>0</v>
      </c>
      <c r="P3885">
        <f t="shared" si="301"/>
        <v>0</v>
      </c>
      <c r="Q3885" s="10" t="s">
        <v>8305</v>
      </c>
      <c r="R3885" t="s">
        <v>8347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3880</v>
      </c>
      <c r="C3886" s="3" t="s">
        <v>7991</v>
      </c>
      <c r="D3886" s="6">
        <v>10000</v>
      </c>
      <c r="E3886" s="8">
        <v>0</v>
      </c>
      <c r="F3886" t="s">
        <v>8216</v>
      </c>
      <c r="G3886" t="s">
        <v>8220</v>
      </c>
      <c r="H3886" t="s">
        <v>8241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8294</v>
      </c>
      <c r="O3886">
        <f t="shared" si="300"/>
        <v>0</v>
      </c>
      <c r="P3886">
        <f t="shared" si="301"/>
        <v>0</v>
      </c>
      <c r="Q3886" s="10" t="s">
        <v>8305</v>
      </c>
      <c r="R3886" t="s">
        <v>8347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3881</v>
      </c>
      <c r="C3887" s="3" t="s">
        <v>7992</v>
      </c>
      <c r="D3887" s="6">
        <v>375000</v>
      </c>
      <c r="E3887" s="8">
        <v>0</v>
      </c>
      <c r="F3887" t="s">
        <v>8216</v>
      </c>
      <c r="G3887" t="s">
        <v>8220</v>
      </c>
      <c r="H3887" t="s">
        <v>8241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8294</v>
      </c>
      <c r="O3887">
        <f t="shared" si="300"/>
        <v>0</v>
      </c>
      <c r="P3887">
        <f t="shared" si="301"/>
        <v>0</v>
      </c>
      <c r="Q3887" s="10" t="s">
        <v>8305</v>
      </c>
      <c r="R3887" t="s">
        <v>8347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8216</v>
      </c>
      <c r="G3888" t="s">
        <v>8222</v>
      </c>
      <c r="H3888" t="s">
        <v>8243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8294</v>
      </c>
      <c r="O3888">
        <f t="shared" si="300"/>
        <v>0</v>
      </c>
      <c r="P3888">
        <f t="shared" si="301"/>
        <v>0</v>
      </c>
      <c r="Q3888" s="10" t="s">
        <v>8305</v>
      </c>
      <c r="R3888" t="s">
        <v>8347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3883</v>
      </c>
      <c r="C3889" s="3" t="s">
        <v>7993</v>
      </c>
      <c r="D3889" s="6">
        <v>2000</v>
      </c>
      <c r="E3889" s="8">
        <v>35</v>
      </c>
      <c r="F3889" t="s">
        <v>8216</v>
      </c>
      <c r="G3889" t="s">
        <v>8220</v>
      </c>
      <c r="H3889" t="s">
        <v>8241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8294</v>
      </c>
      <c r="O3889">
        <f t="shared" si="300"/>
        <v>2</v>
      </c>
      <c r="P3889">
        <f t="shared" si="301"/>
        <v>17.5</v>
      </c>
      <c r="Q3889" s="10" t="s">
        <v>8305</v>
      </c>
      <c r="R3889" t="s">
        <v>8347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3884</v>
      </c>
      <c r="C3890" s="3" t="s">
        <v>7994</v>
      </c>
      <c r="D3890" s="6">
        <v>2000</v>
      </c>
      <c r="E3890" s="8">
        <v>542</v>
      </c>
      <c r="F3890" t="s">
        <v>8217</v>
      </c>
      <c r="G3890" t="s">
        <v>8221</v>
      </c>
      <c r="H3890" t="s">
        <v>8242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8260</v>
      </c>
      <c r="O3890">
        <f t="shared" si="300"/>
        <v>27</v>
      </c>
      <c r="P3890">
        <f t="shared" si="301"/>
        <v>38.71</v>
      </c>
      <c r="Q3890" s="10" t="s">
        <v>8305</v>
      </c>
      <c r="R3890" t="s">
        <v>8306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3885</v>
      </c>
      <c r="C3891" s="3" t="s">
        <v>7995</v>
      </c>
      <c r="D3891" s="6">
        <v>8000</v>
      </c>
      <c r="E3891" s="8">
        <v>118</v>
      </c>
      <c r="F3891" t="s">
        <v>8217</v>
      </c>
      <c r="G3891" t="s">
        <v>8220</v>
      </c>
      <c r="H3891" t="s">
        <v>8241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8260</v>
      </c>
      <c r="O3891">
        <f t="shared" si="300"/>
        <v>1</v>
      </c>
      <c r="P3891">
        <f t="shared" si="301"/>
        <v>13.11</v>
      </c>
      <c r="Q3891" s="10" t="s">
        <v>8305</v>
      </c>
      <c r="R3891" t="s">
        <v>8306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3886</v>
      </c>
      <c r="C3892" s="3" t="s">
        <v>7996</v>
      </c>
      <c r="D3892" s="6">
        <v>15000</v>
      </c>
      <c r="E3892" s="8">
        <v>2524</v>
      </c>
      <c r="F3892" t="s">
        <v>8217</v>
      </c>
      <c r="G3892" t="s">
        <v>8220</v>
      </c>
      <c r="H3892" t="s">
        <v>8241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8260</v>
      </c>
      <c r="O3892">
        <f t="shared" si="300"/>
        <v>17</v>
      </c>
      <c r="P3892">
        <f t="shared" si="301"/>
        <v>315.5</v>
      </c>
      <c r="Q3892" s="10" t="s">
        <v>8305</v>
      </c>
      <c r="R3892" t="s">
        <v>8306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3887</v>
      </c>
      <c r="C3893" s="3" t="s">
        <v>7997</v>
      </c>
      <c r="D3893" s="6">
        <v>800</v>
      </c>
      <c r="E3893" s="8">
        <v>260</v>
      </c>
      <c r="F3893" t="s">
        <v>8217</v>
      </c>
      <c r="G3893" t="s">
        <v>8220</v>
      </c>
      <c r="H3893" t="s">
        <v>8241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8260</v>
      </c>
      <c r="O3893">
        <f t="shared" si="300"/>
        <v>33</v>
      </c>
      <c r="P3893">
        <f t="shared" si="301"/>
        <v>37.14</v>
      </c>
      <c r="Q3893" s="10" t="s">
        <v>8305</v>
      </c>
      <c r="R3893" t="s">
        <v>8306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3888</v>
      </c>
      <c r="C3894" s="3" t="s">
        <v>7998</v>
      </c>
      <c r="D3894" s="6">
        <v>1000</v>
      </c>
      <c r="E3894" s="8">
        <v>0</v>
      </c>
      <c r="F3894" t="s">
        <v>8217</v>
      </c>
      <c r="G3894" t="s">
        <v>8220</v>
      </c>
      <c r="H3894" t="s">
        <v>8241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8260</v>
      </c>
      <c r="O3894">
        <f t="shared" si="300"/>
        <v>0</v>
      </c>
      <c r="P3894">
        <f t="shared" si="301"/>
        <v>0</v>
      </c>
      <c r="Q3894" s="10" t="s">
        <v>8305</v>
      </c>
      <c r="R3894" t="s">
        <v>8306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3889</v>
      </c>
      <c r="C3895" s="3" t="s">
        <v>7999</v>
      </c>
      <c r="D3895" s="6">
        <v>50000</v>
      </c>
      <c r="E3895" s="8">
        <v>10775</v>
      </c>
      <c r="F3895" t="s">
        <v>8217</v>
      </c>
      <c r="G3895" t="s">
        <v>8220</v>
      </c>
      <c r="H3895" t="s">
        <v>8241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8260</v>
      </c>
      <c r="O3895">
        <f t="shared" si="300"/>
        <v>22</v>
      </c>
      <c r="P3895">
        <f t="shared" si="301"/>
        <v>128.27000000000001</v>
      </c>
      <c r="Q3895" s="10" t="s">
        <v>8305</v>
      </c>
      <c r="R3895" t="s">
        <v>8306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3890</v>
      </c>
      <c r="C3896" s="3" t="s">
        <v>8000</v>
      </c>
      <c r="D3896" s="6">
        <v>15000</v>
      </c>
      <c r="E3896" s="8">
        <v>520</v>
      </c>
      <c r="F3896" t="s">
        <v>8217</v>
      </c>
      <c r="G3896" t="s">
        <v>8220</v>
      </c>
      <c r="H3896" t="s">
        <v>8241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8260</v>
      </c>
      <c r="O3896">
        <f t="shared" si="300"/>
        <v>3</v>
      </c>
      <c r="P3896">
        <f t="shared" si="301"/>
        <v>47.27</v>
      </c>
      <c r="Q3896" s="10" t="s">
        <v>8305</v>
      </c>
      <c r="R3896" t="s">
        <v>8306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3891</v>
      </c>
      <c r="C3897" s="3" t="s">
        <v>8001</v>
      </c>
      <c r="D3897" s="6">
        <v>1000</v>
      </c>
      <c r="E3897" s="8">
        <v>50</v>
      </c>
      <c r="F3897" t="s">
        <v>8217</v>
      </c>
      <c r="G3897" t="s">
        <v>8220</v>
      </c>
      <c r="H3897" t="s">
        <v>8241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8260</v>
      </c>
      <c r="O3897">
        <f t="shared" si="300"/>
        <v>5</v>
      </c>
      <c r="P3897">
        <f t="shared" si="301"/>
        <v>50</v>
      </c>
      <c r="Q3897" s="10" t="s">
        <v>8305</v>
      </c>
      <c r="R3897" t="s">
        <v>8306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3892</v>
      </c>
      <c r="C3898" s="3" t="s">
        <v>8002</v>
      </c>
      <c r="D3898" s="6">
        <v>1600</v>
      </c>
      <c r="E3898" s="8">
        <v>170</v>
      </c>
      <c r="F3898" t="s">
        <v>8217</v>
      </c>
      <c r="G3898" t="s">
        <v>8220</v>
      </c>
      <c r="H3898" t="s">
        <v>8241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8260</v>
      </c>
      <c r="O3898">
        <f t="shared" si="300"/>
        <v>11</v>
      </c>
      <c r="P3898">
        <f t="shared" si="301"/>
        <v>42.5</v>
      </c>
      <c r="Q3898" s="10" t="s">
        <v>8305</v>
      </c>
      <c r="R3898" t="s">
        <v>8306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3893</v>
      </c>
      <c r="C3899" s="3" t="s">
        <v>8003</v>
      </c>
      <c r="D3899" s="6">
        <v>2500</v>
      </c>
      <c r="E3899" s="8">
        <v>440</v>
      </c>
      <c r="F3899" t="s">
        <v>8217</v>
      </c>
      <c r="G3899" t="s">
        <v>8224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8260</v>
      </c>
      <c r="O3899">
        <f t="shared" si="300"/>
        <v>18</v>
      </c>
      <c r="P3899">
        <f t="shared" si="301"/>
        <v>44</v>
      </c>
      <c r="Q3899" s="10" t="s">
        <v>8305</v>
      </c>
      <c r="R3899" t="s">
        <v>8306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3894</v>
      </c>
      <c r="C3900" s="3" t="s">
        <v>8004</v>
      </c>
      <c r="D3900" s="6">
        <v>2500</v>
      </c>
      <c r="E3900" s="8">
        <v>814</v>
      </c>
      <c r="F3900" t="s">
        <v>8217</v>
      </c>
      <c r="G3900" t="s">
        <v>8221</v>
      </c>
      <c r="H3900" t="s">
        <v>8242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8260</v>
      </c>
      <c r="O3900">
        <f t="shared" si="300"/>
        <v>33</v>
      </c>
      <c r="P3900">
        <f t="shared" si="301"/>
        <v>50.88</v>
      </c>
      <c r="Q3900" s="10" t="s">
        <v>8305</v>
      </c>
      <c r="R3900" t="s">
        <v>8306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3895</v>
      </c>
      <c r="C3901" s="3" t="s">
        <v>8005</v>
      </c>
      <c r="D3901" s="6">
        <v>10000</v>
      </c>
      <c r="E3901" s="8">
        <v>125</v>
      </c>
      <c r="F3901" t="s">
        <v>8217</v>
      </c>
      <c r="G3901" t="s">
        <v>8220</v>
      </c>
      <c r="H3901" t="s">
        <v>8241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8260</v>
      </c>
      <c r="O3901">
        <f t="shared" si="300"/>
        <v>1</v>
      </c>
      <c r="P3901">
        <f t="shared" si="301"/>
        <v>62.5</v>
      </c>
      <c r="Q3901" s="10" t="s">
        <v>8305</v>
      </c>
      <c r="R3901" t="s">
        <v>8306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3896</v>
      </c>
      <c r="C3902" s="3" t="s">
        <v>8006</v>
      </c>
      <c r="D3902" s="6">
        <v>2500</v>
      </c>
      <c r="E3902" s="8">
        <v>135</v>
      </c>
      <c r="F3902" t="s">
        <v>8217</v>
      </c>
      <c r="G3902" t="s">
        <v>8220</v>
      </c>
      <c r="H3902" t="s">
        <v>8241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8260</v>
      </c>
      <c r="O3902">
        <f t="shared" si="300"/>
        <v>5</v>
      </c>
      <c r="P3902">
        <f t="shared" si="301"/>
        <v>27</v>
      </c>
      <c r="Q3902" s="10" t="s">
        <v>8305</v>
      </c>
      <c r="R3902" t="s">
        <v>8306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3897</v>
      </c>
      <c r="C3903" s="3" t="s">
        <v>8007</v>
      </c>
      <c r="D3903" s="6">
        <v>3000</v>
      </c>
      <c r="E3903" s="8">
        <v>25</v>
      </c>
      <c r="F3903" t="s">
        <v>8217</v>
      </c>
      <c r="G3903" t="s">
        <v>8220</v>
      </c>
      <c r="H3903" t="s">
        <v>8241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8260</v>
      </c>
      <c r="O3903">
        <f t="shared" si="300"/>
        <v>1</v>
      </c>
      <c r="P3903">
        <f t="shared" si="301"/>
        <v>25</v>
      </c>
      <c r="Q3903" s="10" t="s">
        <v>8305</v>
      </c>
      <c r="R3903" t="s">
        <v>8306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3898</v>
      </c>
      <c r="C3904" s="3" t="s">
        <v>8008</v>
      </c>
      <c r="D3904" s="6">
        <v>3000</v>
      </c>
      <c r="E3904" s="8">
        <v>1465</v>
      </c>
      <c r="F3904" t="s">
        <v>8217</v>
      </c>
      <c r="G3904" t="s">
        <v>8221</v>
      </c>
      <c r="H3904" t="s">
        <v>8242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8260</v>
      </c>
      <c r="O3904">
        <f t="shared" si="300"/>
        <v>49</v>
      </c>
      <c r="P3904">
        <f t="shared" si="301"/>
        <v>47.26</v>
      </c>
      <c r="Q3904" s="10" t="s">
        <v>8305</v>
      </c>
      <c r="R3904" t="s">
        <v>8306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3899</v>
      </c>
      <c r="C3905" s="3" t="s">
        <v>8009</v>
      </c>
      <c r="D3905" s="6">
        <v>1500</v>
      </c>
      <c r="E3905" s="8">
        <v>0</v>
      </c>
      <c r="F3905" t="s">
        <v>8217</v>
      </c>
      <c r="G3905" t="s">
        <v>8220</v>
      </c>
      <c r="H3905" t="s">
        <v>8241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8260</v>
      </c>
      <c r="O3905">
        <f t="shared" si="300"/>
        <v>0</v>
      </c>
      <c r="P3905">
        <f t="shared" si="301"/>
        <v>0</v>
      </c>
      <c r="Q3905" s="10" t="s">
        <v>8305</v>
      </c>
      <c r="R3905" t="s">
        <v>8306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3900</v>
      </c>
      <c r="C3906" s="3" t="s">
        <v>8010</v>
      </c>
      <c r="D3906" s="6">
        <v>10000</v>
      </c>
      <c r="E3906" s="8">
        <v>3</v>
      </c>
      <c r="F3906" t="s">
        <v>8217</v>
      </c>
      <c r="G3906" t="s">
        <v>8220</v>
      </c>
      <c r="H3906" t="s">
        <v>8241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8260</v>
      </c>
      <c r="O3906">
        <f t="shared" ref="O3906:O3969" si="305">ROUND(E3906/D3906*100,0)</f>
        <v>0</v>
      </c>
      <c r="P3906">
        <f t="shared" si="301"/>
        <v>1.5</v>
      </c>
      <c r="Q3906" s="10" t="s">
        <v>8305</v>
      </c>
      <c r="R3906" t="s">
        <v>8306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3901</v>
      </c>
      <c r="C3907" s="3" t="s">
        <v>8011</v>
      </c>
      <c r="D3907" s="6">
        <v>1500</v>
      </c>
      <c r="E3907" s="8">
        <v>173</v>
      </c>
      <c r="F3907" t="s">
        <v>8217</v>
      </c>
      <c r="G3907" t="s">
        <v>8221</v>
      </c>
      <c r="H3907" t="s">
        <v>8242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8260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8305</v>
      </c>
      <c r="R3907" t="s">
        <v>8306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3902</v>
      </c>
      <c r="C3908" s="3" t="s">
        <v>8012</v>
      </c>
      <c r="D3908" s="6">
        <v>1500</v>
      </c>
      <c r="E3908" s="8">
        <v>1010</v>
      </c>
      <c r="F3908" t="s">
        <v>8217</v>
      </c>
      <c r="G3908" t="s">
        <v>8221</v>
      </c>
      <c r="H3908" t="s">
        <v>8242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8260</v>
      </c>
      <c r="O3908">
        <f t="shared" si="305"/>
        <v>67</v>
      </c>
      <c r="P3908">
        <f t="shared" si="306"/>
        <v>63.13</v>
      </c>
      <c r="Q3908" s="10" t="s">
        <v>8305</v>
      </c>
      <c r="R3908" t="s">
        <v>8306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3903</v>
      </c>
      <c r="C3909" s="3" t="s">
        <v>8013</v>
      </c>
      <c r="D3909" s="6">
        <v>1000</v>
      </c>
      <c r="E3909" s="8">
        <v>153</v>
      </c>
      <c r="F3909" t="s">
        <v>8217</v>
      </c>
      <c r="G3909" t="s">
        <v>8220</v>
      </c>
      <c r="H3909" t="s">
        <v>8241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8260</v>
      </c>
      <c r="O3909">
        <f t="shared" si="305"/>
        <v>15</v>
      </c>
      <c r="P3909">
        <f t="shared" si="306"/>
        <v>38.25</v>
      </c>
      <c r="Q3909" s="10" t="s">
        <v>8305</v>
      </c>
      <c r="R3909" t="s">
        <v>8306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3904</v>
      </c>
      <c r="C3910" s="3" t="s">
        <v>8014</v>
      </c>
      <c r="D3910" s="6">
        <v>750</v>
      </c>
      <c r="E3910" s="8">
        <v>65</v>
      </c>
      <c r="F3910" t="s">
        <v>8217</v>
      </c>
      <c r="G3910" t="s">
        <v>8220</v>
      </c>
      <c r="H3910" t="s">
        <v>8241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8260</v>
      </c>
      <c r="O3910">
        <f t="shared" si="305"/>
        <v>9</v>
      </c>
      <c r="P3910">
        <f t="shared" si="306"/>
        <v>16.25</v>
      </c>
      <c r="Q3910" s="10" t="s">
        <v>8305</v>
      </c>
      <c r="R3910" t="s">
        <v>8306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3905</v>
      </c>
      <c r="C3911" s="3" t="s">
        <v>8015</v>
      </c>
      <c r="D3911" s="6">
        <v>60000</v>
      </c>
      <c r="E3911" s="8">
        <v>135</v>
      </c>
      <c r="F3911" t="s">
        <v>8217</v>
      </c>
      <c r="G3911" t="s">
        <v>8220</v>
      </c>
      <c r="H3911" t="s">
        <v>8241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8260</v>
      </c>
      <c r="O3911">
        <f t="shared" si="305"/>
        <v>0</v>
      </c>
      <c r="P3911">
        <f t="shared" si="306"/>
        <v>33.75</v>
      </c>
      <c r="Q3911" s="10" t="s">
        <v>8305</v>
      </c>
      <c r="R3911" t="s">
        <v>8306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3906</v>
      </c>
      <c r="C3912" s="3" t="s">
        <v>8016</v>
      </c>
      <c r="D3912" s="6">
        <v>6000</v>
      </c>
      <c r="E3912" s="8">
        <v>185</v>
      </c>
      <c r="F3912" t="s">
        <v>8217</v>
      </c>
      <c r="G3912" t="s">
        <v>8220</v>
      </c>
      <c r="H3912" t="s">
        <v>8241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8260</v>
      </c>
      <c r="O3912">
        <f t="shared" si="305"/>
        <v>3</v>
      </c>
      <c r="P3912">
        <f t="shared" si="306"/>
        <v>61.67</v>
      </c>
      <c r="Q3912" s="10" t="s">
        <v>8305</v>
      </c>
      <c r="R3912" t="s">
        <v>8306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3907</v>
      </c>
      <c r="C3913" s="3" t="s">
        <v>8017</v>
      </c>
      <c r="D3913" s="6">
        <v>8000</v>
      </c>
      <c r="E3913" s="8">
        <v>2993</v>
      </c>
      <c r="F3913" t="s">
        <v>8217</v>
      </c>
      <c r="G3913" t="s">
        <v>8220</v>
      </c>
      <c r="H3913" t="s">
        <v>8241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8260</v>
      </c>
      <c r="O3913">
        <f t="shared" si="305"/>
        <v>37</v>
      </c>
      <c r="P3913">
        <f t="shared" si="306"/>
        <v>83.14</v>
      </c>
      <c r="Q3913" s="10" t="s">
        <v>8305</v>
      </c>
      <c r="R3913" t="s">
        <v>8306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3908</v>
      </c>
      <c r="C3914" s="3" t="s">
        <v>8018</v>
      </c>
      <c r="D3914" s="6">
        <v>15000</v>
      </c>
      <c r="E3914" s="8">
        <v>1</v>
      </c>
      <c r="F3914" t="s">
        <v>8217</v>
      </c>
      <c r="G3914" t="s">
        <v>8220</v>
      </c>
      <c r="H3914" t="s">
        <v>8241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8260</v>
      </c>
      <c r="O3914">
        <f t="shared" si="305"/>
        <v>0</v>
      </c>
      <c r="P3914">
        <f t="shared" si="306"/>
        <v>1</v>
      </c>
      <c r="Q3914" s="10" t="s">
        <v>8305</v>
      </c>
      <c r="R3914" t="s">
        <v>8306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3909</v>
      </c>
      <c r="C3915" s="3" t="s">
        <v>8019</v>
      </c>
      <c r="D3915" s="6">
        <v>10000</v>
      </c>
      <c r="E3915" s="8">
        <v>1000</v>
      </c>
      <c r="F3915" t="s">
        <v>8217</v>
      </c>
      <c r="G3915" t="s">
        <v>8220</v>
      </c>
      <c r="H3915" t="s">
        <v>8241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8260</v>
      </c>
      <c r="O3915">
        <f t="shared" si="305"/>
        <v>10</v>
      </c>
      <c r="P3915">
        <f t="shared" si="306"/>
        <v>142.86000000000001</v>
      </c>
      <c r="Q3915" s="10" t="s">
        <v>8305</v>
      </c>
      <c r="R3915" t="s">
        <v>8306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3910</v>
      </c>
      <c r="C3916" s="3" t="s">
        <v>8020</v>
      </c>
      <c r="D3916" s="6">
        <v>2500</v>
      </c>
      <c r="E3916" s="8">
        <v>909</v>
      </c>
      <c r="F3916" t="s">
        <v>8217</v>
      </c>
      <c r="G3916" t="s">
        <v>8221</v>
      </c>
      <c r="H3916" t="s">
        <v>8242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8260</v>
      </c>
      <c r="O3916">
        <f t="shared" si="305"/>
        <v>36</v>
      </c>
      <c r="P3916">
        <f t="shared" si="306"/>
        <v>33.67</v>
      </c>
      <c r="Q3916" s="10" t="s">
        <v>8305</v>
      </c>
      <c r="R3916" t="s">
        <v>8306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3911</v>
      </c>
      <c r="C3917" s="3" t="s">
        <v>8021</v>
      </c>
      <c r="D3917" s="6">
        <v>1500</v>
      </c>
      <c r="E3917" s="8">
        <v>5</v>
      </c>
      <c r="F3917" t="s">
        <v>8217</v>
      </c>
      <c r="G3917" t="s">
        <v>8221</v>
      </c>
      <c r="H3917" t="s">
        <v>8242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8260</v>
      </c>
      <c r="O3917">
        <f t="shared" si="305"/>
        <v>0</v>
      </c>
      <c r="P3917">
        <f t="shared" si="306"/>
        <v>5</v>
      </c>
      <c r="Q3917" s="10" t="s">
        <v>8305</v>
      </c>
      <c r="R3917" t="s">
        <v>8306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3912</v>
      </c>
      <c r="C3918" s="3" t="s">
        <v>8022</v>
      </c>
      <c r="D3918" s="6">
        <v>2000</v>
      </c>
      <c r="E3918" s="8">
        <v>0</v>
      </c>
      <c r="F3918" t="s">
        <v>8217</v>
      </c>
      <c r="G3918" t="s">
        <v>8228</v>
      </c>
      <c r="H3918" t="s">
        <v>8248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8260</v>
      </c>
      <c r="O3918">
        <f t="shared" si="305"/>
        <v>0</v>
      </c>
      <c r="P3918">
        <f t="shared" si="306"/>
        <v>0</v>
      </c>
      <c r="Q3918" s="10" t="s">
        <v>8305</v>
      </c>
      <c r="R3918" t="s">
        <v>8306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3913</v>
      </c>
      <c r="C3919" s="3" t="s">
        <v>8023</v>
      </c>
      <c r="D3919" s="6">
        <v>3500</v>
      </c>
      <c r="E3919" s="8">
        <v>10</v>
      </c>
      <c r="F3919" t="s">
        <v>8217</v>
      </c>
      <c r="G3919" t="s">
        <v>8221</v>
      </c>
      <c r="H3919" t="s">
        <v>8242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8260</v>
      </c>
      <c r="O3919">
        <f t="shared" si="305"/>
        <v>0</v>
      </c>
      <c r="P3919">
        <f t="shared" si="306"/>
        <v>10</v>
      </c>
      <c r="Q3919" s="10" t="s">
        <v>8305</v>
      </c>
      <c r="R3919" t="s">
        <v>8306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3914</v>
      </c>
      <c r="C3920" s="3" t="s">
        <v>8024</v>
      </c>
      <c r="D3920" s="6">
        <v>60000</v>
      </c>
      <c r="E3920" s="8">
        <v>120</v>
      </c>
      <c r="F3920" t="s">
        <v>8217</v>
      </c>
      <c r="G3920" t="s">
        <v>8221</v>
      </c>
      <c r="H3920" t="s">
        <v>8242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8260</v>
      </c>
      <c r="O3920">
        <f t="shared" si="305"/>
        <v>0</v>
      </c>
      <c r="P3920">
        <f t="shared" si="306"/>
        <v>40</v>
      </c>
      <c r="Q3920" s="10" t="s">
        <v>8305</v>
      </c>
      <c r="R3920" t="s">
        <v>8306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3915</v>
      </c>
      <c r="C3921" s="3" t="s">
        <v>8025</v>
      </c>
      <c r="D3921" s="6">
        <v>5000</v>
      </c>
      <c r="E3921" s="8">
        <v>90</v>
      </c>
      <c r="F3921" t="s">
        <v>8217</v>
      </c>
      <c r="G3921" t="s">
        <v>8221</v>
      </c>
      <c r="H3921" t="s">
        <v>8242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8260</v>
      </c>
      <c r="O3921">
        <f t="shared" si="305"/>
        <v>2</v>
      </c>
      <c r="P3921">
        <f t="shared" si="306"/>
        <v>30</v>
      </c>
      <c r="Q3921" s="10" t="s">
        <v>8305</v>
      </c>
      <c r="R3921" t="s">
        <v>8306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3916</v>
      </c>
      <c r="C3922" s="3" t="s">
        <v>8026</v>
      </c>
      <c r="D3922" s="6">
        <v>2500</v>
      </c>
      <c r="E3922" s="8">
        <v>135</v>
      </c>
      <c r="F3922" t="s">
        <v>8217</v>
      </c>
      <c r="G3922" t="s">
        <v>8221</v>
      </c>
      <c r="H3922" t="s">
        <v>8242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8260</v>
      </c>
      <c r="O3922">
        <f t="shared" si="305"/>
        <v>5</v>
      </c>
      <c r="P3922">
        <f t="shared" si="306"/>
        <v>45</v>
      </c>
      <c r="Q3922" s="10" t="s">
        <v>8305</v>
      </c>
      <c r="R3922" t="s">
        <v>8306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3917</v>
      </c>
      <c r="C3923" s="3" t="s">
        <v>8027</v>
      </c>
      <c r="D3923" s="6">
        <v>3000</v>
      </c>
      <c r="E3923" s="8">
        <v>0</v>
      </c>
      <c r="F3923" t="s">
        <v>8217</v>
      </c>
      <c r="G3923" t="s">
        <v>8221</v>
      </c>
      <c r="H3923" t="s">
        <v>8242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8260</v>
      </c>
      <c r="O3923">
        <f t="shared" si="305"/>
        <v>0</v>
      </c>
      <c r="P3923">
        <f t="shared" si="306"/>
        <v>0</v>
      </c>
      <c r="Q3923" s="10" t="s">
        <v>8305</v>
      </c>
      <c r="R3923" t="s">
        <v>8306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3918</v>
      </c>
      <c r="C3924" s="3" t="s">
        <v>8028</v>
      </c>
      <c r="D3924" s="6">
        <v>750</v>
      </c>
      <c r="E3924" s="8">
        <v>61</v>
      </c>
      <c r="F3924" t="s">
        <v>8217</v>
      </c>
      <c r="G3924" t="s">
        <v>8220</v>
      </c>
      <c r="H3924" t="s">
        <v>8241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8260</v>
      </c>
      <c r="O3924">
        <f t="shared" si="305"/>
        <v>8</v>
      </c>
      <c r="P3924">
        <f t="shared" si="306"/>
        <v>10.17</v>
      </c>
      <c r="Q3924" s="10" t="s">
        <v>8305</v>
      </c>
      <c r="R3924" t="s">
        <v>8306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3919</v>
      </c>
      <c r="C3925" s="3" t="s">
        <v>8029</v>
      </c>
      <c r="D3925" s="6">
        <v>11500</v>
      </c>
      <c r="E3925" s="8">
        <v>1384</v>
      </c>
      <c r="F3925" t="s">
        <v>8217</v>
      </c>
      <c r="G3925" t="s">
        <v>8221</v>
      </c>
      <c r="H3925" t="s">
        <v>8242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8260</v>
      </c>
      <c r="O3925">
        <f t="shared" si="305"/>
        <v>12</v>
      </c>
      <c r="P3925">
        <f t="shared" si="306"/>
        <v>81.41</v>
      </c>
      <c r="Q3925" s="10" t="s">
        <v>8305</v>
      </c>
      <c r="R3925" t="s">
        <v>8306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3920</v>
      </c>
      <c r="C3926" s="3" t="s">
        <v>8030</v>
      </c>
      <c r="D3926" s="6">
        <v>15000</v>
      </c>
      <c r="E3926" s="8">
        <v>2290</v>
      </c>
      <c r="F3926" t="s">
        <v>8217</v>
      </c>
      <c r="G3926" t="s">
        <v>8220</v>
      </c>
      <c r="H3926" t="s">
        <v>8241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8260</v>
      </c>
      <c r="O3926">
        <f t="shared" si="305"/>
        <v>15</v>
      </c>
      <c r="P3926">
        <f t="shared" si="306"/>
        <v>57.25</v>
      </c>
      <c r="Q3926" s="10" t="s">
        <v>8305</v>
      </c>
      <c r="R3926" t="s">
        <v>8306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3921</v>
      </c>
      <c r="C3927" s="3" t="s">
        <v>8031</v>
      </c>
      <c r="D3927" s="6">
        <v>150</v>
      </c>
      <c r="E3927" s="8">
        <v>15</v>
      </c>
      <c r="F3927" t="s">
        <v>8217</v>
      </c>
      <c r="G3927" t="s">
        <v>8220</v>
      </c>
      <c r="H3927" t="s">
        <v>8241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8260</v>
      </c>
      <c r="O3927">
        <f t="shared" si="305"/>
        <v>10</v>
      </c>
      <c r="P3927">
        <f t="shared" si="306"/>
        <v>5</v>
      </c>
      <c r="Q3927" s="10" t="s">
        <v>8305</v>
      </c>
      <c r="R3927" t="s">
        <v>8306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3922</v>
      </c>
      <c r="C3928" s="3" t="s">
        <v>8032</v>
      </c>
      <c r="D3928" s="6">
        <v>5000</v>
      </c>
      <c r="E3928" s="8">
        <v>15</v>
      </c>
      <c r="F3928" t="s">
        <v>8217</v>
      </c>
      <c r="G3928" t="s">
        <v>8222</v>
      </c>
      <c r="H3928" t="s">
        <v>8243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8260</v>
      </c>
      <c r="O3928">
        <f t="shared" si="305"/>
        <v>0</v>
      </c>
      <c r="P3928">
        <f t="shared" si="306"/>
        <v>15</v>
      </c>
      <c r="Q3928" s="10" t="s">
        <v>8305</v>
      </c>
      <c r="R3928" t="s">
        <v>8306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3923</v>
      </c>
      <c r="C3929" s="3" t="s">
        <v>8033</v>
      </c>
      <c r="D3929" s="6">
        <v>2500</v>
      </c>
      <c r="E3929" s="8">
        <v>25</v>
      </c>
      <c r="F3929" t="s">
        <v>8217</v>
      </c>
      <c r="G3929" t="s">
        <v>8221</v>
      </c>
      <c r="H3929" t="s">
        <v>8242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8260</v>
      </c>
      <c r="O3929">
        <f t="shared" si="305"/>
        <v>1</v>
      </c>
      <c r="P3929">
        <f t="shared" si="306"/>
        <v>12.5</v>
      </c>
      <c r="Q3929" s="10" t="s">
        <v>8305</v>
      </c>
      <c r="R3929" t="s">
        <v>8306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3924</v>
      </c>
      <c r="C3930" s="3" t="s">
        <v>8034</v>
      </c>
      <c r="D3930" s="6">
        <v>5000</v>
      </c>
      <c r="E3930" s="8">
        <v>651</v>
      </c>
      <c r="F3930" t="s">
        <v>8217</v>
      </c>
      <c r="G3930" t="s">
        <v>8220</v>
      </c>
      <c r="H3930" t="s">
        <v>8241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8260</v>
      </c>
      <c r="O3930">
        <f t="shared" si="305"/>
        <v>13</v>
      </c>
      <c r="P3930">
        <f t="shared" si="306"/>
        <v>93</v>
      </c>
      <c r="Q3930" s="10" t="s">
        <v>8305</v>
      </c>
      <c r="R3930" t="s">
        <v>8306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3925</v>
      </c>
      <c r="C3931" s="3" t="s">
        <v>8035</v>
      </c>
      <c r="D3931" s="6">
        <v>20000</v>
      </c>
      <c r="E3931" s="8">
        <v>453</v>
      </c>
      <c r="F3931" t="s">
        <v>8217</v>
      </c>
      <c r="G3931" t="s">
        <v>8220</v>
      </c>
      <c r="H3931" t="s">
        <v>8241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8260</v>
      </c>
      <c r="O3931">
        <f t="shared" si="305"/>
        <v>2</v>
      </c>
      <c r="P3931">
        <f t="shared" si="306"/>
        <v>32.36</v>
      </c>
      <c r="Q3931" s="10" t="s">
        <v>8305</v>
      </c>
      <c r="R3931" t="s">
        <v>8306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3926</v>
      </c>
      <c r="C3932" s="3" t="s">
        <v>8036</v>
      </c>
      <c r="D3932" s="6">
        <v>10000</v>
      </c>
      <c r="E3932" s="8">
        <v>0</v>
      </c>
      <c r="F3932" t="s">
        <v>8217</v>
      </c>
      <c r="G3932" t="s">
        <v>8222</v>
      </c>
      <c r="H3932" t="s">
        <v>8243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8260</v>
      </c>
      <c r="O3932">
        <f t="shared" si="305"/>
        <v>0</v>
      </c>
      <c r="P3932">
        <f t="shared" si="306"/>
        <v>0</v>
      </c>
      <c r="Q3932" s="10" t="s">
        <v>8305</v>
      </c>
      <c r="R3932" t="s">
        <v>8306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3927</v>
      </c>
      <c r="C3933" s="3" t="s">
        <v>8037</v>
      </c>
      <c r="D3933" s="6">
        <v>8000</v>
      </c>
      <c r="E3933" s="8">
        <v>0</v>
      </c>
      <c r="F3933" t="s">
        <v>8217</v>
      </c>
      <c r="G3933" t="s">
        <v>8220</v>
      </c>
      <c r="H3933" t="s">
        <v>8241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8260</v>
      </c>
      <c r="O3933">
        <f t="shared" si="305"/>
        <v>0</v>
      </c>
      <c r="P3933">
        <f t="shared" si="306"/>
        <v>0</v>
      </c>
      <c r="Q3933" s="10" t="s">
        <v>8305</v>
      </c>
      <c r="R3933" t="s">
        <v>8306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3928</v>
      </c>
      <c r="C3934" s="3" t="s">
        <v>8038</v>
      </c>
      <c r="D3934" s="6">
        <v>12000</v>
      </c>
      <c r="E3934" s="8">
        <v>1</v>
      </c>
      <c r="F3934" t="s">
        <v>8217</v>
      </c>
      <c r="G3934" t="s">
        <v>8220</v>
      </c>
      <c r="H3934" t="s">
        <v>8241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8260</v>
      </c>
      <c r="O3934">
        <f t="shared" si="305"/>
        <v>0</v>
      </c>
      <c r="P3934">
        <f t="shared" si="306"/>
        <v>1</v>
      </c>
      <c r="Q3934" s="10" t="s">
        <v>8305</v>
      </c>
      <c r="R3934" t="s">
        <v>8306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3929</v>
      </c>
      <c r="C3935" s="3" t="s">
        <v>8039</v>
      </c>
      <c r="D3935" s="6">
        <v>7000</v>
      </c>
      <c r="E3935" s="8">
        <v>1102</v>
      </c>
      <c r="F3935" t="s">
        <v>8217</v>
      </c>
      <c r="G3935" t="s">
        <v>8220</v>
      </c>
      <c r="H3935" t="s">
        <v>8241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8260</v>
      </c>
      <c r="O3935">
        <f t="shared" si="305"/>
        <v>16</v>
      </c>
      <c r="P3935">
        <f t="shared" si="306"/>
        <v>91.83</v>
      </c>
      <c r="Q3935" s="10" t="s">
        <v>8305</v>
      </c>
      <c r="R3935" t="s">
        <v>8306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3930</v>
      </c>
      <c r="C3936" s="3" t="s">
        <v>8040</v>
      </c>
      <c r="D3936" s="6">
        <v>5000</v>
      </c>
      <c r="E3936" s="8">
        <v>550</v>
      </c>
      <c r="F3936" t="s">
        <v>8217</v>
      </c>
      <c r="G3936" t="s">
        <v>8220</v>
      </c>
      <c r="H3936" t="s">
        <v>8241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8260</v>
      </c>
      <c r="O3936">
        <f t="shared" si="305"/>
        <v>11</v>
      </c>
      <c r="P3936">
        <f t="shared" si="306"/>
        <v>45.83</v>
      </c>
      <c r="Q3936" s="10" t="s">
        <v>8305</v>
      </c>
      <c r="R3936" t="s">
        <v>8306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3931</v>
      </c>
      <c r="C3937" s="3" t="s">
        <v>8041</v>
      </c>
      <c r="D3937" s="6">
        <v>3000</v>
      </c>
      <c r="E3937" s="8">
        <v>1315</v>
      </c>
      <c r="F3937" t="s">
        <v>8217</v>
      </c>
      <c r="G3937" t="s">
        <v>8221</v>
      </c>
      <c r="H3937" t="s">
        <v>8242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8260</v>
      </c>
      <c r="O3937">
        <f t="shared" si="305"/>
        <v>44</v>
      </c>
      <c r="P3937">
        <f t="shared" si="306"/>
        <v>57.17</v>
      </c>
      <c r="Q3937" s="10" t="s">
        <v>8305</v>
      </c>
      <c r="R3937" t="s">
        <v>8306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3932</v>
      </c>
      <c r="C3938" s="3" t="s">
        <v>8042</v>
      </c>
      <c r="D3938" s="6">
        <v>20000</v>
      </c>
      <c r="E3938" s="8">
        <v>0</v>
      </c>
      <c r="F3938" t="s">
        <v>8217</v>
      </c>
      <c r="G3938" t="s">
        <v>8220</v>
      </c>
      <c r="H3938" t="s">
        <v>8241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8260</v>
      </c>
      <c r="O3938">
        <f t="shared" si="305"/>
        <v>0</v>
      </c>
      <c r="P3938">
        <f t="shared" si="306"/>
        <v>0</v>
      </c>
      <c r="Q3938" s="10" t="s">
        <v>8305</v>
      </c>
      <c r="R3938" t="s">
        <v>8306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3933</v>
      </c>
      <c r="C3939" s="3" t="s">
        <v>8043</v>
      </c>
      <c r="D3939" s="6">
        <v>2885</v>
      </c>
      <c r="E3939" s="8">
        <v>2485</v>
      </c>
      <c r="F3939" t="s">
        <v>8217</v>
      </c>
      <c r="G3939" t="s">
        <v>8220</v>
      </c>
      <c r="H3939" t="s">
        <v>8241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8260</v>
      </c>
      <c r="O3939">
        <f t="shared" si="305"/>
        <v>86</v>
      </c>
      <c r="P3939">
        <f t="shared" si="306"/>
        <v>248.5</v>
      </c>
      <c r="Q3939" s="10" t="s">
        <v>8305</v>
      </c>
      <c r="R3939" t="s">
        <v>8306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3934</v>
      </c>
      <c r="C3940" s="3" t="s">
        <v>8044</v>
      </c>
      <c r="D3940" s="6">
        <v>3255</v>
      </c>
      <c r="E3940" s="8">
        <v>397</v>
      </c>
      <c r="F3940" t="s">
        <v>8217</v>
      </c>
      <c r="G3940" t="s">
        <v>8220</v>
      </c>
      <c r="H3940" t="s">
        <v>8241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8260</v>
      </c>
      <c r="O3940">
        <f t="shared" si="305"/>
        <v>12</v>
      </c>
      <c r="P3940">
        <f t="shared" si="306"/>
        <v>79.400000000000006</v>
      </c>
      <c r="Q3940" s="10" t="s">
        <v>8305</v>
      </c>
      <c r="R3940" t="s">
        <v>8306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3935</v>
      </c>
      <c r="C3941" s="3" t="s">
        <v>8045</v>
      </c>
      <c r="D3941" s="6">
        <v>5000</v>
      </c>
      <c r="E3941" s="8">
        <v>5</v>
      </c>
      <c r="F3941" t="s">
        <v>8217</v>
      </c>
      <c r="G3941" t="s">
        <v>8222</v>
      </c>
      <c r="H3941" t="s">
        <v>8243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8260</v>
      </c>
      <c r="O3941">
        <f t="shared" si="305"/>
        <v>0</v>
      </c>
      <c r="P3941">
        <f t="shared" si="306"/>
        <v>5</v>
      </c>
      <c r="Q3941" s="10" t="s">
        <v>8305</v>
      </c>
      <c r="R3941" t="s">
        <v>8306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3936</v>
      </c>
      <c r="C3942" s="3" t="s">
        <v>8046</v>
      </c>
      <c r="D3942" s="6">
        <v>5000</v>
      </c>
      <c r="E3942" s="8">
        <v>11</v>
      </c>
      <c r="F3942" t="s">
        <v>8217</v>
      </c>
      <c r="G3942" t="s">
        <v>8220</v>
      </c>
      <c r="H3942" t="s">
        <v>8241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8260</v>
      </c>
      <c r="O3942">
        <f t="shared" si="305"/>
        <v>0</v>
      </c>
      <c r="P3942">
        <f t="shared" si="306"/>
        <v>5.5</v>
      </c>
      <c r="Q3942" s="10" t="s">
        <v>8305</v>
      </c>
      <c r="R3942" t="s">
        <v>8306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3937</v>
      </c>
      <c r="C3943" s="3" t="s">
        <v>8047</v>
      </c>
      <c r="D3943" s="6">
        <v>5500</v>
      </c>
      <c r="E3943" s="8">
        <v>50</v>
      </c>
      <c r="F3943" t="s">
        <v>8217</v>
      </c>
      <c r="G3943" t="s">
        <v>8220</v>
      </c>
      <c r="H3943" t="s">
        <v>8241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8260</v>
      </c>
      <c r="O3943">
        <f t="shared" si="305"/>
        <v>1</v>
      </c>
      <c r="P3943">
        <f t="shared" si="306"/>
        <v>25</v>
      </c>
      <c r="Q3943" s="10" t="s">
        <v>8305</v>
      </c>
      <c r="R3943" t="s">
        <v>8306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3938</v>
      </c>
      <c r="C3944" s="3" t="s">
        <v>8048</v>
      </c>
      <c r="D3944" s="6">
        <v>1200</v>
      </c>
      <c r="E3944" s="8">
        <v>0</v>
      </c>
      <c r="F3944" t="s">
        <v>8217</v>
      </c>
      <c r="G3944" t="s">
        <v>8220</v>
      </c>
      <c r="H3944" t="s">
        <v>8241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8260</v>
      </c>
      <c r="O3944">
        <f t="shared" si="305"/>
        <v>0</v>
      </c>
      <c r="P3944">
        <f t="shared" si="306"/>
        <v>0</v>
      </c>
      <c r="Q3944" s="10" t="s">
        <v>8305</v>
      </c>
      <c r="R3944" t="s">
        <v>8306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3939</v>
      </c>
      <c r="C3945" s="3" t="s">
        <v>8049</v>
      </c>
      <c r="D3945" s="6">
        <v>5000</v>
      </c>
      <c r="E3945" s="8">
        <v>1782</v>
      </c>
      <c r="F3945" t="s">
        <v>8217</v>
      </c>
      <c r="G3945" t="s">
        <v>8220</v>
      </c>
      <c r="H3945" t="s">
        <v>8241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8260</v>
      </c>
      <c r="O3945">
        <f t="shared" si="305"/>
        <v>36</v>
      </c>
      <c r="P3945">
        <f t="shared" si="306"/>
        <v>137.08000000000001</v>
      </c>
      <c r="Q3945" s="10" t="s">
        <v>8305</v>
      </c>
      <c r="R3945" t="s">
        <v>8306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3940</v>
      </c>
      <c r="C3946" s="3" t="s">
        <v>8050</v>
      </c>
      <c r="D3946" s="6">
        <v>5000</v>
      </c>
      <c r="E3946" s="8">
        <v>0</v>
      </c>
      <c r="F3946" t="s">
        <v>8217</v>
      </c>
      <c r="G3946" t="s">
        <v>8220</v>
      </c>
      <c r="H3946" t="s">
        <v>8241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8260</v>
      </c>
      <c r="O3946">
        <f t="shared" si="305"/>
        <v>0</v>
      </c>
      <c r="P3946">
        <f t="shared" si="306"/>
        <v>0</v>
      </c>
      <c r="Q3946" s="10" t="s">
        <v>8305</v>
      </c>
      <c r="R3946" t="s">
        <v>8306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3941</v>
      </c>
      <c r="C3947" s="3" t="s">
        <v>8051</v>
      </c>
      <c r="D3947" s="6">
        <v>2000</v>
      </c>
      <c r="E3947" s="8">
        <v>5</v>
      </c>
      <c r="F3947" t="s">
        <v>8217</v>
      </c>
      <c r="G3947" t="s">
        <v>8220</v>
      </c>
      <c r="H3947" t="s">
        <v>8241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8260</v>
      </c>
      <c r="O3947">
        <f t="shared" si="305"/>
        <v>0</v>
      </c>
      <c r="P3947">
        <f t="shared" si="306"/>
        <v>5</v>
      </c>
      <c r="Q3947" s="10" t="s">
        <v>8305</v>
      </c>
      <c r="R3947" t="s">
        <v>8306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3942</v>
      </c>
      <c r="C3948" s="3" t="s">
        <v>8052</v>
      </c>
      <c r="D3948" s="6">
        <v>6000</v>
      </c>
      <c r="E3948" s="8">
        <v>195</v>
      </c>
      <c r="F3948" t="s">
        <v>8217</v>
      </c>
      <c r="G3948" t="s">
        <v>8220</v>
      </c>
      <c r="H3948" t="s">
        <v>8241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8260</v>
      </c>
      <c r="O3948">
        <f t="shared" si="305"/>
        <v>3</v>
      </c>
      <c r="P3948">
        <f t="shared" si="306"/>
        <v>39</v>
      </c>
      <c r="Q3948" s="10" t="s">
        <v>8305</v>
      </c>
      <c r="R3948" t="s">
        <v>8306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3943</v>
      </c>
      <c r="C3949" s="3" t="s">
        <v>8053</v>
      </c>
      <c r="D3949" s="6">
        <v>3000</v>
      </c>
      <c r="E3949" s="8">
        <v>101</v>
      </c>
      <c r="F3949" t="s">
        <v>8217</v>
      </c>
      <c r="G3949" t="s">
        <v>8220</v>
      </c>
      <c r="H3949" t="s">
        <v>8241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8260</v>
      </c>
      <c r="O3949">
        <f t="shared" si="305"/>
        <v>3</v>
      </c>
      <c r="P3949">
        <f t="shared" si="306"/>
        <v>50.5</v>
      </c>
      <c r="Q3949" s="10" t="s">
        <v>8305</v>
      </c>
      <c r="R3949" t="s">
        <v>8306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3944</v>
      </c>
      <c r="C3950" s="3" t="s">
        <v>8054</v>
      </c>
      <c r="D3950" s="6">
        <v>30000</v>
      </c>
      <c r="E3950" s="8">
        <v>0</v>
      </c>
      <c r="F3950" t="s">
        <v>8217</v>
      </c>
      <c r="G3950" t="s">
        <v>8222</v>
      </c>
      <c r="H3950" t="s">
        <v>8243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8260</v>
      </c>
      <c r="O3950">
        <f t="shared" si="305"/>
        <v>0</v>
      </c>
      <c r="P3950">
        <f t="shared" si="306"/>
        <v>0</v>
      </c>
      <c r="Q3950" s="10" t="s">
        <v>8305</v>
      </c>
      <c r="R3950" t="s">
        <v>8306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3945</v>
      </c>
      <c r="C3951" s="3" t="s">
        <v>8055</v>
      </c>
      <c r="D3951" s="6">
        <v>10000</v>
      </c>
      <c r="E3951" s="8">
        <v>1577</v>
      </c>
      <c r="F3951" t="s">
        <v>8217</v>
      </c>
      <c r="G3951" t="s">
        <v>8222</v>
      </c>
      <c r="H3951" t="s">
        <v>8243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8260</v>
      </c>
      <c r="O3951">
        <f t="shared" si="305"/>
        <v>16</v>
      </c>
      <c r="P3951">
        <f t="shared" si="306"/>
        <v>49.28</v>
      </c>
      <c r="Q3951" s="10" t="s">
        <v>8305</v>
      </c>
      <c r="R3951" t="s">
        <v>8306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3946</v>
      </c>
      <c r="C3952" s="3" t="s">
        <v>8056</v>
      </c>
      <c r="D3952" s="6">
        <v>4000</v>
      </c>
      <c r="E3952" s="8">
        <v>25</v>
      </c>
      <c r="F3952" t="s">
        <v>8217</v>
      </c>
      <c r="G3952" t="s">
        <v>8220</v>
      </c>
      <c r="H3952" t="s">
        <v>8241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8260</v>
      </c>
      <c r="O3952">
        <f t="shared" si="305"/>
        <v>1</v>
      </c>
      <c r="P3952">
        <f t="shared" si="306"/>
        <v>25</v>
      </c>
      <c r="Q3952" s="10" t="s">
        <v>8305</v>
      </c>
      <c r="R3952" t="s">
        <v>8306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3947</v>
      </c>
      <c r="C3953" s="3" t="s">
        <v>6959</v>
      </c>
      <c r="D3953" s="6">
        <v>200000</v>
      </c>
      <c r="E3953" s="8">
        <v>1</v>
      </c>
      <c r="F3953" t="s">
        <v>8217</v>
      </c>
      <c r="G3953" t="s">
        <v>8237</v>
      </c>
      <c r="H3953" t="s">
        <v>8244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8260</v>
      </c>
      <c r="O3953">
        <f t="shared" si="305"/>
        <v>0</v>
      </c>
      <c r="P3953">
        <f t="shared" si="306"/>
        <v>1</v>
      </c>
      <c r="Q3953" s="10" t="s">
        <v>8305</v>
      </c>
      <c r="R3953" t="s">
        <v>8306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3948</v>
      </c>
      <c r="C3954" s="3" t="s">
        <v>8057</v>
      </c>
      <c r="D3954" s="6">
        <v>26000</v>
      </c>
      <c r="E3954" s="8">
        <v>25</v>
      </c>
      <c r="F3954" t="s">
        <v>8217</v>
      </c>
      <c r="G3954" t="s">
        <v>8220</v>
      </c>
      <c r="H3954" t="s">
        <v>8241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8260</v>
      </c>
      <c r="O3954">
        <f t="shared" si="305"/>
        <v>0</v>
      </c>
      <c r="P3954">
        <f t="shared" si="306"/>
        <v>25</v>
      </c>
      <c r="Q3954" s="10" t="s">
        <v>8305</v>
      </c>
      <c r="R3954" t="s">
        <v>8306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3949</v>
      </c>
      <c r="C3955" s="3" t="s">
        <v>8058</v>
      </c>
      <c r="D3955" s="6">
        <v>17600</v>
      </c>
      <c r="E3955" s="8">
        <v>0</v>
      </c>
      <c r="F3955" t="s">
        <v>8217</v>
      </c>
      <c r="G3955" t="s">
        <v>8220</v>
      </c>
      <c r="H3955" t="s">
        <v>8241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8260</v>
      </c>
      <c r="O3955">
        <f t="shared" si="305"/>
        <v>0</v>
      </c>
      <c r="P3955">
        <f t="shared" si="306"/>
        <v>0</v>
      </c>
      <c r="Q3955" s="10" t="s">
        <v>8305</v>
      </c>
      <c r="R3955" t="s">
        <v>8306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3950</v>
      </c>
      <c r="C3956" s="3" t="s">
        <v>8059</v>
      </c>
      <c r="D3956" s="6">
        <v>25000</v>
      </c>
      <c r="E3956" s="8">
        <v>0</v>
      </c>
      <c r="F3956" t="s">
        <v>8217</v>
      </c>
      <c r="G3956" t="s">
        <v>8225</v>
      </c>
      <c r="H3956" t="s">
        <v>8246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8260</v>
      </c>
      <c r="O3956">
        <f t="shared" si="305"/>
        <v>0</v>
      </c>
      <c r="P3956">
        <f t="shared" si="306"/>
        <v>0</v>
      </c>
      <c r="Q3956" s="10" t="s">
        <v>8305</v>
      </c>
      <c r="R3956" t="s">
        <v>8306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3951</v>
      </c>
      <c r="C3957" s="3" t="s">
        <v>8060</v>
      </c>
      <c r="D3957" s="6">
        <v>1750</v>
      </c>
      <c r="E3957" s="8">
        <v>425</v>
      </c>
      <c r="F3957" t="s">
        <v>8217</v>
      </c>
      <c r="G3957" t="s">
        <v>8220</v>
      </c>
      <c r="H3957" t="s">
        <v>8241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8260</v>
      </c>
      <c r="O3957">
        <f t="shared" si="305"/>
        <v>24</v>
      </c>
      <c r="P3957">
        <f t="shared" si="306"/>
        <v>53.13</v>
      </c>
      <c r="Q3957" s="10" t="s">
        <v>8305</v>
      </c>
      <c r="R3957" t="s">
        <v>8306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3952</v>
      </c>
      <c r="C3958" s="3" t="s">
        <v>8061</v>
      </c>
      <c r="D3958" s="6">
        <v>5500</v>
      </c>
      <c r="E3958" s="8">
        <v>0</v>
      </c>
      <c r="F3958" t="s">
        <v>8217</v>
      </c>
      <c r="G3958" t="s">
        <v>8220</v>
      </c>
      <c r="H3958" t="s">
        <v>8241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8260</v>
      </c>
      <c r="O3958">
        <f t="shared" si="305"/>
        <v>0</v>
      </c>
      <c r="P3958">
        <f t="shared" si="306"/>
        <v>0</v>
      </c>
      <c r="Q3958" s="10" t="s">
        <v>8305</v>
      </c>
      <c r="R3958" t="s">
        <v>8306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3953</v>
      </c>
      <c r="C3959" s="3" t="s">
        <v>8062</v>
      </c>
      <c r="D3959" s="6">
        <v>28000</v>
      </c>
      <c r="E3959" s="8">
        <v>7</v>
      </c>
      <c r="F3959" t="s">
        <v>8217</v>
      </c>
      <c r="G3959" t="s">
        <v>8220</v>
      </c>
      <c r="H3959" t="s">
        <v>8241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8260</v>
      </c>
      <c r="O3959">
        <f t="shared" si="305"/>
        <v>0</v>
      </c>
      <c r="P3959">
        <f t="shared" si="306"/>
        <v>7</v>
      </c>
      <c r="Q3959" s="10" t="s">
        <v>8305</v>
      </c>
      <c r="R3959" t="s">
        <v>8306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3954</v>
      </c>
      <c r="C3960" s="3" t="s">
        <v>8063</v>
      </c>
      <c r="D3960" s="6">
        <v>2000</v>
      </c>
      <c r="E3960" s="8">
        <v>641</v>
      </c>
      <c r="F3960" t="s">
        <v>8217</v>
      </c>
      <c r="G3960" t="s">
        <v>8220</v>
      </c>
      <c r="H3960" t="s">
        <v>8241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8260</v>
      </c>
      <c r="O3960">
        <f t="shared" si="305"/>
        <v>32</v>
      </c>
      <c r="P3960">
        <f t="shared" si="306"/>
        <v>40.06</v>
      </c>
      <c r="Q3960" s="10" t="s">
        <v>8305</v>
      </c>
      <c r="R3960" t="s">
        <v>8306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3955</v>
      </c>
      <c r="C3961" s="3" t="s">
        <v>8064</v>
      </c>
      <c r="D3961" s="6">
        <v>1200</v>
      </c>
      <c r="E3961" s="8">
        <v>292</v>
      </c>
      <c r="F3961" t="s">
        <v>8217</v>
      </c>
      <c r="G3961" t="s">
        <v>8220</v>
      </c>
      <c r="H3961" t="s">
        <v>8241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8260</v>
      </c>
      <c r="O3961">
        <f t="shared" si="305"/>
        <v>24</v>
      </c>
      <c r="P3961">
        <f t="shared" si="306"/>
        <v>24.33</v>
      </c>
      <c r="Q3961" s="10" t="s">
        <v>8305</v>
      </c>
      <c r="R3961" t="s">
        <v>8306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3956</v>
      </c>
      <c r="C3962" s="3" t="s">
        <v>8065</v>
      </c>
      <c r="D3962" s="6">
        <v>3000</v>
      </c>
      <c r="E3962" s="8">
        <v>45</v>
      </c>
      <c r="F3962" t="s">
        <v>8217</v>
      </c>
      <c r="G3962" t="s">
        <v>8220</v>
      </c>
      <c r="H3962" t="s">
        <v>8241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8260</v>
      </c>
      <c r="O3962">
        <f t="shared" si="305"/>
        <v>2</v>
      </c>
      <c r="P3962">
        <f t="shared" si="306"/>
        <v>11.25</v>
      </c>
      <c r="Q3962" s="10" t="s">
        <v>8305</v>
      </c>
      <c r="R3962" t="s">
        <v>8306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3957</v>
      </c>
      <c r="C3963" s="3" t="s">
        <v>8066</v>
      </c>
      <c r="D3963" s="6">
        <v>5000</v>
      </c>
      <c r="E3963" s="8">
        <v>21</v>
      </c>
      <c r="F3963" t="s">
        <v>8217</v>
      </c>
      <c r="G3963" t="s">
        <v>8221</v>
      </c>
      <c r="H3963" t="s">
        <v>8242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8260</v>
      </c>
      <c r="O3963">
        <f t="shared" si="305"/>
        <v>0</v>
      </c>
      <c r="P3963">
        <f t="shared" si="306"/>
        <v>10.5</v>
      </c>
      <c r="Q3963" s="10" t="s">
        <v>8305</v>
      </c>
      <c r="R3963" t="s">
        <v>8306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3958</v>
      </c>
      <c r="C3964" s="3" t="s">
        <v>8067</v>
      </c>
      <c r="D3964" s="6">
        <v>1400</v>
      </c>
      <c r="E3964" s="8">
        <v>45</v>
      </c>
      <c r="F3964" t="s">
        <v>8217</v>
      </c>
      <c r="G3964" t="s">
        <v>8221</v>
      </c>
      <c r="H3964" t="s">
        <v>8242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8260</v>
      </c>
      <c r="O3964">
        <f t="shared" si="305"/>
        <v>3</v>
      </c>
      <c r="P3964">
        <f t="shared" si="306"/>
        <v>15</v>
      </c>
      <c r="Q3964" s="10" t="s">
        <v>8305</v>
      </c>
      <c r="R3964" t="s">
        <v>8306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3959</v>
      </c>
      <c r="C3965" s="3" t="s">
        <v>8068</v>
      </c>
      <c r="D3965" s="6">
        <v>10000</v>
      </c>
      <c r="E3965" s="8">
        <v>0</v>
      </c>
      <c r="F3965" t="s">
        <v>8217</v>
      </c>
      <c r="G3965" t="s">
        <v>8225</v>
      </c>
      <c r="H3965" t="s">
        <v>8246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8260</v>
      </c>
      <c r="O3965">
        <f t="shared" si="305"/>
        <v>0</v>
      </c>
      <c r="P3965">
        <f t="shared" si="306"/>
        <v>0</v>
      </c>
      <c r="Q3965" s="10" t="s">
        <v>8305</v>
      </c>
      <c r="R3965" t="s">
        <v>8306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3960</v>
      </c>
      <c r="C3966" s="3" t="s">
        <v>8069</v>
      </c>
      <c r="D3966" s="6">
        <v>2000</v>
      </c>
      <c r="E3966" s="8">
        <v>126</v>
      </c>
      <c r="F3966" t="s">
        <v>8217</v>
      </c>
      <c r="G3966" t="s">
        <v>8220</v>
      </c>
      <c r="H3966" t="s">
        <v>8241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8260</v>
      </c>
      <c r="O3966">
        <f t="shared" si="305"/>
        <v>6</v>
      </c>
      <c r="P3966">
        <f t="shared" si="306"/>
        <v>42</v>
      </c>
      <c r="Q3966" s="10" t="s">
        <v>8305</v>
      </c>
      <c r="R3966" t="s">
        <v>8306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3961</v>
      </c>
      <c r="C3967" s="3" t="s">
        <v>8070</v>
      </c>
      <c r="D3967" s="6">
        <v>2000</v>
      </c>
      <c r="E3967" s="8">
        <v>285</v>
      </c>
      <c r="F3967" t="s">
        <v>8217</v>
      </c>
      <c r="G3967" t="s">
        <v>8220</v>
      </c>
      <c r="H3967" t="s">
        <v>8241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8260</v>
      </c>
      <c r="O3967">
        <f t="shared" si="305"/>
        <v>14</v>
      </c>
      <c r="P3967">
        <f t="shared" si="306"/>
        <v>71.25</v>
      </c>
      <c r="Q3967" s="10" t="s">
        <v>8305</v>
      </c>
      <c r="R3967" t="s">
        <v>8306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3962</v>
      </c>
      <c r="C3968" s="3" t="s">
        <v>8071</v>
      </c>
      <c r="D3968" s="6">
        <v>7500</v>
      </c>
      <c r="E3968" s="8">
        <v>45</v>
      </c>
      <c r="F3968" t="s">
        <v>8217</v>
      </c>
      <c r="G3968" t="s">
        <v>8220</v>
      </c>
      <c r="H3968" t="s">
        <v>8241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8260</v>
      </c>
      <c r="O3968">
        <f t="shared" si="305"/>
        <v>1</v>
      </c>
      <c r="P3968">
        <f t="shared" si="306"/>
        <v>22.5</v>
      </c>
      <c r="Q3968" s="10" t="s">
        <v>8305</v>
      </c>
      <c r="R3968" t="s">
        <v>8306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3963</v>
      </c>
      <c r="C3969" s="3" t="s">
        <v>8072</v>
      </c>
      <c r="D3969" s="6">
        <v>1700</v>
      </c>
      <c r="E3969" s="8">
        <v>410</v>
      </c>
      <c r="F3969" t="s">
        <v>8217</v>
      </c>
      <c r="G3969" t="s">
        <v>8220</v>
      </c>
      <c r="H3969" t="s">
        <v>8241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8260</v>
      </c>
      <c r="O3969">
        <f t="shared" si="305"/>
        <v>24</v>
      </c>
      <c r="P3969">
        <f t="shared" si="306"/>
        <v>41</v>
      </c>
      <c r="Q3969" s="10" t="s">
        <v>8305</v>
      </c>
      <c r="R3969" t="s">
        <v>8306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3964</v>
      </c>
      <c r="C3970" s="3" t="s">
        <v>8073</v>
      </c>
      <c r="D3970" s="6">
        <v>5000</v>
      </c>
      <c r="E3970" s="8">
        <v>527</v>
      </c>
      <c r="F3970" t="s">
        <v>8217</v>
      </c>
      <c r="G3970" t="s">
        <v>8220</v>
      </c>
      <c r="H3970" t="s">
        <v>8241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8260</v>
      </c>
      <c r="O3970">
        <f t="shared" ref="O3970:O4033" si="310">ROUND(E3970/D3970*100,0)</f>
        <v>11</v>
      </c>
      <c r="P3970">
        <f t="shared" si="306"/>
        <v>47.91</v>
      </c>
      <c r="Q3970" s="10" t="s">
        <v>8305</v>
      </c>
      <c r="R3970" t="s">
        <v>8306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3965</v>
      </c>
      <c r="C3971" s="3" t="s">
        <v>8074</v>
      </c>
      <c r="D3971" s="6">
        <v>2825</v>
      </c>
      <c r="E3971" s="8">
        <v>211</v>
      </c>
      <c r="F3971" t="s">
        <v>8217</v>
      </c>
      <c r="G3971" t="s">
        <v>8220</v>
      </c>
      <c r="H3971" t="s">
        <v>8241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8260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8305</v>
      </c>
      <c r="R3971" t="s">
        <v>8306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3966</v>
      </c>
      <c r="C3972" s="3" t="s">
        <v>8075</v>
      </c>
      <c r="D3972" s="6">
        <v>15000</v>
      </c>
      <c r="E3972" s="8">
        <v>11</v>
      </c>
      <c r="F3972" t="s">
        <v>8217</v>
      </c>
      <c r="G3972" t="s">
        <v>8220</v>
      </c>
      <c r="H3972" t="s">
        <v>8241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8260</v>
      </c>
      <c r="O3972">
        <f t="shared" si="310"/>
        <v>0</v>
      </c>
      <c r="P3972">
        <f t="shared" si="311"/>
        <v>5.5</v>
      </c>
      <c r="Q3972" s="10" t="s">
        <v>8305</v>
      </c>
      <c r="R3972" t="s">
        <v>8306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3967</v>
      </c>
      <c r="C3973" s="3" t="s">
        <v>8076</v>
      </c>
      <c r="D3973" s="6">
        <v>14000</v>
      </c>
      <c r="E3973" s="8">
        <v>136</v>
      </c>
      <c r="F3973" t="s">
        <v>8217</v>
      </c>
      <c r="G3973" t="s">
        <v>8220</v>
      </c>
      <c r="H3973" t="s">
        <v>8241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8260</v>
      </c>
      <c r="O3973">
        <f t="shared" si="310"/>
        <v>1</v>
      </c>
      <c r="P3973">
        <f t="shared" si="311"/>
        <v>22.67</v>
      </c>
      <c r="Q3973" s="10" t="s">
        <v>8305</v>
      </c>
      <c r="R3973" t="s">
        <v>8306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3968</v>
      </c>
      <c r="C3974" s="3" t="s">
        <v>8077</v>
      </c>
      <c r="D3974" s="6">
        <v>1000</v>
      </c>
      <c r="E3974" s="8">
        <v>211</v>
      </c>
      <c r="F3974" t="s">
        <v>8217</v>
      </c>
      <c r="G3974" t="s">
        <v>8220</v>
      </c>
      <c r="H3974" t="s">
        <v>8241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8260</v>
      </c>
      <c r="O3974">
        <f t="shared" si="310"/>
        <v>21</v>
      </c>
      <c r="P3974">
        <f t="shared" si="311"/>
        <v>26.38</v>
      </c>
      <c r="Q3974" s="10" t="s">
        <v>8305</v>
      </c>
      <c r="R3974" t="s">
        <v>8306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3969</v>
      </c>
      <c r="C3975" s="3" t="s">
        <v>8078</v>
      </c>
      <c r="D3975" s="6">
        <v>5000</v>
      </c>
      <c r="E3975" s="8">
        <v>3905</v>
      </c>
      <c r="F3975" t="s">
        <v>8217</v>
      </c>
      <c r="G3975" t="s">
        <v>8220</v>
      </c>
      <c r="H3975" t="s">
        <v>8241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8260</v>
      </c>
      <c r="O3975">
        <f t="shared" si="310"/>
        <v>78</v>
      </c>
      <c r="P3975">
        <f t="shared" si="311"/>
        <v>105.54</v>
      </c>
      <c r="Q3975" s="10" t="s">
        <v>8305</v>
      </c>
      <c r="R3975" t="s">
        <v>8306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3970</v>
      </c>
      <c r="C3976" s="3" t="s">
        <v>8079</v>
      </c>
      <c r="D3976" s="6">
        <v>1000</v>
      </c>
      <c r="E3976" s="8">
        <v>320</v>
      </c>
      <c r="F3976" t="s">
        <v>8217</v>
      </c>
      <c r="G3976" t="s">
        <v>8221</v>
      </c>
      <c r="H3976" t="s">
        <v>8242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8260</v>
      </c>
      <c r="O3976">
        <f t="shared" si="310"/>
        <v>32</v>
      </c>
      <c r="P3976">
        <f t="shared" si="311"/>
        <v>29.09</v>
      </c>
      <c r="Q3976" s="10" t="s">
        <v>8305</v>
      </c>
      <c r="R3976" t="s">
        <v>8306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3971</v>
      </c>
      <c r="C3977" s="3" t="s">
        <v>8080</v>
      </c>
      <c r="D3977" s="6">
        <v>678</v>
      </c>
      <c r="E3977" s="8">
        <v>0</v>
      </c>
      <c r="F3977" t="s">
        <v>8217</v>
      </c>
      <c r="G3977" t="s">
        <v>8220</v>
      </c>
      <c r="H3977" t="s">
        <v>8241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8260</v>
      </c>
      <c r="O3977">
        <f t="shared" si="310"/>
        <v>0</v>
      </c>
      <c r="P3977">
        <f t="shared" si="311"/>
        <v>0</v>
      </c>
      <c r="Q3977" s="10" t="s">
        <v>8305</v>
      </c>
      <c r="R3977" t="s">
        <v>8306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3972</v>
      </c>
      <c r="C3978" s="3" t="s">
        <v>8081</v>
      </c>
      <c r="D3978" s="6">
        <v>1300</v>
      </c>
      <c r="E3978" s="8">
        <v>620</v>
      </c>
      <c r="F3978" t="s">
        <v>8217</v>
      </c>
      <c r="G3978" t="s">
        <v>8220</v>
      </c>
      <c r="H3978" t="s">
        <v>8241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8260</v>
      </c>
      <c r="O3978">
        <f t="shared" si="310"/>
        <v>48</v>
      </c>
      <c r="P3978">
        <f t="shared" si="311"/>
        <v>62</v>
      </c>
      <c r="Q3978" s="10" t="s">
        <v>8305</v>
      </c>
      <c r="R3978" t="s">
        <v>8306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3973</v>
      </c>
      <c r="C3979" s="3" t="s">
        <v>8082</v>
      </c>
      <c r="D3979" s="6">
        <v>90000</v>
      </c>
      <c r="E3979" s="8">
        <v>1305</v>
      </c>
      <c r="F3979" t="s">
        <v>8217</v>
      </c>
      <c r="G3979" t="s">
        <v>8220</v>
      </c>
      <c r="H3979" t="s">
        <v>8241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8260</v>
      </c>
      <c r="O3979">
        <f t="shared" si="310"/>
        <v>1</v>
      </c>
      <c r="P3979">
        <f t="shared" si="311"/>
        <v>217.5</v>
      </c>
      <c r="Q3979" s="10" t="s">
        <v>8305</v>
      </c>
      <c r="R3979" t="s">
        <v>8306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3974</v>
      </c>
      <c r="C3980" s="3" t="s">
        <v>8083</v>
      </c>
      <c r="D3980" s="6">
        <v>2000</v>
      </c>
      <c r="E3980" s="8">
        <v>214</v>
      </c>
      <c r="F3980" t="s">
        <v>8217</v>
      </c>
      <c r="G3980" t="s">
        <v>8220</v>
      </c>
      <c r="H3980" t="s">
        <v>8241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8260</v>
      </c>
      <c r="O3980">
        <f t="shared" si="310"/>
        <v>11</v>
      </c>
      <c r="P3980">
        <f t="shared" si="311"/>
        <v>26.75</v>
      </c>
      <c r="Q3980" s="10" t="s">
        <v>8305</v>
      </c>
      <c r="R3980" t="s">
        <v>8306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3975</v>
      </c>
      <c r="C3981" s="3" t="s">
        <v>8084</v>
      </c>
      <c r="D3981" s="6">
        <v>6000</v>
      </c>
      <c r="E3981" s="8">
        <v>110</v>
      </c>
      <c r="F3981" t="s">
        <v>8217</v>
      </c>
      <c r="G3981" t="s">
        <v>8221</v>
      </c>
      <c r="H3981" t="s">
        <v>8242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8260</v>
      </c>
      <c r="O3981">
        <f t="shared" si="310"/>
        <v>2</v>
      </c>
      <c r="P3981">
        <f t="shared" si="311"/>
        <v>18.329999999999998</v>
      </c>
      <c r="Q3981" s="10" t="s">
        <v>8305</v>
      </c>
      <c r="R3981" t="s">
        <v>8306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3976</v>
      </c>
      <c r="C3982" s="3" t="s">
        <v>8085</v>
      </c>
      <c r="D3982" s="6">
        <v>2500</v>
      </c>
      <c r="E3982" s="8">
        <v>450</v>
      </c>
      <c r="F3982" t="s">
        <v>8217</v>
      </c>
      <c r="G3982" t="s">
        <v>8220</v>
      </c>
      <c r="H3982" t="s">
        <v>8241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8260</v>
      </c>
      <c r="O3982">
        <f t="shared" si="310"/>
        <v>18</v>
      </c>
      <c r="P3982">
        <f t="shared" si="311"/>
        <v>64.290000000000006</v>
      </c>
      <c r="Q3982" s="10" t="s">
        <v>8305</v>
      </c>
      <c r="R3982" t="s">
        <v>8306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3357</v>
      </c>
      <c r="C3983" s="3" t="s">
        <v>7467</v>
      </c>
      <c r="D3983" s="6">
        <v>30000</v>
      </c>
      <c r="E3983" s="8">
        <v>1225</v>
      </c>
      <c r="F3983" t="s">
        <v>8217</v>
      </c>
      <c r="G3983" t="s">
        <v>8220</v>
      </c>
      <c r="H3983" t="s">
        <v>8241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8260</v>
      </c>
      <c r="O3983">
        <f t="shared" si="310"/>
        <v>4</v>
      </c>
      <c r="P3983">
        <f t="shared" si="311"/>
        <v>175</v>
      </c>
      <c r="Q3983" s="10" t="s">
        <v>8305</v>
      </c>
      <c r="R3983" t="s">
        <v>8306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3977</v>
      </c>
      <c r="C3984" s="3" t="s">
        <v>8086</v>
      </c>
      <c r="D3984" s="6">
        <v>850</v>
      </c>
      <c r="E3984" s="8">
        <v>170</v>
      </c>
      <c r="F3984" t="s">
        <v>8217</v>
      </c>
      <c r="G3984" t="s">
        <v>8221</v>
      </c>
      <c r="H3984" t="s">
        <v>8242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8260</v>
      </c>
      <c r="O3984">
        <f t="shared" si="310"/>
        <v>20</v>
      </c>
      <c r="P3984">
        <f t="shared" si="311"/>
        <v>34</v>
      </c>
      <c r="Q3984" s="10" t="s">
        <v>8305</v>
      </c>
      <c r="R3984" t="s">
        <v>8306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3978</v>
      </c>
      <c r="C3985" s="3" t="s">
        <v>8087</v>
      </c>
      <c r="D3985" s="6">
        <v>11140</v>
      </c>
      <c r="E3985" s="8">
        <v>3877</v>
      </c>
      <c r="F3985" t="s">
        <v>8217</v>
      </c>
      <c r="G3985" t="s">
        <v>8220</v>
      </c>
      <c r="H3985" t="s">
        <v>8241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8260</v>
      </c>
      <c r="O3985">
        <f t="shared" si="310"/>
        <v>35</v>
      </c>
      <c r="P3985">
        <f t="shared" si="311"/>
        <v>84.28</v>
      </c>
      <c r="Q3985" s="10" t="s">
        <v>8305</v>
      </c>
      <c r="R3985" t="s">
        <v>8306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3979</v>
      </c>
      <c r="C3986" s="3" t="s">
        <v>8088</v>
      </c>
      <c r="D3986" s="6">
        <v>1500</v>
      </c>
      <c r="E3986" s="8">
        <v>95</v>
      </c>
      <c r="F3986" t="s">
        <v>8217</v>
      </c>
      <c r="G3986" t="s">
        <v>8221</v>
      </c>
      <c r="H3986" t="s">
        <v>8242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8260</v>
      </c>
      <c r="O3986">
        <f t="shared" si="310"/>
        <v>6</v>
      </c>
      <c r="P3986">
        <f t="shared" si="311"/>
        <v>9.5</v>
      </c>
      <c r="Q3986" s="10" t="s">
        <v>8305</v>
      </c>
      <c r="R3986" t="s">
        <v>8306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3980</v>
      </c>
      <c r="C3987" s="3" t="s">
        <v>8089</v>
      </c>
      <c r="D3987" s="6">
        <v>2000</v>
      </c>
      <c r="E3987" s="8">
        <v>641</v>
      </c>
      <c r="F3987" t="s">
        <v>8217</v>
      </c>
      <c r="G3987" t="s">
        <v>8220</v>
      </c>
      <c r="H3987" t="s">
        <v>8241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8260</v>
      </c>
      <c r="O3987">
        <f t="shared" si="310"/>
        <v>32</v>
      </c>
      <c r="P3987">
        <f t="shared" si="311"/>
        <v>33.74</v>
      </c>
      <c r="Q3987" s="10" t="s">
        <v>8305</v>
      </c>
      <c r="R3987" t="s">
        <v>8306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3981</v>
      </c>
      <c r="C3988" s="3" t="s">
        <v>8090</v>
      </c>
      <c r="D3988" s="6">
        <v>5000</v>
      </c>
      <c r="E3988" s="8">
        <v>488</v>
      </c>
      <c r="F3988" t="s">
        <v>8217</v>
      </c>
      <c r="G3988" t="s">
        <v>8221</v>
      </c>
      <c r="H3988" t="s">
        <v>8242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8260</v>
      </c>
      <c r="O3988">
        <f t="shared" si="310"/>
        <v>10</v>
      </c>
      <c r="P3988">
        <f t="shared" si="311"/>
        <v>37.54</v>
      </c>
      <c r="Q3988" s="10" t="s">
        <v>8305</v>
      </c>
      <c r="R3988" t="s">
        <v>8306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3982</v>
      </c>
      <c r="C3989" s="3" t="s">
        <v>8091</v>
      </c>
      <c r="D3989" s="6">
        <v>400</v>
      </c>
      <c r="E3989" s="8">
        <v>151</v>
      </c>
      <c r="F3989" t="s">
        <v>8217</v>
      </c>
      <c r="G3989" t="s">
        <v>8221</v>
      </c>
      <c r="H3989" t="s">
        <v>8242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8260</v>
      </c>
      <c r="O3989">
        <f t="shared" si="310"/>
        <v>38</v>
      </c>
      <c r="P3989">
        <f t="shared" si="311"/>
        <v>11.62</v>
      </c>
      <c r="Q3989" s="10" t="s">
        <v>8305</v>
      </c>
      <c r="R3989" t="s">
        <v>8306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3983</v>
      </c>
      <c r="C3990" s="3" t="s">
        <v>8092</v>
      </c>
      <c r="D3990" s="6">
        <v>1500</v>
      </c>
      <c r="E3990" s="8">
        <v>32</v>
      </c>
      <c r="F3990" t="s">
        <v>8217</v>
      </c>
      <c r="G3990" t="s">
        <v>8220</v>
      </c>
      <c r="H3990" t="s">
        <v>8241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8260</v>
      </c>
      <c r="O3990">
        <f t="shared" si="310"/>
        <v>2</v>
      </c>
      <c r="P3990">
        <f t="shared" si="311"/>
        <v>8</v>
      </c>
      <c r="Q3990" s="10" t="s">
        <v>8305</v>
      </c>
      <c r="R3990" t="s">
        <v>8306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3984</v>
      </c>
      <c r="C3991" s="3" t="s">
        <v>8093</v>
      </c>
      <c r="D3991" s="6">
        <v>3000</v>
      </c>
      <c r="E3991" s="8">
        <v>0</v>
      </c>
      <c r="F3991" t="s">
        <v>8217</v>
      </c>
      <c r="G3991" t="s">
        <v>8220</v>
      </c>
      <c r="H3991" t="s">
        <v>8241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8260</v>
      </c>
      <c r="O3991">
        <f t="shared" si="310"/>
        <v>0</v>
      </c>
      <c r="P3991">
        <f t="shared" si="311"/>
        <v>0</v>
      </c>
      <c r="Q3991" s="10" t="s">
        <v>8305</v>
      </c>
      <c r="R3991" t="s">
        <v>8306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3985</v>
      </c>
      <c r="C3992" s="3" t="s">
        <v>8094</v>
      </c>
      <c r="D3992" s="6">
        <v>1650</v>
      </c>
      <c r="E3992" s="8">
        <v>69</v>
      </c>
      <c r="F3992" t="s">
        <v>8217</v>
      </c>
      <c r="G3992" t="s">
        <v>8221</v>
      </c>
      <c r="H3992" t="s">
        <v>8242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8260</v>
      </c>
      <c r="O3992">
        <f t="shared" si="310"/>
        <v>4</v>
      </c>
      <c r="P3992">
        <f t="shared" si="311"/>
        <v>23</v>
      </c>
      <c r="Q3992" s="10" t="s">
        <v>8305</v>
      </c>
      <c r="R3992" t="s">
        <v>8306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3986</v>
      </c>
      <c r="C3993" s="3" t="s">
        <v>8095</v>
      </c>
      <c r="D3993" s="6">
        <v>500</v>
      </c>
      <c r="E3993" s="8">
        <v>100</v>
      </c>
      <c r="F3993" t="s">
        <v>8217</v>
      </c>
      <c r="G3993" t="s">
        <v>8220</v>
      </c>
      <c r="H3993" t="s">
        <v>8241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8260</v>
      </c>
      <c r="O3993">
        <f t="shared" si="310"/>
        <v>20</v>
      </c>
      <c r="P3993">
        <f t="shared" si="311"/>
        <v>100</v>
      </c>
      <c r="Q3993" s="10" t="s">
        <v>8305</v>
      </c>
      <c r="R3993" t="s">
        <v>8306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3987</v>
      </c>
      <c r="C3994" s="3" t="s">
        <v>8096</v>
      </c>
      <c r="D3994" s="6">
        <v>10000</v>
      </c>
      <c r="E3994" s="8">
        <v>541</v>
      </c>
      <c r="F3994" t="s">
        <v>8217</v>
      </c>
      <c r="G3994" t="s">
        <v>8220</v>
      </c>
      <c r="H3994" t="s">
        <v>8241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8260</v>
      </c>
      <c r="O3994">
        <f t="shared" si="310"/>
        <v>5</v>
      </c>
      <c r="P3994">
        <f t="shared" si="311"/>
        <v>60.11</v>
      </c>
      <c r="Q3994" s="10" t="s">
        <v>8305</v>
      </c>
      <c r="R3994" t="s">
        <v>8306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3988</v>
      </c>
      <c r="C3995" s="3" t="s">
        <v>8097</v>
      </c>
      <c r="D3995" s="6">
        <v>50000</v>
      </c>
      <c r="E3995" s="8">
        <v>3</v>
      </c>
      <c r="F3995" t="s">
        <v>8217</v>
      </c>
      <c r="G3995" t="s">
        <v>8220</v>
      </c>
      <c r="H3995" t="s">
        <v>8241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8260</v>
      </c>
      <c r="O3995">
        <f t="shared" si="310"/>
        <v>0</v>
      </c>
      <c r="P3995">
        <f t="shared" si="311"/>
        <v>3</v>
      </c>
      <c r="Q3995" s="10" t="s">
        <v>8305</v>
      </c>
      <c r="R3995" t="s">
        <v>8306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3989</v>
      </c>
      <c r="C3996" s="3" t="s">
        <v>8098</v>
      </c>
      <c r="D3996" s="6">
        <v>2000</v>
      </c>
      <c r="E3996" s="8">
        <v>5</v>
      </c>
      <c r="F3996" t="s">
        <v>8217</v>
      </c>
      <c r="G3996" t="s">
        <v>8220</v>
      </c>
      <c r="H3996" t="s">
        <v>8241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8260</v>
      </c>
      <c r="O3996">
        <f t="shared" si="310"/>
        <v>0</v>
      </c>
      <c r="P3996">
        <f t="shared" si="311"/>
        <v>5</v>
      </c>
      <c r="Q3996" s="10" t="s">
        <v>8305</v>
      </c>
      <c r="R3996" t="s">
        <v>8306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3990</v>
      </c>
      <c r="C3997" s="3" t="s">
        <v>8099</v>
      </c>
      <c r="D3997" s="6">
        <v>200</v>
      </c>
      <c r="E3997" s="8">
        <v>70</v>
      </c>
      <c r="F3997" t="s">
        <v>8217</v>
      </c>
      <c r="G3997" t="s">
        <v>8221</v>
      </c>
      <c r="H3997" t="s">
        <v>8242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8260</v>
      </c>
      <c r="O3997">
        <f t="shared" si="310"/>
        <v>35</v>
      </c>
      <c r="P3997">
        <f t="shared" si="311"/>
        <v>17.5</v>
      </c>
      <c r="Q3997" s="10" t="s">
        <v>8305</v>
      </c>
      <c r="R3997" t="s">
        <v>8306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3991</v>
      </c>
      <c r="C3998" s="3" t="s">
        <v>8100</v>
      </c>
      <c r="D3998" s="6">
        <v>3000</v>
      </c>
      <c r="E3998" s="8">
        <v>497</v>
      </c>
      <c r="F3998" t="s">
        <v>8217</v>
      </c>
      <c r="G3998" t="s">
        <v>8220</v>
      </c>
      <c r="H3998" t="s">
        <v>8241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8260</v>
      </c>
      <c r="O3998">
        <f t="shared" si="310"/>
        <v>17</v>
      </c>
      <c r="P3998">
        <f t="shared" si="311"/>
        <v>29.24</v>
      </c>
      <c r="Q3998" s="10" t="s">
        <v>8305</v>
      </c>
      <c r="R3998" t="s">
        <v>8306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3992</v>
      </c>
      <c r="C3999" s="3" t="s">
        <v>8101</v>
      </c>
      <c r="D3999" s="6">
        <v>3000</v>
      </c>
      <c r="E3999" s="8">
        <v>0</v>
      </c>
      <c r="F3999" t="s">
        <v>8217</v>
      </c>
      <c r="G3999" t="s">
        <v>8221</v>
      </c>
      <c r="H3999" t="s">
        <v>8242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8260</v>
      </c>
      <c r="O3999">
        <f t="shared" si="310"/>
        <v>0</v>
      </c>
      <c r="P3999">
        <f t="shared" si="311"/>
        <v>0</v>
      </c>
      <c r="Q3999" s="10" t="s">
        <v>8305</v>
      </c>
      <c r="R3999" t="s">
        <v>8306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3993</v>
      </c>
      <c r="C4000" s="3" t="s">
        <v>8102</v>
      </c>
      <c r="D4000" s="6">
        <v>1250</v>
      </c>
      <c r="E4000" s="8">
        <v>715</v>
      </c>
      <c r="F4000" t="s">
        <v>8217</v>
      </c>
      <c r="G4000" t="s">
        <v>8220</v>
      </c>
      <c r="H4000" t="s">
        <v>8241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8260</v>
      </c>
      <c r="O4000">
        <f t="shared" si="310"/>
        <v>57</v>
      </c>
      <c r="P4000">
        <f t="shared" si="311"/>
        <v>59.58</v>
      </c>
      <c r="Q4000" s="10" t="s">
        <v>8305</v>
      </c>
      <c r="R4000" t="s">
        <v>8306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3994</v>
      </c>
      <c r="C4001" s="3" t="s">
        <v>8103</v>
      </c>
      <c r="D4001" s="6">
        <v>7000</v>
      </c>
      <c r="E4001" s="8">
        <v>1156</v>
      </c>
      <c r="F4001" t="s">
        <v>8217</v>
      </c>
      <c r="G4001" t="s">
        <v>8220</v>
      </c>
      <c r="H4001" t="s">
        <v>8241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8260</v>
      </c>
      <c r="O4001">
        <f t="shared" si="310"/>
        <v>17</v>
      </c>
      <c r="P4001">
        <f t="shared" si="311"/>
        <v>82.57</v>
      </c>
      <c r="Q4001" s="10" t="s">
        <v>8305</v>
      </c>
      <c r="R4001" t="s">
        <v>8306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3995</v>
      </c>
      <c r="C4002" s="3" t="s">
        <v>8104</v>
      </c>
      <c r="D4002" s="6">
        <v>8000</v>
      </c>
      <c r="E4002" s="8">
        <v>10</v>
      </c>
      <c r="F4002" t="s">
        <v>8217</v>
      </c>
      <c r="G4002" t="s">
        <v>8220</v>
      </c>
      <c r="H4002" t="s">
        <v>8241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8260</v>
      </c>
      <c r="O4002">
        <f t="shared" si="310"/>
        <v>0</v>
      </c>
      <c r="P4002">
        <f t="shared" si="311"/>
        <v>10</v>
      </c>
      <c r="Q4002" s="10" t="s">
        <v>8305</v>
      </c>
      <c r="R4002" t="s">
        <v>8306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3996</v>
      </c>
      <c r="C4003" s="3" t="s">
        <v>8105</v>
      </c>
      <c r="D4003" s="6">
        <v>1200</v>
      </c>
      <c r="E4003" s="8">
        <v>453</v>
      </c>
      <c r="F4003" t="s">
        <v>8217</v>
      </c>
      <c r="G4003" t="s">
        <v>8221</v>
      </c>
      <c r="H4003" t="s">
        <v>8242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8260</v>
      </c>
      <c r="O4003">
        <f t="shared" si="310"/>
        <v>38</v>
      </c>
      <c r="P4003">
        <f t="shared" si="311"/>
        <v>32.36</v>
      </c>
      <c r="Q4003" s="10" t="s">
        <v>8305</v>
      </c>
      <c r="R4003" t="s">
        <v>8306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3997</v>
      </c>
      <c r="C4004" s="3" t="s">
        <v>8106</v>
      </c>
      <c r="D4004" s="6">
        <v>1250</v>
      </c>
      <c r="E4004" s="8">
        <v>23</v>
      </c>
      <c r="F4004" t="s">
        <v>8217</v>
      </c>
      <c r="G4004" t="s">
        <v>8220</v>
      </c>
      <c r="H4004" t="s">
        <v>8241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8260</v>
      </c>
      <c r="O4004">
        <f t="shared" si="310"/>
        <v>2</v>
      </c>
      <c r="P4004">
        <f t="shared" si="311"/>
        <v>5.75</v>
      </c>
      <c r="Q4004" s="10" t="s">
        <v>8305</v>
      </c>
      <c r="R4004" t="s">
        <v>8306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3998</v>
      </c>
      <c r="C4005" s="3" t="s">
        <v>8069</v>
      </c>
      <c r="D4005" s="6">
        <v>2000</v>
      </c>
      <c r="E4005" s="8">
        <v>201</v>
      </c>
      <c r="F4005" t="s">
        <v>8217</v>
      </c>
      <c r="G4005" t="s">
        <v>8220</v>
      </c>
      <c r="H4005" t="s">
        <v>8241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8260</v>
      </c>
      <c r="O4005">
        <f t="shared" si="310"/>
        <v>10</v>
      </c>
      <c r="P4005">
        <f t="shared" si="311"/>
        <v>100.5</v>
      </c>
      <c r="Q4005" s="10" t="s">
        <v>8305</v>
      </c>
      <c r="R4005" t="s">
        <v>8306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3999</v>
      </c>
      <c r="C4006" s="3" t="s">
        <v>8107</v>
      </c>
      <c r="D4006" s="6">
        <v>500</v>
      </c>
      <c r="E4006" s="8">
        <v>1</v>
      </c>
      <c r="F4006" t="s">
        <v>8217</v>
      </c>
      <c r="G4006" t="s">
        <v>8220</v>
      </c>
      <c r="H4006" t="s">
        <v>8241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8260</v>
      </c>
      <c r="O4006">
        <f t="shared" si="310"/>
        <v>0</v>
      </c>
      <c r="P4006">
        <f t="shared" si="311"/>
        <v>1</v>
      </c>
      <c r="Q4006" s="10" t="s">
        <v>8305</v>
      </c>
      <c r="R4006" t="s">
        <v>8306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4000</v>
      </c>
      <c r="C4007" s="3" t="s">
        <v>8108</v>
      </c>
      <c r="D4007" s="6">
        <v>3000</v>
      </c>
      <c r="E4007" s="8">
        <v>40</v>
      </c>
      <c r="F4007" t="s">
        <v>8217</v>
      </c>
      <c r="G4007" t="s">
        <v>8220</v>
      </c>
      <c r="H4007" t="s">
        <v>8241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8260</v>
      </c>
      <c r="O4007">
        <f t="shared" si="310"/>
        <v>1</v>
      </c>
      <c r="P4007">
        <f t="shared" si="311"/>
        <v>20</v>
      </c>
      <c r="Q4007" s="10" t="s">
        <v>8305</v>
      </c>
      <c r="R4007" t="s">
        <v>8306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4001</v>
      </c>
      <c r="C4008" s="3" t="s">
        <v>8109</v>
      </c>
      <c r="D4008" s="6">
        <v>30000</v>
      </c>
      <c r="E4008" s="8">
        <v>2</v>
      </c>
      <c r="F4008" t="s">
        <v>8217</v>
      </c>
      <c r="G4008" t="s">
        <v>8220</v>
      </c>
      <c r="H4008" t="s">
        <v>8241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8260</v>
      </c>
      <c r="O4008">
        <f t="shared" si="310"/>
        <v>0</v>
      </c>
      <c r="P4008">
        <f t="shared" si="311"/>
        <v>2</v>
      </c>
      <c r="Q4008" s="10" t="s">
        <v>8305</v>
      </c>
      <c r="R4008" t="s">
        <v>8306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4002</v>
      </c>
      <c r="C4009" s="3" t="s">
        <v>8110</v>
      </c>
      <c r="D4009" s="6">
        <v>2000</v>
      </c>
      <c r="E4009" s="8">
        <v>5</v>
      </c>
      <c r="F4009" t="s">
        <v>8217</v>
      </c>
      <c r="G4009" t="s">
        <v>8220</v>
      </c>
      <c r="H4009" t="s">
        <v>8241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8260</v>
      </c>
      <c r="O4009">
        <f t="shared" si="310"/>
        <v>0</v>
      </c>
      <c r="P4009">
        <f t="shared" si="311"/>
        <v>5</v>
      </c>
      <c r="Q4009" s="10" t="s">
        <v>8305</v>
      </c>
      <c r="R4009" t="s">
        <v>8306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4003</v>
      </c>
      <c r="C4010" s="3" t="s">
        <v>8111</v>
      </c>
      <c r="D4010" s="6">
        <v>1000</v>
      </c>
      <c r="E4010" s="8">
        <v>60</v>
      </c>
      <c r="F4010" t="s">
        <v>8217</v>
      </c>
      <c r="G4010" t="s">
        <v>8221</v>
      </c>
      <c r="H4010" t="s">
        <v>8242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8260</v>
      </c>
      <c r="O4010">
        <f t="shared" si="310"/>
        <v>6</v>
      </c>
      <c r="P4010">
        <f t="shared" si="311"/>
        <v>15</v>
      </c>
      <c r="Q4010" s="10" t="s">
        <v>8305</v>
      </c>
      <c r="R4010" t="s">
        <v>8306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4004</v>
      </c>
      <c r="C4011" s="3" t="s">
        <v>8112</v>
      </c>
      <c r="D4011" s="6">
        <v>1930</v>
      </c>
      <c r="E4011" s="8">
        <v>75</v>
      </c>
      <c r="F4011" t="s">
        <v>8217</v>
      </c>
      <c r="G4011" t="s">
        <v>8221</v>
      </c>
      <c r="H4011" t="s">
        <v>8242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8260</v>
      </c>
      <c r="O4011">
        <f t="shared" si="310"/>
        <v>4</v>
      </c>
      <c r="P4011">
        <f t="shared" si="311"/>
        <v>25</v>
      </c>
      <c r="Q4011" s="10" t="s">
        <v>8305</v>
      </c>
      <c r="R4011" t="s">
        <v>8306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4005</v>
      </c>
      <c r="C4012" s="3" t="s">
        <v>8113</v>
      </c>
      <c r="D4012" s="6">
        <v>7200</v>
      </c>
      <c r="E4012" s="8">
        <v>1742</v>
      </c>
      <c r="F4012" t="s">
        <v>8217</v>
      </c>
      <c r="G4012" t="s">
        <v>8220</v>
      </c>
      <c r="H4012" t="s">
        <v>8241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8260</v>
      </c>
      <c r="O4012">
        <f t="shared" si="310"/>
        <v>24</v>
      </c>
      <c r="P4012">
        <f t="shared" si="311"/>
        <v>45.84</v>
      </c>
      <c r="Q4012" s="10" t="s">
        <v>8305</v>
      </c>
      <c r="R4012" t="s">
        <v>8306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4006</v>
      </c>
      <c r="C4013" s="3" t="s">
        <v>8114</v>
      </c>
      <c r="D4013" s="6">
        <v>250</v>
      </c>
      <c r="E4013" s="8">
        <v>19</v>
      </c>
      <c r="F4013" t="s">
        <v>8217</v>
      </c>
      <c r="G4013" t="s">
        <v>8221</v>
      </c>
      <c r="H4013" t="s">
        <v>8242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8260</v>
      </c>
      <c r="O4013">
        <f t="shared" si="310"/>
        <v>8</v>
      </c>
      <c r="P4013">
        <f t="shared" si="311"/>
        <v>4.75</v>
      </c>
      <c r="Q4013" s="10" t="s">
        <v>8305</v>
      </c>
      <c r="R4013" t="s">
        <v>8306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4007</v>
      </c>
      <c r="C4014" s="3" t="s">
        <v>8115</v>
      </c>
      <c r="D4014" s="6">
        <v>575</v>
      </c>
      <c r="E4014" s="8">
        <v>0</v>
      </c>
      <c r="F4014" t="s">
        <v>8217</v>
      </c>
      <c r="G4014" t="s">
        <v>8221</v>
      </c>
      <c r="H4014" t="s">
        <v>8242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8260</v>
      </c>
      <c r="O4014">
        <f t="shared" si="310"/>
        <v>0</v>
      </c>
      <c r="P4014">
        <f t="shared" si="311"/>
        <v>0</v>
      </c>
      <c r="Q4014" s="10" t="s">
        <v>8305</v>
      </c>
      <c r="R4014" t="s">
        <v>8306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4008</v>
      </c>
      <c r="C4015" s="3" t="s">
        <v>8116</v>
      </c>
      <c r="D4015" s="6">
        <v>2000</v>
      </c>
      <c r="E4015" s="8">
        <v>26</v>
      </c>
      <c r="F4015" t="s">
        <v>8217</v>
      </c>
      <c r="G4015" t="s">
        <v>8220</v>
      </c>
      <c r="H4015" t="s">
        <v>8241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8260</v>
      </c>
      <c r="O4015">
        <f t="shared" si="310"/>
        <v>1</v>
      </c>
      <c r="P4015">
        <f t="shared" si="311"/>
        <v>13</v>
      </c>
      <c r="Q4015" s="10" t="s">
        <v>8305</v>
      </c>
      <c r="R4015" t="s">
        <v>8306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4009</v>
      </c>
      <c r="C4016" s="3" t="s">
        <v>8117</v>
      </c>
      <c r="D4016" s="6">
        <v>9000</v>
      </c>
      <c r="E4016" s="8">
        <v>0</v>
      </c>
      <c r="F4016" t="s">
        <v>8217</v>
      </c>
      <c r="G4016" t="s">
        <v>8220</v>
      </c>
      <c r="H4016" t="s">
        <v>8241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8260</v>
      </c>
      <c r="O4016">
        <f t="shared" si="310"/>
        <v>0</v>
      </c>
      <c r="P4016">
        <f t="shared" si="311"/>
        <v>0</v>
      </c>
      <c r="Q4016" s="10" t="s">
        <v>8305</v>
      </c>
      <c r="R4016" t="s">
        <v>8306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4010</v>
      </c>
      <c r="C4017" s="3" t="s">
        <v>8118</v>
      </c>
      <c r="D4017" s="6">
        <v>7000</v>
      </c>
      <c r="E4017" s="8">
        <v>1</v>
      </c>
      <c r="F4017" t="s">
        <v>8217</v>
      </c>
      <c r="G4017" t="s">
        <v>8220</v>
      </c>
      <c r="H4017" t="s">
        <v>8241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8260</v>
      </c>
      <c r="O4017">
        <f t="shared" si="310"/>
        <v>0</v>
      </c>
      <c r="P4017">
        <f t="shared" si="311"/>
        <v>1</v>
      </c>
      <c r="Q4017" s="10" t="s">
        <v>8305</v>
      </c>
      <c r="R4017" t="s">
        <v>8306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4011</v>
      </c>
      <c r="C4018" s="3" t="s">
        <v>8119</v>
      </c>
      <c r="D4018" s="6">
        <v>500</v>
      </c>
      <c r="E4018" s="8">
        <v>70</v>
      </c>
      <c r="F4018" t="s">
        <v>8217</v>
      </c>
      <c r="G4018" t="s">
        <v>8221</v>
      </c>
      <c r="H4018" t="s">
        <v>8242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8260</v>
      </c>
      <c r="O4018">
        <f t="shared" si="310"/>
        <v>14</v>
      </c>
      <c r="P4018">
        <f t="shared" si="311"/>
        <v>10</v>
      </c>
      <c r="Q4018" s="10" t="s">
        <v>8305</v>
      </c>
      <c r="R4018" t="s">
        <v>8306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4012</v>
      </c>
      <c r="C4019" s="3" t="s">
        <v>8120</v>
      </c>
      <c r="D4019" s="6">
        <v>10000</v>
      </c>
      <c r="E4019" s="8">
        <v>105</v>
      </c>
      <c r="F4019" t="s">
        <v>8217</v>
      </c>
      <c r="G4019" t="s">
        <v>8220</v>
      </c>
      <c r="H4019" t="s">
        <v>8241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8260</v>
      </c>
      <c r="O4019">
        <f t="shared" si="310"/>
        <v>1</v>
      </c>
      <c r="P4019">
        <f t="shared" si="311"/>
        <v>52.5</v>
      </c>
      <c r="Q4019" s="10" t="s">
        <v>8305</v>
      </c>
      <c r="R4019" t="s">
        <v>8306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4013</v>
      </c>
      <c r="C4020" s="3" t="s">
        <v>8121</v>
      </c>
      <c r="D4020" s="6">
        <v>1500</v>
      </c>
      <c r="E4020" s="8">
        <v>130</v>
      </c>
      <c r="F4020" t="s">
        <v>8217</v>
      </c>
      <c r="G4020" t="s">
        <v>8221</v>
      </c>
      <c r="H4020" t="s">
        <v>8242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8260</v>
      </c>
      <c r="O4020">
        <f t="shared" si="310"/>
        <v>9</v>
      </c>
      <c r="P4020">
        <f t="shared" si="311"/>
        <v>32.5</v>
      </c>
      <c r="Q4020" s="10" t="s">
        <v>8305</v>
      </c>
      <c r="R4020" t="s">
        <v>8306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4014</v>
      </c>
      <c r="C4021" s="3" t="s">
        <v>8122</v>
      </c>
      <c r="D4021" s="6">
        <v>3500</v>
      </c>
      <c r="E4021" s="8">
        <v>29</v>
      </c>
      <c r="F4021" t="s">
        <v>8217</v>
      </c>
      <c r="G4021" t="s">
        <v>8220</v>
      </c>
      <c r="H4021" t="s">
        <v>8241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8260</v>
      </c>
      <c r="O4021">
        <f t="shared" si="310"/>
        <v>1</v>
      </c>
      <c r="P4021">
        <f t="shared" si="311"/>
        <v>7.25</v>
      </c>
      <c r="Q4021" s="10" t="s">
        <v>8305</v>
      </c>
      <c r="R4021" t="s">
        <v>8306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4015</v>
      </c>
      <c r="C4022" s="3" t="s">
        <v>8123</v>
      </c>
      <c r="D4022" s="6">
        <v>600</v>
      </c>
      <c r="E4022" s="8">
        <v>100</v>
      </c>
      <c r="F4022" t="s">
        <v>8217</v>
      </c>
      <c r="G4022" t="s">
        <v>8220</v>
      </c>
      <c r="H4022" t="s">
        <v>8241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8260</v>
      </c>
      <c r="O4022">
        <f t="shared" si="310"/>
        <v>17</v>
      </c>
      <c r="P4022">
        <f t="shared" si="311"/>
        <v>33.33</v>
      </c>
      <c r="Q4022" s="10" t="s">
        <v>8305</v>
      </c>
      <c r="R4022" t="s">
        <v>8306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4016</v>
      </c>
      <c r="C4023" s="3" t="s">
        <v>8124</v>
      </c>
      <c r="D4023" s="6">
        <v>15000</v>
      </c>
      <c r="E4023" s="8">
        <v>125</v>
      </c>
      <c r="F4023" t="s">
        <v>8217</v>
      </c>
      <c r="G4023" t="s">
        <v>8220</v>
      </c>
      <c r="H4023" t="s">
        <v>8241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8260</v>
      </c>
      <c r="O4023">
        <f t="shared" si="310"/>
        <v>1</v>
      </c>
      <c r="P4023">
        <f t="shared" si="311"/>
        <v>62.5</v>
      </c>
      <c r="Q4023" s="10" t="s">
        <v>8305</v>
      </c>
      <c r="R4023" t="s">
        <v>8306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4017</v>
      </c>
      <c r="C4024" s="3" t="s">
        <v>8125</v>
      </c>
      <c r="D4024" s="6">
        <v>18000</v>
      </c>
      <c r="E4024" s="8">
        <v>12521</v>
      </c>
      <c r="F4024" t="s">
        <v>8217</v>
      </c>
      <c r="G4024" t="s">
        <v>8220</v>
      </c>
      <c r="H4024" t="s">
        <v>8241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8260</v>
      </c>
      <c r="O4024">
        <f t="shared" si="310"/>
        <v>70</v>
      </c>
      <c r="P4024">
        <f t="shared" si="311"/>
        <v>63.56</v>
      </c>
      <c r="Q4024" s="10" t="s">
        <v>8305</v>
      </c>
      <c r="R4024" t="s">
        <v>8306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4018</v>
      </c>
      <c r="C4025" s="3" t="s">
        <v>8126</v>
      </c>
      <c r="D4025" s="6">
        <v>7000</v>
      </c>
      <c r="E4025" s="8">
        <v>0</v>
      </c>
      <c r="F4025" t="s">
        <v>8217</v>
      </c>
      <c r="G4025" t="s">
        <v>8220</v>
      </c>
      <c r="H4025" t="s">
        <v>8241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8260</v>
      </c>
      <c r="O4025">
        <f t="shared" si="310"/>
        <v>0</v>
      </c>
      <c r="P4025">
        <f t="shared" si="311"/>
        <v>0</v>
      </c>
      <c r="Q4025" s="10" t="s">
        <v>8305</v>
      </c>
      <c r="R4025" t="s">
        <v>8306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4019</v>
      </c>
      <c r="C4026" s="3" t="s">
        <v>8127</v>
      </c>
      <c r="D4026" s="6">
        <v>800</v>
      </c>
      <c r="E4026" s="8">
        <v>10</v>
      </c>
      <c r="F4026" t="s">
        <v>8217</v>
      </c>
      <c r="G4026" t="s">
        <v>8220</v>
      </c>
      <c r="H4026" t="s">
        <v>8241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8260</v>
      </c>
      <c r="O4026">
        <f t="shared" si="310"/>
        <v>1</v>
      </c>
      <c r="P4026">
        <f t="shared" si="311"/>
        <v>10</v>
      </c>
      <c r="Q4026" s="10" t="s">
        <v>8305</v>
      </c>
      <c r="R4026" t="s">
        <v>8306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4020</v>
      </c>
      <c r="C4027" s="3" t="s">
        <v>8128</v>
      </c>
      <c r="D4027" s="6">
        <v>5000</v>
      </c>
      <c r="E4027" s="8">
        <v>250</v>
      </c>
      <c r="F4027" t="s">
        <v>8217</v>
      </c>
      <c r="G4027" t="s">
        <v>8226</v>
      </c>
      <c r="H4027" t="s">
        <v>8244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8260</v>
      </c>
      <c r="O4027">
        <f t="shared" si="310"/>
        <v>5</v>
      </c>
      <c r="P4027">
        <f t="shared" si="311"/>
        <v>62.5</v>
      </c>
      <c r="Q4027" s="10" t="s">
        <v>8305</v>
      </c>
      <c r="R4027" t="s">
        <v>8306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4021</v>
      </c>
      <c r="C4028" s="3" t="s">
        <v>8129</v>
      </c>
      <c r="D4028" s="6">
        <v>4000</v>
      </c>
      <c r="E4028" s="8">
        <v>0</v>
      </c>
      <c r="F4028" t="s">
        <v>8217</v>
      </c>
      <c r="G4028" t="s">
        <v>8220</v>
      </c>
      <c r="H4028" t="s">
        <v>8241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8260</v>
      </c>
      <c r="O4028">
        <f t="shared" si="310"/>
        <v>0</v>
      </c>
      <c r="P4028">
        <f t="shared" si="311"/>
        <v>0</v>
      </c>
      <c r="Q4028" s="10" t="s">
        <v>8305</v>
      </c>
      <c r="R4028" t="s">
        <v>8306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4022</v>
      </c>
      <c r="C4029" s="3" t="s">
        <v>8130</v>
      </c>
      <c r="D4029" s="6">
        <v>3000</v>
      </c>
      <c r="E4029" s="8">
        <v>215</v>
      </c>
      <c r="F4029" t="s">
        <v>8217</v>
      </c>
      <c r="G4029" t="s">
        <v>8220</v>
      </c>
      <c r="H4029" t="s">
        <v>8241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8260</v>
      </c>
      <c r="O4029">
        <f t="shared" si="310"/>
        <v>7</v>
      </c>
      <c r="P4029">
        <f t="shared" si="311"/>
        <v>30.71</v>
      </c>
      <c r="Q4029" s="10" t="s">
        <v>8305</v>
      </c>
      <c r="R4029" t="s">
        <v>8306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4023</v>
      </c>
      <c r="C4030" s="3" t="s">
        <v>8131</v>
      </c>
      <c r="D4030" s="6">
        <v>2000</v>
      </c>
      <c r="E4030" s="8">
        <v>561</v>
      </c>
      <c r="F4030" t="s">
        <v>8217</v>
      </c>
      <c r="G4030" t="s">
        <v>8220</v>
      </c>
      <c r="H4030" t="s">
        <v>8241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8260</v>
      </c>
      <c r="O4030">
        <f t="shared" si="310"/>
        <v>28</v>
      </c>
      <c r="P4030">
        <f t="shared" si="311"/>
        <v>51</v>
      </c>
      <c r="Q4030" s="10" t="s">
        <v>8305</v>
      </c>
      <c r="R4030" t="s">
        <v>8306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4024</v>
      </c>
      <c r="C4031" s="3" t="s">
        <v>8132</v>
      </c>
      <c r="D4031" s="6">
        <v>20000</v>
      </c>
      <c r="E4031" s="8">
        <v>0</v>
      </c>
      <c r="F4031" t="s">
        <v>8217</v>
      </c>
      <c r="G4031" t="s">
        <v>8220</v>
      </c>
      <c r="H4031" t="s">
        <v>8241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8260</v>
      </c>
      <c r="O4031">
        <f t="shared" si="310"/>
        <v>0</v>
      </c>
      <c r="P4031">
        <f t="shared" si="311"/>
        <v>0</v>
      </c>
      <c r="Q4031" s="10" t="s">
        <v>8305</v>
      </c>
      <c r="R4031" t="s">
        <v>8306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4025</v>
      </c>
      <c r="C4032" s="3" t="s">
        <v>8133</v>
      </c>
      <c r="D4032" s="6">
        <v>2500</v>
      </c>
      <c r="E4032" s="8">
        <v>400</v>
      </c>
      <c r="F4032" t="s">
        <v>8217</v>
      </c>
      <c r="G4032" t="s">
        <v>8220</v>
      </c>
      <c r="H4032" t="s">
        <v>8241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8260</v>
      </c>
      <c r="O4032">
        <f t="shared" si="310"/>
        <v>16</v>
      </c>
      <c r="P4032">
        <f t="shared" si="311"/>
        <v>66.67</v>
      </c>
      <c r="Q4032" s="10" t="s">
        <v>8305</v>
      </c>
      <c r="R4032" t="s">
        <v>8306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4026</v>
      </c>
      <c r="C4033" s="3" t="s">
        <v>8134</v>
      </c>
      <c r="D4033" s="6">
        <v>5000</v>
      </c>
      <c r="E4033" s="8">
        <v>0</v>
      </c>
      <c r="F4033" t="s">
        <v>8217</v>
      </c>
      <c r="G4033" t="s">
        <v>8220</v>
      </c>
      <c r="H4033" t="s">
        <v>8241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8260</v>
      </c>
      <c r="O4033">
        <f t="shared" si="310"/>
        <v>0</v>
      </c>
      <c r="P4033">
        <f t="shared" si="311"/>
        <v>0</v>
      </c>
      <c r="Q4033" s="10" t="s">
        <v>8305</v>
      </c>
      <c r="R4033" t="s">
        <v>8306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4027</v>
      </c>
      <c r="C4034" s="3" t="s">
        <v>8135</v>
      </c>
      <c r="D4034" s="6">
        <v>6048</v>
      </c>
      <c r="E4034" s="8">
        <v>413</v>
      </c>
      <c r="F4034" t="s">
        <v>8217</v>
      </c>
      <c r="G4034" t="s">
        <v>8220</v>
      </c>
      <c r="H4034" t="s">
        <v>8241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8260</v>
      </c>
      <c r="O4034">
        <f t="shared" ref="O4034:O4097" si="315">ROUND(E4034/D4034*100,0)</f>
        <v>7</v>
      </c>
      <c r="P4034">
        <f t="shared" si="311"/>
        <v>59</v>
      </c>
      <c r="Q4034" s="10" t="s">
        <v>8305</v>
      </c>
      <c r="R4034" t="s">
        <v>8306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4028</v>
      </c>
      <c r="C4035" s="3" t="s">
        <v>8136</v>
      </c>
      <c r="D4035" s="6">
        <v>23900</v>
      </c>
      <c r="E4035" s="8">
        <v>6141.99</v>
      </c>
      <c r="F4035" t="s">
        <v>8217</v>
      </c>
      <c r="G4035" t="s">
        <v>8221</v>
      </c>
      <c r="H4035" t="s">
        <v>8242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8260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8305</v>
      </c>
      <c r="R4035" t="s">
        <v>8306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4029</v>
      </c>
      <c r="C4036" s="3" t="s">
        <v>8137</v>
      </c>
      <c r="D4036" s="6">
        <v>13500</v>
      </c>
      <c r="E4036" s="8">
        <v>200</v>
      </c>
      <c r="F4036" t="s">
        <v>8217</v>
      </c>
      <c r="G4036" t="s">
        <v>8220</v>
      </c>
      <c r="H4036" t="s">
        <v>8241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8260</v>
      </c>
      <c r="O4036">
        <f t="shared" si="315"/>
        <v>1</v>
      </c>
      <c r="P4036">
        <f t="shared" si="316"/>
        <v>100</v>
      </c>
      <c r="Q4036" s="10" t="s">
        <v>8305</v>
      </c>
      <c r="R4036" t="s">
        <v>8306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4030</v>
      </c>
      <c r="C4037" s="3" t="s">
        <v>8138</v>
      </c>
      <c r="D4037" s="6">
        <v>10000</v>
      </c>
      <c r="E4037" s="8">
        <v>3685</v>
      </c>
      <c r="F4037" t="s">
        <v>8217</v>
      </c>
      <c r="G4037" t="s">
        <v>8220</v>
      </c>
      <c r="H4037" t="s">
        <v>8241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8260</v>
      </c>
      <c r="O4037">
        <f t="shared" si="315"/>
        <v>37</v>
      </c>
      <c r="P4037">
        <f t="shared" si="316"/>
        <v>147.4</v>
      </c>
      <c r="Q4037" s="10" t="s">
        <v>8305</v>
      </c>
      <c r="R4037" t="s">
        <v>8306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4031</v>
      </c>
      <c r="C4038" s="3" t="s">
        <v>7436</v>
      </c>
      <c r="D4038" s="6">
        <v>6000</v>
      </c>
      <c r="E4038" s="8">
        <v>2823</v>
      </c>
      <c r="F4038" t="s">
        <v>8217</v>
      </c>
      <c r="G4038" t="s">
        <v>8220</v>
      </c>
      <c r="H4038" t="s">
        <v>8241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8260</v>
      </c>
      <c r="O4038">
        <f t="shared" si="315"/>
        <v>47</v>
      </c>
      <c r="P4038">
        <f t="shared" si="316"/>
        <v>166.06</v>
      </c>
      <c r="Q4038" s="10" t="s">
        <v>8305</v>
      </c>
      <c r="R4038" t="s">
        <v>8306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4032</v>
      </c>
      <c r="C4039" s="3" t="s">
        <v>8139</v>
      </c>
      <c r="D4039" s="6">
        <v>700</v>
      </c>
      <c r="E4039" s="8">
        <v>80</v>
      </c>
      <c r="F4039" t="s">
        <v>8217</v>
      </c>
      <c r="G4039" t="s">
        <v>8220</v>
      </c>
      <c r="H4039" t="s">
        <v>8241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8260</v>
      </c>
      <c r="O4039">
        <f t="shared" si="315"/>
        <v>11</v>
      </c>
      <c r="P4039">
        <f t="shared" si="316"/>
        <v>40</v>
      </c>
      <c r="Q4039" s="10" t="s">
        <v>8305</v>
      </c>
      <c r="R4039" t="s">
        <v>8306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4033</v>
      </c>
      <c r="C4040" s="3" t="s">
        <v>8140</v>
      </c>
      <c r="D4040" s="6">
        <v>2500</v>
      </c>
      <c r="E4040" s="8">
        <v>301</v>
      </c>
      <c r="F4040" t="s">
        <v>8217</v>
      </c>
      <c r="G4040" t="s">
        <v>8220</v>
      </c>
      <c r="H4040" t="s">
        <v>8241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8260</v>
      </c>
      <c r="O4040">
        <f t="shared" si="315"/>
        <v>12</v>
      </c>
      <c r="P4040">
        <f t="shared" si="316"/>
        <v>75.25</v>
      </c>
      <c r="Q4040" s="10" t="s">
        <v>8305</v>
      </c>
      <c r="R4040" t="s">
        <v>8306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4034</v>
      </c>
      <c r="C4041" s="3" t="s">
        <v>8141</v>
      </c>
      <c r="D4041" s="6">
        <v>500</v>
      </c>
      <c r="E4041" s="8">
        <v>300</v>
      </c>
      <c r="F4041" t="s">
        <v>8217</v>
      </c>
      <c r="G4041" t="s">
        <v>8220</v>
      </c>
      <c r="H4041" t="s">
        <v>8241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8260</v>
      </c>
      <c r="O4041">
        <f t="shared" si="315"/>
        <v>60</v>
      </c>
      <c r="P4041">
        <f t="shared" si="316"/>
        <v>60</v>
      </c>
      <c r="Q4041" s="10" t="s">
        <v>8305</v>
      </c>
      <c r="R4041" t="s">
        <v>8306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4035</v>
      </c>
      <c r="C4042" s="3" t="s">
        <v>8142</v>
      </c>
      <c r="D4042" s="6">
        <v>8000</v>
      </c>
      <c r="E4042" s="8">
        <v>2500</v>
      </c>
      <c r="F4042" t="s">
        <v>8217</v>
      </c>
      <c r="G4042" t="s">
        <v>8220</v>
      </c>
      <c r="H4042" t="s">
        <v>8241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8260</v>
      </c>
      <c r="O4042">
        <f t="shared" si="315"/>
        <v>31</v>
      </c>
      <c r="P4042">
        <f t="shared" si="316"/>
        <v>1250</v>
      </c>
      <c r="Q4042" s="10" t="s">
        <v>8305</v>
      </c>
      <c r="R4042" t="s">
        <v>8306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4036</v>
      </c>
      <c r="C4043" s="3" t="s">
        <v>8143</v>
      </c>
      <c r="D4043" s="6">
        <v>5000</v>
      </c>
      <c r="E4043" s="8">
        <v>21</v>
      </c>
      <c r="F4043" t="s">
        <v>8217</v>
      </c>
      <c r="G4043" t="s">
        <v>8221</v>
      </c>
      <c r="H4043" t="s">
        <v>8242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8260</v>
      </c>
      <c r="O4043">
        <f t="shared" si="315"/>
        <v>0</v>
      </c>
      <c r="P4043">
        <f t="shared" si="316"/>
        <v>10.5</v>
      </c>
      <c r="Q4043" s="10" t="s">
        <v>8305</v>
      </c>
      <c r="R4043" t="s">
        <v>8306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4037</v>
      </c>
      <c r="C4044" s="3" t="s">
        <v>8144</v>
      </c>
      <c r="D4044" s="6">
        <v>10000</v>
      </c>
      <c r="E4044" s="8">
        <v>21</v>
      </c>
      <c r="F4044" t="s">
        <v>8217</v>
      </c>
      <c r="G4044" t="s">
        <v>8220</v>
      </c>
      <c r="H4044" t="s">
        <v>8241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8260</v>
      </c>
      <c r="O4044">
        <f t="shared" si="315"/>
        <v>0</v>
      </c>
      <c r="P4044">
        <f t="shared" si="316"/>
        <v>7</v>
      </c>
      <c r="Q4044" s="10" t="s">
        <v>8305</v>
      </c>
      <c r="R4044" t="s">
        <v>8306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4038</v>
      </c>
      <c r="C4045" s="3" t="s">
        <v>8145</v>
      </c>
      <c r="D4045" s="6">
        <v>300</v>
      </c>
      <c r="E4045" s="8">
        <v>0</v>
      </c>
      <c r="F4045" t="s">
        <v>8217</v>
      </c>
      <c r="G4045" t="s">
        <v>8225</v>
      </c>
      <c r="H4045" t="s">
        <v>8246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8260</v>
      </c>
      <c r="O4045">
        <f t="shared" si="315"/>
        <v>0</v>
      </c>
      <c r="P4045">
        <f t="shared" si="316"/>
        <v>0</v>
      </c>
      <c r="Q4045" s="10" t="s">
        <v>8305</v>
      </c>
      <c r="R4045" t="s">
        <v>8306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4039</v>
      </c>
      <c r="C4046" s="3" t="s">
        <v>8146</v>
      </c>
      <c r="D4046" s="6">
        <v>600</v>
      </c>
      <c r="E4046" s="8">
        <v>225</v>
      </c>
      <c r="F4046" t="s">
        <v>8217</v>
      </c>
      <c r="G4046" t="s">
        <v>8220</v>
      </c>
      <c r="H4046" t="s">
        <v>8241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8260</v>
      </c>
      <c r="O4046">
        <f t="shared" si="315"/>
        <v>38</v>
      </c>
      <c r="P4046">
        <f t="shared" si="316"/>
        <v>56.25</v>
      </c>
      <c r="Q4046" s="10" t="s">
        <v>8305</v>
      </c>
      <c r="R4046" t="s">
        <v>8306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4040</v>
      </c>
      <c r="C4047" s="3" t="s">
        <v>8147</v>
      </c>
      <c r="D4047" s="6">
        <v>5000</v>
      </c>
      <c r="E4047" s="8">
        <v>1</v>
      </c>
      <c r="F4047" t="s">
        <v>8217</v>
      </c>
      <c r="G4047" t="s">
        <v>8222</v>
      </c>
      <c r="H4047" t="s">
        <v>8243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8260</v>
      </c>
      <c r="O4047">
        <f t="shared" si="315"/>
        <v>0</v>
      </c>
      <c r="P4047">
        <f t="shared" si="316"/>
        <v>1</v>
      </c>
      <c r="Q4047" s="10" t="s">
        <v>8305</v>
      </c>
      <c r="R4047" t="s">
        <v>8306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4041</v>
      </c>
      <c r="C4048" s="3" t="s">
        <v>8148</v>
      </c>
      <c r="D4048" s="6">
        <v>5600</v>
      </c>
      <c r="E4048" s="8">
        <v>460</v>
      </c>
      <c r="F4048" t="s">
        <v>8217</v>
      </c>
      <c r="G4048" t="s">
        <v>8220</v>
      </c>
      <c r="H4048" t="s">
        <v>8241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8260</v>
      </c>
      <c r="O4048">
        <f t="shared" si="315"/>
        <v>8</v>
      </c>
      <c r="P4048">
        <f t="shared" si="316"/>
        <v>38.33</v>
      </c>
      <c r="Q4048" s="10" t="s">
        <v>8305</v>
      </c>
      <c r="R4048" t="s">
        <v>8306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4042</v>
      </c>
      <c r="C4049" s="3" t="s">
        <v>8149</v>
      </c>
      <c r="D4049" s="6">
        <v>5000</v>
      </c>
      <c r="E4049" s="8">
        <v>110</v>
      </c>
      <c r="F4049" t="s">
        <v>8217</v>
      </c>
      <c r="G4049" t="s">
        <v>8220</v>
      </c>
      <c r="H4049" t="s">
        <v>8241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8260</v>
      </c>
      <c r="O4049">
        <f t="shared" si="315"/>
        <v>2</v>
      </c>
      <c r="P4049">
        <f t="shared" si="316"/>
        <v>27.5</v>
      </c>
      <c r="Q4049" s="10" t="s">
        <v>8305</v>
      </c>
      <c r="R4049" t="s">
        <v>8306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4043</v>
      </c>
      <c r="C4050" s="3" t="s">
        <v>8150</v>
      </c>
      <c r="D4050" s="6">
        <v>17000</v>
      </c>
      <c r="E4050" s="8">
        <v>3001</v>
      </c>
      <c r="F4050" t="s">
        <v>8217</v>
      </c>
      <c r="G4050" t="s">
        <v>8221</v>
      </c>
      <c r="H4050" t="s">
        <v>8242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8260</v>
      </c>
      <c r="O4050">
        <f t="shared" si="315"/>
        <v>18</v>
      </c>
      <c r="P4050">
        <f t="shared" si="316"/>
        <v>32.979999999999997</v>
      </c>
      <c r="Q4050" s="10" t="s">
        <v>8305</v>
      </c>
      <c r="R4050" t="s">
        <v>8306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4044</v>
      </c>
      <c r="C4051" s="3" t="s">
        <v>8151</v>
      </c>
      <c r="D4051" s="6">
        <v>20000</v>
      </c>
      <c r="E4051" s="8">
        <v>16</v>
      </c>
      <c r="F4051" t="s">
        <v>8217</v>
      </c>
      <c r="G4051" t="s">
        <v>8220</v>
      </c>
      <c r="H4051" t="s">
        <v>8241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8260</v>
      </c>
      <c r="O4051">
        <f t="shared" si="315"/>
        <v>0</v>
      </c>
      <c r="P4051">
        <f t="shared" si="316"/>
        <v>16</v>
      </c>
      <c r="Q4051" s="10" t="s">
        <v>8305</v>
      </c>
      <c r="R4051" t="s">
        <v>8306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4045</v>
      </c>
      <c r="C4052" s="3" t="s">
        <v>8152</v>
      </c>
      <c r="D4052" s="6">
        <v>1500</v>
      </c>
      <c r="E4052" s="8">
        <v>1</v>
      </c>
      <c r="F4052" t="s">
        <v>8217</v>
      </c>
      <c r="G4052" t="s">
        <v>8220</v>
      </c>
      <c r="H4052" t="s">
        <v>8241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8260</v>
      </c>
      <c r="O4052">
        <f t="shared" si="315"/>
        <v>0</v>
      </c>
      <c r="P4052">
        <f t="shared" si="316"/>
        <v>1</v>
      </c>
      <c r="Q4052" s="10" t="s">
        <v>8305</v>
      </c>
      <c r="R4052" t="s">
        <v>8306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4046</v>
      </c>
      <c r="C4053" s="3" t="s">
        <v>8153</v>
      </c>
      <c r="D4053" s="6">
        <v>500</v>
      </c>
      <c r="E4053" s="8">
        <v>0</v>
      </c>
      <c r="F4053" t="s">
        <v>8217</v>
      </c>
      <c r="G4053" t="s">
        <v>8220</v>
      </c>
      <c r="H4053" t="s">
        <v>8241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8260</v>
      </c>
      <c r="O4053">
        <f t="shared" si="315"/>
        <v>0</v>
      </c>
      <c r="P4053">
        <f t="shared" si="316"/>
        <v>0</v>
      </c>
      <c r="Q4053" s="10" t="s">
        <v>8305</v>
      </c>
      <c r="R4053" t="s">
        <v>8306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4047</v>
      </c>
      <c r="C4054" s="3" t="s">
        <v>8154</v>
      </c>
      <c r="D4054" s="6">
        <v>3000</v>
      </c>
      <c r="E4054" s="8">
        <v>1126</v>
      </c>
      <c r="F4054" t="s">
        <v>8217</v>
      </c>
      <c r="G4054" t="s">
        <v>8220</v>
      </c>
      <c r="H4054" t="s">
        <v>8241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8260</v>
      </c>
      <c r="O4054">
        <f t="shared" si="315"/>
        <v>38</v>
      </c>
      <c r="P4054">
        <f t="shared" si="316"/>
        <v>86.62</v>
      </c>
      <c r="Q4054" s="10" t="s">
        <v>8305</v>
      </c>
      <c r="R4054" t="s">
        <v>8306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4048</v>
      </c>
      <c r="C4055" s="3" t="s">
        <v>8155</v>
      </c>
      <c r="D4055" s="6">
        <v>500</v>
      </c>
      <c r="E4055" s="8">
        <v>110</v>
      </c>
      <c r="F4055" t="s">
        <v>8217</v>
      </c>
      <c r="G4055" t="s">
        <v>8221</v>
      </c>
      <c r="H4055" t="s">
        <v>8242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8260</v>
      </c>
      <c r="O4055">
        <f t="shared" si="315"/>
        <v>22</v>
      </c>
      <c r="P4055">
        <f t="shared" si="316"/>
        <v>55</v>
      </c>
      <c r="Q4055" s="10" t="s">
        <v>8305</v>
      </c>
      <c r="R4055" t="s">
        <v>8306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4049</v>
      </c>
      <c r="C4056" s="3" t="s">
        <v>8156</v>
      </c>
      <c r="D4056" s="6">
        <v>8880</v>
      </c>
      <c r="E4056" s="8">
        <v>0</v>
      </c>
      <c r="F4056" t="s">
        <v>8217</v>
      </c>
      <c r="G4056" t="s">
        <v>8220</v>
      </c>
      <c r="H4056" t="s">
        <v>8241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8260</v>
      </c>
      <c r="O4056">
        <f t="shared" si="315"/>
        <v>0</v>
      </c>
      <c r="P4056">
        <f t="shared" si="316"/>
        <v>0</v>
      </c>
      <c r="Q4056" s="10" t="s">
        <v>8305</v>
      </c>
      <c r="R4056" t="s">
        <v>8306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4050</v>
      </c>
      <c r="C4057" s="3" t="s">
        <v>8157</v>
      </c>
      <c r="D4057" s="6">
        <v>5000</v>
      </c>
      <c r="E4057" s="8">
        <v>881</v>
      </c>
      <c r="F4057" t="s">
        <v>8217</v>
      </c>
      <c r="G4057" t="s">
        <v>8221</v>
      </c>
      <c r="H4057" t="s">
        <v>8242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8260</v>
      </c>
      <c r="O4057">
        <f t="shared" si="315"/>
        <v>18</v>
      </c>
      <c r="P4057">
        <f t="shared" si="316"/>
        <v>41.95</v>
      </c>
      <c r="Q4057" s="10" t="s">
        <v>8305</v>
      </c>
      <c r="R4057" t="s">
        <v>8306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4051</v>
      </c>
      <c r="C4058" s="3" t="s">
        <v>8158</v>
      </c>
      <c r="D4058" s="6">
        <v>1500</v>
      </c>
      <c r="E4058" s="8">
        <v>795</v>
      </c>
      <c r="F4058" t="s">
        <v>8217</v>
      </c>
      <c r="G4058" t="s">
        <v>8220</v>
      </c>
      <c r="H4058" t="s">
        <v>8241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8260</v>
      </c>
      <c r="O4058">
        <f t="shared" si="315"/>
        <v>53</v>
      </c>
      <c r="P4058">
        <f t="shared" si="316"/>
        <v>88.33</v>
      </c>
      <c r="Q4058" s="10" t="s">
        <v>8305</v>
      </c>
      <c r="R4058" t="s">
        <v>8306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4052</v>
      </c>
      <c r="C4059" s="3" t="s">
        <v>8159</v>
      </c>
      <c r="D4059" s="6">
        <v>3500</v>
      </c>
      <c r="E4059" s="8">
        <v>775</v>
      </c>
      <c r="F4059" t="s">
        <v>8217</v>
      </c>
      <c r="G4059" t="s">
        <v>8221</v>
      </c>
      <c r="H4059" t="s">
        <v>8242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8260</v>
      </c>
      <c r="O4059">
        <f t="shared" si="315"/>
        <v>22</v>
      </c>
      <c r="P4059">
        <f t="shared" si="316"/>
        <v>129.16999999999999</v>
      </c>
      <c r="Q4059" s="10" t="s">
        <v>8305</v>
      </c>
      <c r="R4059" t="s">
        <v>8306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4053</v>
      </c>
      <c r="C4060" s="3" t="s">
        <v>8160</v>
      </c>
      <c r="D4060" s="6">
        <v>3750</v>
      </c>
      <c r="E4060" s="8">
        <v>95</v>
      </c>
      <c r="F4060" t="s">
        <v>8217</v>
      </c>
      <c r="G4060" t="s">
        <v>8220</v>
      </c>
      <c r="H4060" t="s">
        <v>8241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8260</v>
      </c>
      <c r="O4060">
        <f t="shared" si="315"/>
        <v>3</v>
      </c>
      <c r="P4060">
        <f t="shared" si="316"/>
        <v>23.75</v>
      </c>
      <c r="Q4060" s="10" t="s">
        <v>8305</v>
      </c>
      <c r="R4060" t="s">
        <v>8306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4054</v>
      </c>
      <c r="C4061" s="3" t="s">
        <v>8161</v>
      </c>
      <c r="D4061" s="6">
        <v>10000</v>
      </c>
      <c r="E4061" s="8">
        <v>250</v>
      </c>
      <c r="F4061" t="s">
        <v>8217</v>
      </c>
      <c r="G4061" t="s">
        <v>8225</v>
      </c>
      <c r="H4061" t="s">
        <v>8246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8260</v>
      </c>
      <c r="O4061">
        <f t="shared" si="315"/>
        <v>3</v>
      </c>
      <c r="P4061">
        <f t="shared" si="316"/>
        <v>35.71</v>
      </c>
      <c r="Q4061" s="10" t="s">
        <v>8305</v>
      </c>
      <c r="R4061" t="s">
        <v>8306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4055</v>
      </c>
      <c r="C4062" s="3" t="s">
        <v>8162</v>
      </c>
      <c r="D4062" s="6">
        <v>10000</v>
      </c>
      <c r="E4062" s="8">
        <v>285</v>
      </c>
      <c r="F4062" t="s">
        <v>8217</v>
      </c>
      <c r="G4062" t="s">
        <v>8225</v>
      </c>
      <c r="H4062" t="s">
        <v>8246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8260</v>
      </c>
      <c r="O4062">
        <f t="shared" si="315"/>
        <v>3</v>
      </c>
      <c r="P4062">
        <f t="shared" si="316"/>
        <v>57</v>
      </c>
      <c r="Q4062" s="10" t="s">
        <v>8305</v>
      </c>
      <c r="R4062" t="s">
        <v>8306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4056</v>
      </c>
      <c r="C4063" s="3" t="s">
        <v>8163</v>
      </c>
      <c r="D4063" s="6">
        <v>525</v>
      </c>
      <c r="E4063" s="8">
        <v>0</v>
      </c>
      <c r="F4063" t="s">
        <v>8217</v>
      </c>
      <c r="G4063" t="s">
        <v>8220</v>
      </c>
      <c r="H4063" t="s">
        <v>8241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8260</v>
      </c>
      <c r="O4063">
        <f t="shared" si="315"/>
        <v>0</v>
      </c>
      <c r="P4063">
        <f t="shared" si="316"/>
        <v>0</v>
      </c>
      <c r="Q4063" s="10" t="s">
        <v>8305</v>
      </c>
      <c r="R4063" t="s">
        <v>8306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4057</v>
      </c>
      <c r="C4064" s="3" t="s">
        <v>8164</v>
      </c>
      <c r="D4064" s="6">
        <v>20000</v>
      </c>
      <c r="E4064" s="8">
        <v>490</v>
      </c>
      <c r="F4064" t="s">
        <v>8217</v>
      </c>
      <c r="G4064" t="s">
        <v>8220</v>
      </c>
      <c r="H4064" t="s">
        <v>8241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8260</v>
      </c>
      <c r="O4064">
        <f t="shared" si="315"/>
        <v>2</v>
      </c>
      <c r="P4064">
        <f t="shared" si="316"/>
        <v>163.33000000000001</v>
      </c>
      <c r="Q4064" s="10" t="s">
        <v>8305</v>
      </c>
      <c r="R4064" t="s">
        <v>8306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4058</v>
      </c>
      <c r="C4065" s="3" t="s">
        <v>8165</v>
      </c>
      <c r="D4065" s="6">
        <v>9500</v>
      </c>
      <c r="E4065" s="8">
        <v>135</v>
      </c>
      <c r="F4065" t="s">
        <v>8217</v>
      </c>
      <c r="G4065" t="s">
        <v>8221</v>
      </c>
      <c r="H4065" t="s">
        <v>8242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8260</v>
      </c>
      <c r="O4065">
        <f t="shared" si="315"/>
        <v>1</v>
      </c>
      <c r="P4065">
        <f t="shared" si="316"/>
        <v>15</v>
      </c>
      <c r="Q4065" s="10" t="s">
        <v>8305</v>
      </c>
      <c r="R4065" t="s">
        <v>8306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4059</v>
      </c>
      <c r="C4066" s="3" t="s">
        <v>8166</v>
      </c>
      <c r="D4066" s="6">
        <v>2000</v>
      </c>
      <c r="E4066" s="8">
        <v>385</v>
      </c>
      <c r="F4066" t="s">
        <v>8217</v>
      </c>
      <c r="G4066" t="s">
        <v>8222</v>
      </c>
      <c r="H4066" t="s">
        <v>8243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8260</v>
      </c>
      <c r="O4066">
        <f t="shared" si="315"/>
        <v>19</v>
      </c>
      <c r="P4066">
        <f t="shared" si="316"/>
        <v>64.17</v>
      </c>
      <c r="Q4066" s="10" t="s">
        <v>8305</v>
      </c>
      <c r="R4066" t="s">
        <v>8306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4060</v>
      </c>
      <c r="C4067" s="3" t="s">
        <v>8167</v>
      </c>
      <c r="D4067" s="6">
        <v>4000</v>
      </c>
      <c r="E4067" s="8">
        <v>27</v>
      </c>
      <c r="F4067" t="s">
        <v>8217</v>
      </c>
      <c r="G4067" t="s">
        <v>8220</v>
      </c>
      <c r="H4067" t="s">
        <v>8241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8260</v>
      </c>
      <c r="O4067">
        <f t="shared" si="315"/>
        <v>1</v>
      </c>
      <c r="P4067">
        <f t="shared" si="316"/>
        <v>6.75</v>
      </c>
      <c r="Q4067" s="10" t="s">
        <v>8305</v>
      </c>
      <c r="R4067" t="s">
        <v>8306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4061</v>
      </c>
      <c r="C4068" s="3" t="s">
        <v>8168</v>
      </c>
      <c r="D4068" s="6">
        <v>15000</v>
      </c>
      <c r="E4068" s="8">
        <v>25</v>
      </c>
      <c r="F4068" t="s">
        <v>8217</v>
      </c>
      <c r="G4068" t="s">
        <v>8220</v>
      </c>
      <c r="H4068" t="s">
        <v>8241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8260</v>
      </c>
      <c r="O4068">
        <f t="shared" si="315"/>
        <v>0</v>
      </c>
      <c r="P4068">
        <f t="shared" si="316"/>
        <v>25</v>
      </c>
      <c r="Q4068" s="10" t="s">
        <v>8305</v>
      </c>
      <c r="R4068" t="s">
        <v>8306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4062</v>
      </c>
      <c r="C4069" s="3" t="s">
        <v>7996</v>
      </c>
      <c r="D4069" s="6">
        <v>5000</v>
      </c>
      <c r="E4069" s="8">
        <v>3045</v>
      </c>
      <c r="F4069" t="s">
        <v>8217</v>
      </c>
      <c r="G4069" t="s">
        <v>8220</v>
      </c>
      <c r="H4069" t="s">
        <v>8241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8260</v>
      </c>
      <c r="O4069">
        <f t="shared" si="315"/>
        <v>61</v>
      </c>
      <c r="P4069">
        <f t="shared" si="316"/>
        <v>179.12</v>
      </c>
      <c r="Q4069" s="10" t="s">
        <v>8305</v>
      </c>
      <c r="R4069" t="s">
        <v>8306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4063</v>
      </c>
      <c r="C4070" s="3" t="s">
        <v>8169</v>
      </c>
      <c r="D4070" s="6">
        <v>3495</v>
      </c>
      <c r="E4070" s="8">
        <v>34.950000000000003</v>
      </c>
      <c r="F4070" t="s">
        <v>8217</v>
      </c>
      <c r="G4070" t="s">
        <v>8220</v>
      </c>
      <c r="H4070" t="s">
        <v>8241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8260</v>
      </c>
      <c r="O4070">
        <f t="shared" si="315"/>
        <v>1</v>
      </c>
      <c r="P4070">
        <f t="shared" si="316"/>
        <v>34.950000000000003</v>
      </c>
      <c r="Q4070" s="10" t="s">
        <v>8305</v>
      </c>
      <c r="R4070" t="s">
        <v>8306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4064</v>
      </c>
      <c r="C4071" s="3" t="s">
        <v>8170</v>
      </c>
      <c r="D4071" s="6">
        <v>1250</v>
      </c>
      <c r="E4071" s="8">
        <v>430</v>
      </c>
      <c r="F4071" t="s">
        <v>8217</v>
      </c>
      <c r="G4071" t="s">
        <v>8221</v>
      </c>
      <c r="H4071" t="s">
        <v>8242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8260</v>
      </c>
      <c r="O4071">
        <f t="shared" si="315"/>
        <v>34</v>
      </c>
      <c r="P4071">
        <f t="shared" si="316"/>
        <v>33.08</v>
      </c>
      <c r="Q4071" s="10" t="s">
        <v>8305</v>
      </c>
      <c r="R4071" t="s">
        <v>8306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4065</v>
      </c>
      <c r="C4072" s="3" t="s">
        <v>8171</v>
      </c>
      <c r="D4072" s="6">
        <v>1000</v>
      </c>
      <c r="E4072" s="8">
        <v>165</v>
      </c>
      <c r="F4072" t="s">
        <v>8217</v>
      </c>
      <c r="G4072" t="s">
        <v>8220</v>
      </c>
      <c r="H4072" t="s">
        <v>8241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8260</v>
      </c>
      <c r="O4072">
        <f t="shared" si="315"/>
        <v>17</v>
      </c>
      <c r="P4072">
        <f t="shared" si="316"/>
        <v>27.5</v>
      </c>
      <c r="Q4072" s="10" t="s">
        <v>8305</v>
      </c>
      <c r="R4072" t="s">
        <v>8306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4066</v>
      </c>
      <c r="C4073" s="3" t="s">
        <v>8172</v>
      </c>
      <c r="D4073" s="6">
        <v>20000</v>
      </c>
      <c r="E4073" s="8">
        <v>0</v>
      </c>
      <c r="F4073" t="s">
        <v>8217</v>
      </c>
      <c r="G4073" t="s">
        <v>8234</v>
      </c>
      <c r="H4073" t="s">
        <v>8251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8260</v>
      </c>
      <c r="O4073">
        <f t="shared" si="315"/>
        <v>0</v>
      </c>
      <c r="P4073">
        <f t="shared" si="316"/>
        <v>0</v>
      </c>
      <c r="Q4073" s="10" t="s">
        <v>8305</v>
      </c>
      <c r="R4073" t="s">
        <v>8306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4067</v>
      </c>
      <c r="C4074" s="3" t="s">
        <v>8173</v>
      </c>
      <c r="D4074" s="6">
        <v>1000</v>
      </c>
      <c r="E4074" s="8">
        <v>4</v>
      </c>
      <c r="F4074" t="s">
        <v>8217</v>
      </c>
      <c r="G4074" t="s">
        <v>8221</v>
      </c>
      <c r="H4074" t="s">
        <v>8242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8260</v>
      </c>
      <c r="O4074">
        <f t="shared" si="315"/>
        <v>0</v>
      </c>
      <c r="P4074">
        <f t="shared" si="316"/>
        <v>2</v>
      </c>
      <c r="Q4074" s="10" t="s">
        <v>8305</v>
      </c>
      <c r="R4074" t="s">
        <v>8306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4068</v>
      </c>
      <c r="C4075" s="3" t="s">
        <v>8174</v>
      </c>
      <c r="D4075" s="6">
        <v>3500</v>
      </c>
      <c r="E4075" s="8">
        <v>37</v>
      </c>
      <c r="F4075" t="s">
        <v>8217</v>
      </c>
      <c r="G4075" t="s">
        <v>8220</v>
      </c>
      <c r="H4075" t="s">
        <v>8241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8260</v>
      </c>
      <c r="O4075">
        <f t="shared" si="315"/>
        <v>1</v>
      </c>
      <c r="P4075">
        <f t="shared" si="316"/>
        <v>18.5</v>
      </c>
      <c r="Q4075" s="10" t="s">
        <v>8305</v>
      </c>
      <c r="R4075" t="s">
        <v>8306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4069</v>
      </c>
      <c r="C4076" s="3" t="s">
        <v>8175</v>
      </c>
      <c r="D4076" s="6">
        <v>2750</v>
      </c>
      <c r="E4076" s="8">
        <v>735</v>
      </c>
      <c r="F4076" t="s">
        <v>8217</v>
      </c>
      <c r="G4076" t="s">
        <v>8221</v>
      </c>
      <c r="H4076" t="s">
        <v>8242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8260</v>
      </c>
      <c r="O4076">
        <f t="shared" si="315"/>
        <v>27</v>
      </c>
      <c r="P4076">
        <f t="shared" si="316"/>
        <v>35</v>
      </c>
      <c r="Q4076" s="10" t="s">
        <v>8305</v>
      </c>
      <c r="R4076" t="s">
        <v>8306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4070</v>
      </c>
      <c r="C4077" s="3" t="s">
        <v>8176</v>
      </c>
      <c r="D4077" s="6">
        <v>2000</v>
      </c>
      <c r="E4077" s="8">
        <v>576</v>
      </c>
      <c r="F4077" t="s">
        <v>8217</v>
      </c>
      <c r="G4077" t="s">
        <v>8221</v>
      </c>
      <c r="H4077" t="s">
        <v>8242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8260</v>
      </c>
      <c r="O4077">
        <f t="shared" si="315"/>
        <v>29</v>
      </c>
      <c r="P4077">
        <f t="shared" si="316"/>
        <v>44.31</v>
      </c>
      <c r="Q4077" s="10" t="s">
        <v>8305</v>
      </c>
      <c r="R4077" t="s">
        <v>8306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4071</v>
      </c>
      <c r="C4078" s="3" t="s">
        <v>8177</v>
      </c>
      <c r="D4078" s="6">
        <v>700</v>
      </c>
      <c r="E4078" s="8">
        <v>0</v>
      </c>
      <c r="F4078" t="s">
        <v>8217</v>
      </c>
      <c r="G4078" t="s">
        <v>8220</v>
      </c>
      <c r="H4078" t="s">
        <v>8241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8260</v>
      </c>
      <c r="O4078">
        <f t="shared" si="315"/>
        <v>0</v>
      </c>
      <c r="P4078">
        <f t="shared" si="316"/>
        <v>0</v>
      </c>
      <c r="Q4078" s="10" t="s">
        <v>8305</v>
      </c>
      <c r="R4078" t="s">
        <v>8306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4072</v>
      </c>
      <c r="C4079" s="3" t="s">
        <v>8178</v>
      </c>
      <c r="D4079" s="6">
        <v>15000</v>
      </c>
      <c r="E4079" s="8">
        <v>1335</v>
      </c>
      <c r="F4079" t="s">
        <v>8217</v>
      </c>
      <c r="G4079" t="s">
        <v>8220</v>
      </c>
      <c r="H4079" t="s">
        <v>8241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8260</v>
      </c>
      <c r="O4079">
        <f t="shared" si="315"/>
        <v>9</v>
      </c>
      <c r="P4079">
        <f t="shared" si="316"/>
        <v>222.5</v>
      </c>
      <c r="Q4079" s="10" t="s">
        <v>8305</v>
      </c>
      <c r="R4079" t="s">
        <v>8306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4073</v>
      </c>
      <c r="C4080" s="3" t="s">
        <v>8179</v>
      </c>
      <c r="D4080" s="6">
        <v>250</v>
      </c>
      <c r="E4080" s="8">
        <v>0</v>
      </c>
      <c r="F4080" t="s">
        <v>8217</v>
      </c>
      <c r="G4080" t="s">
        <v>8221</v>
      </c>
      <c r="H4080" t="s">
        <v>8242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8260</v>
      </c>
      <c r="O4080">
        <f t="shared" si="315"/>
        <v>0</v>
      </c>
      <c r="P4080">
        <f t="shared" si="316"/>
        <v>0</v>
      </c>
      <c r="Q4080" s="10" t="s">
        <v>8305</v>
      </c>
      <c r="R4080" t="s">
        <v>8306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4074</v>
      </c>
      <c r="C4081" s="3" t="s">
        <v>8180</v>
      </c>
      <c r="D4081" s="6">
        <v>3000</v>
      </c>
      <c r="E4081" s="8">
        <v>5</v>
      </c>
      <c r="F4081" t="s">
        <v>8217</v>
      </c>
      <c r="G4081" t="s">
        <v>8220</v>
      </c>
      <c r="H4081" t="s">
        <v>8241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8260</v>
      </c>
      <c r="O4081">
        <f t="shared" si="315"/>
        <v>0</v>
      </c>
      <c r="P4081">
        <f t="shared" si="316"/>
        <v>5</v>
      </c>
      <c r="Q4081" s="10" t="s">
        <v>8305</v>
      </c>
      <c r="R4081" t="s">
        <v>8306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4075</v>
      </c>
      <c r="C4082" s="3" t="s">
        <v>8181</v>
      </c>
      <c r="D4082" s="6">
        <v>3000</v>
      </c>
      <c r="E4082" s="8">
        <v>0</v>
      </c>
      <c r="F4082" t="s">
        <v>8217</v>
      </c>
      <c r="G4082" t="s">
        <v>8220</v>
      </c>
      <c r="H4082" t="s">
        <v>8241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8260</v>
      </c>
      <c r="O4082">
        <f t="shared" si="315"/>
        <v>0</v>
      </c>
      <c r="P4082">
        <f t="shared" si="316"/>
        <v>0</v>
      </c>
      <c r="Q4082" s="10" t="s">
        <v>8305</v>
      </c>
      <c r="R4082" t="s">
        <v>8306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4076</v>
      </c>
      <c r="C4083" s="3" t="s">
        <v>8182</v>
      </c>
      <c r="D4083" s="6">
        <v>2224</v>
      </c>
      <c r="E4083" s="8">
        <v>350</v>
      </c>
      <c r="F4083" t="s">
        <v>8217</v>
      </c>
      <c r="G4083" t="s">
        <v>8220</v>
      </c>
      <c r="H4083" t="s">
        <v>8241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8260</v>
      </c>
      <c r="O4083">
        <f t="shared" si="315"/>
        <v>16</v>
      </c>
      <c r="P4083">
        <f t="shared" si="316"/>
        <v>29.17</v>
      </c>
      <c r="Q4083" s="10" t="s">
        <v>8305</v>
      </c>
      <c r="R4083" t="s">
        <v>8306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4077</v>
      </c>
      <c r="C4084" s="3" t="s">
        <v>8183</v>
      </c>
      <c r="D4084" s="6">
        <v>150</v>
      </c>
      <c r="E4084" s="8">
        <v>3</v>
      </c>
      <c r="F4084" t="s">
        <v>8217</v>
      </c>
      <c r="G4084" t="s">
        <v>8220</v>
      </c>
      <c r="H4084" t="s">
        <v>8241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8260</v>
      </c>
      <c r="O4084">
        <f t="shared" si="315"/>
        <v>2</v>
      </c>
      <c r="P4084">
        <f t="shared" si="316"/>
        <v>1.5</v>
      </c>
      <c r="Q4084" s="10" t="s">
        <v>8305</v>
      </c>
      <c r="R4084" t="s">
        <v>8306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4078</v>
      </c>
      <c r="C4085" s="3" t="s">
        <v>8184</v>
      </c>
      <c r="D4085" s="6">
        <v>3500</v>
      </c>
      <c r="E4085" s="8">
        <v>759</v>
      </c>
      <c r="F4085" t="s">
        <v>8217</v>
      </c>
      <c r="G4085" t="s">
        <v>8220</v>
      </c>
      <c r="H4085" t="s">
        <v>8241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8260</v>
      </c>
      <c r="O4085">
        <f t="shared" si="315"/>
        <v>22</v>
      </c>
      <c r="P4085">
        <f t="shared" si="316"/>
        <v>126.5</v>
      </c>
      <c r="Q4085" s="10" t="s">
        <v>8305</v>
      </c>
      <c r="R4085" t="s">
        <v>8306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4079</v>
      </c>
      <c r="C4086" s="3" t="s">
        <v>8185</v>
      </c>
      <c r="D4086" s="6">
        <v>3000</v>
      </c>
      <c r="E4086" s="8">
        <v>10</v>
      </c>
      <c r="F4086" t="s">
        <v>8217</v>
      </c>
      <c r="G4086" t="s">
        <v>8233</v>
      </c>
      <c r="H4086" t="s">
        <v>8244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8260</v>
      </c>
      <c r="O4086">
        <f t="shared" si="315"/>
        <v>0</v>
      </c>
      <c r="P4086">
        <f t="shared" si="316"/>
        <v>10</v>
      </c>
      <c r="Q4086" s="10" t="s">
        <v>8305</v>
      </c>
      <c r="R4086" t="s">
        <v>8306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4080</v>
      </c>
      <c r="C4087" s="3" t="s">
        <v>8186</v>
      </c>
      <c r="D4087" s="6">
        <v>3500</v>
      </c>
      <c r="E4087" s="8">
        <v>10</v>
      </c>
      <c r="F4087" t="s">
        <v>8217</v>
      </c>
      <c r="G4087" t="s">
        <v>8220</v>
      </c>
      <c r="H4087" t="s">
        <v>8241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8260</v>
      </c>
      <c r="O4087">
        <f t="shared" si="315"/>
        <v>0</v>
      </c>
      <c r="P4087">
        <f t="shared" si="316"/>
        <v>10</v>
      </c>
      <c r="Q4087" s="10" t="s">
        <v>8305</v>
      </c>
      <c r="R4087" t="s">
        <v>8306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4081</v>
      </c>
      <c r="C4088" s="3" t="s">
        <v>8187</v>
      </c>
      <c r="D4088" s="6">
        <v>1000</v>
      </c>
      <c r="E4088" s="8">
        <v>47</v>
      </c>
      <c r="F4088" t="s">
        <v>8217</v>
      </c>
      <c r="G4088" t="s">
        <v>8220</v>
      </c>
      <c r="H4088" t="s">
        <v>8241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8260</v>
      </c>
      <c r="O4088">
        <f t="shared" si="315"/>
        <v>5</v>
      </c>
      <c r="P4088">
        <f t="shared" si="316"/>
        <v>9.4</v>
      </c>
      <c r="Q4088" s="10" t="s">
        <v>8305</v>
      </c>
      <c r="R4088" t="s">
        <v>8306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4082</v>
      </c>
      <c r="C4089" s="3" t="s">
        <v>8188</v>
      </c>
      <c r="D4089" s="6">
        <v>9600</v>
      </c>
      <c r="E4089" s="8">
        <v>0</v>
      </c>
      <c r="F4089" t="s">
        <v>8217</v>
      </c>
      <c r="G4089" t="s">
        <v>8220</v>
      </c>
      <c r="H4089" t="s">
        <v>8241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8260</v>
      </c>
      <c r="O4089">
        <f t="shared" si="315"/>
        <v>0</v>
      </c>
      <c r="P4089">
        <f t="shared" si="316"/>
        <v>0</v>
      </c>
      <c r="Q4089" s="10" t="s">
        <v>8305</v>
      </c>
      <c r="R4089" t="s">
        <v>8306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4083</v>
      </c>
      <c r="C4090" s="3" t="s">
        <v>8189</v>
      </c>
      <c r="D4090" s="6">
        <v>2000</v>
      </c>
      <c r="E4090" s="8">
        <v>216</v>
      </c>
      <c r="F4090" t="s">
        <v>8217</v>
      </c>
      <c r="G4090" t="s">
        <v>8221</v>
      </c>
      <c r="H4090" t="s">
        <v>8242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8260</v>
      </c>
      <c r="O4090">
        <f t="shared" si="315"/>
        <v>11</v>
      </c>
      <c r="P4090">
        <f t="shared" si="316"/>
        <v>72</v>
      </c>
      <c r="Q4090" s="10" t="s">
        <v>8305</v>
      </c>
      <c r="R4090" t="s">
        <v>8306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4084</v>
      </c>
      <c r="C4091" s="3" t="s">
        <v>8190</v>
      </c>
      <c r="D4091" s="6">
        <v>5000</v>
      </c>
      <c r="E4091" s="8">
        <v>240</v>
      </c>
      <c r="F4091" t="s">
        <v>8217</v>
      </c>
      <c r="G4091" t="s">
        <v>8220</v>
      </c>
      <c r="H4091" t="s">
        <v>8241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8260</v>
      </c>
      <c r="O4091">
        <f t="shared" si="315"/>
        <v>5</v>
      </c>
      <c r="P4091">
        <f t="shared" si="316"/>
        <v>30</v>
      </c>
      <c r="Q4091" s="10" t="s">
        <v>8305</v>
      </c>
      <c r="R4091" t="s">
        <v>8306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4085</v>
      </c>
      <c r="C4092" s="3" t="s">
        <v>8191</v>
      </c>
      <c r="D4092" s="6">
        <v>1000</v>
      </c>
      <c r="E4092" s="8">
        <v>32</v>
      </c>
      <c r="F4092" t="s">
        <v>8217</v>
      </c>
      <c r="G4092" t="s">
        <v>8220</v>
      </c>
      <c r="H4092" t="s">
        <v>8241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8260</v>
      </c>
      <c r="O4092">
        <f t="shared" si="315"/>
        <v>3</v>
      </c>
      <c r="P4092">
        <f t="shared" si="316"/>
        <v>10.67</v>
      </c>
      <c r="Q4092" s="10" t="s">
        <v>8305</v>
      </c>
      <c r="R4092" t="s">
        <v>8306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4086</v>
      </c>
      <c r="C4093" s="3" t="s">
        <v>8192</v>
      </c>
      <c r="D4093" s="6">
        <v>1600</v>
      </c>
      <c r="E4093" s="8">
        <v>204</v>
      </c>
      <c r="F4093" t="s">
        <v>8217</v>
      </c>
      <c r="G4093" t="s">
        <v>8220</v>
      </c>
      <c r="H4093" t="s">
        <v>8241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8260</v>
      </c>
      <c r="O4093">
        <f t="shared" si="315"/>
        <v>13</v>
      </c>
      <c r="P4093">
        <f t="shared" si="316"/>
        <v>25.5</v>
      </c>
      <c r="Q4093" s="10" t="s">
        <v>8305</v>
      </c>
      <c r="R4093" t="s">
        <v>8306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4087</v>
      </c>
      <c r="C4094" s="3" t="s">
        <v>8193</v>
      </c>
      <c r="D4094" s="6">
        <v>110000</v>
      </c>
      <c r="E4094" s="8">
        <v>20</v>
      </c>
      <c r="F4094" t="s">
        <v>8217</v>
      </c>
      <c r="G4094" t="s">
        <v>8220</v>
      </c>
      <c r="H4094" t="s">
        <v>8241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8260</v>
      </c>
      <c r="O4094">
        <f t="shared" si="315"/>
        <v>0</v>
      </c>
      <c r="P4094">
        <f t="shared" si="316"/>
        <v>20</v>
      </c>
      <c r="Q4094" s="10" t="s">
        <v>8305</v>
      </c>
      <c r="R4094" t="s">
        <v>8306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4088</v>
      </c>
      <c r="C4095" s="3" t="s">
        <v>8194</v>
      </c>
      <c r="D4095" s="6">
        <v>2500</v>
      </c>
      <c r="E4095" s="8">
        <v>60</v>
      </c>
      <c r="F4095" t="s">
        <v>8217</v>
      </c>
      <c r="G4095" t="s">
        <v>8221</v>
      </c>
      <c r="H4095" t="s">
        <v>8242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8260</v>
      </c>
      <c r="O4095">
        <f t="shared" si="315"/>
        <v>2</v>
      </c>
      <c r="P4095">
        <f t="shared" si="316"/>
        <v>15</v>
      </c>
      <c r="Q4095" s="10" t="s">
        <v>8305</v>
      </c>
      <c r="R4095" t="s">
        <v>8306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4089</v>
      </c>
      <c r="C4096" s="3" t="s">
        <v>8195</v>
      </c>
      <c r="D4096" s="6">
        <v>2000</v>
      </c>
      <c r="E4096" s="8">
        <v>730</v>
      </c>
      <c r="F4096" t="s">
        <v>8217</v>
      </c>
      <c r="G4096" t="s">
        <v>8220</v>
      </c>
      <c r="H4096" t="s">
        <v>8241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8260</v>
      </c>
      <c r="O4096">
        <f t="shared" si="315"/>
        <v>37</v>
      </c>
      <c r="P4096">
        <f t="shared" si="316"/>
        <v>91.25</v>
      </c>
      <c r="Q4096" s="10" t="s">
        <v>8305</v>
      </c>
      <c r="R4096" t="s">
        <v>8306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4090</v>
      </c>
      <c r="C4097" s="3" t="s">
        <v>8196</v>
      </c>
      <c r="D4097" s="6">
        <v>30000</v>
      </c>
      <c r="E4097" s="8">
        <v>800</v>
      </c>
      <c r="F4097" t="s">
        <v>8217</v>
      </c>
      <c r="G4097" t="s">
        <v>8234</v>
      </c>
      <c r="H4097" t="s">
        <v>8251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8260</v>
      </c>
      <c r="O4097">
        <f t="shared" si="315"/>
        <v>3</v>
      </c>
      <c r="P4097">
        <f t="shared" si="316"/>
        <v>800</v>
      </c>
      <c r="Q4097" s="10" t="s">
        <v>8305</v>
      </c>
      <c r="R4097" t="s">
        <v>8306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4091</v>
      </c>
      <c r="C4098" s="3" t="s">
        <v>8197</v>
      </c>
      <c r="D4098" s="6">
        <v>3500</v>
      </c>
      <c r="E4098" s="8">
        <v>400</v>
      </c>
      <c r="F4098" t="s">
        <v>8217</v>
      </c>
      <c r="G4098" t="s">
        <v>8221</v>
      </c>
      <c r="H4098" t="s">
        <v>8242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8260</v>
      </c>
      <c r="O4098">
        <f t="shared" ref="O4098:O4115" si="320">ROUND(E4098/D4098*100,0)</f>
        <v>11</v>
      </c>
      <c r="P4098">
        <f t="shared" si="316"/>
        <v>80</v>
      </c>
      <c r="Q4098" s="10" t="s">
        <v>8305</v>
      </c>
      <c r="R4098" t="s">
        <v>8306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4092</v>
      </c>
      <c r="C4099" s="3" t="s">
        <v>8198</v>
      </c>
      <c r="D4099" s="6">
        <v>10000</v>
      </c>
      <c r="E4099" s="8">
        <v>0</v>
      </c>
      <c r="F4099" t="s">
        <v>8217</v>
      </c>
      <c r="G4099" t="s">
        <v>8221</v>
      </c>
      <c r="H4099" t="s">
        <v>8242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8260</v>
      </c>
      <c r="O4099">
        <f t="shared" si="320"/>
        <v>0</v>
      </c>
      <c r="P4099">
        <f t="shared" ref="P4099:P4115" si="321">IFERROR(ROUND(E4099/L4099,2),0)</f>
        <v>0</v>
      </c>
      <c r="Q4099" s="10" t="s">
        <v>8305</v>
      </c>
      <c r="R4099" t="s">
        <v>8306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4093</v>
      </c>
      <c r="C4100" s="3" t="s">
        <v>8199</v>
      </c>
      <c r="D4100" s="6">
        <v>75000</v>
      </c>
      <c r="E4100" s="8">
        <v>0</v>
      </c>
      <c r="F4100" t="s">
        <v>8217</v>
      </c>
      <c r="G4100" t="s">
        <v>8220</v>
      </c>
      <c r="H4100" t="s">
        <v>8241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8260</v>
      </c>
      <c r="O4100">
        <f t="shared" si="320"/>
        <v>0</v>
      </c>
      <c r="P4100">
        <f t="shared" si="321"/>
        <v>0</v>
      </c>
      <c r="Q4100" s="10" t="s">
        <v>8305</v>
      </c>
      <c r="R4100" t="s">
        <v>8306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4094</v>
      </c>
      <c r="C4101" s="3" t="s">
        <v>8200</v>
      </c>
      <c r="D4101" s="6">
        <v>4500</v>
      </c>
      <c r="E4101" s="8">
        <v>50</v>
      </c>
      <c r="F4101" t="s">
        <v>8217</v>
      </c>
      <c r="G4101" t="s">
        <v>8220</v>
      </c>
      <c r="H4101" t="s">
        <v>8241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8260</v>
      </c>
      <c r="O4101">
        <f t="shared" si="320"/>
        <v>1</v>
      </c>
      <c r="P4101">
        <f t="shared" si="321"/>
        <v>50</v>
      </c>
      <c r="Q4101" s="10" t="s">
        <v>8305</v>
      </c>
      <c r="R4101" t="s">
        <v>8306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4095</v>
      </c>
      <c r="C4102" s="3" t="s">
        <v>8201</v>
      </c>
      <c r="D4102" s="6">
        <v>270</v>
      </c>
      <c r="E4102" s="8">
        <v>0</v>
      </c>
      <c r="F4102" t="s">
        <v>8217</v>
      </c>
      <c r="G4102" t="s">
        <v>8220</v>
      </c>
      <c r="H4102" t="s">
        <v>8241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8260</v>
      </c>
      <c r="O4102">
        <f t="shared" si="320"/>
        <v>0</v>
      </c>
      <c r="P4102">
        <f t="shared" si="321"/>
        <v>0</v>
      </c>
      <c r="Q4102" s="10" t="s">
        <v>8305</v>
      </c>
      <c r="R4102" t="s">
        <v>8306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4096</v>
      </c>
      <c r="C4103" s="3" t="s">
        <v>8202</v>
      </c>
      <c r="D4103" s="6">
        <v>600</v>
      </c>
      <c r="E4103" s="8">
        <v>0</v>
      </c>
      <c r="F4103" t="s">
        <v>8217</v>
      </c>
      <c r="G4103" t="s">
        <v>8220</v>
      </c>
      <c r="H4103" t="s">
        <v>8241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8260</v>
      </c>
      <c r="O4103">
        <f t="shared" si="320"/>
        <v>0</v>
      </c>
      <c r="P4103">
        <f t="shared" si="321"/>
        <v>0</v>
      </c>
      <c r="Q4103" s="10" t="s">
        <v>8305</v>
      </c>
      <c r="R4103" t="s">
        <v>8306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4097</v>
      </c>
      <c r="C4104" s="3" t="s">
        <v>8203</v>
      </c>
      <c r="D4104" s="6">
        <v>500</v>
      </c>
      <c r="E4104" s="8">
        <v>137</v>
      </c>
      <c r="F4104" t="s">
        <v>8217</v>
      </c>
      <c r="G4104" t="s">
        <v>8220</v>
      </c>
      <c r="H4104" t="s">
        <v>8241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8260</v>
      </c>
      <c r="O4104">
        <f t="shared" si="320"/>
        <v>27</v>
      </c>
      <c r="P4104">
        <f t="shared" si="321"/>
        <v>22.83</v>
      </c>
      <c r="Q4104" s="10" t="s">
        <v>8305</v>
      </c>
      <c r="R4104" t="s">
        <v>8306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4098</v>
      </c>
      <c r="C4105" s="3" t="s">
        <v>8204</v>
      </c>
      <c r="D4105" s="6">
        <v>1000</v>
      </c>
      <c r="E4105" s="8">
        <v>100</v>
      </c>
      <c r="F4105" t="s">
        <v>8217</v>
      </c>
      <c r="G4105" t="s">
        <v>8220</v>
      </c>
      <c r="H4105" t="s">
        <v>8241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8260</v>
      </c>
      <c r="O4105">
        <f t="shared" si="320"/>
        <v>10</v>
      </c>
      <c r="P4105">
        <f t="shared" si="321"/>
        <v>16.670000000000002</v>
      </c>
      <c r="Q4105" s="10" t="s">
        <v>8305</v>
      </c>
      <c r="R4105" t="s">
        <v>8306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4099</v>
      </c>
      <c r="C4106" s="3" t="s">
        <v>8205</v>
      </c>
      <c r="D4106" s="6">
        <v>3000</v>
      </c>
      <c r="E4106" s="8">
        <v>641</v>
      </c>
      <c r="F4106" t="s">
        <v>8217</v>
      </c>
      <c r="G4106" t="s">
        <v>8222</v>
      </c>
      <c r="H4106" t="s">
        <v>8243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8260</v>
      </c>
      <c r="O4106">
        <f t="shared" si="320"/>
        <v>21</v>
      </c>
      <c r="P4106">
        <f t="shared" si="321"/>
        <v>45.79</v>
      </c>
      <c r="Q4106" s="10" t="s">
        <v>8305</v>
      </c>
      <c r="R4106" t="s">
        <v>8306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4100</v>
      </c>
      <c r="C4107" s="3" t="s">
        <v>8206</v>
      </c>
      <c r="D4107" s="6">
        <v>33000</v>
      </c>
      <c r="E4107" s="8">
        <v>2300</v>
      </c>
      <c r="F4107" t="s">
        <v>8217</v>
      </c>
      <c r="G4107" t="s">
        <v>8234</v>
      </c>
      <c r="H4107" t="s">
        <v>8251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8260</v>
      </c>
      <c r="O4107">
        <f t="shared" si="320"/>
        <v>7</v>
      </c>
      <c r="P4107">
        <f t="shared" si="321"/>
        <v>383.33</v>
      </c>
      <c r="Q4107" s="10" t="s">
        <v>8305</v>
      </c>
      <c r="R4107" t="s">
        <v>8306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4101</v>
      </c>
      <c r="C4108" s="3" t="s">
        <v>8207</v>
      </c>
      <c r="D4108" s="6">
        <v>5000</v>
      </c>
      <c r="E4108" s="8">
        <v>3530</v>
      </c>
      <c r="F4108" t="s">
        <v>8217</v>
      </c>
      <c r="G4108" t="s">
        <v>8220</v>
      </c>
      <c r="H4108" t="s">
        <v>8241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8260</v>
      </c>
      <c r="O4108">
        <f t="shared" si="320"/>
        <v>71</v>
      </c>
      <c r="P4108">
        <f t="shared" si="321"/>
        <v>106.97</v>
      </c>
      <c r="Q4108" s="10" t="s">
        <v>8305</v>
      </c>
      <c r="R4108" t="s">
        <v>8306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4102</v>
      </c>
      <c r="C4109" s="3" t="s">
        <v>8208</v>
      </c>
      <c r="D4109" s="6">
        <v>2000</v>
      </c>
      <c r="E4109" s="8">
        <v>41</v>
      </c>
      <c r="F4109" t="s">
        <v>8217</v>
      </c>
      <c r="G4109" t="s">
        <v>8220</v>
      </c>
      <c r="H4109" t="s">
        <v>8241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8260</v>
      </c>
      <c r="O4109">
        <f t="shared" si="320"/>
        <v>2</v>
      </c>
      <c r="P4109">
        <f t="shared" si="321"/>
        <v>10.25</v>
      </c>
      <c r="Q4109" s="10" t="s">
        <v>8305</v>
      </c>
      <c r="R4109" t="s">
        <v>8306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4103</v>
      </c>
      <c r="C4110" s="3" t="s">
        <v>8209</v>
      </c>
      <c r="D4110" s="6">
        <v>3000</v>
      </c>
      <c r="E4110" s="8">
        <v>59</v>
      </c>
      <c r="F4110" t="s">
        <v>8217</v>
      </c>
      <c r="G4110" t="s">
        <v>8220</v>
      </c>
      <c r="H4110" t="s">
        <v>8241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8260</v>
      </c>
      <c r="O4110">
        <f t="shared" si="320"/>
        <v>2</v>
      </c>
      <c r="P4110">
        <f t="shared" si="321"/>
        <v>59</v>
      </c>
      <c r="Q4110" s="10" t="s">
        <v>8305</v>
      </c>
      <c r="R4110" t="s">
        <v>8306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4104</v>
      </c>
      <c r="C4111" s="3" t="s">
        <v>8210</v>
      </c>
      <c r="D4111" s="6">
        <v>500</v>
      </c>
      <c r="E4111" s="8">
        <v>0</v>
      </c>
      <c r="F4111" t="s">
        <v>8217</v>
      </c>
      <c r="G4111" t="s">
        <v>8221</v>
      </c>
      <c r="H4111" t="s">
        <v>8242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8260</v>
      </c>
      <c r="O4111">
        <f t="shared" si="320"/>
        <v>0</v>
      </c>
      <c r="P4111">
        <f t="shared" si="321"/>
        <v>0</v>
      </c>
      <c r="Q4111" s="10" t="s">
        <v>8305</v>
      </c>
      <c r="R4111" t="s">
        <v>8306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4105</v>
      </c>
      <c r="C4112" s="3" t="s">
        <v>8211</v>
      </c>
      <c r="D4112" s="6">
        <v>300</v>
      </c>
      <c r="E4112" s="8">
        <v>86</v>
      </c>
      <c r="F4112" t="s">
        <v>8217</v>
      </c>
      <c r="G4112" t="s">
        <v>8221</v>
      </c>
      <c r="H4112" t="s">
        <v>8242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8260</v>
      </c>
      <c r="O4112">
        <f t="shared" si="320"/>
        <v>29</v>
      </c>
      <c r="P4112">
        <f t="shared" si="321"/>
        <v>14.33</v>
      </c>
      <c r="Q4112" s="10" t="s">
        <v>8305</v>
      </c>
      <c r="R4112" t="s">
        <v>8306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4106</v>
      </c>
      <c r="C4113" s="3" t="s">
        <v>8212</v>
      </c>
      <c r="D4113" s="6">
        <v>3000</v>
      </c>
      <c r="E4113" s="8">
        <v>94</v>
      </c>
      <c r="F4113" t="s">
        <v>8217</v>
      </c>
      <c r="G4113" t="s">
        <v>8220</v>
      </c>
      <c r="H4113" t="s">
        <v>8241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8260</v>
      </c>
      <c r="O4113">
        <f t="shared" si="320"/>
        <v>3</v>
      </c>
      <c r="P4113">
        <f t="shared" si="321"/>
        <v>15.67</v>
      </c>
      <c r="Q4113" s="10" t="s">
        <v>8305</v>
      </c>
      <c r="R4113" t="s">
        <v>8306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4107</v>
      </c>
      <c r="C4114" s="3" t="s">
        <v>6959</v>
      </c>
      <c r="D4114" s="6">
        <v>2500</v>
      </c>
      <c r="E4114" s="8">
        <v>1</v>
      </c>
      <c r="F4114" t="s">
        <v>8217</v>
      </c>
      <c r="G4114" t="s">
        <v>8237</v>
      </c>
      <c r="H4114" t="s">
        <v>8244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8260</v>
      </c>
      <c r="O4114">
        <f t="shared" si="320"/>
        <v>0</v>
      </c>
      <c r="P4114">
        <f t="shared" si="321"/>
        <v>1</v>
      </c>
      <c r="Q4114" s="10" t="s">
        <v>8305</v>
      </c>
      <c r="R4114" t="s">
        <v>8306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4108</v>
      </c>
      <c r="C4115" s="3" t="s">
        <v>8213</v>
      </c>
      <c r="D4115" s="6">
        <v>1500</v>
      </c>
      <c r="E4115" s="8">
        <v>3</v>
      </c>
      <c r="F4115" t="s">
        <v>8217</v>
      </c>
      <c r="G4115" t="s">
        <v>8220</v>
      </c>
      <c r="H4115" t="s">
        <v>8241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8260</v>
      </c>
      <c r="O4115">
        <f t="shared" si="320"/>
        <v>0</v>
      </c>
      <c r="P4115">
        <f t="shared" si="321"/>
        <v>1</v>
      </c>
      <c r="Q4115" s="10" t="s">
        <v>8305</v>
      </c>
      <c r="R4115" t="s">
        <v>8306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3399"/>
        <color rgb="FF21A0FF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6C597-160B-4BB2-9DE4-668D7D7246E0}">
  <dimension ref="A1:H22"/>
  <sheetViews>
    <sheetView workbookViewId="0">
      <selection activeCell="C19" sqref="C19"/>
    </sheetView>
  </sheetViews>
  <sheetFormatPr defaultRowHeight="15" x14ac:dyDescent="0.25"/>
  <cols>
    <col min="1" max="1" width="14" bestFit="1" customWidth="1"/>
    <col min="2" max="2" width="12.140625" bestFit="1" customWidth="1"/>
    <col min="3" max="3" width="10.28515625" bestFit="1" customWidth="1"/>
    <col min="4" max="4" width="11" bestFit="1" customWidth="1"/>
    <col min="5" max="5" width="10.140625" bestFit="1" customWidth="1"/>
    <col min="6" max="8" width="12.28515625" style="16" customWidth="1"/>
  </cols>
  <sheetData>
    <row r="1" spans="1:8" ht="31.5" x14ac:dyDescent="0.25">
      <c r="A1" s="21" t="s">
        <v>8381</v>
      </c>
      <c r="B1" s="21" t="s">
        <v>8383</v>
      </c>
      <c r="C1" s="21" t="s">
        <v>8384</v>
      </c>
      <c r="D1" s="21" t="s">
        <v>8385</v>
      </c>
      <c r="E1" s="21" t="s">
        <v>8386</v>
      </c>
      <c r="F1" s="22" t="s">
        <v>8387</v>
      </c>
      <c r="G1" s="22" t="s">
        <v>8388</v>
      </c>
      <c r="H1" s="22" t="s">
        <v>8389</v>
      </c>
    </row>
    <row r="2" spans="1:8" x14ac:dyDescent="0.25">
      <c r="A2" t="s">
        <v>8390</v>
      </c>
      <c r="B2" s="17">
        <f>COUNTIFS(Kickstarter!$F:$F,"successful",Kickstarter!$D:$D,"&lt;1000",Kickstarter!$R:$R,"plays")</f>
        <v>141</v>
      </c>
      <c r="C2" s="17">
        <f>COUNTIFS(Kickstarter!$F:$F,"failed",Kickstarter!$D:$D,"&lt;1000",Kickstarter!$R:$R,"plays")</f>
        <v>45</v>
      </c>
      <c r="D2" s="17">
        <f>COUNTIFS(Kickstarter!$F:$F,"canceled",Kickstarter!$D:$D,"&lt;1000",Kickstarter!$R:$R,"plays")</f>
        <v>0</v>
      </c>
      <c r="E2" s="17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8391</v>
      </c>
      <c r="B3" s="17">
        <f>COUNTIFS(Kickstarter!$F:$F,"successful",Kickstarter!$D:$D,"&gt;=1000",Kickstarter!$D:$D,"&lt;=4999",Kickstarter!$R:$R,"plays")</f>
        <v>388</v>
      </c>
      <c r="C3" s="17">
        <f>COUNTIFS(Kickstarter!$F:$F,"failed",Kickstarter!$D:$D,"&gt;=1000",Kickstarter!$D:$D,"&lt;=4999",Kickstarter!$R:$R,"plays")</f>
        <v>146</v>
      </c>
      <c r="D3" s="17">
        <f>COUNTIFS(Kickstarter!$F:$F,"canceled",Kickstarter!$D:$D,"&gt;=1000",Kickstarter!$D:$D,"&lt;=4999",Kickstarter!$R:$R,"plays")</f>
        <v>0</v>
      </c>
      <c r="E3" s="17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8392</v>
      </c>
      <c r="B4" s="17">
        <f>COUNTIFS(Kickstarter!$F:$F,"successful",Kickstarter!$D:$D,"&gt;=5000",Kickstarter!$D:$D,"&lt;=9999",Kickstarter!$R:$R,"plays")</f>
        <v>93</v>
      </c>
      <c r="C4" s="17">
        <f>COUNTIFS(Kickstarter!$F:$F,"failed",Kickstarter!$D:$D,"&gt;=5000",Kickstarter!$D:$D,"&lt;=9999",Kickstarter!$R:$R,"plays")</f>
        <v>76</v>
      </c>
      <c r="D4" s="17">
        <f>COUNTIFS(Kickstarter!$F:$F,"canceled",Kickstarter!$D:$D,"&gt;=5000",Kickstarter!$D:$D,"&lt;=9999",Kickstarter!$R:$R,"plays")</f>
        <v>0</v>
      </c>
      <c r="E4" s="17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8393</v>
      </c>
      <c r="B5" s="17">
        <f>COUNTIFS(Kickstarter!$F:$F,"successful",Kickstarter!$D:$D,"&gt;=10000",Kickstarter!$D:$D,"&lt;=14999",Kickstarter!$R:$R,"plays")</f>
        <v>39</v>
      </c>
      <c r="C5" s="17">
        <f>COUNTIFS(Kickstarter!$F:$F,"failed",Kickstarter!$D:$D,"&gt;=10000",Kickstarter!$D:$D,"&lt;=14999",Kickstarter!$R:$R,"plays")</f>
        <v>33</v>
      </c>
      <c r="D5" s="17">
        <f>COUNTIFS(Kickstarter!$F:$F,"canceled",Kickstarter!$D:$D,"&gt;=10000",Kickstarter!$D:$D,"&lt;=14999",Kickstarter!$R:$R,"plays")</f>
        <v>0</v>
      </c>
      <c r="E5" s="17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8394</v>
      </c>
      <c r="B6" s="17">
        <f>COUNTIFS(Kickstarter!$F:$F,"successful",Kickstarter!$D:$D,"&gt;=15000",Kickstarter!$D:$D,"&lt;=19999",Kickstarter!$R:$R,"plays")</f>
        <v>12</v>
      </c>
      <c r="C6" s="17">
        <f>COUNTIFS(Kickstarter!$F:$F,"failed",Kickstarter!$D:$D,"&gt;=15000",Kickstarter!$D:$D,"&lt;=19999",Kickstarter!$R:$R,"plays")</f>
        <v>12</v>
      </c>
      <c r="D6" s="17">
        <f>COUNTIFS(Kickstarter!$F:$F,"canceled",Kickstarter!$D:$D,"&gt;=15000",Kickstarter!$D:$D,"&lt;=19999",Kickstarter!$R:$R,"plays")</f>
        <v>0</v>
      </c>
      <c r="E6" s="17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8395</v>
      </c>
      <c r="B7" s="17">
        <f>COUNTIFS(Kickstarter!$F:$F,"successful",Kickstarter!$D:$D,"&gt;=20000",Kickstarter!$D:$D,"&lt;=24999",Kickstarter!$R:$R,"plays")</f>
        <v>9</v>
      </c>
      <c r="C7" s="17">
        <f>COUNTIFS(Kickstarter!$F:$F,"failed",Kickstarter!$D:$D,"&gt;=20000",Kickstarter!$D:$D,"&lt;=24999",Kickstarter!$R:$R,"plays")</f>
        <v>11</v>
      </c>
      <c r="D7" s="17">
        <f>COUNTIFS(Kickstarter!$F:$F,"canceled",Kickstarter!$D:$D,"&gt;=20000",Kickstarter!$D:$D,"&lt;=24999",Kickstarter!$R:$R,"plays")</f>
        <v>0</v>
      </c>
      <c r="E7" s="1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8396</v>
      </c>
      <c r="B8" s="17">
        <f>COUNTIFS(Kickstarter!$F:$F,"successful",Kickstarter!$D:$D,"&gt;=25000",Kickstarter!$D:$D,"&lt;=29999",Kickstarter!$R:$R,"plays")</f>
        <v>1</v>
      </c>
      <c r="C8" s="17">
        <f>COUNTIFS(Kickstarter!$F:$F,"failed",Kickstarter!$D:$D,"&gt;=25000",Kickstarter!$D:$D,"&lt;=29999",Kickstarter!$R:$R,"plays")</f>
        <v>4</v>
      </c>
      <c r="D8" s="17">
        <f>COUNTIFS(Kickstarter!$F:$F,"canceled",Kickstarter!$D:$D,"&gt;=25000",Kickstarter!$D:$D,"&lt;=29999",Kickstarter!$R:$R,"plays")</f>
        <v>0</v>
      </c>
      <c r="E8" s="17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8397</v>
      </c>
      <c r="B9" s="17">
        <f>COUNTIFS(Kickstarter!$F:$F,"successful",Kickstarter!$D:$D,"&gt;=30000",Kickstarter!$D:$D,"&lt;=34999",Kickstarter!$R:$R,"plays")</f>
        <v>3</v>
      </c>
      <c r="C9" s="17">
        <f>COUNTIFS(Kickstarter!$F:$F,"failed",Kickstarter!$D:$D,"&gt;=30000",Kickstarter!$D:$D,"&lt;=34999",Kickstarter!$R:$R,"plays")</f>
        <v>8</v>
      </c>
      <c r="D9" s="17">
        <f>COUNTIFS(Kickstarter!$F:$F,"canceled",Kickstarter!$D:$D,"&gt;=30000",Kickstarter!$D:$D,"&lt;=34999",Kickstarter!$R:$R,"plays")</f>
        <v>0</v>
      </c>
      <c r="E9" s="17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8398</v>
      </c>
      <c r="B10" s="17">
        <f>COUNTIFS(Kickstarter!$F:$F,"successful",Kickstarter!$D:$D,"&gt;=35000",Kickstarter!$D:$D,"&lt;=39999",Kickstarter!$R:$R,"plays")</f>
        <v>4</v>
      </c>
      <c r="C10" s="17">
        <f>COUNTIFS(Kickstarter!$F:$F,"failed",Kickstarter!$D:$D,"&gt;=35000",Kickstarter!$D:$D,"&lt;=39999",Kickstarter!$R:$R,"plays")</f>
        <v>2</v>
      </c>
      <c r="D10" s="17">
        <f>COUNTIFS(Kickstarter!$F:$F,"canceled",Kickstarter!$D:$D,"&gt;=35000",Kickstarter!$D:$D,"&lt;=39999",Kickstarter!$R:$R,"plays")</f>
        <v>0</v>
      </c>
      <c r="E10" s="17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8399</v>
      </c>
      <c r="B11" s="17">
        <f>COUNTIFS(Kickstarter!$F:$F,"successful",Kickstarter!$D:$D,"&gt;=40000",Kickstarter!$D:$D,"&lt;=44999",Kickstarter!$R:$R,"plays")</f>
        <v>2</v>
      </c>
      <c r="C11" s="17">
        <f>COUNTIFS(Kickstarter!$F:$F,"failed",Kickstarter!$D:$D,"&gt;=40000",Kickstarter!$D:$D,"&lt;=44999",Kickstarter!$R:$R,"plays")</f>
        <v>1</v>
      </c>
      <c r="D11" s="17">
        <f>COUNTIFS(Kickstarter!$F:$F,"canceled",Kickstarter!$D:$D,"&gt;=40000",Kickstarter!$D:$D,"&lt;=44999",Kickstarter!$R:$R,"plays")</f>
        <v>0</v>
      </c>
      <c r="E11" s="17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25">
      <c r="A12" t="s">
        <v>8400</v>
      </c>
      <c r="B12" s="17">
        <f>COUNTIFS(Kickstarter!$F:$F,"successful",Kickstarter!$D:$D,"&gt;=45000",Kickstarter!$D:$D,"&lt;=49999",Kickstarter!$R:$R,"plays")</f>
        <v>0</v>
      </c>
      <c r="C12" s="17">
        <f>COUNTIFS(Kickstarter!$F:$F,"failed",Kickstarter!$D:$D,"&gt;=45000",Kickstarter!$D:$D,"&lt;=49999",Kickstarter!$R:$R,"plays")</f>
        <v>1</v>
      </c>
      <c r="D12" s="17">
        <f>COUNTIFS(Kickstarter!$F:$F,"canceled",Kickstarter!$D:$D,"&gt;=45000",Kickstarter!$D:$D,"&lt;=49999",Kickstarter!$R:$R,"plays")</f>
        <v>0</v>
      </c>
      <c r="E12" s="17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8401</v>
      </c>
      <c r="B13" s="17">
        <f>COUNTIFS(Kickstarter!$F:$F,"successful",Kickstarter!$D:$D,"&gt;=50000",Kickstarter!$R:$R,"plays")</f>
        <v>2</v>
      </c>
      <c r="C13" s="17">
        <f>COUNTIFS(Kickstarter!$F:$F,"failed",Kickstarter!$D:$D,"&gt;=50000",Kickstarter!$R:$R,"plays")</f>
        <v>14</v>
      </c>
      <c r="D13" s="17">
        <f>COUNTIFS(Kickstarter!$F:$F,"canceled",Kickstarter!$D:$D,"&gt;=50000",Kickstarter!$R:$R,"plays")</f>
        <v>0</v>
      </c>
      <c r="E13" s="17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  <row r="14" spans="1:8" ht="15.75" x14ac:dyDescent="0.25">
      <c r="A14" s="23" t="s">
        <v>8402</v>
      </c>
      <c r="B14" s="24">
        <f>SUM(B2:B13)</f>
        <v>694</v>
      </c>
      <c r="C14" s="24">
        <f>SUM(C2:C13)</f>
        <v>353</v>
      </c>
      <c r="D14" s="24">
        <f>SUM(D2:D13)</f>
        <v>0</v>
      </c>
      <c r="E14" s="24">
        <f>SUM(E2:E13)</f>
        <v>1047</v>
      </c>
    </row>
    <row r="22" spans="7:7" x14ac:dyDescent="0.25">
      <c r="G22" s="16" t="s">
        <v>8403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B53FB-48EF-47A7-BFE6-632D064E3CD6}">
  <dimension ref="A1:F47"/>
  <sheetViews>
    <sheetView workbookViewId="0">
      <selection activeCell="D21" sqref="D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8219</v>
      </c>
      <c r="B1" t="s">
        <v>8354</v>
      </c>
    </row>
    <row r="2" spans="1:6" x14ac:dyDescent="0.25">
      <c r="A2" s="11" t="s">
        <v>8348</v>
      </c>
      <c r="B2" t="s">
        <v>8354</v>
      </c>
    </row>
    <row r="4" spans="1:6" x14ac:dyDescent="0.25">
      <c r="A4" s="11" t="s">
        <v>8353</v>
      </c>
      <c r="B4" s="11" t="s">
        <v>8350</v>
      </c>
    </row>
    <row r="5" spans="1:6" x14ac:dyDescent="0.25">
      <c r="A5" s="11" t="s">
        <v>8352</v>
      </c>
      <c r="B5" t="s">
        <v>8216</v>
      </c>
      <c r="C5" t="s">
        <v>8217</v>
      </c>
      <c r="D5" t="s">
        <v>8218</v>
      </c>
      <c r="E5" t="s">
        <v>8215</v>
      </c>
      <c r="F5" t="s">
        <v>8351</v>
      </c>
    </row>
    <row r="6" spans="1:6" x14ac:dyDescent="0.25">
      <c r="A6" s="12" t="s">
        <v>8304</v>
      </c>
      <c r="C6">
        <v>100</v>
      </c>
      <c r="F6">
        <v>100</v>
      </c>
    </row>
    <row r="7" spans="1:6" x14ac:dyDescent="0.25">
      <c r="A7" s="12" t="s">
        <v>8332</v>
      </c>
      <c r="B7">
        <v>20</v>
      </c>
      <c r="F7">
        <v>20</v>
      </c>
    </row>
    <row r="8" spans="1:6" x14ac:dyDescent="0.25">
      <c r="A8" s="12" t="s">
        <v>8320</v>
      </c>
      <c r="B8">
        <v>24</v>
      </c>
      <c r="F8">
        <v>24</v>
      </c>
    </row>
    <row r="9" spans="1:6" x14ac:dyDescent="0.25">
      <c r="A9" s="12" t="s">
        <v>8346</v>
      </c>
      <c r="C9">
        <v>40</v>
      </c>
      <c r="F9">
        <v>40</v>
      </c>
    </row>
    <row r="10" spans="1:6" x14ac:dyDescent="0.25">
      <c r="A10" s="12" t="s">
        <v>8342</v>
      </c>
      <c r="E10">
        <v>40</v>
      </c>
      <c r="F10">
        <v>40</v>
      </c>
    </row>
    <row r="11" spans="1:6" x14ac:dyDescent="0.25">
      <c r="A11" s="12" t="s">
        <v>8303</v>
      </c>
      <c r="E11">
        <v>180</v>
      </c>
      <c r="F11">
        <v>180</v>
      </c>
    </row>
    <row r="12" spans="1:6" x14ac:dyDescent="0.25">
      <c r="A12" s="12" t="s">
        <v>8302</v>
      </c>
      <c r="C12">
        <v>80</v>
      </c>
      <c r="F12">
        <v>80</v>
      </c>
    </row>
    <row r="13" spans="1:6" x14ac:dyDescent="0.25">
      <c r="A13" s="12" t="s">
        <v>8318</v>
      </c>
      <c r="E13">
        <v>40</v>
      </c>
      <c r="F13">
        <v>40</v>
      </c>
    </row>
    <row r="14" spans="1:6" x14ac:dyDescent="0.25">
      <c r="A14" s="12" t="s">
        <v>8335</v>
      </c>
      <c r="C14">
        <v>40</v>
      </c>
      <c r="D14">
        <v>20</v>
      </c>
      <c r="F14">
        <v>60</v>
      </c>
    </row>
    <row r="15" spans="1:6" x14ac:dyDescent="0.25">
      <c r="A15" s="12" t="s">
        <v>8312</v>
      </c>
      <c r="C15">
        <v>40</v>
      </c>
      <c r="F15">
        <v>40</v>
      </c>
    </row>
    <row r="16" spans="1:6" x14ac:dyDescent="0.25">
      <c r="A16" s="12" t="s">
        <v>8325</v>
      </c>
      <c r="B16">
        <v>20</v>
      </c>
      <c r="C16">
        <v>120</v>
      </c>
      <c r="F16">
        <v>140</v>
      </c>
    </row>
    <row r="17" spans="1:6" x14ac:dyDescent="0.25">
      <c r="A17" s="12" t="s">
        <v>8336</v>
      </c>
      <c r="C17">
        <v>20</v>
      </c>
      <c r="F17">
        <v>20</v>
      </c>
    </row>
    <row r="18" spans="1:6" x14ac:dyDescent="0.25">
      <c r="A18" s="12" t="s">
        <v>8337</v>
      </c>
      <c r="E18">
        <v>140</v>
      </c>
      <c r="F18">
        <v>140</v>
      </c>
    </row>
    <row r="19" spans="1:6" x14ac:dyDescent="0.25">
      <c r="A19" s="12" t="s">
        <v>8317</v>
      </c>
      <c r="C19">
        <v>20</v>
      </c>
      <c r="E19">
        <v>140</v>
      </c>
      <c r="F19">
        <v>160</v>
      </c>
    </row>
    <row r="20" spans="1:6" x14ac:dyDescent="0.25">
      <c r="A20" s="12" t="s">
        <v>8316</v>
      </c>
      <c r="C20">
        <v>60</v>
      </c>
      <c r="F20">
        <v>60</v>
      </c>
    </row>
    <row r="21" spans="1:6" x14ac:dyDescent="0.25">
      <c r="A21" s="12" t="s">
        <v>8344</v>
      </c>
      <c r="C21">
        <v>11</v>
      </c>
      <c r="E21">
        <v>9</v>
      </c>
      <c r="F21">
        <v>20</v>
      </c>
    </row>
    <row r="22" spans="1:6" x14ac:dyDescent="0.25">
      <c r="A22" s="12" t="s">
        <v>8315</v>
      </c>
      <c r="E22">
        <v>20</v>
      </c>
      <c r="F22">
        <v>20</v>
      </c>
    </row>
    <row r="23" spans="1:6" x14ac:dyDescent="0.25">
      <c r="A23" s="12" t="s">
        <v>8323</v>
      </c>
      <c r="C23">
        <v>40</v>
      </c>
      <c r="F23">
        <v>40</v>
      </c>
    </row>
    <row r="24" spans="1:6" x14ac:dyDescent="0.25">
      <c r="A24" s="12" t="s">
        <v>8347</v>
      </c>
      <c r="B24">
        <v>20</v>
      </c>
      <c r="C24">
        <v>60</v>
      </c>
      <c r="E24">
        <v>60</v>
      </c>
      <c r="F24">
        <v>140</v>
      </c>
    </row>
    <row r="25" spans="1:6" x14ac:dyDescent="0.25">
      <c r="A25" s="12" t="s">
        <v>8331</v>
      </c>
      <c r="C25">
        <v>20</v>
      </c>
      <c r="F25">
        <v>20</v>
      </c>
    </row>
    <row r="26" spans="1:6" x14ac:dyDescent="0.25">
      <c r="A26" s="12" t="s">
        <v>8311</v>
      </c>
      <c r="E26">
        <v>60</v>
      </c>
      <c r="F26">
        <v>60</v>
      </c>
    </row>
    <row r="27" spans="1:6" x14ac:dyDescent="0.25">
      <c r="A27" s="12" t="s">
        <v>8338</v>
      </c>
      <c r="C27">
        <v>20</v>
      </c>
      <c r="F27">
        <v>20</v>
      </c>
    </row>
    <row r="28" spans="1:6" x14ac:dyDescent="0.25">
      <c r="A28" s="12" t="s">
        <v>8327</v>
      </c>
      <c r="C28">
        <v>57</v>
      </c>
      <c r="E28">
        <v>103</v>
      </c>
      <c r="F28">
        <v>160</v>
      </c>
    </row>
    <row r="29" spans="1:6" x14ac:dyDescent="0.25">
      <c r="A29" s="12" t="s">
        <v>8333</v>
      </c>
      <c r="C29">
        <v>20</v>
      </c>
      <c r="F29">
        <v>20</v>
      </c>
    </row>
    <row r="30" spans="1:6" x14ac:dyDescent="0.25">
      <c r="A30" s="12" t="s">
        <v>8306</v>
      </c>
      <c r="C30">
        <v>353</v>
      </c>
      <c r="D30">
        <v>19</v>
      </c>
      <c r="E30">
        <v>694</v>
      </c>
      <c r="F30">
        <v>1066</v>
      </c>
    </row>
    <row r="31" spans="1:6" x14ac:dyDescent="0.25">
      <c r="A31" s="12" t="s">
        <v>8334</v>
      </c>
      <c r="E31">
        <v>40</v>
      </c>
      <c r="F31">
        <v>40</v>
      </c>
    </row>
    <row r="32" spans="1:6" x14ac:dyDescent="0.25">
      <c r="A32" s="12" t="s">
        <v>8330</v>
      </c>
      <c r="E32">
        <v>20</v>
      </c>
      <c r="F32">
        <v>20</v>
      </c>
    </row>
    <row r="33" spans="1:6" x14ac:dyDescent="0.25">
      <c r="A33" s="12" t="s">
        <v>8341</v>
      </c>
      <c r="C33">
        <v>20</v>
      </c>
      <c r="F33">
        <v>20</v>
      </c>
    </row>
    <row r="34" spans="1:6" x14ac:dyDescent="0.25">
      <c r="A34" s="12" t="s">
        <v>8314</v>
      </c>
      <c r="E34">
        <v>260</v>
      </c>
      <c r="F34">
        <v>260</v>
      </c>
    </row>
    <row r="35" spans="1:6" x14ac:dyDescent="0.25">
      <c r="A35" s="12" t="s">
        <v>8301</v>
      </c>
      <c r="B35">
        <v>40</v>
      </c>
      <c r="F35">
        <v>40</v>
      </c>
    </row>
    <row r="36" spans="1:6" x14ac:dyDescent="0.25">
      <c r="A36" s="12" t="s">
        <v>8300</v>
      </c>
      <c r="E36">
        <v>60</v>
      </c>
      <c r="F36">
        <v>60</v>
      </c>
    </row>
    <row r="37" spans="1:6" x14ac:dyDescent="0.25">
      <c r="A37" s="12" t="s">
        <v>8340</v>
      </c>
      <c r="D37">
        <v>6</v>
      </c>
      <c r="E37">
        <v>34</v>
      </c>
      <c r="F37">
        <v>40</v>
      </c>
    </row>
    <row r="38" spans="1:6" x14ac:dyDescent="0.25">
      <c r="A38" s="12" t="s">
        <v>8343</v>
      </c>
      <c r="B38">
        <v>18</v>
      </c>
      <c r="C38">
        <v>2</v>
      </c>
      <c r="E38">
        <v>40</v>
      </c>
      <c r="F38">
        <v>60</v>
      </c>
    </row>
    <row r="39" spans="1:6" x14ac:dyDescent="0.25">
      <c r="A39" s="12" t="s">
        <v>8345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5">
      <c r="A40" s="12" t="s">
        <v>8339</v>
      </c>
      <c r="E40">
        <v>80</v>
      </c>
      <c r="F40">
        <v>80</v>
      </c>
    </row>
    <row r="41" spans="1:6" x14ac:dyDescent="0.25">
      <c r="A41" s="12" t="s">
        <v>8299</v>
      </c>
      <c r="E41">
        <v>60</v>
      </c>
      <c r="F41">
        <v>60</v>
      </c>
    </row>
    <row r="42" spans="1:6" x14ac:dyDescent="0.25">
      <c r="A42" s="12" t="s">
        <v>8329</v>
      </c>
      <c r="B42">
        <v>10</v>
      </c>
      <c r="C42">
        <v>47</v>
      </c>
      <c r="F42">
        <v>57</v>
      </c>
    </row>
    <row r="43" spans="1:6" x14ac:dyDescent="0.25">
      <c r="A43" s="12" t="s">
        <v>8322</v>
      </c>
      <c r="C43">
        <v>100</v>
      </c>
      <c r="F43">
        <v>100</v>
      </c>
    </row>
    <row r="44" spans="1:6" x14ac:dyDescent="0.25">
      <c r="A44" s="12" t="s">
        <v>8309</v>
      </c>
      <c r="B44">
        <v>60</v>
      </c>
      <c r="C44">
        <v>120</v>
      </c>
      <c r="E44">
        <v>20</v>
      </c>
      <c r="F44">
        <v>200</v>
      </c>
    </row>
    <row r="45" spans="1:6" x14ac:dyDescent="0.25">
      <c r="A45" s="12" t="s">
        <v>8308</v>
      </c>
      <c r="B45">
        <v>100</v>
      </c>
      <c r="C45">
        <v>60</v>
      </c>
      <c r="F45">
        <v>160</v>
      </c>
    </row>
    <row r="46" spans="1:6" x14ac:dyDescent="0.25">
      <c r="A46" s="12" t="s">
        <v>8328</v>
      </c>
      <c r="B46">
        <v>20</v>
      </c>
      <c r="F46">
        <v>20</v>
      </c>
    </row>
    <row r="47" spans="1:6" x14ac:dyDescent="0.25">
      <c r="A47" s="12" t="s">
        <v>8351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Theater Outcomes by Launch Date</vt:lpstr>
      <vt:lpstr>Kickstarter</vt:lpstr>
      <vt:lpstr>Outcomes Based on Goals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Kes Mo</cp:lastModifiedBy>
  <dcterms:created xsi:type="dcterms:W3CDTF">2017-04-20T15:17:24Z</dcterms:created>
  <dcterms:modified xsi:type="dcterms:W3CDTF">2022-12-06T08:52:44Z</dcterms:modified>
</cp:coreProperties>
</file>