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16850C91-7949-B046-B862-09BF700E76B3}" xr6:coauthVersionLast="47" xr6:coauthVersionMax="47" xr10:uidLastSave="{00000000-0000-0000-0000-000000000000}"/>
  <bookViews>
    <workbookView xWindow="780" yWindow="1000" windowWidth="27640" windowHeight="16440" activeTab="2" xr2:uid="{A38D6497-725D-8C4E-921B-53077C2424E0}"/>
  </bookViews>
  <sheets>
    <sheet name="Q1a)" sheetId="1" r:id="rId1"/>
    <sheet name="Q1b)" sheetId="2" r:id="rId2"/>
    <sheet name="Q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5" i="3"/>
  <c r="C12" i="3"/>
  <c r="O12" i="3" s="1"/>
  <c r="C13" i="3"/>
  <c r="C14" i="3"/>
  <c r="C15" i="3"/>
  <c r="C16" i="3"/>
  <c r="C17" i="3"/>
  <c r="C18" i="3"/>
  <c r="C19" i="3"/>
  <c r="C20" i="3"/>
  <c r="D20" i="3" s="1"/>
  <c r="C21" i="3"/>
  <c r="O21" i="3" s="1"/>
  <c r="C22" i="3"/>
  <c r="C23" i="3"/>
  <c r="C24" i="3"/>
  <c r="C25" i="3"/>
  <c r="C26" i="3"/>
  <c r="O26" i="3" s="1"/>
  <c r="C27" i="3"/>
  <c r="C28" i="3"/>
  <c r="O28" i="3" s="1"/>
  <c r="C29" i="3"/>
  <c r="D29" i="3" s="1"/>
  <c r="C30" i="3"/>
  <c r="C31" i="3"/>
  <c r="C32" i="3"/>
  <c r="C33" i="3"/>
  <c r="C34" i="3"/>
  <c r="C35" i="3"/>
  <c r="C36" i="3"/>
  <c r="D36" i="3" s="1"/>
  <c r="E36" i="3" s="1"/>
  <c r="C37" i="3"/>
  <c r="C38" i="3"/>
  <c r="C39" i="3"/>
  <c r="C40" i="3"/>
  <c r="C41" i="3"/>
  <c r="D41" i="3" s="1"/>
  <c r="C42" i="3"/>
  <c r="C43" i="3"/>
  <c r="C44" i="3"/>
  <c r="D44" i="3" s="1"/>
  <c r="E44" i="3" s="1"/>
  <c r="C45" i="3"/>
  <c r="D45" i="3" s="1"/>
  <c r="C46" i="3"/>
  <c r="O46" i="3" s="1"/>
  <c r="C47" i="3"/>
  <c r="O47" i="3" s="1"/>
  <c r="C48" i="3"/>
  <c r="C49" i="3"/>
  <c r="C50" i="3"/>
  <c r="O50" i="3" s="1"/>
  <c r="C51" i="3"/>
  <c r="C52" i="3"/>
  <c r="O52" i="3" s="1"/>
  <c r="C53" i="3"/>
  <c r="C54" i="3"/>
  <c r="D54" i="3" s="1"/>
  <c r="C55" i="3"/>
  <c r="D55" i="3" s="1"/>
  <c r="C56" i="3"/>
  <c r="D56" i="3" s="1"/>
  <c r="C57" i="3"/>
  <c r="C58" i="3"/>
  <c r="C59" i="3"/>
  <c r="C60" i="3"/>
  <c r="D60" i="3" s="1"/>
  <c r="E60" i="3" s="1"/>
  <c r="C61" i="3"/>
  <c r="C62" i="3"/>
  <c r="C63" i="3"/>
  <c r="C64" i="3"/>
  <c r="C65" i="3"/>
  <c r="C66" i="3"/>
  <c r="C67" i="3"/>
  <c r="D67" i="3" s="1"/>
  <c r="C68" i="3"/>
  <c r="D68" i="3" s="1"/>
  <c r="E68" i="3" s="1"/>
  <c r="C69" i="3"/>
  <c r="D69" i="3" s="1"/>
  <c r="C70" i="3"/>
  <c r="D70" i="3" s="1"/>
  <c r="C71" i="3"/>
  <c r="C72" i="3"/>
  <c r="C73" i="3"/>
  <c r="C74" i="3"/>
  <c r="C75" i="3"/>
  <c r="D75" i="3" s="1"/>
  <c r="C76" i="3"/>
  <c r="D76" i="3" s="1"/>
  <c r="C77" i="3"/>
  <c r="O77" i="3" s="1"/>
  <c r="C78" i="3"/>
  <c r="D78" i="3" s="1"/>
  <c r="C79" i="3"/>
  <c r="O79" i="3" s="1"/>
  <c r="C80" i="3"/>
  <c r="D80" i="3" s="1"/>
  <c r="C81" i="3"/>
  <c r="C82" i="3"/>
  <c r="C83" i="3"/>
  <c r="C84" i="3"/>
  <c r="O84" i="3" s="1"/>
  <c r="C85" i="3"/>
  <c r="O85" i="3" s="1"/>
  <c r="C86" i="3"/>
  <c r="O86" i="3" s="1"/>
  <c r="C87" i="3"/>
  <c r="D87" i="3" s="1"/>
  <c r="C88" i="3"/>
  <c r="C89" i="3"/>
  <c r="C90" i="3"/>
  <c r="C91" i="3"/>
  <c r="C92" i="3"/>
  <c r="O92" i="3" s="1"/>
  <c r="C93" i="3"/>
  <c r="C94" i="3"/>
  <c r="C95" i="3"/>
  <c r="C96" i="3"/>
  <c r="D96" i="3" s="1"/>
  <c r="C97" i="3"/>
  <c r="C98" i="3"/>
  <c r="C99" i="3"/>
  <c r="D99" i="3" s="1"/>
  <c r="C100" i="3"/>
  <c r="D100" i="3" s="1"/>
  <c r="E100" i="3" s="1"/>
  <c r="C101" i="3"/>
  <c r="O101" i="3" s="1"/>
  <c r="C102" i="3"/>
  <c r="C103" i="3"/>
  <c r="C104" i="3"/>
  <c r="C105" i="3"/>
  <c r="C106" i="3"/>
  <c r="C107" i="3"/>
  <c r="C108" i="3"/>
  <c r="O108" i="3" s="1"/>
  <c r="C109" i="3"/>
  <c r="C110" i="3"/>
  <c r="O110" i="3" s="1"/>
  <c r="C111" i="3"/>
  <c r="O111" i="3" s="1"/>
  <c r="C11" i="3"/>
  <c r="D11" i="3" s="1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7" i="2"/>
  <c r="E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8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7" i="2"/>
  <c r="D4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G81" i="1" s="1"/>
  <c r="H5" i="1" s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5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5" i="1"/>
  <c r="D53" i="3" l="1"/>
  <c r="E53" i="3" s="1"/>
  <c r="G53" i="3" s="1"/>
  <c r="O13" i="3"/>
  <c r="S13" i="3" s="1"/>
  <c r="D109" i="3"/>
  <c r="E109" i="3" s="1"/>
  <c r="G109" i="3" s="1"/>
  <c r="D85" i="3"/>
  <c r="S110" i="3"/>
  <c r="S46" i="3"/>
  <c r="D77" i="3"/>
  <c r="E77" i="3" s="1"/>
  <c r="G77" i="3" s="1"/>
  <c r="P77" i="3" s="1"/>
  <c r="S101" i="3"/>
  <c r="S92" i="3"/>
  <c r="S84" i="3"/>
  <c r="D84" i="3"/>
  <c r="E84" i="3" s="1"/>
  <c r="G84" i="3" s="1"/>
  <c r="P84" i="3" s="1"/>
  <c r="O100" i="3"/>
  <c r="O20" i="3"/>
  <c r="O36" i="3"/>
  <c r="D108" i="3"/>
  <c r="E108" i="3" s="1"/>
  <c r="J15" i="3"/>
  <c r="D92" i="3"/>
  <c r="E92" i="3" s="1"/>
  <c r="G92" i="3" s="1"/>
  <c r="P92" i="3" s="1"/>
  <c r="O76" i="3"/>
  <c r="D28" i="3"/>
  <c r="E28" i="3" s="1"/>
  <c r="G28" i="3" s="1"/>
  <c r="P28" i="3" s="1"/>
  <c r="O60" i="3"/>
  <c r="O44" i="3"/>
  <c r="D52" i="3"/>
  <c r="E52" i="3" s="1"/>
  <c r="G52" i="3" s="1"/>
  <c r="P52" i="3" s="1"/>
  <c r="D86" i="3"/>
  <c r="E86" i="3" s="1"/>
  <c r="G86" i="3" s="1"/>
  <c r="P86" i="3" s="1"/>
  <c r="O88" i="3"/>
  <c r="S88" i="3" s="1"/>
  <c r="O48" i="3"/>
  <c r="D48" i="3"/>
  <c r="E48" i="3" s="1"/>
  <c r="G48" i="3" s="1"/>
  <c r="P48" i="3" s="1"/>
  <c r="O16" i="3"/>
  <c r="S16" i="3" s="1"/>
  <c r="O107" i="3"/>
  <c r="J107" i="3"/>
  <c r="J91" i="3"/>
  <c r="O83" i="3"/>
  <c r="E67" i="3"/>
  <c r="J59" i="3"/>
  <c r="O59" i="3"/>
  <c r="D51" i="3"/>
  <c r="E51" i="3" s="1"/>
  <c r="D43" i="3"/>
  <c r="E43" i="3" s="1"/>
  <c r="O43" i="3"/>
  <c r="D35" i="3"/>
  <c r="E35" i="3" s="1"/>
  <c r="J27" i="3"/>
  <c r="D27" i="3"/>
  <c r="D19" i="3"/>
  <c r="E19" i="3" s="1"/>
  <c r="O19" i="3"/>
  <c r="D102" i="3"/>
  <c r="E102" i="3" s="1"/>
  <c r="G102" i="3" s="1"/>
  <c r="D24" i="3"/>
  <c r="E24" i="3" s="1"/>
  <c r="G24" i="3" s="1"/>
  <c r="E110" i="3"/>
  <c r="G110" i="3" s="1"/>
  <c r="P110" i="3" s="1"/>
  <c r="E29" i="3"/>
  <c r="G29" i="3" s="1"/>
  <c r="J111" i="3"/>
  <c r="J47" i="3"/>
  <c r="J23" i="3"/>
  <c r="O99" i="3"/>
  <c r="D47" i="3"/>
  <c r="E47" i="3" s="1"/>
  <c r="O106" i="3"/>
  <c r="S106" i="3"/>
  <c r="D106" i="3"/>
  <c r="E106" i="3" s="1"/>
  <c r="G106" i="3" s="1"/>
  <c r="O98" i="3"/>
  <c r="D98" i="3"/>
  <c r="E98" i="3" s="1"/>
  <c r="G98" i="3" s="1"/>
  <c r="P98" i="3" s="1"/>
  <c r="O90" i="3"/>
  <c r="D90" i="3"/>
  <c r="E90" i="3" s="1"/>
  <c r="G90" i="3" s="1"/>
  <c r="P90" i="3" s="1"/>
  <c r="O82" i="3"/>
  <c r="S82" i="3" s="1"/>
  <c r="D82" i="3"/>
  <c r="E82" i="3" s="1"/>
  <c r="G82" i="3" s="1"/>
  <c r="O74" i="3"/>
  <c r="S74" i="3" s="1"/>
  <c r="D74" i="3"/>
  <c r="E74" i="3" s="1"/>
  <c r="G74" i="3" s="1"/>
  <c r="O66" i="3"/>
  <c r="S66" i="3" s="1"/>
  <c r="D66" i="3"/>
  <c r="E66" i="3" s="1"/>
  <c r="G66" i="3" s="1"/>
  <c r="O58" i="3"/>
  <c r="D58" i="3"/>
  <c r="E58" i="3" s="1"/>
  <c r="G58" i="3" s="1"/>
  <c r="P58" i="3" s="1"/>
  <c r="O42" i="3"/>
  <c r="O34" i="3"/>
  <c r="S34" i="3" s="1"/>
  <c r="O18" i="3"/>
  <c r="D111" i="3"/>
  <c r="D101" i="3"/>
  <c r="E101" i="3" s="1"/>
  <c r="G101" i="3" s="1"/>
  <c r="P101" i="3" s="1"/>
  <c r="D91" i="3"/>
  <c r="D79" i="3"/>
  <c r="D59" i="3"/>
  <c r="E59" i="3" s="1"/>
  <c r="D46" i="3"/>
  <c r="E46" i="3" s="1"/>
  <c r="G46" i="3" s="1"/>
  <c r="P46" i="3" s="1"/>
  <c r="D34" i="3"/>
  <c r="E34" i="3" s="1"/>
  <c r="G34" i="3" s="1"/>
  <c r="D23" i="3"/>
  <c r="E23" i="3" s="1"/>
  <c r="J87" i="3"/>
  <c r="J19" i="3"/>
  <c r="S50" i="3"/>
  <c r="O35" i="3"/>
  <c r="O11" i="3"/>
  <c r="E11" i="3"/>
  <c r="G11" i="3"/>
  <c r="P11" i="3" s="1"/>
  <c r="O80" i="3"/>
  <c r="E80" i="3"/>
  <c r="G80" i="3" s="1"/>
  <c r="O32" i="3"/>
  <c r="O105" i="3"/>
  <c r="D105" i="3"/>
  <c r="E105" i="3"/>
  <c r="G105" i="3" s="1"/>
  <c r="P105" i="3" s="1"/>
  <c r="O97" i="3"/>
  <c r="D97" i="3"/>
  <c r="E97" i="3"/>
  <c r="G97" i="3" s="1"/>
  <c r="O89" i="3"/>
  <c r="S89" i="3" s="1"/>
  <c r="D89" i="3"/>
  <c r="E89" i="3" s="1"/>
  <c r="G89" i="3" s="1"/>
  <c r="O81" i="3"/>
  <c r="D81" i="3"/>
  <c r="E81" i="3" s="1"/>
  <c r="G81" i="3" s="1"/>
  <c r="O73" i="3"/>
  <c r="S73" i="3" s="1"/>
  <c r="D73" i="3"/>
  <c r="E73" i="3" s="1"/>
  <c r="G73" i="3" s="1"/>
  <c r="P73" i="3" s="1"/>
  <c r="O65" i="3"/>
  <c r="D65" i="3"/>
  <c r="E65" i="3" s="1"/>
  <c r="G65" i="3" s="1"/>
  <c r="P65" i="3" s="1"/>
  <c r="O57" i="3"/>
  <c r="D57" i="3"/>
  <c r="E57" i="3" s="1"/>
  <c r="G57" i="3" s="1"/>
  <c r="O49" i="3"/>
  <c r="D49" i="3"/>
  <c r="E49" i="3"/>
  <c r="G49" i="3" s="1"/>
  <c r="P49" i="3" s="1"/>
  <c r="O41" i="3"/>
  <c r="S41" i="3" s="1"/>
  <c r="E41" i="3"/>
  <c r="G41" i="3" s="1"/>
  <c r="O33" i="3"/>
  <c r="S33" i="3" s="1"/>
  <c r="O25" i="3"/>
  <c r="O17" i="3"/>
  <c r="D110" i="3"/>
  <c r="D88" i="3"/>
  <c r="E88" i="3" s="1"/>
  <c r="G88" i="3" s="1"/>
  <c r="D33" i="3"/>
  <c r="E33" i="3" s="1"/>
  <c r="G33" i="3" s="1"/>
  <c r="E79" i="3"/>
  <c r="G79" i="3" s="1"/>
  <c r="P79" i="3" s="1"/>
  <c r="E27" i="3"/>
  <c r="J103" i="3"/>
  <c r="J83" i="3"/>
  <c r="S26" i="3"/>
  <c r="O91" i="3"/>
  <c r="O75" i="3"/>
  <c r="O51" i="3"/>
  <c r="O72" i="3"/>
  <c r="D32" i="3"/>
  <c r="E32" i="3" s="1"/>
  <c r="G32" i="3" s="1"/>
  <c r="D18" i="3"/>
  <c r="E18" i="3" s="1"/>
  <c r="G18" i="3" s="1"/>
  <c r="E91" i="3"/>
  <c r="E75" i="3"/>
  <c r="J79" i="3"/>
  <c r="O87" i="3"/>
  <c r="O71" i="3"/>
  <c r="O27" i="3"/>
  <c r="D64" i="3"/>
  <c r="E64" i="3" s="1"/>
  <c r="G64" i="3" s="1"/>
  <c r="D42" i="3"/>
  <c r="E42" i="3" s="1"/>
  <c r="G42" i="3" s="1"/>
  <c r="D17" i="3"/>
  <c r="E17" i="3" s="1"/>
  <c r="G17" i="3" s="1"/>
  <c r="P17" i="3" s="1"/>
  <c r="J95" i="3"/>
  <c r="J63" i="3"/>
  <c r="J31" i="3"/>
  <c r="J75" i="3"/>
  <c r="O103" i="3"/>
  <c r="O67" i="3"/>
  <c r="O23" i="3"/>
  <c r="O104" i="3"/>
  <c r="S104" i="3" s="1"/>
  <c r="O56" i="3"/>
  <c r="E56" i="3"/>
  <c r="G56" i="3" s="1"/>
  <c r="O95" i="3"/>
  <c r="E87" i="3"/>
  <c r="E55" i="3"/>
  <c r="O55" i="3"/>
  <c r="J55" i="3"/>
  <c r="D39" i="3"/>
  <c r="E39" i="3" s="1"/>
  <c r="O39" i="3"/>
  <c r="D31" i="3"/>
  <c r="E31" i="3" s="1"/>
  <c r="O31" i="3"/>
  <c r="S31" i="3" s="1"/>
  <c r="O15" i="3"/>
  <c r="O94" i="3"/>
  <c r="S94" i="3" s="1"/>
  <c r="S86" i="3"/>
  <c r="E78" i="3"/>
  <c r="G78" i="3" s="1"/>
  <c r="O70" i="3"/>
  <c r="O54" i="3"/>
  <c r="D30" i="3"/>
  <c r="E30" i="3" s="1"/>
  <c r="G30" i="3" s="1"/>
  <c r="O30" i="3"/>
  <c r="S30" i="3" s="1"/>
  <c r="D22" i="3"/>
  <c r="E22" i="3" s="1"/>
  <c r="G22" i="3" s="1"/>
  <c r="D14" i="3"/>
  <c r="E14" i="3" s="1"/>
  <c r="G14" i="3" s="1"/>
  <c r="O14" i="3"/>
  <c r="S14" i="3" s="1"/>
  <c r="D107" i="3"/>
  <c r="E107" i="3" s="1"/>
  <c r="D95" i="3"/>
  <c r="E95" i="3" s="1"/>
  <c r="D63" i="3"/>
  <c r="E63" i="3" s="1"/>
  <c r="D16" i="3"/>
  <c r="E16" i="3" s="1"/>
  <c r="G16" i="3" s="1"/>
  <c r="E54" i="3"/>
  <c r="G54" i="3" s="1"/>
  <c r="J71" i="3"/>
  <c r="O102" i="3"/>
  <c r="O63" i="3"/>
  <c r="O22" i="3"/>
  <c r="D38" i="3"/>
  <c r="E38" i="3" s="1"/>
  <c r="G38" i="3" s="1"/>
  <c r="D26" i="3"/>
  <c r="E26" i="3" s="1"/>
  <c r="G26" i="3" s="1"/>
  <c r="P26" i="3" s="1"/>
  <c r="D15" i="3"/>
  <c r="E15" i="3" s="1"/>
  <c r="J43" i="3"/>
  <c r="O62" i="3"/>
  <c r="O38" i="3"/>
  <c r="O96" i="3"/>
  <c r="E96" i="3"/>
  <c r="G96" i="3" s="1"/>
  <c r="S96" i="3"/>
  <c r="O64" i="3"/>
  <c r="S64" i="3" s="1"/>
  <c r="O40" i="3"/>
  <c r="S40" i="3" s="1"/>
  <c r="D40" i="3"/>
  <c r="E40" i="3" s="1"/>
  <c r="G40" i="3" s="1"/>
  <c r="O24" i="3"/>
  <c r="S24" i="3" s="1"/>
  <c r="O109" i="3"/>
  <c r="O93" i="3"/>
  <c r="S85" i="3"/>
  <c r="E85" i="3"/>
  <c r="G85" i="3" s="1"/>
  <c r="P85" i="3" s="1"/>
  <c r="S77" i="3"/>
  <c r="O69" i="3"/>
  <c r="E69" i="3"/>
  <c r="G69" i="3" s="1"/>
  <c r="O53" i="3"/>
  <c r="E45" i="3"/>
  <c r="G45" i="3" s="1"/>
  <c r="O45" i="3"/>
  <c r="O29" i="3"/>
  <c r="S21" i="3"/>
  <c r="D21" i="3"/>
  <c r="E21" i="3" s="1"/>
  <c r="G21" i="3" s="1"/>
  <c r="P21" i="3" s="1"/>
  <c r="D104" i="3"/>
  <c r="E104" i="3" s="1"/>
  <c r="G104" i="3" s="1"/>
  <c r="D94" i="3"/>
  <c r="E94" i="3" s="1"/>
  <c r="G94" i="3" s="1"/>
  <c r="D72" i="3"/>
  <c r="E72" i="3" s="1"/>
  <c r="G72" i="3" s="1"/>
  <c r="D62" i="3"/>
  <c r="E62" i="3" s="1"/>
  <c r="G62" i="3" s="1"/>
  <c r="P62" i="3" s="1"/>
  <c r="D103" i="3"/>
  <c r="E103" i="3" s="1"/>
  <c r="D93" i="3"/>
  <c r="E93" i="3" s="1"/>
  <c r="G93" i="3" s="1"/>
  <c r="P93" i="3" s="1"/>
  <c r="D83" i="3"/>
  <c r="E83" i="3" s="1"/>
  <c r="D71" i="3"/>
  <c r="E71" i="3" s="1"/>
  <c r="D61" i="3"/>
  <c r="E61" i="3" s="1"/>
  <c r="G61" i="3" s="1"/>
  <c r="D50" i="3"/>
  <c r="E50" i="3" s="1"/>
  <c r="G50" i="3" s="1"/>
  <c r="P50" i="3" s="1"/>
  <c r="D37" i="3"/>
  <c r="E37" i="3" s="1"/>
  <c r="G37" i="3" s="1"/>
  <c r="D25" i="3"/>
  <c r="E25" i="3" s="1"/>
  <c r="G25" i="3" s="1"/>
  <c r="E111" i="3"/>
  <c r="G111" i="3" s="1"/>
  <c r="P111" i="3" s="1"/>
  <c r="E99" i="3"/>
  <c r="E70" i="3"/>
  <c r="G70" i="3" s="1"/>
  <c r="P70" i="3" s="1"/>
  <c r="J51" i="3"/>
  <c r="J39" i="3"/>
  <c r="O78" i="3"/>
  <c r="O61" i="3"/>
  <c r="S61" i="3" s="1"/>
  <c r="O37" i="3"/>
  <c r="D13" i="3"/>
  <c r="E13" i="3" s="1"/>
  <c r="G13" i="3" s="1"/>
  <c r="P13" i="3" s="1"/>
  <c r="G108" i="3"/>
  <c r="P108" i="3" s="1"/>
  <c r="S108" i="3"/>
  <c r="G100" i="3"/>
  <c r="S76" i="3"/>
  <c r="G68" i="3"/>
  <c r="G60" i="3"/>
  <c r="S52" i="3"/>
  <c r="G44" i="3"/>
  <c r="P44" i="3" s="1"/>
  <c r="G36" i="3"/>
  <c r="S28" i="3"/>
  <c r="S12" i="3"/>
  <c r="D12" i="3"/>
  <c r="E12" i="3" s="1"/>
  <c r="G12" i="3" s="1"/>
  <c r="P12" i="3" s="1"/>
  <c r="E76" i="3"/>
  <c r="G76" i="3" s="1"/>
  <c r="P76" i="3" s="1"/>
  <c r="E20" i="3"/>
  <c r="G20" i="3" s="1"/>
  <c r="P20" i="3" s="1"/>
  <c r="J99" i="3"/>
  <c r="J67" i="3"/>
  <c r="J35" i="3"/>
  <c r="S35" i="3" s="1"/>
  <c r="O68" i="3"/>
  <c r="S44" i="3" l="1"/>
  <c r="S56" i="3"/>
  <c r="S11" i="3"/>
  <c r="P61" i="3"/>
  <c r="S43" i="3"/>
  <c r="P104" i="3"/>
  <c r="P40" i="3"/>
  <c r="P74" i="3"/>
  <c r="P106" i="3"/>
  <c r="S78" i="3"/>
  <c r="P36" i="3"/>
  <c r="P30" i="3"/>
  <c r="S20" i="3"/>
  <c r="S55" i="3"/>
  <c r="P34" i="3"/>
  <c r="S99" i="3"/>
  <c r="P72" i="3"/>
  <c r="S47" i="3"/>
  <c r="S100" i="3"/>
  <c r="S60" i="3"/>
  <c r="P42" i="3"/>
  <c r="P57" i="3"/>
  <c r="P89" i="3"/>
  <c r="S111" i="3"/>
  <c r="S27" i="3"/>
  <c r="S70" i="3"/>
  <c r="S75" i="3"/>
  <c r="S79" i="3"/>
  <c r="S83" i="3"/>
  <c r="P56" i="3"/>
  <c r="P66" i="3"/>
  <c r="S59" i="3"/>
  <c r="P29" i="3"/>
  <c r="S91" i="3"/>
  <c r="P25" i="3"/>
  <c r="P45" i="3"/>
  <c r="P88" i="3"/>
  <c r="P37" i="3"/>
  <c r="P38" i="3"/>
  <c r="P78" i="3"/>
  <c r="P32" i="3"/>
  <c r="P24" i="3"/>
  <c r="P18" i="3"/>
  <c r="P33" i="3"/>
  <c r="P100" i="3"/>
  <c r="S67" i="3"/>
  <c r="P60" i="3"/>
  <c r="P102" i="3"/>
  <c r="P53" i="3"/>
  <c r="S15" i="3"/>
  <c r="F111" i="3"/>
  <c r="G107" i="3"/>
  <c r="P107" i="3" s="1"/>
  <c r="F51" i="3"/>
  <c r="G47" i="3"/>
  <c r="P47" i="3" s="1"/>
  <c r="F39" i="3"/>
  <c r="G35" i="3"/>
  <c r="P35" i="3" s="1"/>
  <c r="S53" i="3"/>
  <c r="G67" i="3"/>
  <c r="P67" i="3" s="1"/>
  <c r="F71" i="3"/>
  <c r="P68" i="3"/>
  <c r="G71" i="3"/>
  <c r="P71" i="3" s="1"/>
  <c r="F75" i="3"/>
  <c r="G63" i="3"/>
  <c r="P63" i="3" s="1"/>
  <c r="F67" i="3"/>
  <c r="G31" i="3"/>
  <c r="P31" i="3" s="1"/>
  <c r="F35" i="3"/>
  <c r="G19" i="3"/>
  <c r="P19" i="3" s="1"/>
  <c r="F23" i="3"/>
  <c r="F83" i="3"/>
  <c r="S87" i="3"/>
  <c r="P82" i="3"/>
  <c r="S107" i="3"/>
  <c r="G95" i="3"/>
  <c r="P95" i="3" s="1"/>
  <c r="F99" i="3"/>
  <c r="G83" i="3"/>
  <c r="P83" i="3" s="1"/>
  <c r="F87" i="3"/>
  <c r="G99" i="3"/>
  <c r="P99" i="3" s="1"/>
  <c r="F103" i="3"/>
  <c r="F15" i="3"/>
  <c r="G39" i="3"/>
  <c r="P39" i="3" s="1"/>
  <c r="F43" i="3"/>
  <c r="G43" i="3"/>
  <c r="P43" i="3" s="1"/>
  <c r="F47" i="3"/>
  <c r="P22" i="3"/>
  <c r="G91" i="3"/>
  <c r="P91" i="3" s="1"/>
  <c r="F95" i="3"/>
  <c r="S103" i="3"/>
  <c r="P97" i="3"/>
  <c r="G59" i="3"/>
  <c r="P59" i="3" s="1"/>
  <c r="F63" i="3"/>
  <c r="P14" i="3"/>
  <c r="G75" i="3"/>
  <c r="P75" i="3" s="1"/>
  <c r="F79" i="3"/>
  <c r="S39" i="3"/>
  <c r="S37" i="3"/>
  <c r="P69" i="3"/>
  <c r="P96" i="3"/>
  <c r="G55" i="3"/>
  <c r="P55" i="3" s="1"/>
  <c r="F59" i="3"/>
  <c r="P64" i="3"/>
  <c r="S105" i="3"/>
  <c r="S90" i="3"/>
  <c r="S42" i="3"/>
  <c r="S23" i="3"/>
  <c r="G51" i="3"/>
  <c r="P51" i="3" s="1"/>
  <c r="F55" i="3"/>
  <c r="G23" i="3"/>
  <c r="P23" i="3" s="1"/>
  <c r="F27" i="3"/>
  <c r="G103" i="3"/>
  <c r="P103" i="3" s="1"/>
  <c r="F107" i="3"/>
  <c r="P94" i="3"/>
  <c r="S36" i="3"/>
  <c r="S68" i="3"/>
  <c r="S71" i="3"/>
  <c r="G15" i="3"/>
  <c r="P15" i="3" s="1"/>
  <c r="F19" i="3"/>
  <c r="P16" i="3"/>
  <c r="G87" i="3"/>
  <c r="P87" i="3" s="1"/>
  <c r="F91" i="3"/>
  <c r="P80" i="3"/>
  <c r="G27" i="3"/>
  <c r="P27" i="3" s="1"/>
  <c r="F31" i="3"/>
  <c r="S19" i="3"/>
  <c r="S81" i="3"/>
  <c r="S18" i="3"/>
  <c r="S58" i="3"/>
  <c r="S54" i="3"/>
  <c r="S98" i="3"/>
  <c r="S45" i="3"/>
  <c r="P109" i="3"/>
  <c r="S80" i="3"/>
  <c r="S25" i="3"/>
  <c r="S57" i="3"/>
  <c r="S97" i="3"/>
  <c r="S22" i="3"/>
  <c r="S62" i="3"/>
  <c r="P41" i="3"/>
  <c r="S69" i="3"/>
  <c r="S102" i="3"/>
  <c r="P54" i="3"/>
  <c r="S95" i="3"/>
  <c r="S48" i="3"/>
  <c r="P81" i="3"/>
  <c r="S32" i="3"/>
  <c r="S51" i="3"/>
  <c r="S109" i="3"/>
  <c r="S63" i="3"/>
  <c r="S38" i="3"/>
  <c r="S29" i="3"/>
  <c r="S93" i="3"/>
  <c r="S65" i="3"/>
  <c r="S72" i="3"/>
  <c r="S49" i="3"/>
  <c r="S17" i="3"/>
  <c r="T11" i="3" l="1"/>
  <c r="Q11" i="3"/>
</calcChain>
</file>

<file path=xl/sharedStrings.xml><?xml version="1.0" encoding="utf-8"?>
<sst xmlns="http://schemas.openxmlformats.org/spreadsheetml/2006/main" count="57" uniqueCount="44">
  <si>
    <t>t^{2}</t>
  </si>
  <si>
    <t>t</t>
  </si>
  <si>
    <t>annuity amount payable (year)</t>
  </si>
  <si>
    <t>at time(year) t=</t>
  </si>
  <si>
    <t>interest</t>
  </si>
  <si>
    <t>until time t=</t>
  </si>
  <si>
    <t>-</t>
  </si>
  <si>
    <t>time (semi monthly)</t>
  </si>
  <si>
    <t>time (year)</t>
  </si>
  <si>
    <t>discount factor</t>
  </si>
  <si>
    <t>cashflows</t>
  </si>
  <si>
    <t>discounted cashflows</t>
  </si>
  <si>
    <t>present value</t>
  </si>
  <si>
    <t>first payment</t>
  </si>
  <si>
    <t>time (years)</t>
  </si>
  <si>
    <t>interest rate</t>
  </si>
  <si>
    <t xml:space="preserve">yearly compound in(dec)creases </t>
  </si>
  <si>
    <t>cashflow</t>
  </si>
  <si>
    <t>base cashflow</t>
  </si>
  <si>
    <t>in(dec)crease</t>
  </si>
  <si>
    <t>in(dec)crease accumulation</t>
  </si>
  <si>
    <t>discounted cashflow</t>
  </si>
  <si>
    <t>income</t>
  </si>
  <si>
    <t>annual rent increase</t>
  </si>
  <si>
    <t>first (in adv) rent annual</t>
  </si>
  <si>
    <t>payable quartely, so p=</t>
  </si>
  <si>
    <t>university sale</t>
  </si>
  <si>
    <t>at time t=</t>
  </si>
  <si>
    <t>expense</t>
  </si>
  <si>
    <t>purchase</t>
  </si>
  <si>
    <t>first (continuous) repairs</t>
  </si>
  <si>
    <t>annual repairs increase</t>
  </si>
  <si>
    <t>time (quarters)</t>
  </si>
  <si>
    <t>base rent income</t>
  </si>
  <si>
    <t>increased rent income</t>
  </si>
  <si>
    <t>total income</t>
  </si>
  <si>
    <t>base repairs</t>
  </si>
  <si>
    <t>increased repairs</t>
  </si>
  <si>
    <t>total expenses</t>
  </si>
  <si>
    <t>discounted income</t>
  </si>
  <si>
    <t>discounted expenses</t>
  </si>
  <si>
    <t>*yearly amount (simply to check)</t>
  </si>
  <si>
    <t>continuous factor</t>
  </si>
  <si>
    <t>repairs (continuous)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</si>
</sst>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2E8D-9E9C-8C42-AE50-795E2C124DD6}">
  <dimension ref="B1:I15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5" sqref="E5"/>
    </sheetView>
  </sheetViews>
  <sheetFormatPr baseColWidth="10" defaultRowHeight="16" x14ac:dyDescent="0.2"/>
  <sheetData>
    <row r="1" spans="2:9" x14ac:dyDescent="0.2">
      <c r="B1" t="s">
        <v>3</v>
      </c>
      <c r="E1" t="s">
        <v>1</v>
      </c>
      <c r="F1" t="s">
        <v>5</v>
      </c>
      <c r="G1" t="s">
        <v>6</v>
      </c>
    </row>
    <row r="2" spans="2:9" x14ac:dyDescent="0.2">
      <c r="B2" t="s">
        <v>2</v>
      </c>
      <c r="E2" t="s">
        <v>0</v>
      </c>
      <c r="F2" t="s">
        <v>4</v>
      </c>
      <c r="G2">
        <v>0.08</v>
      </c>
    </row>
    <row r="4" spans="2:9" x14ac:dyDescent="0.2">
      <c r="B4" t="s">
        <v>7</v>
      </c>
      <c r="C4" t="s">
        <v>8</v>
      </c>
      <c r="D4" t="s">
        <v>10</v>
      </c>
      <c r="E4" t="s">
        <v>41</v>
      </c>
      <c r="F4" t="s">
        <v>9</v>
      </c>
      <c r="G4" t="s">
        <v>11</v>
      </c>
      <c r="H4" t="s">
        <v>12</v>
      </c>
    </row>
    <row r="5" spans="2:9" x14ac:dyDescent="0.2">
      <c r="B5">
        <v>0</v>
      </c>
      <c r="C5">
        <f>B5/6</f>
        <v>0</v>
      </c>
      <c r="D5">
        <f>IF(C5=25,0,IF(C5&lt;(_xlfn.FLOOR.MATH(C5)+1),((_xlfn.FLOOR.MATH(C5)+1)^2)/6,0))</f>
        <v>0.16666666666666666</v>
      </c>
      <c r="F5">
        <f>(1+$G$2)^(-C5)</f>
        <v>1</v>
      </c>
      <c r="G5">
        <f>D5*F5</f>
        <v>0.16666666666666666</v>
      </c>
      <c r="H5" s="1">
        <f>SUM(G5:G155)</f>
        <v>1437.4927377950507</v>
      </c>
      <c r="I5" s="2"/>
    </row>
    <row r="6" spans="2:9" x14ac:dyDescent="0.2">
      <c r="B6">
        <v>1</v>
      </c>
      <c r="C6">
        <f t="shared" ref="C6:C69" si="0">B6/6</f>
        <v>0.16666666666666666</v>
      </c>
      <c r="D6">
        <f t="shared" ref="D6:D69" si="1">IF(C6=25,0,IF(C6&lt;(_xlfn.FLOOR.MATH(C6)+1),((_xlfn.FLOOR.MATH(C6)+1)^2)/6,0))</f>
        <v>0.16666666666666666</v>
      </c>
      <c r="F6">
        <f t="shared" ref="F6:F69" si="2">(1+$G$2)^(-C6)</f>
        <v>0.98725507312157612</v>
      </c>
      <c r="G6">
        <f t="shared" ref="G6:G69" si="3">D6*F6</f>
        <v>0.16454251218692934</v>
      </c>
    </row>
    <row r="7" spans="2:9" x14ac:dyDescent="0.2">
      <c r="B7">
        <v>2</v>
      </c>
      <c r="C7">
        <f t="shared" si="0"/>
        <v>0.33333333333333331</v>
      </c>
      <c r="D7">
        <f t="shared" si="1"/>
        <v>0.16666666666666666</v>
      </c>
      <c r="F7">
        <f t="shared" si="2"/>
        <v>0.97467257940428875</v>
      </c>
      <c r="G7">
        <f t="shared" si="3"/>
        <v>0.16244542990071478</v>
      </c>
    </row>
    <row r="8" spans="2:9" x14ac:dyDescent="0.2">
      <c r="B8">
        <v>3</v>
      </c>
      <c r="C8">
        <f t="shared" si="0"/>
        <v>0.5</v>
      </c>
      <c r="D8">
        <f t="shared" si="1"/>
        <v>0.16666666666666666</v>
      </c>
      <c r="F8">
        <f t="shared" si="2"/>
        <v>0.96225044864937614</v>
      </c>
      <c r="G8">
        <f t="shared" si="3"/>
        <v>0.16037507477489601</v>
      </c>
    </row>
    <row r="9" spans="2:9" x14ac:dyDescent="0.2">
      <c r="B9">
        <v>4</v>
      </c>
      <c r="C9">
        <f t="shared" si="0"/>
        <v>0.66666666666666663</v>
      </c>
      <c r="D9">
        <f t="shared" si="1"/>
        <v>0.16666666666666666</v>
      </c>
      <c r="F9">
        <f t="shared" si="2"/>
        <v>0.94998663704260933</v>
      </c>
      <c r="G9">
        <f t="shared" si="3"/>
        <v>0.15833110617376822</v>
      </c>
    </row>
    <row r="10" spans="2:9" x14ac:dyDescent="0.2">
      <c r="B10">
        <v>5</v>
      </c>
      <c r="C10">
        <f t="shared" si="0"/>
        <v>0.83333333333333337</v>
      </c>
      <c r="D10">
        <f t="shared" si="1"/>
        <v>0.16666666666666666</v>
      </c>
      <c r="E10">
        <f>SUM(D5:D10)</f>
        <v>0.99999999999999989</v>
      </c>
      <c r="F10">
        <f t="shared" si="2"/>
        <v>0.93787912681802166</v>
      </c>
      <c r="G10">
        <f t="shared" si="3"/>
        <v>0.1563131878030036</v>
      </c>
    </row>
    <row r="11" spans="2:9" x14ac:dyDescent="0.2">
      <c r="B11">
        <v>6</v>
      </c>
      <c r="C11">
        <f t="shared" si="0"/>
        <v>1</v>
      </c>
      <c r="D11">
        <f t="shared" si="1"/>
        <v>0.66666666666666663</v>
      </c>
      <c r="F11">
        <f t="shared" si="2"/>
        <v>0.92592592592592582</v>
      </c>
      <c r="G11">
        <f t="shared" si="3"/>
        <v>0.61728395061728381</v>
      </c>
    </row>
    <row r="12" spans="2:9" x14ac:dyDescent="0.2">
      <c r="B12">
        <v>7</v>
      </c>
      <c r="C12">
        <f t="shared" si="0"/>
        <v>1.1666666666666667</v>
      </c>
      <c r="D12">
        <f t="shared" si="1"/>
        <v>0.66666666666666663</v>
      </c>
      <c r="F12">
        <f t="shared" si="2"/>
        <v>0.914125067705163</v>
      </c>
      <c r="G12">
        <f t="shared" si="3"/>
        <v>0.60941671180344192</v>
      </c>
    </row>
    <row r="13" spans="2:9" x14ac:dyDescent="0.2">
      <c r="B13">
        <v>8</v>
      </c>
      <c r="C13">
        <f t="shared" si="0"/>
        <v>1.3333333333333333</v>
      </c>
      <c r="D13">
        <f t="shared" si="1"/>
        <v>0.66666666666666663</v>
      </c>
      <c r="F13">
        <f t="shared" si="2"/>
        <v>0.9024746105595266</v>
      </c>
      <c r="G13">
        <f t="shared" si="3"/>
        <v>0.60164974037301766</v>
      </c>
    </row>
    <row r="14" spans="2:9" x14ac:dyDescent="0.2">
      <c r="B14">
        <v>9</v>
      </c>
      <c r="C14">
        <f t="shared" si="0"/>
        <v>1.5</v>
      </c>
      <c r="D14">
        <f t="shared" si="1"/>
        <v>0.66666666666666663</v>
      </c>
      <c r="F14">
        <f t="shared" si="2"/>
        <v>0.89097263763831136</v>
      </c>
      <c r="G14">
        <f t="shared" si="3"/>
        <v>0.59398175842554091</v>
      </c>
    </row>
    <row r="15" spans="2:9" x14ac:dyDescent="0.2">
      <c r="B15">
        <v>10</v>
      </c>
      <c r="C15">
        <f t="shared" si="0"/>
        <v>1.6666666666666667</v>
      </c>
      <c r="D15">
        <f t="shared" si="1"/>
        <v>0.66666666666666663</v>
      </c>
      <c r="F15">
        <f t="shared" si="2"/>
        <v>0.87961725652093459</v>
      </c>
      <c r="G15">
        <f t="shared" si="3"/>
        <v>0.58641150434728972</v>
      </c>
    </row>
    <row r="16" spans="2:9" x14ac:dyDescent="0.2">
      <c r="B16">
        <v>11</v>
      </c>
      <c r="C16">
        <f t="shared" si="0"/>
        <v>1.8333333333333333</v>
      </c>
      <c r="D16">
        <f t="shared" si="1"/>
        <v>0.66666666666666663</v>
      </c>
      <c r="E16">
        <f t="shared" ref="E16" si="4">SUM(D11:D16)</f>
        <v>3.9999999999999996</v>
      </c>
      <c r="F16">
        <f t="shared" si="2"/>
        <v>0.86840659890557537</v>
      </c>
      <c r="G16">
        <f t="shared" si="3"/>
        <v>0.57893773260371684</v>
      </c>
    </row>
    <row r="17" spans="2:7" x14ac:dyDescent="0.2">
      <c r="B17">
        <v>12</v>
      </c>
      <c r="C17">
        <f t="shared" si="0"/>
        <v>2</v>
      </c>
      <c r="D17">
        <f t="shared" si="1"/>
        <v>1.5</v>
      </c>
      <c r="F17">
        <f t="shared" si="2"/>
        <v>0.85733882030178321</v>
      </c>
      <c r="G17">
        <f t="shared" si="3"/>
        <v>1.2860082304526748</v>
      </c>
    </row>
    <row r="18" spans="2:7" x14ac:dyDescent="0.2">
      <c r="B18">
        <v>13</v>
      </c>
      <c r="C18">
        <f t="shared" si="0"/>
        <v>2.1666666666666665</v>
      </c>
      <c r="D18">
        <f t="shared" si="1"/>
        <v>1.5</v>
      </c>
      <c r="F18">
        <f t="shared" si="2"/>
        <v>0.84641209972700271</v>
      </c>
      <c r="G18">
        <f t="shared" si="3"/>
        <v>1.2696181495905041</v>
      </c>
    </row>
    <row r="19" spans="2:7" x14ac:dyDescent="0.2">
      <c r="B19">
        <v>14</v>
      </c>
      <c r="C19">
        <f t="shared" si="0"/>
        <v>2.3333333333333335</v>
      </c>
      <c r="D19">
        <f t="shared" si="1"/>
        <v>1.5</v>
      </c>
      <c r="F19">
        <f t="shared" si="2"/>
        <v>0.83562463940696885</v>
      </c>
      <c r="G19">
        <f t="shared" si="3"/>
        <v>1.2534369591104533</v>
      </c>
    </row>
    <row r="20" spans="2:7" x14ac:dyDescent="0.2">
      <c r="B20">
        <v>15</v>
      </c>
      <c r="C20">
        <f t="shared" si="0"/>
        <v>2.5</v>
      </c>
      <c r="D20">
        <f t="shared" si="1"/>
        <v>1.5</v>
      </c>
      <c r="F20">
        <f t="shared" si="2"/>
        <v>0.82497466447991774</v>
      </c>
      <c r="G20">
        <f t="shared" si="3"/>
        <v>1.2374619967198766</v>
      </c>
    </row>
    <row r="21" spans="2:7" x14ac:dyDescent="0.2">
      <c r="B21">
        <v>16</v>
      </c>
      <c r="C21">
        <f t="shared" si="0"/>
        <v>2.6666666666666665</v>
      </c>
      <c r="D21">
        <f t="shared" si="1"/>
        <v>1.5</v>
      </c>
      <c r="F21">
        <f t="shared" si="2"/>
        <v>0.81446042270456898</v>
      </c>
      <c r="G21">
        <f t="shared" si="3"/>
        <v>1.2216906340568534</v>
      </c>
    </row>
    <row r="22" spans="2:7" x14ac:dyDescent="0.2">
      <c r="B22">
        <v>17</v>
      </c>
      <c r="C22">
        <f t="shared" si="0"/>
        <v>2.8333333333333335</v>
      </c>
      <c r="D22">
        <f t="shared" si="1"/>
        <v>1.5</v>
      </c>
      <c r="E22">
        <f t="shared" ref="E22" si="5">SUM(D17:D22)</f>
        <v>9</v>
      </c>
      <c r="F22">
        <f t="shared" si="2"/>
        <v>0.80408018417182903</v>
      </c>
      <c r="G22">
        <f t="shared" si="3"/>
        <v>1.2061202762577437</v>
      </c>
    </row>
    <row r="23" spans="2:7" x14ac:dyDescent="0.2">
      <c r="B23">
        <v>18</v>
      </c>
      <c r="C23">
        <f t="shared" si="0"/>
        <v>3</v>
      </c>
      <c r="D23">
        <f t="shared" si="1"/>
        <v>2.6666666666666665</v>
      </c>
      <c r="F23">
        <f t="shared" si="2"/>
        <v>0.79383224102016958</v>
      </c>
      <c r="G23">
        <f t="shared" si="3"/>
        <v>2.1168859760537853</v>
      </c>
    </row>
    <row r="24" spans="2:7" x14ac:dyDescent="0.2">
      <c r="B24">
        <v>19</v>
      </c>
      <c r="C24">
        <f t="shared" si="0"/>
        <v>3.1666666666666665</v>
      </c>
      <c r="D24">
        <f t="shared" si="1"/>
        <v>2.6666666666666665</v>
      </c>
      <c r="F24">
        <f t="shared" si="2"/>
        <v>0.7837149071546321</v>
      </c>
      <c r="G24">
        <f t="shared" si="3"/>
        <v>2.0899064190790186</v>
      </c>
    </row>
    <row r="25" spans="2:7" x14ac:dyDescent="0.2">
      <c r="B25">
        <v>20</v>
      </c>
      <c r="C25">
        <f t="shared" si="0"/>
        <v>3.3333333333333335</v>
      </c>
      <c r="D25">
        <f t="shared" si="1"/>
        <v>2.6666666666666665</v>
      </c>
      <c r="F25">
        <f t="shared" si="2"/>
        <v>0.77372651796941549</v>
      </c>
      <c r="G25">
        <f t="shared" si="3"/>
        <v>2.0632707145851077</v>
      </c>
    </row>
    <row r="26" spans="2:7" x14ac:dyDescent="0.2">
      <c r="B26">
        <v>21</v>
      </c>
      <c r="C26">
        <f t="shared" si="0"/>
        <v>3.5</v>
      </c>
      <c r="D26">
        <f t="shared" si="1"/>
        <v>2.6666666666666665</v>
      </c>
      <c r="F26">
        <f t="shared" si="2"/>
        <v>0.76386543007399788</v>
      </c>
      <c r="G26">
        <f t="shared" si="3"/>
        <v>2.0369744801973275</v>
      </c>
    </row>
    <row r="27" spans="2:7" x14ac:dyDescent="0.2">
      <c r="B27">
        <v>22</v>
      </c>
      <c r="C27">
        <f t="shared" si="0"/>
        <v>3.6666666666666665</v>
      </c>
      <c r="D27">
        <f t="shared" si="1"/>
        <v>2.6666666666666665</v>
      </c>
      <c r="F27">
        <f t="shared" si="2"/>
        <v>0.75413002102274895</v>
      </c>
      <c r="G27">
        <f t="shared" si="3"/>
        <v>2.0110133893939972</v>
      </c>
    </row>
    <row r="28" spans="2:7" x14ac:dyDescent="0.2">
      <c r="B28">
        <v>23</v>
      </c>
      <c r="C28">
        <f t="shared" si="0"/>
        <v>3.8333333333333335</v>
      </c>
      <c r="D28">
        <f t="shared" si="1"/>
        <v>2.6666666666666665</v>
      </c>
      <c r="E28">
        <f t="shared" ref="E28" si="6">SUM(D23:D28)</f>
        <v>15.999999999999998</v>
      </c>
      <c r="F28">
        <f t="shared" si="2"/>
        <v>0.7445186890479899</v>
      </c>
      <c r="G28">
        <f t="shared" si="3"/>
        <v>1.9853831707946397</v>
      </c>
    </row>
    <row r="29" spans="2:7" x14ac:dyDescent="0.2">
      <c r="B29">
        <v>24</v>
      </c>
      <c r="C29">
        <f t="shared" si="0"/>
        <v>4</v>
      </c>
      <c r="D29">
        <f t="shared" si="1"/>
        <v>4.166666666666667</v>
      </c>
      <c r="F29">
        <f t="shared" si="2"/>
        <v>0.73502985279645328</v>
      </c>
      <c r="G29">
        <f t="shared" si="3"/>
        <v>3.0626243866518887</v>
      </c>
    </row>
    <row r="30" spans="2:7" x14ac:dyDescent="0.2">
      <c r="B30">
        <v>25</v>
      </c>
      <c r="C30">
        <f t="shared" si="0"/>
        <v>4.166666666666667</v>
      </c>
      <c r="D30">
        <f t="shared" si="1"/>
        <v>4.166666666666667</v>
      </c>
      <c r="F30">
        <f t="shared" si="2"/>
        <v>0.72566195106910369</v>
      </c>
      <c r="G30">
        <f t="shared" si="3"/>
        <v>3.0235914627879321</v>
      </c>
    </row>
    <row r="31" spans="2:7" x14ac:dyDescent="0.2">
      <c r="B31">
        <v>26</v>
      </c>
      <c r="C31">
        <f t="shared" si="0"/>
        <v>4.333333333333333</v>
      </c>
      <c r="D31">
        <f t="shared" si="1"/>
        <v>4.166666666666667</v>
      </c>
      <c r="F31">
        <f t="shared" si="2"/>
        <v>0.71641344256427364</v>
      </c>
      <c r="G31">
        <f t="shared" si="3"/>
        <v>2.9850560106844739</v>
      </c>
    </row>
    <row r="32" spans="2:7" x14ac:dyDescent="0.2">
      <c r="B32">
        <v>27</v>
      </c>
      <c r="C32">
        <f t="shared" si="0"/>
        <v>4.5</v>
      </c>
      <c r="D32">
        <f t="shared" si="1"/>
        <v>4.166666666666667</v>
      </c>
      <c r="F32">
        <f t="shared" si="2"/>
        <v>0.70728280562407209</v>
      </c>
      <c r="G32">
        <f t="shared" si="3"/>
        <v>2.9470116901003007</v>
      </c>
    </row>
    <row r="33" spans="2:7" x14ac:dyDescent="0.2">
      <c r="B33">
        <v>28</v>
      </c>
      <c r="C33">
        <f t="shared" si="0"/>
        <v>4.666666666666667</v>
      </c>
      <c r="D33">
        <f t="shared" si="1"/>
        <v>4.166666666666667</v>
      </c>
      <c r="F33">
        <f t="shared" si="2"/>
        <v>0.69826853798402677</v>
      </c>
      <c r="G33">
        <f t="shared" si="3"/>
        <v>2.9094522416001118</v>
      </c>
    </row>
    <row r="34" spans="2:7" x14ac:dyDescent="0.2">
      <c r="B34">
        <v>29</v>
      </c>
      <c r="C34">
        <f t="shared" si="0"/>
        <v>4.833333333333333</v>
      </c>
      <c r="D34">
        <f t="shared" si="1"/>
        <v>4.166666666666667</v>
      </c>
      <c r="E34">
        <f t="shared" ref="E34" si="7">SUM(D29:D34)</f>
        <v>25.000000000000004</v>
      </c>
      <c r="F34">
        <f t="shared" si="2"/>
        <v>0.68936915652591646</v>
      </c>
      <c r="G34">
        <f t="shared" si="3"/>
        <v>2.8723714855246523</v>
      </c>
    </row>
    <row r="35" spans="2:7" x14ac:dyDescent="0.2">
      <c r="B35">
        <v>30</v>
      </c>
      <c r="C35">
        <f t="shared" si="0"/>
        <v>5</v>
      </c>
      <c r="D35">
        <f t="shared" si="1"/>
        <v>6</v>
      </c>
      <c r="F35">
        <f t="shared" si="2"/>
        <v>0.68058319703375303</v>
      </c>
      <c r="G35">
        <f t="shared" si="3"/>
        <v>4.0834991822025177</v>
      </c>
    </row>
    <row r="36" spans="2:7" x14ac:dyDescent="0.2">
      <c r="B36">
        <v>31</v>
      </c>
      <c r="C36">
        <f t="shared" si="0"/>
        <v>5.166666666666667</v>
      </c>
      <c r="D36">
        <f t="shared" si="1"/>
        <v>6</v>
      </c>
      <c r="F36">
        <f t="shared" si="2"/>
        <v>0.67190921395287384</v>
      </c>
      <c r="G36">
        <f t="shared" si="3"/>
        <v>4.0314552837172428</v>
      </c>
    </row>
    <row r="37" spans="2:7" x14ac:dyDescent="0.2">
      <c r="B37">
        <v>32</v>
      </c>
      <c r="C37">
        <f t="shared" si="0"/>
        <v>5.333333333333333</v>
      </c>
      <c r="D37">
        <f t="shared" si="1"/>
        <v>6</v>
      </c>
      <c r="F37">
        <f t="shared" si="2"/>
        <v>0.6633457801521051</v>
      </c>
      <c r="G37">
        <f t="shared" si="3"/>
        <v>3.9800746809126304</v>
      </c>
    </row>
    <row r="38" spans="2:7" x14ac:dyDescent="0.2">
      <c r="B38">
        <v>33</v>
      </c>
      <c r="C38">
        <f t="shared" si="0"/>
        <v>5.5</v>
      </c>
      <c r="D38">
        <f t="shared" si="1"/>
        <v>6</v>
      </c>
      <c r="F38">
        <f t="shared" si="2"/>
        <v>0.65489148668895558</v>
      </c>
      <c r="G38">
        <f t="shared" si="3"/>
        <v>3.9293489201337337</v>
      </c>
    </row>
    <row r="39" spans="2:7" x14ac:dyDescent="0.2">
      <c r="B39">
        <v>34</v>
      </c>
      <c r="C39">
        <f t="shared" si="0"/>
        <v>5.666666666666667</v>
      </c>
      <c r="D39">
        <f t="shared" si="1"/>
        <v>6</v>
      </c>
      <c r="F39">
        <f t="shared" si="2"/>
        <v>0.64654494257780259</v>
      </c>
      <c r="G39">
        <f t="shared" si="3"/>
        <v>3.8792696554668158</v>
      </c>
    </row>
    <row r="40" spans="2:7" x14ac:dyDescent="0.2">
      <c r="B40">
        <v>35</v>
      </c>
      <c r="C40">
        <f t="shared" si="0"/>
        <v>5.833333333333333</v>
      </c>
      <c r="D40">
        <f t="shared" si="1"/>
        <v>6</v>
      </c>
      <c r="E40">
        <f t="shared" ref="E40" si="8">SUM(D35:D40)</f>
        <v>36</v>
      </c>
      <c r="F40">
        <f t="shared" si="2"/>
        <v>0.63830477456103374</v>
      </c>
      <c r="G40">
        <f t="shared" si="3"/>
        <v>3.8298286473662024</v>
      </c>
    </row>
    <row r="41" spans="2:7" x14ac:dyDescent="0.2">
      <c r="B41">
        <v>36</v>
      </c>
      <c r="C41">
        <f t="shared" si="0"/>
        <v>6</v>
      </c>
      <c r="D41">
        <f t="shared" si="1"/>
        <v>8.1666666666666661</v>
      </c>
      <c r="F41">
        <f t="shared" si="2"/>
        <v>0.63016962688310452</v>
      </c>
      <c r="G41">
        <f t="shared" si="3"/>
        <v>5.1463852862120198</v>
      </c>
    </row>
    <row r="42" spans="2:7" x14ac:dyDescent="0.2">
      <c r="B42">
        <v>37</v>
      </c>
      <c r="C42">
        <f t="shared" si="0"/>
        <v>6.166666666666667</v>
      </c>
      <c r="D42">
        <f t="shared" si="1"/>
        <v>8.1666666666666661</v>
      </c>
      <c r="F42">
        <f t="shared" si="2"/>
        <v>0.62213816106747566</v>
      </c>
      <c r="G42">
        <f t="shared" si="3"/>
        <v>5.0807949820510512</v>
      </c>
    </row>
    <row r="43" spans="2:7" x14ac:dyDescent="0.2">
      <c r="B43">
        <v>38</v>
      </c>
      <c r="C43">
        <f t="shared" si="0"/>
        <v>6.333333333333333</v>
      </c>
      <c r="D43">
        <f t="shared" si="1"/>
        <v>8.1666666666666661</v>
      </c>
      <c r="F43">
        <f t="shared" si="2"/>
        <v>0.61420905569639361</v>
      </c>
      <c r="G43">
        <f t="shared" si="3"/>
        <v>5.0160406215205473</v>
      </c>
    </row>
    <row r="44" spans="2:7" x14ac:dyDescent="0.2">
      <c r="B44">
        <v>39</v>
      </c>
      <c r="C44">
        <f t="shared" si="0"/>
        <v>6.5</v>
      </c>
      <c r="D44">
        <f t="shared" si="1"/>
        <v>8.1666666666666661</v>
      </c>
      <c r="F44">
        <f t="shared" si="2"/>
        <v>0.60638100619347735</v>
      </c>
      <c r="G44">
        <f t="shared" si="3"/>
        <v>4.9521115505800646</v>
      </c>
    </row>
    <row r="45" spans="2:7" x14ac:dyDescent="0.2">
      <c r="B45">
        <v>40</v>
      </c>
      <c r="C45">
        <f t="shared" si="0"/>
        <v>6.666666666666667</v>
      </c>
      <c r="D45">
        <f t="shared" si="1"/>
        <v>8.1666666666666661</v>
      </c>
      <c r="F45">
        <f t="shared" si="2"/>
        <v>0.59865272460907637</v>
      </c>
      <c r="G45">
        <f t="shared" si="3"/>
        <v>4.8889972509741231</v>
      </c>
    </row>
    <row r="46" spans="2:7" x14ac:dyDescent="0.2">
      <c r="B46">
        <v>41</v>
      </c>
      <c r="C46">
        <f t="shared" si="0"/>
        <v>6.833333333333333</v>
      </c>
      <c r="D46">
        <f t="shared" si="1"/>
        <v>8.1666666666666661</v>
      </c>
      <c r="E46">
        <f t="shared" ref="E46" si="9">SUM(D41:D46)</f>
        <v>48.999999999999993</v>
      </c>
      <c r="F46">
        <f t="shared" si="2"/>
        <v>0.59102293940836448</v>
      </c>
      <c r="G46">
        <f t="shared" si="3"/>
        <v>4.8266873385016433</v>
      </c>
    </row>
    <row r="47" spans="2:7" x14ac:dyDescent="0.2">
      <c r="B47">
        <v>42</v>
      </c>
      <c r="C47">
        <f t="shared" si="0"/>
        <v>7</v>
      </c>
      <c r="D47">
        <f t="shared" si="1"/>
        <v>10.666666666666666</v>
      </c>
      <c r="F47">
        <f t="shared" si="2"/>
        <v>0.58349039526213387</v>
      </c>
      <c r="G47">
        <f t="shared" si="3"/>
        <v>6.2238975494627606</v>
      </c>
    </row>
    <row r="48" spans="2:7" x14ac:dyDescent="0.2">
      <c r="B48">
        <v>43</v>
      </c>
      <c r="C48">
        <f t="shared" si="0"/>
        <v>7.166666666666667</v>
      </c>
      <c r="D48">
        <f t="shared" si="1"/>
        <v>10.666666666666666</v>
      </c>
      <c r="F48">
        <f t="shared" si="2"/>
        <v>0.57605385284025523</v>
      </c>
      <c r="G48">
        <f t="shared" si="3"/>
        <v>6.1445744302960552</v>
      </c>
    </row>
    <row r="49" spans="2:7" x14ac:dyDescent="0.2">
      <c r="B49">
        <v>44</v>
      </c>
      <c r="C49">
        <f t="shared" si="0"/>
        <v>7.333333333333333</v>
      </c>
      <c r="D49">
        <f t="shared" si="1"/>
        <v>10.666666666666666</v>
      </c>
      <c r="F49">
        <f t="shared" si="2"/>
        <v>0.56871208860777189</v>
      </c>
      <c r="G49">
        <f t="shared" si="3"/>
        <v>6.0662622784828999</v>
      </c>
    </row>
    <row r="50" spans="2:7" x14ac:dyDescent="0.2">
      <c r="B50">
        <v>45</v>
      </c>
      <c r="C50">
        <f t="shared" si="0"/>
        <v>7.5</v>
      </c>
      <c r="D50">
        <f t="shared" si="1"/>
        <v>10.666666666666666</v>
      </c>
      <c r="F50">
        <f t="shared" si="2"/>
        <v>0.56146389462359003</v>
      </c>
      <c r="G50">
        <f t="shared" si="3"/>
        <v>5.9889482093182931</v>
      </c>
    </row>
    <row r="51" spans="2:7" x14ac:dyDescent="0.2">
      <c r="B51">
        <v>46</v>
      </c>
      <c r="C51">
        <f t="shared" si="0"/>
        <v>7.666666666666667</v>
      </c>
      <c r="D51">
        <f t="shared" si="1"/>
        <v>10.666666666666666</v>
      </c>
      <c r="F51">
        <f t="shared" si="2"/>
        <v>0.55430807834173734</v>
      </c>
      <c r="G51">
        <f t="shared" si="3"/>
        <v>5.9126195023118644</v>
      </c>
    </row>
    <row r="52" spans="2:7" x14ac:dyDescent="0.2">
      <c r="B52">
        <v>47</v>
      </c>
      <c r="C52">
        <f t="shared" si="0"/>
        <v>7.833333333333333</v>
      </c>
      <c r="D52">
        <f t="shared" si="1"/>
        <v>10.666666666666666</v>
      </c>
      <c r="E52">
        <f t="shared" ref="E52" si="10">SUM(D47:D52)</f>
        <v>63.999999999999993</v>
      </c>
      <c r="F52">
        <f t="shared" si="2"/>
        <v>0.54724346241515232</v>
      </c>
      <c r="G52">
        <f t="shared" si="3"/>
        <v>5.8372635990949577</v>
      </c>
    </row>
    <row r="53" spans="2:7" x14ac:dyDescent="0.2">
      <c r="B53">
        <v>48</v>
      </c>
      <c r="C53">
        <f t="shared" si="0"/>
        <v>8</v>
      </c>
      <c r="D53">
        <f t="shared" si="1"/>
        <v>13.5</v>
      </c>
      <c r="F53">
        <f t="shared" si="2"/>
        <v>0.54026888450197574</v>
      </c>
      <c r="G53">
        <f t="shared" si="3"/>
        <v>7.2936299407766727</v>
      </c>
    </row>
    <row r="54" spans="2:7" x14ac:dyDescent="0.2">
      <c r="B54">
        <v>49</v>
      </c>
      <c r="C54">
        <f t="shared" si="0"/>
        <v>8.1666666666666661</v>
      </c>
      <c r="D54">
        <f t="shared" si="1"/>
        <v>13.5</v>
      </c>
      <c r="F54">
        <f t="shared" si="2"/>
        <v>0.53338319707431048</v>
      </c>
      <c r="G54">
        <f t="shared" si="3"/>
        <v>7.2006731605031913</v>
      </c>
    </row>
    <row r="55" spans="2:7" x14ac:dyDescent="0.2">
      <c r="B55">
        <v>50</v>
      </c>
      <c r="C55">
        <f t="shared" si="0"/>
        <v>8.3333333333333339</v>
      </c>
      <c r="D55">
        <f t="shared" si="1"/>
        <v>13.5</v>
      </c>
      <c r="F55">
        <f t="shared" si="2"/>
        <v>0.52658526722941834</v>
      </c>
      <c r="G55">
        <f t="shared" si="3"/>
        <v>7.1089011075971476</v>
      </c>
    </row>
    <row r="56" spans="2:7" x14ac:dyDescent="0.2">
      <c r="B56">
        <v>51</v>
      </c>
      <c r="C56">
        <f t="shared" si="0"/>
        <v>8.5</v>
      </c>
      <c r="D56">
        <f t="shared" si="1"/>
        <v>13.5</v>
      </c>
      <c r="F56">
        <f t="shared" si="2"/>
        <v>0.51987397650332412</v>
      </c>
      <c r="G56">
        <f t="shared" si="3"/>
        <v>7.0182986827948755</v>
      </c>
    </row>
    <row r="57" spans="2:7" x14ac:dyDescent="0.2">
      <c r="B57">
        <v>52</v>
      </c>
      <c r="C57">
        <f t="shared" si="0"/>
        <v>8.6666666666666661</v>
      </c>
      <c r="D57">
        <f t="shared" si="1"/>
        <v>13.5</v>
      </c>
      <c r="F57">
        <f t="shared" si="2"/>
        <v>0.51324822068679388</v>
      </c>
      <c r="G57">
        <f t="shared" si="3"/>
        <v>6.9288509792717177</v>
      </c>
    </row>
    <row r="58" spans="2:7" x14ac:dyDescent="0.2">
      <c r="B58">
        <v>53</v>
      </c>
      <c r="C58">
        <f t="shared" si="0"/>
        <v>8.8333333333333339</v>
      </c>
      <c r="D58">
        <f t="shared" si="1"/>
        <v>13.5</v>
      </c>
      <c r="E58">
        <f t="shared" ref="E58" si="11">SUM(D53:D58)</f>
        <v>81</v>
      </c>
      <c r="F58">
        <f t="shared" si="2"/>
        <v>0.5067069096436595</v>
      </c>
      <c r="G58">
        <f t="shared" si="3"/>
        <v>6.8405432801894035</v>
      </c>
    </row>
    <row r="59" spans="2:7" x14ac:dyDescent="0.2">
      <c r="B59">
        <v>54</v>
      </c>
      <c r="C59">
        <f t="shared" si="0"/>
        <v>9</v>
      </c>
      <c r="D59">
        <f t="shared" si="1"/>
        <v>16.666666666666668</v>
      </c>
      <c r="F59">
        <f t="shared" si="2"/>
        <v>0.50024896713145905</v>
      </c>
      <c r="G59">
        <f t="shared" si="3"/>
        <v>8.337482785524319</v>
      </c>
    </row>
    <row r="60" spans="2:7" x14ac:dyDescent="0.2">
      <c r="B60">
        <v>55</v>
      </c>
      <c r="C60">
        <f t="shared" si="0"/>
        <v>9.1666666666666661</v>
      </c>
      <c r="D60">
        <f t="shared" si="1"/>
        <v>16.666666666666668</v>
      </c>
      <c r="F60">
        <f t="shared" si="2"/>
        <v>0.49387333062436145</v>
      </c>
      <c r="G60">
        <f t="shared" si="3"/>
        <v>8.2312221770726914</v>
      </c>
    </row>
    <row r="61" spans="2:7" x14ac:dyDescent="0.2">
      <c r="B61">
        <v>56</v>
      </c>
      <c r="C61">
        <f t="shared" si="0"/>
        <v>9.3333333333333339</v>
      </c>
      <c r="D61">
        <f t="shared" si="1"/>
        <v>16.666666666666668</v>
      </c>
      <c r="F61">
        <f t="shared" si="2"/>
        <v>0.48757895113835026</v>
      </c>
      <c r="G61">
        <f t="shared" si="3"/>
        <v>8.1263158523058383</v>
      </c>
    </row>
    <row r="62" spans="2:7" x14ac:dyDescent="0.2">
      <c r="B62">
        <v>57</v>
      </c>
      <c r="C62">
        <f t="shared" si="0"/>
        <v>9.5</v>
      </c>
      <c r="D62">
        <f t="shared" si="1"/>
        <v>16.666666666666668</v>
      </c>
      <c r="F62">
        <f t="shared" si="2"/>
        <v>0.48136479305863344</v>
      </c>
      <c r="G62">
        <f t="shared" si="3"/>
        <v>8.0227465509772244</v>
      </c>
    </row>
    <row r="63" spans="2:7" x14ac:dyDescent="0.2">
      <c r="B63">
        <v>58</v>
      </c>
      <c r="C63">
        <f t="shared" si="0"/>
        <v>9.6666666666666661</v>
      </c>
      <c r="D63">
        <f t="shared" si="1"/>
        <v>16.666666666666668</v>
      </c>
      <c r="F63">
        <f t="shared" si="2"/>
        <v>0.47522983396925356</v>
      </c>
      <c r="G63">
        <f t="shared" si="3"/>
        <v>7.9204972328208934</v>
      </c>
    </row>
    <row r="64" spans="2:7" x14ac:dyDescent="0.2">
      <c r="B64">
        <v>59</v>
      </c>
      <c r="C64">
        <f t="shared" si="0"/>
        <v>9.8333333333333339</v>
      </c>
      <c r="D64">
        <f t="shared" si="1"/>
        <v>16.666666666666668</v>
      </c>
      <c r="E64">
        <f t="shared" ref="E64" si="12">SUM(D59:D64)</f>
        <v>100.00000000000001</v>
      </c>
      <c r="F64">
        <f t="shared" si="2"/>
        <v>0.46917306448486984</v>
      </c>
      <c r="G64">
        <f t="shared" si="3"/>
        <v>7.8195510747478316</v>
      </c>
    </row>
    <row r="65" spans="2:7" x14ac:dyDescent="0.2">
      <c r="B65">
        <v>60</v>
      </c>
      <c r="C65">
        <f t="shared" si="0"/>
        <v>10</v>
      </c>
      <c r="D65">
        <f t="shared" si="1"/>
        <v>20.166666666666668</v>
      </c>
      <c r="F65">
        <f t="shared" si="2"/>
        <v>0.46319348808468425</v>
      </c>
      <c r="G65">
        <f t="shared" si="3"/>
        <v>9.3410686763744657</v>
      </c>
    </row>
    <row r="66" spans="2:7" x14ac:dyDescent="0.2">
      <c r="B66">
        <v>61</v>
      </c>
      <c r="C66">
        <f t="shared" si="0"/>
        <v>10.166666666666666</v>
      </c>
      <c r="D66">
        <f t="shared" si="1"/>
        <v>20.166666666666668</v>
      </c>
      <c r="F66">
        <f t="shared" si="2"/>
        <v>0.45729012094848276</v>
      </c>
      <c r="G66">
        <f t="shared" si="3"/>
        <v>9.2220174391277361</v>
      </c>
    </row>
    <row r="67" spans="2:7" x14ac:dyDescent="0.2">
      <c r="B67">
        <v>62</v>
      </c>
      <c r="C67">
        <f t="shared" si="0"/>
        <v>10.333333333333334</v>
      </c>
      <c r="D67">
        <f t="shared" si="1"/>
        <v>20.166666666666668</v>
      </c>
      <c r="F67">
        <f t="shared" si="2"/>
        <v>0.4514619917947687</v>
      </c>
      <c r="G67">
        <f t="shared" si="3"/>
        <v>9.1044835011945029</v>
      </c>
    </row>
    <row r="68" spans="2:7" x14ac:dyDescent="0.2">
      <c r="B68">
        <v>63</v>
      </c>
      <c r="C68">
        <f t="shared" si="0"/>
        <v>10.5</v>
      </c>
      <c r="D68">
        <f t="shared" si="1"/>
        <v>20.166666666666668</v>
      </c>
      <c r="F68">
        <f t="shared" si="2"/>
        <v>0.44570814172095685</v>
      </c>
      <c r="G68">
        <f t="shared" si="3"/>
        <v>8.988447524705963</v>
      </c>
    </row>
    <row r="69" spans="2:7" x14ac:dyDescent="0.2">
      <c r="B69">
        <v>64</v>
      </c>
      <c r="C69">
        <f t="shared" si="0"/>
        <v>10.666666666666666</v>
      </c>
      <c r="D69">
        <f t="shared" si="1"/>
        <v>20.166666666666668</v>
      </c>
      <c r="F69">
        <f t="shared" si="2"/>
        <v>0.44002762404560503</v>
      </c>
      <c r="G69">
        <f t="shared" si="3"/>
        <v>8.8738904182530352</v>
      </c>
    </row>
    <row r="70" spans="2:7" x14ac:dyDescent="0.2">
      <c r="B70">
        <v>65</v>
      </c>
      <c r="C70">
        <f t="shared" ref="C70:C133" si="13">B70/6</f>
        <v>10.833333333333334</v>
      </c>
      <c r="D70">
        <f t="shared" ref="D70:D133" si="14">IF(C70=25,0,IF(C70&lt;(_xlfn.FLOOR.MATH(C70)+1),((_xlfn.FLOOR.MATH(C70)+1)^2)/6,0))</f>
        <v>20.166666666666668</v>
      </c>
      <c r="E70">
        <f t="shared" ref="E70" si="15">SUM(D65:D70)</f>
        <v>121.00000000000001</v>
      </c>
      <c r="F70">
        <f t="shared" ref="F70:F133" si="16">(1+$G$2)^(-C70)</f>
        <v>0.43441950415265723</v>
      </c>
      <c r="G70">
        <f t="shared" ref="G70:G133" si="17">D70*F70</f>
        <v>8.760793333745255</v>
      </c>
    </row>
    <row r="71" spans="2:7" x14ac:dyDescent="0.2">
      <c r="B71">
        <v>66</v>
      </c>
      <c r="C71">
        <f t="shared" si="13"/>
        <v>11</v>
      </c>
      <c r="D71">
        <f t="shared" si="14"/>
        <v>24</v>
      </c>
      <c r="F71">
        <f t="shared" si="16"/>
        <v>0.42888285933767062</v>
      </c>
      <c r="G71">
        <f t="shared" si="17"/>
        <v>10.293188624104095</v>
      </c>
    </row>
    <row r="72" spans="2:7" x14ac:dyDescent="0.2">
      <c r="B72">
        <v>67</v>
      </c>
      <c r="C72">
        <f t="shared" si="13"/>
        <v>11.166666666666666</v>
      </c>
      <c r="D72">
        <f t="shared" si="14"/>
        <v>24</v>
      </c>
      <c r="F72">
        <f t="shared" si="16"/>
        <v>0.42341677865600252</v>
      </c>
      <c r="G72">
        <f t="shared" si="17"/>
        <v>10.16200268774406</v>
      </c>
    </row>
    <row r="73" spans="2:7" x14ac:dyDescent="0.2">
      <c r="B73">
        <v>68</v>
      </c>
      <c r="C73">
        <f t="shared" si="13"/>
        <v>11.333333333333334</v>
      </c>
      <c r="D73">
        <f t="shared" si="14"/>
        <v>24</v>
      </c>
      <c r="F73">
        <f t="shared" si="16"/>
        <v>0.41802036277293403</v>
      </c>
      <c r="G73">
        <f t="shared" si="17"/>
        <v>10.032488706550417</v>
      </c>
    </row>
    <row r="74" spans="2:7" x14ac:dyDescent="0.2">
      <c r="B74">
        <v>69</v>
      </c>
      <c r="C74">
        <f t="shared" si="13"/>
        <v>11.5</v>
      </c>
      <c r="D74">
        <f t="shared" si="14"/>
        <v>24</v>
      </c>
      <c r="F74">
        <f t="shared" si="16"/>
        <v>0.41269272381570077</v>
      </c>
      <c r="G74">
        <f t="shared" si="17"/>
        <v>9.9046253715768184</v>
      </c>
    </row>
    <row r="75" spans="2:7" x14ac:dyDescent="0.2">
      <c r="B75">
        <v>70</v>
      </c>
      <c r="C75">
        <f t="shared" si="13"/>
        <v>11.666666666666666</v>
      </c>
      <c r="D75">
        <f t="shared" si="14"/>
        <v>24</v>
      </c>
      <c r="F75">
        <f t="shared" si="16"/>
        <v>0.40743298522741211</v>
      </c>
      <c r="G75">
        <f t="shared" si="17"/>
        <v>9.7783916454578907</v>
      </c>
    </row>
    <row r="76" spans="2:7" x14ac:dyDescent="0.2">
      <c r="B76">
        <v>71</v>
      </c>
      <c r="C76">
        <f t="shared" si="13"/>
        <v>11.833333333333334</v>
      </c>
      <c r="D76">
        <f t="shared" si="14"/>
        <v>24</v>
      </c>
      <c r="E76">
        <f t="shared" ref="E76" si="18">SUM(D71:D76)</f>
        <v>144</v>
      </c>
      <c r="F76">
        <f t="shared" si="16"/>
        <v>0.40224028162283071</v>
      </c>
      <c r="G76">
        <f t="shared" si="17"/>
        <v>9.6537667589479366</v>
      </c>
    </row>
    <row r="77" spans="2:7" x14ac:dyDescent="0.2">
      <c r="B77">
        <v>72</v>
      </c>
      <c r="C77">
        <f t="shared" si="13"/>
        <v>12</v>
      </c>
      <c r="D77">
        <f t="shared" si="14"/>
        <v>28.166666666666668</v>
      </c>
      <c r="F77">
        <f t="shared" si="16"/>
        <v>0.39711375864599124</v>
      </c>
      <c r="G77">
        <f t="shared" si="17"/>
        <v>11.185370868528754</v>
      </c>
    </row>
    <row r="78" spans="2:7" x14ac:dyDescent="0.2">
      <c r="B78">
        <v>73</v>
      </c>
      <c r="C78">
        <f t="shared" si="13"/>
        <v>12.166666666666666</v>
      </c>
      <c r="D78">
        <f t="shared" si="14"/>
        <v>28.166666666666668</v>
      </c>
      <c r="F78">
        <f t="shared" si="16"/>
        <v>0.39205257282963202</v>
      </c>
      <c r="G78">
        <f t="shared" si="17"/>
        <v>11.042814134701302</v>
      </c>
    </row>
    <row r="79" spans="2:7" x14ac:dyDescent="0.2">
      <c r="B79">
        <v>74</v>
      </c>
      <c r="C79">
        <f t="shared" si="13"/>
        <v>12.333333333333334</v>
      </c>
      <c r="D79">
        <f t="shared" si="14"/>
        <v>28.166666666666668</v>
      </c>
      <c r="F79">
        <f t="shared" si="16"/>
        <v>0.38705589145642028</v>
      </c>
      <c r="G79">
        <f t="shared" si="17"/>
        <v>10.902074276022505</v>
      </c>
    </row>
    <row r="80" spans="2:7" x14ac:dyDescent="0.2">
      <c r="B80">
        <v>75</v>
      </c>
      <c r="C80">
        <f t="shared" si="13"/>
        <v>12.5</v>
      </c>
      <c r="D80">
        <f t="shared" si="14"/>
        <v>28.166666666666668</v>
      </c>
      <c r="F80">
        <f t="shared" si="16"/>
        <v>0.38212289242194514</v>
      </c>
      <c r="G80">
        <f t="shared" si="17"/>
        <v>10.763128136551455</v>
      </c>
    </row>
    <row r="81" spans="2:7" x14ac:dyDescent="0.2">
      <c r="B81">
        <v>76</v>
      </c>
      <c r="C81">
        <f t="shared" si="13"/>
        <v>12.666666666666666</v>
      </c>
      <c r="D81">
        <f t="shared" si="14"/>
        <v>28.166666666666668</v>
      </c>
      <c r="F81">
        <f t="shared" si="16"/>
        <v>0.37725276409945563</v>
      </c>
      <c r="G81">
        <f t="shared" si="17"/>
        <v>10.625952855468</v>
      </c>
    </row>
    <row r="82" spans="2:7" x14ac:dyDescent="0.2">
      <c r="B82">
        <v>77</v>
      </c>
      <c r="C82">
        <f t="shared" si="13"/>
        <v>12.833333333333334</v>
      </c>
      <c r="D82">
        <f t="shared" si="14"/>
        <v>28.166666666666668</v>
      </c>
      <c r="E82">
        <f t="shared" ref="E82" si="19">SUM(D77:D82)</f>
        <v>169</v>
      </c>
      <c r="F82">
        <f t="shared" si="16"/>
        <v>0.37244470520632472</v>
      </c>
      <c r="G82">
        <f t="shared" si="17"/>
        <v>10.490525863311481</v>
      </c>
    </row>
    <row r="83" spans="2:7" x14ac:dyDescent="0.2">
      <c r="B83">
        <v>78</v>
      </c>
      <c r="C83">
        <f t="shared" si="13"/>
        <v>13</v>
      </c>
      <c r="D83">
        <f t="shared" si="14"/>
        <v>32.666666666666664</v>
      </c>
      <c r="F83">
        <f t="shared" si="16"/>
        <v>0.36769792467221413</v>
      </c>
      <c r="G83">
        <f t="shared" si="17"/>
        <v>12.011465539292328</v>
      </c>
    </row>
    <row r="84" spans="2:7" x14ac:dyDescent="0.2">
      <c r="B84">
        <v>79</v>
      </c>
      <c r="C84">
        <f t="shared" si="13"/>
        <v>13.166666666666666</v>
      </c>
      <c r="D84">
        <f t="shared" si="14"/>
        <v>32.666666666666664</v>
      </c>
      <c r="F84">
        <f t="shared" si="16"/>
        <v>0.36301164150891846</v>
      </c>
      <c r="G84">
        <f t="shared" si="17"/>
        <v>11.858380289291336</v>
      </c>
    </row>
    <row r="85" spans="2:7" x14ac:dyDescent="0.2">
      <c r="B85">
        <v>80</v>
      </c>
      <c r="C85">
        <f t="shared" si="13"/>
        <v>13.333333333333334</v>
      </c>
      <c r="D85">
        <f t="shared" si="14"/>
        <v>32.666666666666664</v>
      </c>
      <c r="F85">
        <f t="shared" si="16"/>
        <v>0.35838508468187064</v>
      </c>
      <c r="G85">
        <f t="shared" si="17"/>
        <v>11.707246099607774</v>
      </c>
    </row>
    <row r="86" spans="2:7" x14ac:dyDescent="0.2">
      <c r="B86">
        <v>81</v>
      </c>
      <c r="C86">
        <f t="shared" si="13"/>
        <v>13.5</v>
      </c>
      <c r="D86">
        <f t="shared" si="14"/>
        <v>32.666666666666664</v>
      </c>
      <c r="F86">
        <f t="shared" si="16"/>
        <v>0.35381749298328247</v>
      </c>
      <c r="G86">
        <f t="shared" si="17"/>
        <v>11.558038104120559</v>
      </c>
    </row>
    <row r="87" spans="2:7" x14ac:dyDescent="0.2">
      <c r="B87">
        <v>82</v>
      </c>
      <c r="C87">
        <f t="shared" si="13"/>
        <v>13.666666666666666</v>
      </c>
      <c r="D87">
        <f t="shared" si="14"/>
        <v>32.666666666666664</v>
      </c>
      <c r="F87">
        <f t="shared" si="16"/>
        <v>0.34930811490690328</v>
      </c>
      <c r="G87">
        <f t="shared" si="17"/>
        <v>11.410731753625507</v>
      </c>
    </row>
    <row r="88" spans="2:7" x14ac:dyDescent="0.2">
      <c r="B88">
        <v>83</v>
      </c>
      <c r="C88">
        <f t="shared" si="13"/>
        <v>13.833333333333334</v>
      </c>
      <c r="D88">
        <f t="shared" si="14"/>
        <v>32.666666666666664</v>
      </c>
      <c r="E88">
        <f t="shared" ref="E88" si="20">SUM(D83:D88)</f>
        <v>195.99999999999997</v>
      </c>
      <c r="F88">
        <f t="shared" si="16"/>
        <v>0.34485620852437471</v>
      </c>
      <c r="G88">
        <f t="shared" si="17"/>
        <v>11.265302811796239</v>
      </c>
    </row>
    <row r="89" spans="2:7" x14ac:dyDescent="0.2">
      <c r="B89">
        <v>84</v>
      </c>
      <c r="C89">
        <f t="shared" si="13"/>
        <v>14</v>
      </c>
      <c r="D89">
        <f t="shared" si="14"/>
        <v>37.5</v>
      </c>
      <c r="F89">
        <f t="shared" si="16"/>
        <v>0.34046104136316119</v>
      </c>
      <c r="G89">
        <f t="shared" si="17"/>
        <v>12.767289051118544</v>
      </c>
    </row>
    <row r="90" spans="2:7" x14ac:dyDescent="0.2">
      <c r="B90">
        <v>85</v>
      </c>
      <c r="C90">
        <f t="shared" si="13"/>
        <v>14.166666666666666</v>
      </c>
      <c r="D90">
        <f t="shared" si="14"/>
        <v>37.5</v>
      </c>
      <c r="F90">
        <f t="shared" si="16"/>
        <v>0.33612189028603562</v>
      </c>
      <c r="G90">
        <f t="shared" si="17"/>
        <v>12.604570885726336</v>
      </c>
    </row>
    <row r="91" spans="2:7" x14ac:dyDescent="0.2">
      <c r="B91">
        <v>86</v>
      </c>
      <c r="C91">
        <f t="shared" si="13"/>
        <v>14.333333333333334</v>
      </c>
      <c r="D91">
        <f t="shared" si="14"/>
        <v>37.5</v>
      </c>
      <c r="F91">
        <f t="shared" si="16"/>
        <v>0.33183804137210249</v>
      </c>
      <c r="G91">
        <f t="shared" si="17"/>
        <v>12.443926551453844</v>
      </c>
    </row>
    <row r="92" spans="2:7" x14ac:dyDescent="0.2">
      <c r="B92">
        <v>87</v>
      </c>
      <c r="C92">
        <f t="shared" si="13"/>
        <v>14.5</v>
      </c>
      <c r="D92">
        <f t="shared" si="14"/>
        <v>37.5</v>
      </c>
      <c r="F92">
        <f t="shared" si="16"/>
        <v>0.32760878979933561</v>
      </c>
      <c r="G92">
        <f t="shared" si="17"/>
        <v>12.285329617475085</v>
      </c>
    </row>
    <row r="93" spans="2:7" x14ac:dyDescent="0.2">
      <c r="B93">
        <v>88</v>
      </c>
      <c r="C93">
        <f t="shared" si="13"/>
        <v>14.666666666666666</v>
      </c>
      <c r="D93">
        <f t="shared" si="14"/>
        <v>37.5</v>
      </c>
      <c r="F93">
        <f t="shared" si="16"/>
        <v>0.32343343972861416</v>
      </c>
      <c r="G93">
        <f t="shared" si="17"/>
        <v>12.12875398982303</v>
      </c>
    </row>
    <row r="94" spans="2:7" x14ac:dyDescent="0.2">
      <c r="B94">
        <v>89</v>
      </c>
      <c r="C94">
        <f t="shared" si="13"/>
        <v>14.833333333333334</v>
      </c>
      <c r="D94">
        <f t="shared" si="14"/>
        <v>37.5</v>
      </c>
      <c r="E94">
        <f t="shared" ref="E94" si="21">SUM(D89:D94)</f>
        <v>225</v>
      </c>
      <c r="F94">
        <f t="shared" si="16"/>
        <v>0.31931130418923587</v>
      </c>
      <c r="G94">
        <f t="shared" si="17"/>
        <v>11.974173907096345</v>
      </c>
    </row>
    <row r="95" spans="2:7" x14ac:dyDescent="0.2">
      <c r="B95">
        <v>90</v>
      </c>
      <c r="C95">
        <f t="shared" si="13"/>
        <v>15</v>
      </c>
      <c r="D95">
        <f t="shared" si="14"/>
        <v>42.666666666666664</v>
      </c>
      <c r="F95">
        <f t="shared" si="16"/>
        <v>0.31524170496588994</v>
      </c>
      <c r="G95">
        <f t="shared" si="17"/>
        <v>13.450312745211303</v>
      </c>
    </row>
    <row r="96" spans="2:7" x14ac:dyDescent="0.2">
      <c r="B96">
        <v>91</v>
      </c>
      <c r="C96">
        <f t="shared" si="13"/>
        <v>15.166666666666666</v>
      </c>
      <c r="D96">
        <f t="shared" si="14"/>
        <v>42.666666666666664</v>
      </c>
      <c r="F96">
        <f t="shared" si="16"/>
        <v>0.31122397248707001</v>
      </c>
      <c r="G96">
        <f t="shared" si="17"/>
        <v>13.278889492781653</v>
      </c>
    </row>
    <row r="97" spans="2:7" x14ac:dyDescent="0.2">
      <c r="B97">
        <v>92</v>
      </c>
      <c r="C97">
        <f t="shared" si="13"/>
        <v>15.333333333333334</v>
      </c>
      <c r="D97">
        <f t="shared" si="14"/>
        <v>42.666666666666664</v>
      </c>
      <c r="F97">
        <f t="shared" si="16"/>
        <v>0.30725744571490959</v>
      </c>
      <c r="G97">
        <f t="shared" si="17"/>
        <v>13.109651017169476</v>
      </c>
    </row>
    <row r="98" spans="2:7" x14ac:dyDescent="0.2">
      <c r="B98">
        <v>93</v>
      </c>
      <c r="C98">
        <f t="shared" si="13"/>
        <v>15.5</v>
      </c>
      <c r="D98">
        <f t="shared" si="14"/>
        <v>42.666666666666664</v>
      </c>
      <c r="F98">
        <f t="shared" si="16"/>
        <v>0.30334147203642187</v>
      </c>
      <c r="G98">
        <f t="shared" si="17"/>
        <v>12.942569473553998</v>
      </c>
    </row>
    <row r="99" spans="2:7" x14ac:dyDescent="0.2">
      <c r="B99">
        <v>94</v>
      </c>
      <c r="C99">
        <f t="shared" si="13"/>
        <v>15.666666666666666</v>
      </c>
      <c r="D99">
        <f t="shared" si="14"/>
        <v>42.666666666666664</v>
      </c>
      <c r="F99">
        <f t="shared" si="16"/>
        <v>0.2994754071561242</v>
      </c>
      <c r="G99">
        <f t="shared" si="17"/>
        <v>12.777617371994632</v>
      </c>
    </row>
    <row r="100" spans="2:7" x14ac:dyDescent="0.2">
      <c r="B100">
        <v>95</v>
      </c>
      <c r="C100">
        <f t="shared" si="13"/>
        <v>15.833333333333334</v>
      </c>
      <c r="D100">
        <f t="shared" si="14"/>
        <v>42.666666666666664</v>
      </c>
      <c r="E100">
        <f t="shared" ref="E100" si="22">SUM(D95:D100)</f>
        <v>255.99999999999997</v>
      </c>
      <c r="F100">
        <f t="shared" si="16"/>
        <v>0.29565861499003321</v>
      </c>
      <c r="G100">
        <f t="shared" si="17"/>
        <v>12.614767572908082</v>
      </c>
    </row>
    <row r="101" spans="2:7" x14ac:dyDescent="0.2">
      <c r="B101">
        <v>96</v>
      </c>
      <c r="C101">
        <f t="shared" si="13"/>
        <v>16</v>
      </c>
      <c r="D101">
        <f t="shared" si="14"/>
        <v>48.166666666666664</v>
      </c>
      <c r="F101">
        <f t="shared" si="16"/>
        <v>0.29189046756100923</v>
      </c>
      <c r="G101">
        <f t="shared" si="17"/>
        <v>14.05939085418861</v>
      </c>
    </row>
    <row r="102" spans="2:7" x14ac:dyDescent="0.2">
      <c r="B102">
        <v>97</v>
      </c>
      <c r="C102">
        <f t="shared" si="13"/>
        <v>16.166666666666668</v>
      </c>
      <c r="D102">
        <f t="shared" si="14"/>
        <v>48.166666666666664</v>
      </c>
      <c r="F102">
        <f t="shared" si="16"/>
        <v>0.28817034489543514</v>
      </c>
      <c r="G102">
        <f t="shared" si="17"/>
        <v>13.880204945796791</v>
      </c>
    </row>
    <row r="103" spans="2:7" x14ac:dyDescent="0.2">
      <c r="B103">
        <v>98</v>
      </c>
      <c r="C103">
        <f t="shared" si="13"/>
        <v>16.333333333333332</v>
      </c>
      <c r="D103">
        <f t="shared" si="14"/>
        <v>48.166666666666664</v>
      </c>
      <c r="F103">
        <f t="shared" si="16"/>
        <v>0.28449763492121266</v>
      </c>
      <c r="G103">
        <f t="shared" si="17"/>
        <v>13.703302748705076</v>
      </c>
    </row>
    <row r="104" spans="2:7" x14ac:dyDescent="0.2">
      <c r="B104">
        <v>99</v>
      </c>
      <c r="C104">
        <f t="shared" si="13"/>
        <v>16.5</v>
      </c>
      <c r="D104">
        <f t="shared" si="14"/>
        <v>48.166666666666664</v>
      </c>
      <c r="F104">
        <f t="shared" si="16"/>
        <v>0.28087173336705723</v>
      </c>
      <c r="G104">
        <f t="shared" si="17"/>
        <v>13.528655157179923</v>
      </c>
    </row>
    <row r="105" spans="2:7" x14ac:dyDescent="0.2">
      <c r="B105">
        <v>100</v>
      </c>
      <c r="C105">
        <f t="shared" si="13"/>
        <v>16.666666666666668</v>
      </c>
      <c r="D105">
        <f t="shared" si="14"/>
        <v>48.166666666666664</v>
      </c>
      <c r="F105">
        <f t="shared" si="16"/>
        <v>0.27729204366307791</v>
      </c>
      <c r="G105">
        <f t="shared" si="17"/>
        <v>13.356233436438252</v>
      </c>
    </row>
    <row r="106" spans="2:7" x14ac:dyDescent="0.2">
      <c r="B106">
        <v>101</v>
      </c>
      <c r="C106">
        <f t="shared" si="13"/>
        <v>16.833333333333332</v>
      </c>
      <c r="D106">
        <f t="shared" si="14"/>
        <v>48.166666666666664</v>
      </c>
      <c r="E106">
        <f t="shared" ref="E106" si="23">SUM(D101:D106)</f>
        <v>289</v>
      </c>
      <c r="F106">
        <f t="shared" si="16"/>
        <v>0.27375797684262332</v>
      </c>
      <c r="G106">
        <f t="shared" si="17"/>
        <v>13.18600921791969</v>
      </c>
    </row>
    <row r="107" spans="2:7" x14ac:dyDescent="0.2">
      <c r="B107">
        <v>102</v>
      </c>
      <c r="C107">
        <f t="shared" si="13"/>
        <v>17</v>
      </c>
      <c r="D107">
        <f t="shared" si="14"/>
        <v>54</v>
      </c>
      <c r="F107">
        <f t="shared" si="16"/>
        <v>0.27026895144537894</v>
      </c>
      <c r="G107">
        <f t="shared" si="17"/>
        <v>14.594523378050463</v>
      </c>
    </row>
    <row r="108" spans="2:7" x14ac:dyDescent="0.2">
      <c r="B108">
        <v>103</v>
      </c>
      <c r="C108">
        <f t="shared" si="13"/>
        <v>17.166666666666668</v>
      </c>
      <c r="D108">
        <f t="shared" si="14"/>
        <v>54</v>
      </c>
      <c r="F108">
        <f t="shared" si="16"/>
        <v>0.26682439342169911</v>
      </c>
      <c r="G108">
        <f t="shared" si="17"/>
        <v>14.408517244771753</v>
      </c>
    </row>
    <row r="109" spans="2:7" x14ac:dyDescent="0.2">
      <c r="B109">
        <v>104</v>
      </c>
      <c r="C109">
        <f t="shared" si="13"/>
        <v>17.333333333333332</v>
      </c>
      <c r="D109">
        <f t="shared" si="14"/>
        <v>54</v>
      </c>
      <c r="F109">
        <f t="shared" si="16"/>
        <v>0.26342373603815983</v>
      </c>
      <c r="G109">
        <f t="shared" si="17"/>
        <v>14.22488174606063</v>
      </c>
    </row>
    <row r="110" spans="2:7" x14ac:dyDescent="0.2">
      <c r="B110">
        <v>105</v>
      </c>
      <c r="C110">
        <f t="shared" si="13"/>
        <v>17.5</v>
      </c>
      <c r="D110">
        <f t="shared" si="14"/>
        <v>54</v>
      </c>
      <c r="F110">
        <f t="shared" si="16"/>
        <v>0.26006641978431222</v>
      </c>
      <c r="G110">
        <f t="shared" si="17"/>
        <v>14.043586668352861</v>
      </c>
    </row>
    <row r="111" spans="2:7" x14ac:dyDescent="0.2">
      <c r="B111">
        <v>106</v>
      </c>
      <c r="C111">
        <f t="shared" si="13"/>
        <v>17.666666666666668</v>
      </c>
      <c r="D111">
        <f t="shared" si="14"/>
        <v>54</v>
      </c>
      <c r="F111">
        <f t="shared" si="16"/>
        <v>0.25675189228062767</v>
      </c>
      <c r="G111">
        <f t="shared" si="17"/>
        <v>13.864602183153893</v>
      </c>
    </row>
    <row r="112" spans="2:7" x14ac:dyDescent="0.2">
      <c r="B112">
        <v>107</v>
      </c>
      <c r="C112">
        <f t="shared" si="13"/>
        <v>17.833333333333332</v>
      </c>
      <c r="D112">
        <f t="shared" si="14"/>
        <v>54</v>
      </c>
      <c r="E112">
        <f t="shared" ref="E112" si="24">SUM(D107:D112)</f>
        <v>324</v>
      </c>
      <c r="F112">
        <f t="shared" si="16"/>
        <v>0.25347960818761417</v>
      </c>
      <c r="G112">
        <f t="shared" si="17"/>
        <v>13.687898842131165</v>
      </c>
    </row>
    <row r="113" spans="2:7" x14ac:dyDescent="0.2">
      <c r="B113">
        <v>108</v>
      </c>
      <c r="C113">
        <f t="shared" si="13"/>
        <v>18</v>
      </c>
      <c r="D113">
        <f t="shared" si="14"/>
        <v>60.166666666666664</v>
      </c>
      <c r="F113">
        <f t="shared" si="16"/>
        <v>0.25024902911609154</v>
      </c>
      <c r="G113">
        <f t="shared" si="17"/>
        <v>15.05664991848484</v>
      </c>
    </row>
    <row r="114" spans="2:7" x14ac:dyDescent="0.2">
      <c r="B114">
        <v>109</v>
      </c>
      <c r="C114">
        <f t="shared" si="13"/>
        <v>18.166666666666668</v>
      </c>
      <c r="D114">
        <f t="shared" si="14"/>
        <v>60.166666666666664</v>
      </c>
      <c r="F114">
        <f t="shared" si="16"/>
        <v>0.2470596235386103</v>
      </c>
      <c r="G114">
        <f t="shared" si="17"/>
        <v>14.864754016239718</v>
      </c>
    </row>
    <row r="115" spans="2:7" x14ac:dyDescent="0.2">
      <c r="B115">
        <v>110</v>
      </c>
      <c r="C115">
        <f t="shared" si="13"/>
        <v>18.333333333333332</v>
      </c>
      <c r="D115">
        <f t="shared" si="14"/>
        <v>60.166666666666664</v>
      </c>
      <c r="F115">
        <f t="shared" si="16"/>
        <v>0.24391086670199985</v>
      </c>
      <c r="G115">
        <f t="shared" si="17"/>
        <v>14.67530381323699</v>
      </c>
    </row>
    <row r="116" spans="2:7" x14ac:dyDescent="0.2">
      <c r="B116">
        <v>111</v>
      </c>
      <c r="C116">
        <f t="shared" si="13"/>
        <v>18.5</v>
      </c>
      <c r="D116">
        <f t="shared" si="14"/>
        <v>60.166666666666664</v>
      </c>
      <c r="F116">
        <f t="shared" si="16"/>
        <v>0.24080224054102983</v>
      </c>
      <c r="G116">
        <f t="shared" si="17"/>
        <v>14.488268139218627</v>
      </c>
    </row>
    <row r="117" spans="2:7" x14ac:dyDescent="0.2">
      <c r="B117">
        <v>112</v>
      </c>
      <c r="C117">
        <f t="shared" si="13"/>
        <v>18.666666666666668</v>
      </c>
      <c r="D117">
        <f t="shared" si="14"/>
        <v>60.166666666666664</v>
      </c>
      <c r="F117">
        <f t="shared" si="16"/>
        <v>0.23773323359317378</v>
      </c>
      <c r="G117">
        <f t="shared" si="17"/>
        <v>14.303616221189289</v>
      </c>
    </row>
    <row r="118" spans="2:7" x14ac:dyDescent="0.2">
      <c r="B118">
        <v>113</v>
      </c>
      <c r="C118">
        <f t="shared" si="13"/>
        <v>18.833333333333332</v>
      </c>
      <c r="D118">
        <f t="shared" si="14"/>
        <v>60.166666666666664</v>
      </c>
      <c r="E118">
        <f t="shared" ref="E118" si="25">SUM(D113:D118)</f>
        <v>361</v>
      </c>
      <c r="F118">
        <f t="shared" si="16"/>
        <v>0.23470334091445755</v>
      </c>
      <c r="G118">
        <f t="shared" si="17"/>
        <v>14.121317678353195</v>
      </c>
    </row>
    <row r="119" spans="2:7" x14ac:dyDescent="0.2">
      <c r="B119">
        <v>114</v>
      </c>
      <c r="C119">
        <f t="shared" si="13"/>
        <v>19</v>
      </c>
      <c r="D119">
        <f t="shared" si="14"/>
        <v>66.666666666666671</v>
      </c>
      <c r="F119">
        <f t="shared" si="16"/>
        <v>0.23171206399638106</v>
      </c>
      <c r="G119">
        <f t="shared" si="17"/>
        <v>15.447470933092072</v>
      </c>
    </row>
    <row r="120" spans="2:7" x14ac:dyDescent="0.2">
      <c r="B120">
        <v>115</v>
      </c>
      <c r="C120">
        <f t="shared" si="13"/>
        <v>19.166666666666668</v>
      </c>
      <c r="D120">
        <f t="shared" si="14"/>
        <v>66.666666666666671</v>
      </c>
      <c r="F120">
        <f t="shared" si="16"/>
        <v>0.22875891068389842</v>
      </c>
      <c r="G120">
        <f t="shared" si="17"/>
        <v>15.250594045593228</v>
      </c>
    </row>
    <row r="121" spans="2:7" x14ac:dyDescent="0.2">
      <c r="B121">
        <v>116</v>
      </c>
      <c r="C121">
        <f t="shared" si="13"/>
        <v>19.333333333333332</v>
      </c>
      <c r="D121">
        <f t="shared" si="14"/>
        <v>66.666666666666671</v>
      </c>
      <c r="F121">
        <f t="shared" si="16"/>
        <v>0.22584339509444426</v>
      </c>
      <c r="G121">
        <f t="shared" si="17"/>
        <v>15.056226339629619</v>
      </c>
    </row>
    <row r="122" spans="2:7" x14ac:dyDescent="0.2">
      <c r="B122">
        <v>117</v>
      </c>
      <c r="C122">
        <f t="shared" si="13"/>
        <v>19.5</v>
      </c>
      <c r="D122">
        <f t="shared" si="14"/>
        <v>66.666666666666671</v>
      </c>
      <c r="F122">
        <f t="shared" si="16"/>
        <v>0.2229650375379906</v>
      </c>
      <c r="G122">
        <f t="shared" si="17"/>
        <v>14.864335835866042</v>
      </c>
    </row>
    <row r="123" spans="2:7" x14ac:dyDescent="0.2">
      <c r="B123">
        <v>118</v>
      </c>
      <c r="C123">
        <f t="shared" si="13"/>
        <v>19.666666666666668</v>
      </c>
      <c r="D123">
        <f t="shared" si="14"/>
        <v>66.666666666666671</v>
      </c>
      <c r="F123">
        <f t="shared" si="16"/>
        <v>0.2201233644381238</v>
      </c>
      <c r="G123">
        <f t="shared" si="17"/>
        <v>14.674890962541587</v>
      </c>
    </row>
    <row r="124" spans="2:7" x14ac:dyDescent="0.2">
      <c r="B124">
        <v>119</v>
      </c>
      <c r="C124">
        <f t="shared" si="13"/>
        <v>19.833333333333332</v>
      </c>
      <c r="D124">
        <f t="shared" si="14"/>
        <v>66.666666666666671</v>
      </c>
      <c r="E124">
        <f t="shared" ref="E124" si="26">SUM(D119:D124)</f>
        <v>400.00000000000006</v>
      </c>
      <c r="F124">
        <f t="shared" si="16"/>
        <v>0.21731790825412733</v>
      </c>
      <c r="G124">
        <f t="shared" si="17"/>
        <v>14.487860550275157</v>
      </c>
    </row>
    <row r="125" spans="2:7" x14ac:dyDescent="0.2">
      <c r="B125">
        <v>120</v>
      </c>
      <c r="C125">
        <f t="shared" si="13"/>
        <v>20</v>
      </c>
      <c r="D125">
        <f t="shared" si="14"/>
        <v>73.5</v>
      </c>
      <c r="F125">
        <f t="shared" si="16"/>
        <v>0.21454820740405653</v>
      </c>
      <c r="G125">
        <f t="shared" si="17"/>
        <v>15.769293244198154</v>
      </c>
    </row>
    <row r="126" spans="2:7" x14ac:dyDescent="0.2">
      <c r="B126">
        <v>121</v>
      </c>
      <c r="C126">
        <f t="shared" si="13"/>
        <v>20.166666666666668</v>
      </c>
      <c r="D126">
        <f t="shared" si="14"/>
        <v>73.5</v>
      </c>
      <c r="F126">
        <f t="shared" si="16"/>
        <v>0.21181380618879483</v>
      </c>
      <c r="G126">
        <f t="shared" si="17"/>
        <v>15.56831475487642</v>
      </c>
    </row>
    <row r="127" spans="2:7" x14ac:dyDescent="0.2">
      <c r="B127">
        <v>122</v>
      </c>
      <c r="C127">
        <f t="shared" si="13"/>
        <v>20.333333333333332</v>
      </c>
      <c r="D127">
        <f t="shared" si="14"/>
        <v>73.5</v>
      </c>
      <c r="F127">
        <f t="shared" si="16"/>
        <v>0.20911425471707804</v>
      </c>
      <c r="G127">
        <f t="shared" si="17"/>
        <v>15.369897721705236</v>
      </c>
    </row>
    <row r="128" spans="2:7" x14ac:dyDescent="0.2">
      <c r="B128">
        <v>123</v>
      </c>
      <c r="C128">
        <f t="shared" si="13"/>
        <v>20.5</v>
      </c>
      <c r="D128">
        <f t="shared" si="14"/>
        <v>73.5</v>
      </c>
      <c r="F128">
        <f t="shared" si="16"/>
        <v>0.20644910883147274</v>
      </c>
      <c r="G128">
        <f t="shared" si="17"/>
        <v>15.174009499113247</v>
      </c>
    </row>
    <row r="129" spans="2:7" x14ac:dyDescent="0.2">
      <c r="B129">
        <v>124</v>
      </c>
      <c r="C129">
        <f t="shared" si="13"/>
        <v>20.666666666666668</v>
      </c>
      <c r="D129">
        <f t="shared" si="14"/>
        <v>73.5</v>
      </c>
      <c r="F129">
        <f t="shared" si="16"/>
        <v>0.20381793003529983</v>
      </c>
      <c r="G129">
        <f t="shared" si="17"/>
        <v>14.980617857594538</v>
      </c>
    </row>
    <row r="130" spans="2:7" x14ac:dyDescent="0.2">
      <c r="B130">
        <v>125</v>
      </c>
      <c r="C130">
        <f t="shared" si="13"/>
        <v>20.833333333333332</v>
      </c>
      <c r="D130">
        <f t="shared" si="14"/>
        <v>73.5</v>
      </c>
      <c r="E130">
        <f t="shared" ref="E130" si="27">SUM(D125:D130)</f>
        <v>441</v>
      </c>
      <c r="F130">
        <f t="shared" si="16"/>
        <v>0.20122028542048828</v>
      </c>
      <c r="G130">
        <f t="shared" si="17"/>
        <v>14.789690978405888</v>
      </c>
    </row>
    <row r="131" spans="2:7" x14ac:dyDescent="0.2">
      <c r="B131">
        <v>126</v>
      </c>
      <c r="C131">
        <f t="shared" si="13"/>
        <v>21</v>
      </c>
      <c r="D131">
        <f t="shared" si="14"/>
        <v>80.666666666666671</v>
      </c>
      <c r="F131">
        <f t="shared" si="16"/>
        <v>0.19865574759634863</v>
      </c>
      <c r="G131">
        <f t="shared" si="17"/>
        <v>16.024896972772122</v>
      </c>
    </row>
    <row r="132" spans="2:7" x14ac:dyDescent="0.2">
      <c r="B132">
        <v>127</v>
      </c>
      <c r="C132">
        <f t="shared" si="13"/>
        <v>21.166666666666668</v>
      </c>
      <c r="D132">
        <f t="shared" si="14"/>
        <v>80.666666666666671</v>
      </c>
      <c r="F132">
        <f t="shared" si="16"/>
        <v>0.19612389461925442</v>
      </c>
      <c r="G132">
        <f t="shared" si="17"/>
        <v>15.820660832619858</v>
      </c>
    </row>
    <row r="133" spans="2:7" x14ac:dyDescent="0.2">
      <c r="B133">
        <v>128</v>
      </c>
      <c r="C133">
        <f t="shared" si="13"/>
        <v>21.333333333333332</v>
      </c>
      <c r="D133">
        <f t="shared" si="14"/>
        <v>80.666666666666671</v>
      </c>
      <c r="F133">
        <f t="shared" si="16"/>
        <v>0.19362430992322036</v>
      </c>
      <c r="G133">
        <f t="shared" si="17"/>
        <v>15.619027667139775</v>
      </c>
    </row>
    <row r="134" spans="2:7" x14ac:dyDescent="0.2">
      <c r="B134">
        <v>129</v>
      </c>
      <c r="C134">
        <f t="shared" ref="C134:C155" si="28">B134/6</f>
        <v>21.5</v>
      </c>
      <c r="D134">
        <f t="shared" ref="D134:D155" si="29">IF(C134=25,0,IF(C134&lt;(_xlfn.FLOOR.MATH(C134)+1),((_xlfn.FLOOR.MATH(C134)+1)^2)/6,0))</f>
        <v>80.666666666666671</v>
      </c>
      <c r="F134">
        <f t="shared" ref="F134:F155" si="30">(1+$G$2)^(-C134)</f>
        <v>0.19115658225136364</v>
      </c>
      <c r="G134">
        <f t="shared" ref="G134:G155" si="31">D134*F134</f>
        <v>15.419964301610001</v>
      </c>
    </row>
    <row r="135" spans="2:7" x14ac:dyDescent="0.2">
      <c r="B135">
        <v>130</v>
      </c>
      <c r="C135">
        <f t="shared" si="28"/>
        <v>21.666666666666668</v>
      </c>
      <c r="D135">
        <f t="shared" si="29"/>
        <v>80.666666666666671</v>
      </c>
      <c r="F135">
        <f t="shared" si="30"/>
        <v>0.18872030558824057</v>
      </c>
      <c r="G135">
        <f t="shared" si="31"/>
        <v>15.223437984118073</v>
      </c>
    </row>
    <row r="136" spans="2:7" x14ac:dyDescent="0.2">
      <c r="B136">
        <v>131</v>
      </c>
      <c r="C136">
        <f t="shared" si="28"/>
        <v>21.833333333333332</v>
      </c>
      <c r="D136">
        <f t="shared" si="29"/>
        <v>80.666666666666671</v>
      </c>
      <c r="E136">
        <f t="shared" ref="E136" si="32">SUM(D131:D136)</f>
        <v>484.00000000000006</v>
      </c>
      <c r="F136">
        <f t="shared" si="30"/>
        <v>0.18631507909304468</v>
      </c>
      <c r="G136">
        <f t="shared" si="31"/>
        <v>15.029416380172272</v>
      </c>
    </row>
    <row r="137" spans="2:7" x14ac:dyDescent="0.2">
      <c r="B137">
        <v>132</v>
      </c>
      <c r="C137">
        <f t="shared" si="28"/>
        <v>22</v>
      </c>
      <c r="D137">
        <f t="shared" si="29"/>
        <v>88.166666666666671</v>
      </c>
      <c r="F137">
        <f t="shared" si="30"/>
        <v>0.18394050703365611</v>
      </c>
      <c r="G137">
        <f t="shared" si="31"/>
        <v>16.217421370134016</v>
      </c>
    </row>
    <row r="138" spans="2:7" x14ac:dyDescent="0.2">
      <c r="B138">
        <v>133</v>
      </c>
      <c r="C138">
        <f t="shared" si="28"/>
        <v>22.166666666666668</v>
      </c>
      <c r="D138">
        <f t="shared" si="29"/>
        <v>88.166666666666671</v>
      </c>
      <c r="F138">
        <f t="shared" si="30"/>
        <v>0.18159619872153188</v>
      </c>
      <c r="G138">
        <f t="shared" si="31"/>
        <v>16.01073152061506</v>
      </c>
    </row>
    <row r="139" spans="2:7" x14ac:dyDescent="0.2">
      <c r="B139">
        <v>134</v>
      </c>
      <c r="C139">
        <f t="shared" si="28"/>
        <v>22.333333333333332</v>
      </c>
      <c r="D139">
        <f t="shared" si="29"/>
        <v>88.166666666666671</v>
      </c>
      <c r="F139">
        <f t="shared" si="30"/>
        <v>0.17928176844742627</v>
      </c>
      <c r="G139">
        <f t="shared" si="31"/>
        <v>15.806675918114751</v>
      </c>
    </row>
    <row r="140" spans="2:7" x14ac:dyDescent="0.2">
      <c r="B140">
        <v>135</v>
      </c>
      <c r="C140">
        <f t="shared" si="28"/>
        <v>22.5</v>
      </c>
      <c r="D140">
        <f t="shared" si="29"/>
        <v>88.166666666666671</v>
      </c>
      <c r="F140">
        <f t="shared" si="30"/>
        <v>0.17699683541792929</v>
      </c>
      <c r="G140">
        <f t="shared" si="31"/>
        <v>15.605220989347433</v>
      </c>
    </row>
    <row r="141" spans="2:7" x14ac:dyDescent="0.2">
      <c r="B141">
        <v>136</v>
      </c>
      <c r="C141">
        <f t="shared" si="28"/>
        <v>22.666666666666668</v>
      </c>
      <c r="D141">
        <f t="shared" si="29"/>
        <v>88.166666666666671</v>
      </c>
      <c r="F141">
        <f t="shared" si="30"/>
        <v>0.17474102369281533</v>
      </c>
      <c r="G141">
        <f t="shared" si="31"/>
        <v>15.406333588916553</v>
      </c>
    </row>
    <row r="142" spans="2:7" x14ac:dyDescent="0.2">
      <c r="B142">
        <v>137</v>
      </c>
      <c r="C142">
        <f t="shared" si="28"/>
        <v>22.833333333333332</v>
      </c>
      <c r="D142">
        <f t="shared" si="29"/>
        <v>88.166666666666671</v>
      </c>
      <c r="E142">
        <f t="shared" ref="E142" si="33">SUM(D137:D142)</f>
        <v>529</v>
      </c>
      <c r="F142">
        <f t="shared" si="30"/>
        <v>0.17251396212318951</v>
      </c>
      <c r="G142">
        <f t="shared" si="31"/>
        <v>15.209980993861208</v>
      </c>
    </row>
    <row r="143" spans="2:7" x14ac:dyDescent="0.2">
      <c r="B143">
        <v>138</v>
      </c>
      <c r="C143">
        <f t="shared" si="28"/>
        <v>23</v>
      </c>
      <c r="D143">
        <f t="shared" si="29"/>
        <v>96</v>
      </c>
      <c r="F143">
        <f t="shared" si="30"/>
        <v>0.17031528429042234</v>
      </c>
      <c r="G143">
        <f t="shared" si="31"/>
        <v>16.350267291880545</v>
      </c>
    </row>
    <row r="144" spans="2:7" x14ac:dyDescent="0.2">
      <c r="B144">
        <v>139</v>
      </c>
      <c r="C144">
        <f t="shared" si="28"/>
        <v>23.166666666666668</v>
      </c>
      <c r="D144">
        <f t="shared" si="29"/>
        <v>96</v>
      </c>
      <c r="F144">
        <f t="shared" si="30"/>
        <v>0.16814462844586284</v>
      </c>
      <c r="G144">
        <f t="shared" si="31"/>
        <v>16.141884330802831</v>
      </c>
    </row>
    <row r="145" spans="2:7" x14ac:dyDescent="0.2">
      <c r="B145">
        <v>140</v>
      </c>
      <c r="C145">
        <f t="shared" si="28"/>
        <v>23.333333333333332</v>
      </c>
      <c r="D145">
        <f t="shared" si="29"/>
        <v>96</v>
      </c>
      <c r="F145">
        <f t="shared" si="30"/>
        <v>0.1660016374513206</v>
      </c>
      <c r="G145">
        <f t="shared" si="31"/>
        <v>15.936157195326778</v>
      </c>
    </row>
    <row r="146" spans="2:7" x14ac:dyDescent="0.2">
      <c r="B146">
        <v>141</v>
      </c>
      <c r="C146">
        <f t="shared" si="28"/>
        <v>23.5</v>
      </c>
      <c r="D146">
        <f t="shared" si="29"/>
        <v>96</v>
      </c>
      <c r="F146">
        <f t="shared" si="30"/>
        <v>0.1638859587203049</v>
      </c>
      <c r="G146">
        <f t="shared" si="31"/>
        <v>15.733052037149271</v>
      </c>
    </row>
    <row r="147" spans="2:7" x14ac:dyDescent="0.2">
      <c r="B147">
        <v>142</v>
      </c>
      <c r="C147">
        <f t="shared" si="28"/>
        <v>23.666666666666668</v>
      </c>
      <c r="D147">
        <f t="shared" si="29"/>
        <v>96</v>
      </c>
      <c r="F147">
        <f t="shared" si="30"/>
        <v>0.16179724416001418</v>
      </c>
      <c r="G147">
        <f t="shared" si="31"/>
        <v>15.532535439361361</v>
      </c>
    </row>
    <row r="148" spans="2:7" x14ac:dyDescent="0.2">
      <c r="B148">
        <v>143</v>
      </c>
      <c r="C148">
        <f t="shared" si="28"/>
        <v>23.833333333333332</v>
      </c>
      <c r="D148">
        <f t="shared" si="29"/>
        <v>96</v>
      </c>
      <c r="E148">
        <f t="shared" ref="E148" si="34">SUM(D143:D148)</f>
        <v>576</v>
      </c>
      <c r="F148">
        <f t="shared" si="30"/>
        <v>0.15973515011406433</v>
      </c>
      <c r="G148">
        <f t="shared" si="31"/>
        <v>15.334574410950175</v>
      </c>
    </row>
    <row r="149" spans="2:7" x14ac:dyDescent="0.2">
      <c r="B149">
        <v>144</v>
      </c>
      <c r="C149">
        <f t="shared" si="28"/>
        <v>24</v>
      </c>
      <c r="D149">
        <f t="shared" si="29"/>
        <v>104.16666666666667</v>
      </c>
      <c r="F149">
        <f t="shared" si="30"/>
        <v>0.1576993373059466</v>
      </c>
      <c r="G149">
        <f t="shared" si="31"/>
        <v>16.427014302702773</v>
      </c>
    </row>
    <row r="150" spans="2:7" x14ac:dyDescent="0.2">
      <c r="B150">
        <v>145</v>
      </c>
      <c r="C150">
        <f t="shared" si="28"/>
        <v>24.166666666666668</v>
      </c>
      <c r="D150">
        <f t="shared" si="29"/>
        <v>104.16666666666667</v>
      </c>
      <c r="F150">
        <f t="shared" si="30"/>
        <v>0.15568947078320633</v>
      </c>
      <c r="G150">
        <f t="shared" si="31"/>
        <v>16.217653206583993</v>
      </c>
    </row>
    <row r="151" spans="2:7" x14ac:dyDescent="0.2">
      <c r="B151">
        <v>146</v>
      </c>
      <c r="C151">
        <f t="shared" si="28"/>
        <v>24.333333333333332</v>
      </c>
      <c r="D151">
        <f t="shared" si="29"/>
        <v>104.16666666666667</v>
      </c>
      <c r="F151">
        <f t="shared" si="30"/>
        <v>0.15370521986233388</v>
      </c>
      <c r="G151">
        <f t="shared" si="31"/>
        <v>16.010960402326447</v>
      </c>
    </row>
    <row r="152" spans="2:7" x14ac:dyDescent="0.2">
      <c r="B152">
        <v>147</v>
      </c>
      <c r="C152">
        <f t="shared" si="28"/>
        <v>24.5</v>
      </c>
      <c r="D152">
        <f t="shared" si="29"/>
        <v>104.16666666666667</v>
      </c>
      <c r="F152">
        <f t="shared" si="30"/>
        <v>0.15174625807435635</v>
      </c>
      <c r="G152">
        <f t="shared" si="31"/>
        <v>15.806901882745453</v>
      </c>
    </row>
    <row r="153" spans="2:7" x14ac:dyDescent="0.2">
      <c r="B153">
        <v>148</v>
      </c>
      <c r="C153">
        <f t="shared" si="28"/>
        <v>24.666666666666668</v>
      </c>
      <c r="D153">
        <f t="shared" si="29"/>
        <v>104.16666666666667</v>
      </c>
      <c r="F153">
        <f t="shared" si="30"/>
        <v>0.14981226311112425</v>
      </c>
      <c r="G153">
        <f t="shared" si="31"/>
        <v>15.605444074075443</v>
      </c>
    </row>
    <row r="154" spans="2:7" x14ac:dyDescent="0.2">
      <c r="B154">
        <v>149</v>
      </c>
      <c r="C154">
        <f t="shared" si="28"/>
        <v>24.833333333333332</v>
      </c>
      <c r="D154">
        <f t="shared" si="29"/>
        <v>104.16666666666667</v>
      </c>
      <c r="E154">
        <f t="shared" ref="E154" si="35">SUM(D149:D154)</f>
        <v>625</v>
      </c>
      <c r="F154">
        <f t="shared" si="30"/>
        <v>0.14790291677228179</v>
      </c>
      <c r="G154">
        <f t="shared" si="31"/>
        <v>15.40655383044602</v>
      </c>
    </row>
    <row r="155" spans="2:7" x14ac:dyDescent="0.2">
      <c r="B155">
        <v>150</v>
      </c>
      <c r="C155">
        <f t="shared" si="28"/>
        <v>25</v>
      </c>
      <c r="D155">
        <f t="shared" si="29"/>
        <v>0</v>
      </c>
      <c r="F155">
        <f t="shared" si="30"/>
        <v>0.1460179049129135</v>
      </c>
      <c r="G155">
        <f t="shared" si="3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102-74D7-014C-BED7-C91B8A4F001E}">
  <dimension ref="B2:I2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baseColWidth="10" defaultRowHeight="16" x14ac:dyDescent="0.2"/>
  <sheetData>
    <row r="2" spans="2:9" x14ac:dyDescent="0.2">
      <c r="B2" t="s">
        <v>13</v>
      </c>
      <c r="D2">
        <v>100</v>
      </c>
      <c r="G2" t="s">
        <v>5</v>
      </c>
      <c r="H2" t="s">
        <v>6</v>
      </c>
    </row>
    <row r="3" spans="2:9" x14ac:dyDescent="0.2">
      <c r="B3" t="s">
        <v>16</v>
      </c>
      <c r="D3">
        <v>0.05</v>
      </c>
      <c r="E3">
        <v>-0.05</v>
      </c>
      <c r="G3" t="s">
        <v>15</v>
      </c>
      <c r="H3">
        <v>7.0000000000000007E-2</v>
      </c>
    </row>
    <row r="4" spans="2:9" x14ac:dyDescent="0.2">
      <c r="B4" t="s">
        <v>5</v>
      </c>
      <c r="D4">
        <f>10-1</f>
        <v>9</v>
      </c>
      <c r="E4" t="s">
        <v>6</v>
      </c>
    </row>
    <row r="6" spans="2:9" x14ac:dyDescent="0.2">
      <c r="B6" t="s">
        <v>14</v>
      </c>
      <c r="C6" t="s">
        <v>18</v>
      </c>
      <c r="D6" t="s">
        <v>19</v>
      </c>
      <c r="E6" t="s">
        <v>20</v>
      </c>
      <c r="F6" t="s">
        <v>17</v>
      </c>
      <c r="G6" t="s">
        <v>9</v>
      </c>
      <c r="H6" t="s">
        <v>21</v>
      </c>
      <c r="I6" t="s">
        <v>12</v>
      </c>
    </row>
    <row r="7" spans="2:9" x14ac:dyDescent="0.2">
      <c r="B7">
        <v>0</v>
      </c>
      <c r="C7">
        <f>IF(B7=20,0,$D$2)</f>
        <v>100</v>
      </c>
      <c r="D7">
        <f>IF(B7=0,1,IF(B7&lt;=$D$4,$D$3,$E$3))</f>
        <v>1</v>
      </c>
      <c r="E7">
        <f>D7</f>
        <v>1</v>
      </c>
      <c r="F7">
        <f>C7*E7</f>
        <v>100</v>
      </c>
      <c r="G7">
        <f>(1+$H$3)^(-B7)</f>
        <v>1</v>
      </c>
      <c r="H7">
        <f>F7*G7</f>
        <v>100</v>
      </c>
      <c r="I7" s="1">
        <f>SUM(H7:H27)</f>
        <v>1384.6454377403779</v>
      </c>
    </row>
    <row r="8" spans="2:9" x14ac:dyDescent="0.2">
      <c r="B8">
        <v>1</v>
      </c>
      <c r="C8">
        <f t="shared" ref="C8:C27" si="0">IF(B8=20,0,$D$2)</f>
        <v>100</v>
      </c>
      <c r="D8">
        <f t="shared" ref="D8:D27" si="1">IF(B8=0,1,IF(B8&lt;=$D$4,$D$3,$E$3))</f>
        <v>0.05</v>
      </c>
      <c r="E8">
        <f>E7*(1+D8)</f>
        <v>1.05</v>
      </c>
      <c r="F8">
        <f t="shared" ref="F8:F27" si="2">C8*E8</f>
        <v>105</v>
      </c>
      <c r="G8">
        <f t="shared" ref="G8:G27" si="3">(1+$H$3)^(-B8)</f>
        <v>0.93457943925233644</v>
      </c>
      <c r="H8">
        <f t="shared" ref="H8:H27" si="4">F8*G8</f>
        <v>98.130841121495322</v>
      </c>
    </row>
    <row r="9" spans="2:9" x14ac:dyDescent="0.2">
      <c r="B9">
        <v>2</v>
      </c>
      <c r="C9">
        <f t="shared" si="0"/>
        <v>100</v>
      </c>
      <c r="D9">
        <f t="shared" si="1"/>
        <v>0.05</v>
      </c>
      <c r="E9">
        <f t="shared" ref="E9:E27" si="5">E8*(1+D9)</f>
        <v>1.1025</v>
      </c>
      <c r="F9">
        <f t="shared" si="2"/>
        <v>110.25</v>
      </c>
      <c r="G9">
        <f t="shared" si="3"/>
        <v>0.87343872827321156</v>
      </c>
      <c r="H9">
        <f t="shared" si="4"/>
        <v>96.296619792121575</v>
      </c>
    </row>
    <row r="10" spans="2:9" x14ac:dyDescent="0.2">
      <c r="B10">
        <v>3</v>
      </c>
      <c r="C10">
        <f t="shared" si="0"/>
        <v>100</v>
      </c>
      <c r="D10">
        <f t="shared" si="1"/>
        <v>0.05</v>
      </c>
      <c r="E10">
        <f t="shared" si="5"/>
        <v>1.1576250000000001</v>
      </c>
      <c r="F10">
        <f t="shared" si="2"/>
        <v>115.76250000000002</v>
      </c>
      <c r="G10">
        <f t="shared" si="3"/>
        <v>0.81629787689085187</v>
      </c>
      <c r="H10">
        <f t="shared" si="4"/>
        <v>94.496682973577251</v>
      </c>
    </row>
    <row r="11" spans="2:9" x14ac:dyDescent="0.2">
      <c r="B11">
        <v>4</v>
      </c>
      <c r="C11">
        <f t="shared" si="0"/>
        <v>100</v>
      </c>
      <c r="D11">
        <f t="shared" si="1"/>
        <v>0.05</v>
      </c>
      <c r="E11">
        <f t="shared" si="5"/>
        <v>1.2155062500000002</v>
      </c>
      <c r="F11">
        <f t="shared" si="2"/>
        <v>121.55062500000003</v>
      </c>
      <c r="G11">
        <f t="shared" si="3"/>
        <v>0.7628952120475252</v>
      </c>
      <c r="H11">
        <f t="shared" si="4"/>
        <v>92.730389833884232</v>
      </c>
    </row>
    <row r="12" spans="2:9" x14ac:dyDescent="0.2">
      <c r="B12">
        <v>5</v>
      </c>
      <c r="C12">
        <f t="shared" si="0"/>
        <v>100</v>
      </c>
      <c r="D12">
        <f t="shared" si="1"/>
        <v>0.05</v>
      </c>
      <c r="E12">
        <f t="shared" si="5"/>
        <v>1.2762815625000004</v>
      </c>
      <c r="F12">
        <f t="shared" si="2"/>
        <v>127.62815625000003</v>
      </c>
      <c r="G12">
        <f t="shared" si="3"/>
        <v>0.71298617948366838</v>
      </c>
      <c r="H12">
        <f t="shared" si="4"/>
        <v>90.997111519232192</v>
      </c>
    </row>
    <row r="13" spans="2:9" x14ac:dyDescent="0.2">
      <c r="B13">
        <v>6</v>
      </c>
      <c r="C13">
        <f t="shared" si="0"/>
        <v>100</v>
      </c>
      <c r="D13">
        <f t="shared" si="1"/>
        <v>0.05</v>
      </c>
      <c r="E13">
        <f t="shared" si="5"/>
        <v>1.3400956406250004</v>
      </c>
      <c r="F13">
        <f t="shared" si="2"/>
        <v>134.00956406250003</v>
      </c>
      <c r="G13">
        <f t="shared" si="3"/>
        <v>0.66634222381651254</v>
      </c>
      <c r="H13">
        <f t="shared" si="4"/>
        <v>89.296230930087674</v>
      </c>
    </row>
    <row r="14" spans="2:9" x14ac:dyDescent="0.2">
      <c r="B14">
        <v>7</v>
      </c>
      <c r="C14">
        <f t="shared" si="0"/>
        <v>100</v>
      </c>
      <c r="D14">
        <f t="shared" si="1"/>
        <v>0.05</v>
      </c>
      <c r="E14">
        <f t="shared" si="5"/>
        <v>1.4071004226562505</v>
      </c>
      <c r="F14">
        <f t="shared" si="2"/>
        <v>140.71004226562505</v>
      </c>
      <c r="G14">
        <f t="shared" si="3"/>
        <v>0.62274974188459109</v>
      </c>
      <c r="H14">
        <f t="shared" si="4"/>
        <v>87.627142501487896</v>
      </c>
    </row>
    <row r="15" spans="2:9" x14ac:dyDescent="0.2">
      <c r="B15">
        <v>8</v>
      </c>
      <c r="C15">
        <f t="shared" si="0"/>
        <v>100</v>
      </c>
      <c r="D15">
        <f t="shared" si="1"/>
        <v>0.05</v>
      </c>
      <c r="E15">
        <f t="shared" si="5"/>
        <v>1.477455443789063</v>
      </c>
      <c r="F15">
        <f t="shared" si="2"/>
        <v>147.74554437890629</v>
      </c>
      <c r="G15">
        <f t="shared" si="3"/>
        <v>0.5820091045650384</v>
      </c>
      <c r="H15">
        <f t="shared" si="4"/>
        <v>85.989251987441392</v>
      </c>
    </row>
    <row r="16" spans="2:9" x14ac:dyDescent="0.2">
      <c r="B16">
        <v>9</v>
      </c>
      <c r="C16">
        <f t="shared" si="0"/>
        <v>100</v>
      </c>
      <c r="D16">
        <f t="shared" si="1"/>
        <v>0.05</v>
      </c>
      <c r="E16">
        <f t="shared" si="5"/>
        <v>1.5513282159785162</v>
      </c>
      <c r="F16">
        <f t="shared" si="2"/>
        <v>155.13282159785163</v>
      </c>
      <c r="G16">
        <f t="shared" si="3"/>
        <v>0.54393374258414806</v>
      </c>
      <c r="H16">
        <f t="shared" si="4"/>
        <v>84.381976249358388</v>
      </c>
    </row>
    <row r="17" spans="2:8" x14ac:dyDescent="0.2">
      <c r="B17">
        <v>10</v>
      </c>
      <c r="C17">
        <f t="shared" si="0"/>
        <v>100</v>
      </c>
      <c r="D17">
        <f t="shared" si="1"/>
        <v>-0.05</v>
      </c>
      <c r="E17">
        <f t="shared" si="5"/>
        <v>1.4737618051795904</v>
      </c>
      <c r="F17">
        <f t="shared" si="2"/>
        <v>147.37618051795906</v>
      </c>
      <c r="G17">
        <f t="shared" si="3"/>
        <v>0.5083492921347178</v>
      </c>
      <c r="H17">
        <f t="shared" si="4"/>
        <v>74.918577043822879</v>
      </c>
    </row>
    <row r="18" spans="2:8" x14ac:dyDescent="0.2">
      <c r="B18">
        <v>11</v>
      </c>
      <c r="C18">
        <f t="shared" si="0"/>
        <v>100</v>
      </c>
      <c r="D18">
        <f t="shared" si="1"/>
        <v>-0.05</v>
      </c>
      <c r="E18">
        <f t="shared" si="5"/>
        <v>1.4000737149206108</v>
      </c>
      <c r="F18">
        <f t="shared" si="2"/>
        <v>140.00737149206108</v>
      </c>
      <c r="G18">
        <f t="shared" si="3"/>
        <v>0.47509279638758667</v>
      </c>
      <c r="H18">
        <f t="shared" si="4"/>
        <v>66.516493637038977</v>
      </c>
    </row>
    <row r="19" spans="2:8" x14ac:dyDescent="0.2">
      <c r="B19">
        <v>12</v>
      </c>
      <c r="C19">
        <f t="shared" si="0"/>
        <v>100</v>
      </c>
      <c r="D19">
        <f t="shared" si="1"/>
        <v>-0.05</v>
      </c>
      <c r="E19">
        <f t="shared" si="5"/>
        <v>1.3300700291745802</v>
      </c>
      <c r="F19">
        <f t="shared" si="2"/>
        <v>133.00700291745801</v>
      </c>
      <c r="G19">
        <f t="shared" si="3"/>
        <v>0.44401195924073528</v>
      </c>
      <c r="H19">
        <f t="shared" si="4"/>
        <v>59.05669995811872</v>
      </c>
    </row>
    <row r="20" spans="2:8" x14ac:dyDescent="0.2">
      <c r="B20">
        <v>13</v>
      </c>
      <c r="C20">
        <f t="shared" si="0"/>
        <v>100</v>
      </c>
      <c r="D20">
        <f t="shared" si="1"/>
        <v>-0.05</v>
      </c>
      <c r="E20">
        <f t="shared" si="5"/>
        <v>1.2635665277158512</v>
      </c>
      <c r="F20">
        <f t="shared" si="2"/>
        <v>126.35665277158512</v>
      </c>
      <c r="G20">
        <f t="shared" si="3"/>
        <v>0.41496444788853759</v>
      </c>
      <c r="H20">
        <f t="shared" si="4"/>
        <v>52.433518654404473</v>
      </c>
    </row>
    <row r="21" spans="2:8" x14ac:dyDescent="0.2">
      <c r="B21">
        <v>14</v>
      </c>
      <c r="C21">
        <f t="shared" si="0"/>
        <v>100</v>
      </c>
      <c r="D21">
        <f t="shared" si="1"/>
        <v>-0.05</v>
      </c>
      <c r="E21">
        <f t="shared" si="5"/>
        <v>1.2003882013300586</v>
      </c>
      <c r="F21">
        <f t="shared" si="2"/>
        <v>120.03882013300586</v>
      </c>
      <c r="G21">
        <f t="shared" si="3"/>
        <v>0.3878172410173249</v>
      </c>
      <c r="H21">
        <f t="shared" si="4"/>
        <v>46.553124038957243</v>
      </c>
    </row>
    <row r="22" spans="2:8" x14ac:dyDescent="0.2">
      <c r="B22">
        <v>15</v>
      </c>
      <c r="C22">
        <f t="shared" si="0"/>
        <v>100</v>
      </c>
      <c r="D22">
        <f t="shared" si="1"/>
        <v>-0.05</v>
      </c>
      <c r="E22">
        <f t="shared" si="5"/>
        <v>1.1403687912635556</v>
      </c>
      <c r="F22">
        <f t="shared" si="2"/>
        <v>114.03687912635556</v>
      </c>
      <c r="G22">
        <f t="shared" si="3"/>
        <v>0.36244601964235967</v>
      </c>
      <c r="H22">
        <f t="shared" si="4"/>
        <v>41.332212931784461</v>
      </c>
    </row>
    <row r="23" spans="2:8" x14ac:dyDescent="0.2">
      <c r="B23">
        <v>16</v>
      </c>
      <c r="C23">
        <f t="shared" si="0"/>
        <v>100</v>
      </c>
      <c r="D23">
        <f t="shared" si="1"/>
        <v>-0.05</v>
      </c>
      <c r="E23">
        <f t="shared" si="5"/>
        <v>1.0833503517003777</v>
      </c>
      <c r="F23">
        <f t="shared" si="2"/>
        <v>108.33503517003777</v>
      </c>
      <c r="G23">
        <f t="shared" si="3"/>
        <v>0.33873459779659787</v>
      </c>
      <c r="H23">
        <f t="shared" si="4"/>
        <v>36.696824565603031</v>
      </c>
    </row>
    <row r="24" spans="2:8" x14ac:dyDescent="0.2">
      <c r="B24">
        <v>17</v>
      </c>
      <c r="C24">
        <f t="shared" si="0"/>
        <v>100</v>
      </c>
      <c r="D24">
        <f t="shared" si="1"/>
        <v>-0.05</v>
      </c>
      <c r="E24">
        <f t="shared" si="5"/>
        <v>1.0291828341153588</v>
      </c>
      <c r="F24">
        <f t="shared" si="2"/>
        <v>102.91828341153588</v>
      </c>
      <c r="G24">
        <f t="shared" si="3"/>
        <v>0.31657439046411018</v>
      </c>
      <c r="H24">
        <f t="shared" si="4"/>
        <v>32.581292838619511</v>
      </c>
    </row>
    <row r="25" spans="2:8" x14ac:dyDescent="0.2">
      <c r="B25">
        <v>18</v>
      </c>
      <c r="C25">
        <f t="shared" si="0"/>
        <v>100</v>
      </c>
      <c r="D25">
        <f t="shared" si="1"/>
        <v>-0.05</v>
      </c>
      <c r="E25">
        <f t="shared" si="5"/>
        <v>0.97772369240959078</v>
      </c>
      <c r="F25">
        <f t="shared" si="2"/>
        <v>97.77236924095908</v>
      </c>
      <c r="G25">
        <f t="shared" si="3"/>
        <v>0.29586391632159825</v>
      </c>
      <c r="H25">
        <f t="shared" si="4"/>
        <v>28.927316071671523</v>
      </c>
    </row>
    <row r="26" spans="2:8" x14ac:dyDescent="0.2">
      <c r="B26">
        <v>19</v>
      </c>
      <c r="C26">
        <f t="shared" si="0"/>
        <v>100</v>
      </c>
      <c r="D26">
        <f t="shared" si="1"/>
        <v>-0.05</v>
      </c>
      <c r="E26">
        <f t="shared" si="5"/>
        <v>0.92883750778911123</v>
      </c>
      <c r="F26">
        <f t="shared" si="2"/>
        <v>92.883750778911121</v>
      </c>
      <c r="G26">
        <f t="shared" si="3"/>
        <v>0.27650833301083949</v>
      </c>
      <c r="H26">
        <f t="shared" si="4"/>
        <v>25.68313109167098</v>
      </c>
    </row>
    <row r="27" spans="2:8" x14ac:dyDescent="0.2">
      <c r="B27">
        <v>20</v>
      </c>
      <c r="C27">
        <f t="shared" si="0"/>
        <v>0</v>
      </c>
      <c r="D27">
        <f t="shared" si="1"/>
        <v>-0.05</v>
      </c>
      <c r="E27">
        <f t="shared" si="5"/>
        <v>0.88239563239965557</v>
      </c>
      <c r="F27">
        <f t="shared" si="2"/>
        <v>0</v>
      </c>
      <c r="G27">
        <f t="shared" si="3"/>
        <v>0.2584190028138687</v>
      </c>
      <c r="H27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A8E6-1B94-E34F-A7F4-33517D09118B}">
  <dimension ref="B2:T111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N9" sqref="N9"/>
    </sheetView>
  </sheetViews>
  <sheetFormatPr baseColWidth="10" defaultRowHeight="16" x14ac:dyDescent="0.2"/>
  <sheetData>
    <row r="2" spans="2:20" x14ac:dyDescent="0.2">
      <c r="B2" t="s">
        <v>22</v>
      </c>
      <c r="F2" t="s">
        <v>28</v>
      </c>
      <c r="J2" t="s">
        <v>4</v>
      </c>
      <c r="K2">
        <v>0.06</v>
      </c>
    </row>
    <row r="3" spans="2:20" x14ac:dyDescent="0.2">
      <c r="B3" t="s">
        <v>24</v>
      </c>
      <c r="D3">
        <v>600000</v>
      </c>
      <c r="F3" t="s">
        <v>29</v>
      </c>
      <c r="H3">
        <v>20000000</v>
      </c>
    </row>
    <row r="4" spans="2:20" x14ac:dyDescent="0.2">
      <c r="B4" t="s">
        <v>23</v>
      </c>
      <c r="D4">
        <v>15000</v>
      </c>
      <c r="F4" t="s">
        <v>27</v>
      </c>
      <c r="H4">
        <v>0</v>
      </c>
    </row>
    <row r="5" spans="2:20" x14ac:dyDescent="0.2">
      <c r="B5" t="s">
        <v>25</v>
      </c>
      <c r="D5">
        <v>4</v>
      </c>
      <c r="F5" t="s">
        <v>30</v>
      </c>
      <c r="H5">
        <v>20000</v>
      </c>
    </row>
    <row r="6" spans="2:20" x14ac:dyDescent="0.2">
      <c r="F6" t="s">
        <v>31</v>
      </c>
      <c r="H6">
        <v>5000</v>
      </c>
    </row>
    <row r="7" spans="2:20" x14ac:dyDescent="0.2">
      <c r="B7" t="s">
        <v>26</v>
      </c>
      <c r="D7">
        <v>50000000</v>
      </c>
    </row>
    <row r="8" spans="2:20" x14ac:dyDescent="0.2">
      <c r="B8" t="s">
        <v>27</v>
      </c>
      <c r="D8">
        <v>25</v>
      </c>
    </row>
    <row r="10" spans="2:20" x14ac:dyDescent="0.2">
      <c r="B10" t="s">
        <v>32</v>
      </c>
      <c r="C10" t="s">
        <v>14</v>
      </c>
      <c r="D10" t="s">
        <v>33</v>
      </c>
      <c r="E10" t="s">
        <v>34</v>
      </c>
      <c r="F10" t="s">
        <v>41</v>
      </c>
      <c r="G10" t="s">
        <v>35</v>
      </c>
      <c r="I10" t="s">
        <v>36</v>
      </c>
      <c r="J10" t="s">
        <v>37</v>
      </c>
      <c r="K10" t="s">
        <v>42</v>
      </c>
      <c r="L10" t="s">
        <v>43</v>
      </c>
      <c r="M10" t="s">
        <v>38</v>
      </c>
      <c r="O10" t="s">
        <v>9</v>
      </c>
      <c r="P10" t="s">
        <v>39</v>
      </c>
      <c r="Q10" t="s">
        <v>12</v>
      </c>
      <c r="S10" t="s">
        <v>40</v>
      </c>
      <c r="T10" t="s">
        <v>12</v>
      </c>
    </row>
    <row r="11" spans="2:20" x14ac:dyDescent="0.2">
      <c r="B11">
        <v>0</v>
      </c>
      <c r="C11">
        <f>B11/$D$5</f>
        <v>0</v>
      </c>
      <c r="D11">
        <f>IF(C11=$D$8,0,IF(C11&lt;(_xlfn.FLOOR.MATH(C11)+1),(($D$3)/$D$5),0))</f>
        <v>150000</v>
      </c>
      <c r="E11">
        <f>IF(C11=$D$8, 0, D11+($D$4/$D$5)*(_xlfn.FLOOR.MATH(C11)))</f>
        <v>150000</v>
      </c>
      <c r="G11">
        <f>IF(C11=$D$8,$D$7+E11,E11)</f>
        <v>150000</v>
      </c>
      <c r="L11">
        <f>J15*K15</f>
        <v>19428.46550838837</v>
      </c>
      <c r="M11">
        <f>IF(C11=$H$4, $H$3+L11,L11)</f>
        <v>20019428.46550839</v>
      </c>
      <c r="O11">
        <f>(1+$K$2)^(-C11)</f>
        <v>1</v>
      </c>
      <c r="P11">
        <f>G11*O11</f>
        <v>150000</v>
      </c>
      <c r="Q11" s="1">
        <f>SUM(P11:P111)</f>
        <v>21409833.298157535</v>
      </c>
      <c r="S11">
        <f>M11*O11</f>
        <v>20019428.46550839</v>
      </c>
      <c r="T11" s="1">
        <f>SUM(S11:S111)</f>
        <v>20860355.56495437</v>
      </c>
    </row>
    <row r="12" spans="2:20" x14ac:dyDescent="0.2">
      <c r="B12">
        <v>1</v>
      </c>
      <c r="C12">
        <f t="shared" ref="C12:C75" si="0">B12/$D$5</f>
        <v>0.25</v>
      </c>
      <c r="D12">
        <f t="shared" ref="D12:D75" si="1">IF(C12=$D$8,0,IF(C12&lt;(_xlfn.FLOOR.MATH(C12)+1),(($D$3)/$D$5),0))</f>
        <v>150000</v>
      </c>
      <c r="E12">
        <f t="shared" ref="E12:E75" si="2">IF(C12=$D$8, 0, D12+($D$4/$D$5)*(_xlfn.FLOOR.MATH(C12)))</f>
        <v>150000</v>
      </c>
      <c r="G12">
        <f>IF(C12=$D$8,$D$7+E12,E12)</f>
        <v>150000</v>
      </c>
      <c r="M12">
        <f t="shared" ref="M12:M75" si="3">IF(C12=$H$4, $H$3+L12,L12)</f>
        <v>0</v>
      </c>
      <c r="O12">
        <f>(1+$K$2)^(-C12)</f>
        <v>0.98553836168728826</v>
      </c>
      <c r="P12">
        <f>G12*O12</f>
        <v>147830.75425309324</v>
      </c>
      <c r="S12">
        <f t="shared" ref="S12:S75" si="4">M12*O12</f>
        <v>0</v>
      </c>
    </row>
    <row r="13" spans="2:20" x14ac:dyDescent="0.2">
      <c r="B13">
        <v>2</v>
      </c>
      <c r="C13">
        <f t="shared" si="0"/>
        <v>0.5</v>
      </c>
      <c r="D13">
        <f t="shared" si="1"/>
        <v>150000</v>
      </c>
      <c r="E13">
        <f t="shared" si="2"/>
        <v>150000</v>
      </c>
      <c r="G13">
        <f>IF(C13=$D$8,$D$7+E13,E13)</f>
        <v>150000</v>
      </c>
      <c r="M13">
        <f t="shared" si="3"/>
        <v>0</v>
      </c>
      <c r="O13">
        <f>(1+$K$2)^(-C13)</f>
        <v>0.97128586235726422</v>
      </c>
      <c r="P13">
        <f>G13*O13</f>
        <v>145692.87935358964</v>
      </c>
      <c r="S13">
        <f t="shared" si="4"/>
        <v>0</v>
      </c>
    </row>
    <row r="14" spans="2:20" x14ac:dyDescent="0.2">
      <c r="B14">
        <v>3</v>
      </c>
      <c r="C14">
        <f t="shared" si="0"/>
        <v>0.75</v>
      </c>
      <c r="D14">
        <f t="shared" si="1"/>
        <v>150000</v>
      </c>
      <c r="E14">
        <f t="shared" si="2"/>
        <v>150000</v>
      </c>
      <c r="G14">
        <f>IF(C14=$D$8,$D$7+E14,E14)</f>
        <v>150000</v>
      </c>
      <c r="M14">
        <f t="shared" si="3"/>
        <v>0</v>
      </c>
      <c r="O14">
        <f>(1+$K$2)^(-C14)</f>
        <v>0.95723947751760297</v>
      </c>
      <c r="P14">
        <f>G14*O14</f>
        <v>143585.92162764043</v>
      </c>
      <c r="S14">
        <f t="shared" si="4"/>
        <v>0</v>
      </c>
    </row>
    <row r="15" spans="2:20" x14ac:dyDescent="0.2">
      <c r="B15">
        <v>4</v>
      </c>
      <c r="C15">
        <f t="shared" si="0"/>
        <v>1</v>
      </c>
      <c r="D15">
        <f t="shared" si="1"/>
        <v>150000</v>
      </c>
      <c r="E15">
        <f t="shared" si="2"/>
        <v>153750</v>
      </c>
      <c r="F15">
        <f>SUM(E11:E14)</f>
        <v>600000</v>
      </c>
      <c r="G15">
        <f>IF(C15=$D$8,$D$7+E15,E15)</f>
        <v>153750</v>
      </c>
      <c r="I15">
        <f>$H$5</f>
        <v>20000</v>
      </c>
      <c r="J15">
        <f>I15+$H$6*(C15-1)</f>
        <v>20000</v>
      </c>
      <c r="K15">
        <f>(1-(1+$K$2)^(-1))/(LN(1+$K$2))</f>
        <v>0.97142327541941853</v>
      </c>
      <c r="L15">
        <f t="shared" ref="L15" si="5">J19*K19</f>
        <v>24285.581885485462</v>
      </c>
      <c r="M15">
        <f t="shared" si="3"/>
        <v>24285.581885485462</v>
      </c>
      <c r="O15">
        <f>(1+$K$2)^(-C15)</f>
        <v>0.94339622641509424</v>
      </c>
      <c r="P15">
        <f>G15*O15</f>
        <v>145047.16981132075</v>
      </c>
      <c r="S15">
        <f t="shared" si="4"/>
        <v>22910.926307061756</v>
      </c>
    </row>
    <row r="16" spans="2:20" x14ac:dyDescent="0.2">
      <c r="B16">
        <v>5</v>
      </c>
      <c r="C16">
        <f t="shared" si="0"/>
        <v>1.25</v>
      </c>
      <c r="D16">
        <f t="shared" si="1"/>
        <v>150000</v>
      </c>
      <c r="E16">
        <f t="shared" si="2"/>
        <v>153750</v>
      </c>
      <c r="G16">
        <f>IF(C16=$D$8,$D$7+E16,E16)</f>
        <v>153750</v>
      </c>
      <c r="M16">
        <f t="shared" si="3"/>
        <v>0</v>
      </c>
      <c r="O16">
        <f>(1+$K$2)^(-C16)</f>
        <v>0.9297531714031021</v>
      </c>
      <c r="P16">
        <f>G16*O16</f>
        <v>142949.55010322694</v>
      </c>
      <c r="S16">
        <f t="shared" si="4"/>
        <v>0</v>
      </c>
    </row>
    <row r="17" spans="2:19" x14ac:dyDescent="0.2">
      <c r="B17">
        <v>6</v>
      </c>
      <c r="C17">
        <f t="shared" si="0"/>
        <v>1.5</v>
      </c>
      <c r="D17">
        <f t="shared" si="1"/>
        <v>150000</v>
      </c>
      <c r="E17">
        <f t="shared" si="2"/>
        <v>153750</v>
      </c>
      <c r="G17">
        <f>IF(C17=$D$8,$D$7+E17,E17)</f>
        <v>153750</v>
      </c>
      <c r="M17">
        <f t="shared" si="3"/>
        <v>0</v>
      </c>
      <c r="O17">
        <f>(1+$K$2)^(-C17)</f>
        <v>0.91630741731817356</v>
      </c>
      <c r="P17">
        <f>G17*O17</f>
        <v>140882.26541266919</v>
      </c>
      <c r="S17">
        <f t="shared" si="4"/>
        <v>0</v>
      </c>
    </row>
    <row r="18" spans="2:19" x14ac:dyDescent="0.2">
      <c r="B18">
        <v>7</v>
      </c>
      <c r="C18">
        <f t="shared" si="0"/>
        <v>1.75</v>
      </c>
      <c r="D18">
        <f t="shared" si="1"/>
        <v>150000</v>
      </c>
      <c r="E18">
        <f t="shared" si="2"/>
        <v>153750</v>
      </c>
      <c r="G18">
        <f>IF(C18=$D$8,$D$7+E18,E18)</f>
        <v>153750</v>
      </c>
      <c r="M18">
        <f t="shared" si="3"/>
        <v>0</v>
      </c>
      <c r="O18">
        <f>(1+$K$2)^(-C18)</f>
        <v>0.90305611086566318</v>
      </c>
      <c r="P18">
        <f>G18*O18</f>
        <v>138844.87704559573</v>
      </c>
      <c r="S18">
        <f t="shared" si="4"/>
        <v>0</v>
      </c>
    </row>
    <row r="19" spans="2:19" x14ac:dyDescent="0.2">
      <c r="B19">
        <v>8</v>
      </c>
      <c r="C19">
        <f t="shared" si="0"/>
        <v>2</v>
      </c>
      <c r="D19">
        <f t="shared" si="1"/>
        <v>150000</v>
      </c>
      <c r="E19">
        <f t="shared" si="2"/>
        <v>157500</v>
      </c>
      <c r="F19">
        <f t="shared" ref="F19" si="6">SUM(E15:E18)</f>
        <v>615000</v>
      </c>
      <c r="G19">
        <f>IF(C19=$D$8,$D$7+E19,E19)</f>
        <v>157500</v>
      </c>
      <c r="I19">
        <f t="shared" ref="I19" si="7">$H$5</f>
        <v>20000</v>
      </c>
      <c r="J19">
        <f>I19+$H$6*(C19-1)</f>
        <v>25000</v>
      </c>
      <c r="K19">
        <f t="shared" ref="K19:K50" si="8">(1-(1+$K$2)^(-1))/(LN(1+$K$2))</f>
        <v>0.97142327541941853</v>
      </c>
      <c r="L19">
        <f t="shared" ref="L19" si="9">J23*K23</f>
        <v>29142.698262582555</v>
      </c>
      <c r="M19">
        <f t="shared" si="3"/>
        <v>29142.698262582555</v>
      </c>
      <c r="O19">
        <f>(1+$K$2)^(-C19)</f>
        <v>0.88999644001423983</v>
      </c>
      <c r="P19">
        <f>G19*O19</f>
        <v>140174.43930224277</v>
      </c>
      <c r="S19">
        <f t="shared" si="4"/>
        <v>25936.897706107648</v>
      </c>
    </row>
    <row r="20" spans="2:19" x14ac:dyDescent="0.2">
      <c r="B20">
        <v>9</v>
      </c>
      <c r="C20">
        <f t="shared" si="0"/>
        <v>2.25</v>
      </c>
      <c r="D20">
        <f t="shared" si="1"/>
        <v>150000</v>
      </c>
      <c r="E20">
        <f t="shared" si="2"/>
        <v>157500</v>
      </c>
      <c r="G20">
        <f>IF(C20=$D$8,$D$7+E20,E20)</f>
        <v>157500</v>
      </c>
      <c r="M20">
        <f t="shared" si="3"/>
        <v>0</v>
      </c>
      <c r="O20">
        <f>(1+$K$2)^(-C20)</f>
        <v>0.87712563339915284</v>
      </c>
      <c r="P20">
        <f>G20*O20</f>
        <v>138147.28726036657</v>
      </c>
      <c r="S20">
        <f t="shared" si="4"/>
        <v>0</v>
      </c>
    </row>
    <row r="21" spans="2:19" x14ac:dyDescent="0.2">
      <c r="B21">
        <v>10</v>
      </c>
      <c r="C21">
        <f t="shared" si="0"/>
        <v>2.5</v>
      </c>
      <c r="D21">
        <f t="shared" si="1"/>
        <v>150000</v>
      </c>
      <c r="E21">
        <f t="shared" si="2"/>
        <v>157500</v>
      </c>
      <c r="G21">
        <f>IF(C21=$D$8,$D$7+E21,E21)</f>
        <v>157500</v>
      </c>
      <c r="M21">
        <f t="shared" si="3"/>
        <v>0</v>
      </c>
      <c r="O21">
        <f>(1+$K$2)^(-C21)</f>
        <v>0.86444095973412605</v>
      </c>
      <c r="P21">
        <f>G21*O21</f>
        <v>136149.45115812487</v>
      </c>
      <c r="S21">
        <f t="shared" si="4"/>
        <v>0</v>
      </c>
    </row>
    <row r="22" spans="2:19" x14ac:dyDescent="0.2">
      <c r="B22">
        <v>11</v>
      </c>
      <c r="C22">
        <f t="shared" si="0"/>
        <v>2.75</v>
      </c>
      <c r="D22">
        <f t="shared" si="1"/>
        <v>150000</v>
      </c>
      <c r="E22">
        <f t="shared" si="2"/>
        <v>157500</v>
      </c>
      <c r="G22">
        <f>IF(C22=$D$8,$D$7+E22,E22)</f>
        <v>157500</v>
      </c>
      <c r="M22">
        <f t="shared" si="3"/>
        <v>0</v>
      </c>
      <c r="O22">
        <f>(1+$K$2)^(-C22)</f>
        <v>0.8519397272317577</v>
      </c>
      <c r="P22">
        <f>G22*O22</f>
        <v>134180.50703900185</v>
      </c>
      <c r="S22">
        <f t="shared" si="4"/>
        <v>0</v>
      </c>
    </row>
    <row r="23" spans="2:19" x14ac:dyDescent="0.2">
      <c r="B23">
        <v>12</v>
      </c>
      <c r="C23">
        <f t="shared" si="0"/>
        <v>3</v>
      </c>
      <c r="D23">
        <f t="shared" si="1"/>
        <v>150000</v>
      </c>
      <c r="E23">
        <f t="shared" si="2"/>
        <v>161250</v>
      </c>
      <c r="F23">
        <f t="shared" ref="F23" si="10">SUM(E19:E22)</f>
        <v>630000</v>
      </c>
      <c r="G23">
        <f>IF(C23=$D$8,$D$7+E23,E23)</f>
        <v>161250</v>
      </c>
      <c r="I23">
        <f t="shared" ref="I23" si="11">$H$5</f>
        <v>20000</v>
      </c>
      <c r="J23">
        <f>I23+$H$6*(C23-1)</f>
        <v>30000</v>
      </c>
      <c r="K23">
        <f t="shared" ref="K23:K54" si="12">(1-(1+$K$2)^(-1))/(LN(1+$K$2))</f>
        <v>0.97142327541941853</v>
      </c>
      <c r="L23">
        <f t="shared" ref="L23" si="13">J27*K27</f>
        <v>33999.814639679651</v>
      </c>
      <c r="M23">
        <f t="shared" si="3"/>
        <v>33999.814639679651</v>
      </c>
      <c r="O23">
        <f>(1+$K$2)^(-C23)</f>
        <v>0.8396192830323016</v>
      </c>
      <c r="P23">
        <f>G23*O23</f>
        <v>135388.60938895863</v>
      </c>
      <c r="S23">
        <f t="shared" si="4"/>
        <v>28546.89999099898</v>
      </c>
    </row>
    <row r="24" spans="2:19" x14ac:dyDescent="0.2">
      <c r="B24">
        <v>13</v>
      </c>
      <c r="C24">
        <f t="shared" si="0"/>
        <v>3.25</v>
      </c>
      <c r="D24">
        <f t="shared" si="1"/>
        <v>150000</v>
      </c>
      <c r="E24">
        <f t="shared" si="2"/>
        <v>161250</v>
      </c>
      <c r="G24">
        <f>IF(C24=$D$8,$D$7+E24,E24)</f>
        <v>161250</v>
      </c>
      <c r="M24">
        <f t="shared" si="3"/>
        <v>0</v>
      </c>
      <c r="O24">
        <f>(1+$K$2)^(-C24)</f>
        <v>0.82747701264071027</v>
      </c>
      <c r="P24">
        <f>G24*O24</f>
        <v>133430.66828831454</v>
      </c>
      <c r="S24">
        <f t="shared" si="4"/>
        <v>0</v>
      </c>
    </row>
    <row r="25" spans="2:19" x14ac:dyDescent="0.2">
      <c r="B25">
        <v>14</v>
      </c>
      <c r="C25">
        <f t="shared" si="0"/>
        <v>3.5</v>
      </c>
      <c r="D25">
        <f t="shared" si="1"/>
        <v>150000</v>
      </c>
      <c r="E25">
        <f t="shared" si="2"/>
        <v>161250</v>
      </c>
      <c r="G25">
        <f>IF(C25=$D$8,$D$7+E25,E25)</f>
        <v>161250</v>
      </c>
      <c r="M25">
        <f t="shared" si="3"/>
        <v>0</v>
      </c>
      <c r="O25">
        <f>(1+$K$2)^(-C25)</f>
        <v>0.81551033937181705</v>
      </c>
      <c r="P25">
        <f>G25*O25</f>
        <v>131501.0422237055</v>
      </c>
      <c r="S25">
        <f t="shared" si="4"/>
        <v>0</v>
      </c>
    </row>
    <row r="26" spans="2:19" x14ac:dyDescent="0.2">
      <c r="B26">
        <v>15</v>
      </c>
      <c r="C26">
        <f t="shared" si="0"/>
        <v>3.75</v>
      </c>
      <c r="D26">
        <f t="shared" si="1"/>
        <v>150000</v>
      </c>
      <c r="E26">
        <f t="shared" si="2"/>
        <v>161250</v>
      </c>
      <c r="G26">
        <f>IF(C26=$D$8,$D$7+E26,E26)</f>
        <v>161250</v>
      </c>
      <c r="M26">
        <f t="shared" si="3"/>
        <v>0</v>
      </c>
      <c r="O26">
        <f>(1+$K$2)^(-C26)</f>
        <v>0.80371672380354497</v>
      </c>
      <c r="P26">
        <f>G26*O26</f>
        <v>129599.32171332162</v>
      </c>
      <c r="S26">
        <f t="shared" si="4"/>
        <v>0</v>
      </c>
    </row>
    <row r="27" spans="2:19" x14ac:dyDescent="0.2">
      <c r="B27">
        <v>16</v>
      </c>
      <c r="C27">
        <f t="shared" si="0"/>
        <v>4</v>
      </c>
      <c r="D27">
        <f t="shared" si="1"/>
        <v>150000</v>
      </c>
      <c r="E27">
        <f t="shared" si="2"/>
        <v>165000</v>
      </c>
      <c r="F27">
        <f t="shared" ref="F27" si="14">SUM(E23:E26)</f>
        <v>645000</v>
      </c>
      <c r="G27">
        <f>IF(C27=$D$8,$D$7+E27,E27)</f>
        <v>165000</v>
      </c>
      <c r="I27">
        <f t="shared" ref="I27" si="15">$H$5</f>
        <v>20000</v>
      </c>
      <c r="J27">
        <f>I27+$H$6*(C27-1)</f>
        <v>35000</v>
      </c>
      <c r="K27">
        <f t="shared" ref="K27:K58" si="16">(1-(1+$K$2)^(-1))/(LN(1+$K$2))</f>
        <v>0.97142327541941853</v>
      </c>
      <c r="L27">
        <f t="shared" ref="L27" si="17">J31*K31</f>
        <v>38856.93101677674</v>
      </c>
      <c r="M27">
        <f t="shared" si="3"/>
        <v>38856.93101677674</v>
      </c>
      <c r="O27">
        <f>(1+$K$2)^(-C27)</f>
        <v>0.79209366323802044</v>
      </c>
      <c r="P27">
        <f>G27*O27</f>
        <v>130695.45443427337</v>
      </c>
      <c r="S27">
        <f t="shared" si="4"/>
        <v>30778.328831265746</v>
      </c>
    </row>
    <row r="28" spans="2:19" x14ac:dyDescent="0.2">
      <c r="B28">
        <v>17</v>
      </c>
      <c r="C28">
        <f t="shared" si="0"/>
        <v>4.25</v>
      </c>
      <c r="D28">
        <f t="shared" si="1"/>
        <v>150000</v>
      </c>
      <c r="E28">
        <f t="shared" si="2"/>
        <v>165000</v>
      </c>
      <c r="G28">
        <f>IF(C28=$D$8,$D$7+E28,E28)</f>
        <v>165000</v>
      </c>
      <c r="M28">
        <f t="shared" si="3"/>
        <v>0</v>
      </c>
      <c r="O28">
        <f>(1+$K$2)^(-C28)</f>
        <v>0.78063869117048124</v>
      </c>
      <c r="P28">
        <f>G28*O28</f>
        <v>128805.38404312941</v>
      </c>
      <c r="S28">
        <f t="shared" si="4"/>
        <v>0</v>
      </c>
    </row>
    <row r="29" spans="2:19" x14ac:dyDescent="0.2">
      <c r="B29">
        <v>18</v>
      </c>
      <c r="C29">
        <f t="shared" si="0"/>
        <v>4.5</v>
      </c>
      <c r="D29">
        <f t="shared" si="1"/>
        <v>150000</v>
      </c>
      <c r="E29">
        <f t="shared" si="2"/>
        <v>165000</v>
      </c>
      <c r="G29">
        <f>IF(C29=$D$8,$D$7+E29,E29)</f>
        <v>165000</v>
      </c>
      <c r="M29">
        <f t="shared" si="3"/>
        <v>0</v>
      </c>
      <c r="O29">
        <f>(1+$K$2)^(-C29)</f>
        <v>0.76934937676586501</v>
      </c>
      <c r="P29">
        <f>G29*O29</f>
        <v>126942.64716636772</v>
      </c>
      <c r="S29">
        <f t="shared" si="4"/>
        <v>0</v>
      </c>
    </row>
    <row r="30" spans="2:19" x14ac:dyDescent="0.2">
      <c r="B30">
        <v>19</v>
      </c>
      <c r="C30">
        <f t="shared" si="0"/>
        <v>4.75</v>
      </c>
      <c r="D30">
        <f t="shared" si="1"/>
        <v>150000</v>
      </c>
      <c r="E30">
        <f t="shared" si="2"/>
        <v>165000</v>
      </c>
      <c r="G30">
        <f>IF(C30=$D$8,$D$7+E30,E30)</f>
        <v>165000</v>
      </c>
      <c r="M30">
        <f t="shared" si="3"/>
        <v>0</v>
      </c>
      <c r="O30">
        <f>(1+$K$2)^(-C30)</f>
        <v>0.7582233243429668</v>
      </c>
      <c r="P30">
        <f>G30*O30</f>
        <v>125106.84851658953</v>
      </c>
      <c r="S30">
        <f t="shared" si="4"/>
        <v>0</v>
      </c>
    </row>
    <row r="31" spans="2:19" x14ac:dyDescent="0.2">
      <c r="B31">
        <v>20</v>
      </c>
      <c r="C31">
        <f t="shared" si="0"/>
        <v>5</v>
      </c>
      <c r="D31">
        <f t="shared" si="1"/>
        <v>150000</v>
      </c>
      <c r="E31">
        <f t="shared" si="2"/>
        <v>168750</v>
      </c>
      <c r="F31">
        <f t="shared" ref="F31" si="18">SUM(E27:E30)</f>
        <v>660000</v>
      </c>
      <c r="G31">
        <f>IF(C31=$D$8,$D$7+E31,E31)</f>
        <v>168750</v>
      </c>
      <c r="I31">
        <f t="shared" ref="I31" si="19">$H$5</f>
        <v>20000</v>
      </c>
      <c r="J31">
        <f>I31+$H$6*(C31-1)</f>
        <v>40000</v>
      </c>
      <c r="K31">
        <f t="shared" ref="K31:K62" si="20">(1-(1+$K$2)^(-1))/(LN(1+$K$2))</f>
        <v>0.97142327541941853</v>
      </c>
      <c r="L31">
        <f t="shared" ref="L31" si="21">J35*K35</f>
        <v>43714.047393873836</v>
      </c>
      <c r="M31">
        <f t="shared" si="3"/>
        <v>43714.047393873836</v>
      </c>
      <c r="O31">
        <f>(1+$K$2)^(-C31)</f>
        <v>0.74725817286605689</v>
      </c>
      <c r="P31">
        <f>G31*O31</f>
        <v>126099.8166711471</v>
      </c>
      <c r="S31">
        <f t="shared" si="4"/>
        <v>32665.67918412638</v>
      </c>
    </row>
    <row r="32" spans="2:19" x14ac:dyDescent="0.2">
      <c r="B32">
        <v>21</v>
      </c>
      <c r="C32">
        <f t="shared" si="0"/>
        <v>5.25</v>
      </c>
      <c r="D32">
        <f t="shared" si="1"/>
        <v>150000</v>
      </c>
      <c r="E32">
        <f t="shared" si="2"/>
        <v>168750</v>
      </c>
      <c r="G32">
        <f>IF(C32=$D$8,$D$7+E32,E32)</f>
        <v>168750</v>
      </c>
      <c r="M32">
        <f t="shared" si="3"/>
        <v>0</v>
      </c>
      <c r="O32">
        <f>(1+$K$2)^(-C32)</f>
        <v>0.73645159544385019</v>
      </c>
      <c r="P32">
        <f>G32*O32</f>
        <v>124276.20673114972</v>
      </c>
      <c r="S32">
        <f t="shared" si="4"/>
        <v>0</v>
      </c>
    </row>
    <row r="33" spans="2:19" x14ac:dyDescent="0.2">
      <c r="B33">
        <v>22</v>
      </c>
      <c r="C33">
        <f t="shared" si="0"/>
        <v>5.5</v>
      </c>
      <c r="D33">
        <f t="shared" si="1"/>
        <v>150000</v>
      </c>
      <c r="E33">
        <f t="shared" si="2"/>
        <v>168750</v>
      </c>
      <c r="G33">
        <f>IF(C33=$D$8,$D$7+E33,E33)</f>
        <v>168750</v>
      </c>
      <c r="M33">
        <f t="shared" si="3"/>
        <v>0</v>
      </c>
      <c r="O33">
        <f>(1+$K$2)^(-C33)</f>
        <v>0.72580129883572175</v>
      </c>
      <c r="P33">
        <f>G33*O33</f>
        <v>122478.96917852804</v>
      </c>
      <c r="S33">
        <f t="shared" si="4"/>
        <v>0</v>
      </c>
    </row>
    <row r="34" spans="2:19" x14ac:dyDescent="0.2">
      <c r="B34">
        <v>23</v>
      </c>
      <c r="C34">
        <f t="shared" si="0"/>
        <v>5.75</v>
      </c>
      <c r="D34">
        <f t="shared" si="1"/>
        <v>150000</v>
      </c>
      <c r="E34">
        <f t="shared" si="2"/>
        <v>168750</v>
      </c>
      <c r="G34">
        <f>IF(C34=$D$8,$D$7+E34,E34)</f>
        <v>168750</v>
      </c>
      <c r="M34">
        <f t="shared" si="3"/>
        <v>0</v>
      </c>
      <c r="O34">
        <f>(1+$K$2)^(-C34)</f>
        <v>0.71530502296506315</v>
      </c>
      <c r="P34">
        <f>G34*O34</f>
        <v>120707.72262535441</v>
      </c>
      <c r="S34">
        <f t="shared" si="4"/>
        <v>0</v>
      </c>
    </row>
    <row r="35" spans="2:19" x14ac:dyDescent="0.2">
      <c r="B35">
        <v>24</v>
      </c>
      <c r="C35">
        <f t="shared" si="0"/>
        <v>6</v>
      </c>
      <c r="D35">
        <f t="shared" si="1"/>
        <v>150000</v>
      </c>
      <c r="E35">
        <f t="shared" si="2"/>
        <v>172500</v>
      </c>
      <c r="F35">
        <f t="shared" ref="F35" si="22">SUM(E31:E34)</f>
        <v>675000</v>
      </c>
      <c r="G35">
        <f>IF(C35=$D$8,$D$7+E35,E35)</f>
        <v>172500</v>
      </c>
      <c r="I35">
        <f t="shared" ref="I35" si="23">$H$5</f>
        <v>20000</v>
      </c>
      <c r="J35">
        <f>I35+$H$6*(C35-1)</f>
        <v>45000</v>
      </c>
      <c r="K35">
        <f t="shared" ref="K35:K66" si="24">(1-(1+$K$2)^(-1))/(LN(1+$K$2))</f>
        <v>0.97142327541941853</v>
      </c>
      <c r="L35">
        <f t="shared" ref="L35" si="25">J39*K39</f>
        <v>48571.163770970925</v>
      </c>
      <c r="M35">
        <f t="shared" si="3"/>
        <v>48571.163770970925</v>
      </c>
      <c r="O35">
        <f>(1+$K$2)^(-C35)</f>
        <v>0.70496054043967626</v>
      </c>
      <c r="P35">
        <f>G35*O35</f>
        <v>121605.69322584415</v>
      </c>
      <c r="S35">
        <f t="shared" si="4"/>
        <v>34240.753861767684</v>
      </c>
    </row>
    <row r="36" spans="2:19" x14ac:dyDescent="0.2">
      <c r="B36">
        <v>25</v>
      </c>
      <c r="C36">
        <f t="shared" si="0"/>
        <v>6.25</v>
      </c>
      <c r="D36">
        <f t="shared" si="1"/>
        <v>150000</v>
      </c>
      <c r="E36">
        <f t="shared" si="2"/>
        <v>172500</v>
      </c>
      <c r="G36">
        <f>IF(C36=$D$8,$D$7+E36,E36)</f>
        <v>172500</v>
      </c>
      <c r="M36">
        <f t="shared" si="3"/>
        <v>0</v>
      </c>
      <c r="O36">
        <f>(1+$K$2)^(-C36)</f>
        <v>0.6947656560791039</v>
      </c>
      <c r="P36">
        <f>G36*O36</f>
        <v>119847.07567364542</v>
      </c>
      <c r="S36">
        <f t="shared" si="4"/>
        <v>0</v>
      </c>
    </row>
    <row r="37" spans="2:19" x14ac:dyDescent="0.2">
      <c r="B37">
        <v>26</v>
      </c>
      <c r="C37">
        <f t="shared" si="0"/>
        <v>6.5</v>
      </c>
      <c r="D37">
        <f t="shared" si="1"/>
        <v>150000</v>
      </c>
      <c r="E37">
        <f t="shared" si="2"/>
        <v>172500</v>
      </c>
      <c r="G37">
        <f>IF(C37=$D$8,$D$7+E37,E37)</f>
        <v>172500</v>
      </c>
      <c r="M37">
        <f t="shared" si="3"/>
        <v>0</v>
      </c>
      <c r="O37">
        <f>(1+$K$2)^(-C37)</f>
        <v>0.684718206448794</v>
      </c>
      <c r="P37">
        <f>G37*O37</f>
        <v>118113.89061241696</v>
      </c>
      <c r="S37">
        <f t="shared" si="4"/>
        <v>0</v>
      </c>
    </row>
    <row r="38" spans="2:19" x14ac:dyDescent="0.2">
      <c r="B38">
        <v>27</v>
      </c>
      <c r="C38">
        <f t="shared" si="0"/>
        <v>6.75</v>
      </c>
      <c r="D38">
        <f t="shared" si="1"/>
        <v>150000</v>
      </c>
      <c r="E38">
        <f t="shared" si="2"/>
        <v>172500</v>
      </c>
      <c r="G38">
        <f>IF(C38=$D$8,$D$7+E38,E38)</f>
        <v>172500</v>
      </c>
      <c r="M38">
        <f t="shared" si="3"/>
        <v>0</v>
      </c>
      <c r="O38">
        <f>(1+$K$2)^(-C38)</f>
        <v>0.67481605940100287</v>
      </c>
      <c r="P38">
        <f>G38*O38</f>
        <v>116405.770246673</v>
      </c>
      <c r="S38">
        <f t="shared" si="4"/>
        <v>0</v>
      </c>
    </row>
    <row r="39" spans="2:19" x14ac:dyDescent="0.2">
      <c r="B39">
        <v>28</v>
      </c>
      <c r="C39">
        <f t="shared" si="0"/>
        <v>7</v>
      </c>
      <c r="D39">
        <f t="shared" si="1"/>
        <v>150000</v>
      </c>
      <c r="E39">
        <f t="shared" si="2"/>
        <v>176250</v>
      </c>
      <c r="F39">
        <f t="shared" ref="F39" si="26">SUM(E35:E38)</f>
        <v>690000</v>
      </c>
      <c r="G39">
        <f>IF(C39=$D$8,$D$7+E39,E39)</f>
        <v>176250</v>
      </c>
      <c r="I39">
        <f t="shared" ref="I39" si="27">$H$5</f>
        <v>20000</v>
      </c>
      <c r="J39">
        <f>I39+$H$6*(C39-1)</f>
        <v>50000</v>
      </c>
      <c r="K39">
        <f t="shared" ref="K39:K70" si="28">(1-(1+$K$2)^(-1))/(LN(1+$K$2))</f>
        <v>0.97142327541941853</v>
      </c>
      <c r="L39">
        <f t="shared" ref="L39" si="29">J43*K43</f>
        <v>53428.280148068021</v>
      </c>
      <c r="M39">
        <f t="shared" si="3"/>
        <v>53428.280148068021</v>
      </c>
      <c r="O39">
        <f>(1+$K$2)^(-C39)</f>
        <v>0.66505711362233599</v>
      </c>
      <c r="P39">
        <f>G39*O39</f>
        <v>117216.31627593673</v>
      </c>
      <c r="S39">
        <f t="shared" si="4"/>
        <v>35532.857781079671</v>
      </c>
    </row>
    <row r="40" spans="2:19" x14ac:dyDescent="0.2">
      <c r="B40">
        <v>29</v>
      </c>
      <c r="C40">
        <f t="shared" si="0"/>
        <v>7.25</v>
      </c>
      <c r="D40">
        <f t="shared" si="1"/>
        <v>150000</v>
      </c>
      <c r="E40">
        <f t="shared" si="2"/>
        <v>176250</v>
      </c>
      <c r="G40">
        <f>IF(C40=$D$8,$D$7+E40,E40)</f>
        <v>176250</v>
      </c>
      <c r="M40">
        <f t="shared" si="3"/>
        <v>0</v>
      </c>
      <c r="O40">
        <f>(1+$K$2)^(-C40)</f>
        <v>0.65543929818783386</v>
      </c>
      <c r="P40">
        <f>G40*O40</f>
        <v>115521.17630560572</v>
      </c>
      <c r="S40">
        <f t="shared" si="4"/>
        <v>0</v>
      </c>
    </row>
    <row r="41" spans="2:19" x14ac:dyDescent="0.2">
      <c r="B41">
        <v>30</v>
      </c>
      <c r="C41">
        <f t="shared" si="0"/>
        <v>7.5</v>
      </c>
      <c r="D41">
        <f t="shared" si="1"/>
        <v>150000</v>
      </c>
      <c r="E41">
        <f t="shared" si="2"/>
        <v>176250</v>
      </c>
      <c r="G41">
        <f>IF(C41=$D$8,$D$7+E41,E41)</f>
        <v>176250</v>
      </c>
      <c r="M41">
        <f t="shared" si="3"/>
        <v>0</v>
      </c>
      <c r="O41">
        <f>(1+$K$2)^(-C41)</f>
        <v>0.64596057212150371</v>
      </c>
      <c r="P41">
        <f>G41*O41</f>
        <v>113850.55083641503</v>
      </c>
      <c r="S41">
        <f t="shared" si="4"/>
        <v>0</v>
      </c>
    </row>
    <row r="42" spans="2:19" x14ac:dyDescent="0.2">
      <c r="B42">
        <v>31</v>
      </c>
      <c r="C42">
        <f t="shared" si="0"/>
        <v>7.75</v>
      </c>
      <c r="D42">
        <f t="shared" si="1"/>
        <v>150000</v>
      </c>
      <c r="E42">
        <f t="shared" si="2"/>
        <v>176250</v>
      </c>
      <c r="G42">
        <f>IF(C42=$D$8,$D$7+E42,E42)</f>
        <v>176250</v>
      </c>
      <c r="M42">
        <f t="shared" si="3"/>
        <v>0</v>
      </c>
      <c r="O42">
        <f>(1+$K$2)^(-C42)</f>
        <v>0.63661892396321018</v>
      </c>
      <c r="P42">
        <f>G42*O42</f>
        <v>112204.0853485158</v>
      </c>
      <c r="S42">
        <f t="shared" si="4"/>
        <v>0</v>
      </c>
    </row>
    <row r="43" spans="2:19" x14ac:dyDescent="0.2">
      <c r="B43">
        <v>32</v>
      </c>
      <c r="C43">
        <f t="shared" si="0"/>
        <v>8</v>
      </c>
      <c r="D43">
        <f t="shared" si="1"/>
        <v>150000</v>
      </c>
      <c r="E43">
        <f t="shared" si="2"/>
        <v>180000</v>
      </c>
      <c r="F43">
        <f t="shared" ref="F43" si="30">SUM(E39:E42)</f>
        <v>705000</v>
      </c>
      <c r="G43">
        <f>IF(C43=$D$8,$D$7+E43,E43)</f>
        <v>180000</v>
      </c>
      <c r="I43">
        <f t="shared" ref="I43" si="31">$H$5</f>
        <v>20000</v>
      </c>
      <c r="J43">
        <f>I43+$H$6*(C43-1)</f>
        <v>55000</v>
      </c>
      <c r="K43">
        <f t="shared" ref="K43:K74" si="32">(1-(1+$K$2)^(-1))/(LN(1+$K$2))</f>
        <v>0.97142327541941853</v>
      </c>
      <c r="L43">
        <f t="shared" ref="L43" si="33">J47*K47</f>
        <v>58285.39652516511</v>
      </c>
      <c r="M43">
        <f t="shared" si="3"/>
        <v>58285.39652516511</v>
      </c>
      <c r="O43">
        <f>(1+$K$2)^(-C43)</f>
        <v>0.62741237134182648</v>
      </c>
      <c r="P43">
        <f>G43*O43</f>
        <v>112934.22684152877</v>
      </c>
      <c r="S43">
        <f t="shared" si="4"/>
        <v>36568.978848452498</v>
      </c>
    </row>
    <row r="44" spans="2:19" x14ac:dyDescent="0.2">
      <c r="B44">
        <v>33</v>
      </c>
      <c r="C44">
        <f t="shared" si="0"/>
        <v>8.25</v>
      </c>
      <c r="D44">
        <f t="shared" si="1"/>
        <v>150000</v>
      </c>
      <c r="E44">
        <f t="shared" si="2"/>
        <v>180000</v>
      </c>
      <c r="G44">
        <f>IF(C44=$D$8,$D$7+E44,E44)</f>
        <v>180000</v>
      </c>
      <c r="M44">
        <f t="shared" si="3"/>
        <v>0</v>
      </c>
      <c r="O44">
        <f>(1+$K$2)^(-C44)</f>
        <v>0.61833896055456028</v>
      </c>
      <c r="P44">
        <f>G44*O44</f>
        <v>111301.01289982085</v>
      </c>
      <c r="S44">
        <f t="shared" si="4"/>
        <v>0</v>
      </c>
    </row>
    <row r="45" spans="2:19" x14ac:dyDescent="0.2">
      <c r="B45">
        <v>34</v>
      </c>
      <c r="C45">
        <f t="shared" si="0"/>
        <v>8.5</v>
      </c>
      <c r="D45">
        <f t="shared" si="1"/>
        <v>150000</v>
      </c>
      <c r="E45">
        <f t="shared" si="2"/>
        <v>180000</v>
      </c>
      <c r="G45">
        <f>IF(C45=$D$8,$D$7+E45,E45)</f>
        <v>180000</v>
      </c>
      <c r="M45">
        <f t="shared" si="3"/>
        <v>0</v>
      </c>
      <c r="O45">
        <f>(1+$K$2)^(-C45)</f>
        <v>0.60939676615236205</v>
      </c>
      <c r="P45">
        <f>G45*O45</f>
        <v>109691.41790742517</v>
      </c>
      <c r="S45">
        <f t="shared" si="4"/>
        <v>0</v>
      </c>
    </row>
    <row r="46" spans="2:19" x14ac:dyDescent="0.2">
      <c r="B46">
        <v>35</v>
      </c>
      <c r="C46">
        <f t="shared" si="0"/>
        <v>8.75</v>
      </c>
      <c r="D46">
        <f t="shared" si="1"/>
        <v>150000</v>
      </c>
      <c r="E46">
        <f t="shared" si="2"/>
        <v>180000</v>
      </c>
      <c r="G46">
        <f>IF(C46=$D$8,$D$7+E46,E46)</f>
        <v>180000</v>
      </c>
      <c r="M46">
        <f t="shared" si="3"/>
        <v>0</v>
      </c>
      <c r="O46">
        <f>(1+$K$2)^(-C46)</f>
        <v>0.60058389053133043</v>
      </c>
      <c r="P46">
        <f>G46*O46</f>
        <v>108105.10029563948</v>
      </c>
      <c r="S46">
        <f t="shared" si="4"/>
        <v>0</v>
      </c>
    </row>
    <row r="47" spans="2:19" x14ac:dyDescent="0.2">
      <c r="B47">
        <v>36</v>
      </c>
      <c r="C47">
        <f t="shared" si="0"/>
        <v>9</v>
      </c>
      <c r="D47">
        <f t="shared" si="1"/>
        <v>150000</v>
      </c>
      <c r="E47">
        <f t="shared" si="2"/>
        <v>183750</v>
      </c>
      <c r="F47">
        <f t="shared" ref="F47" si="34">SUM(E43:E46)</f>
        <v>720000</v>
      </c>
      <c r="G47">
        <f>IF(C47=$D$8,$D$7+E47,E47)</f>
        <v>183750</v>
      </c>
      <c r="I47">
        <f t="shared" ref="I47" si="35">$H$5</f>
        <v>20000</v>
      </c>
      <c r="J47">
        <f>I47+$H$6*(C47-1)</f>
        <v>60000</v>
      </c>
      <c r="K47">
        <f t="shared" ref="K47:K78" si="36">(1-(1+$K$2)^(-1))/(LN(1+$K$2))</f>
        <v>0.97142327541941853</v>
      </c>
      <c r="L47">
        <f t="shared" ref="L47" si="37">J51*K51</f>
        <v>63142.512902262206</v>
      </c>
      <c r="M47">
        <f t="shared" si="3"/>
        <v>63142.512902262206</v>
      </c>
      <c r="O47">
        <f>(1+$K$2)^(-C47)</f>
        <v>0.59189846353002495</v>
      </c>
      <c r="P47">
        <f>G47*O47</f>
        <v>108761.34267364208</v>
      </c>
      <c r="S47">
        <f t="shared" si="4"/>
        <v>37373.95637027378</v>
      </c>
    </row>
    <row r="48" spans="2:19" x14ac:dyDescent="0.2">
      <c r="B48">
        <v>37</v>
      </c>
      <c r="C48">
        <f t="shared" si="0"/>
        <v>9.25</v>
      </c>
      <c r="D48">
        <f t="shared" si="1"/>
        <v>150000</v>
      </c>
      <c r="E48">
        <f t="shared" si="2"/>
        <v>183750</v>
      </c>
      <c r="G48">
        <f>IF(C48=$D$8,$D$7+E48,E48)</f>
        <v>183750</v>
      </c>
      <c r="M48">
        <f t="shared" si="3"/>
        <v>0</v>
      </c>
      <c r="O48">
        <f>(1+$K$2)^(-C48)</f>
        <v>0.58333864203260399</v>
      </c>
      <c r="P48">
        <f>G48*O48</f>
        <v>107188.47547349098</v>
      </c>
      <c r="S48">
        <f t="shared" si="4"/>
        <v>0</v>
      </c>
    </row>
    <row r="49" spans="2:19" x14ac:dyDescent="0.2">
      <c r="B49">
        <v>38</v>
      </c>
      <c r="C49">
        <f t="shared" si="0"/>
        <v>9.5</v>
      </c>
      <c r="D49">
        <f t="shared" si="1"/>
        <v>150000</v>
      </c>
      <c r="E49">
        <f t="shared" si="2"/>
        <v>183750</v>
      </c>
      <c r="G49">
        <f>IF(C49=$D$8,$D$7+E49,E49)</f>
        <v>183750</v>
      </c>
      <c r="M49">
        <f t="shared" si="3"/>
        <v>0</v>
      </c>
      <c r="O49">
        <f>(1+$K$2)^(-C49)</f>
        <v>0.57490260957770001</v>
      </c>
      <c r="P49">
        <f>G49*O49</f>
        <v>105638.35450990238</v>
      </c>
      <c r="S49">
        <f t="shared" si="4"/>
        <v>0</v>
      </c>
    </row>
    <row r="50" spans="2:19" x14ac:dyDescent="0.2">
      <c r="B50">
        <v>39</v>
      </c>
      <c r="C50">
        <f t="shared" si="0"/>
        <v>9.75</v>
      </c>
      <c r="D50">
        <f t="shared" si="1"/>
        <v>150000</v>
      </c>
      <c r="E50">
        <f t="shared" si="2"/>
        <v>183750</v>
      </c>
      <c r="G50">
        <f>IF(C50=$D$8,$D$7+E50,E50)</f>
        <v>183750</v>
      </c>
      <c r="M50">
        <f t="shared" si="3"/>
        <v>0</v>
      </c>
      <c r="O50">
        <f>(1+$K$2)^(-C50)</f>
        <v>0.5665885759729532</v>
      </c>
      <c r="P50">
        <f>G50*O50</f>
        <v>104110.65083503014</v>
      </c>
      <c r="S50">
        <f t="shared" si="4"/>
        <v>0</v>
      </c>
    </row>
    <row r="51" spans="2:19" x14ac:dyDescent="0.2">
      <c r="B51">
        <v>40</v>
      </c>
      <c r="C51">
        <f t="shared" si="0"/>
        <v>10</v>
      </c>
      <c r="D51">
        <f t="shared" si="1"/>
        <v>150000</v>
      </c>
      <c r="E51">
        <f t="shared" si="2"/>
        <v>187500</v>
      </c>
      <c r="F51">
        <f t="shared" ref="F51" si="38">SUM(E47:E50)</f>
        <v>735000</v>
      </c>
      <c r="G51">
        <f>IF(C51=$D$8,$D$7+E51,E51)</f>
        <v>187500</v>
      </c>
      <c r="I51">
        <f t="shared" ref="I51" si="39">$H$5</f>
        <v>20000</v>
      </c>
      <c r="J51">
        <f>I51+$H$6*(C51-1)</f>
        <v>65000</v>
      </c>
      <c r="K51">
        <f t="shared" ref="K51:K82" si="40">(1-(1+$K$2)^(-1))/(LN(1+$K$2))</f>
        <v>0.97142327541941853</v>
      </c>
      <c r="L51">
        <f t="shared" ref="L51" si="41">J55*K55</f>
        <v>67999.629279359302</v>
      </c>
      <c r="M51">
        <f t="shared" si="3"/>
        <v>67999.629279359302</v>
      </c>
      <c r="O51">
        <f>(1+$K$2)^(-C51)</f>
        <v>0.55839477691511785</v>
      </c>
      <c r="P51">
        <f>G51*O51</f>
        <v>104699.0206715846</v>
      </c>
      <c r="S51">
        <f t="shared" si="4"/>
        <v>37970.637821758552</v>
      </c>
    </row>
    <row r="52" spans="2:19" x14ac:dyDescent="0.2">
      <c r="B52">
        <v>41</v>
      </c>
      <c r="C52">
        <f t="shared" si="0"/>
        <v>10.25</v>
      </c>
      <c r="D52">
        <f t="shared" si="1"/>
        <v>150000</v>
      </c>
      <c r="E52">
        <f t="shared" si="2"/>
        <v>187500</v>
      </c>
      <c r="G52">
        <f>IF(C52=$D$8,$D$7+E52,E52)</f>
        <v>187500</v>
      </c>
      <c r="M52">
        <f t="shared" si="3"/>
        <v>0</v>
      </c>
      <c r="O52">
        <f>(1+$K$2)^(-C52)</f>
        <v>0.55031947361566413</v>
      </c>
      <c r="P52">
        <f>G52*O52</f>
        <v>103184.90130293703</v>
      </c>
      <c r="S52">
        <f t="shared" si="4"/>
        <v>0</v>
      </c>
    </row>
    <row r="53" spans="2:19" x14ac:dyDescent="0.2">
      <c r="B53">
        <v>42</v>
      </c>
      <c r="C53">
        <f t="shared" si="0"/>
        <v>10.5</v>
      </c>
      <c r="D53">
        <f t="shared" si="1"/>
        <v>150000</v>
      </c>
      <c r="E53">
        <f t="shared" si="2"/>
        <v>187500</v>
      </c>
      <c r="G53">
        <f>IF(C53=$D$8,$D$7+E53,E53)</f>
        <v>187500</v>
      </c>
      <c r="M53">
        <f t="shared" si="3"/>
        <v>0</v>
      </c>
      <c r="O53">
        <f>(1+$K$2)^(-C53)</f>
        <v>0.5423609524317925</v>
      </c>
      <c r="P53">
        <f>G53*O53</f>
        <v>101692.67858096109</v>
      </c>
      <c r="S53">
        <f t="shared" si="4"/>
        <v>0</v>
      </c>
    </row>
    <row r="54" spans="2:19" x14ac:dyDescent="0.2">
      <c r="B54">
        <v>43</v>
      </c>
      <c r="C54">
        <f t="shared" si="0"/>
        <v>10.75</v>
      </c>
      <c r="D54">
        <f t="shared" si="1"/>
        <v>150000</v>
      </c>
      <c r="E54">
        <f t="shared" si="2"/>
        <v>187500</v>
      </c>
      <c r="G54">
        <f>IF(C54=$D$8,$D$7+E54,E54)</f>
        <v>187500</v>
      </c>
      <c r="M54">
        <f t="shared" si="3"/>
        <v>0</v>
      </c>
      <c r="O54">
        <f>(1+$K$2)^(-C54)</f>
        <v>0.53451752450278589</v>
      </c>
      <c r="P54">
        <f>G54*O54</f>
        <v>100222.03584427235</v>
      </c>
      <c r="S54">
        <f t="shared" si="4"/>
        <v>0</v>
      </c>
    </row>
    <row r="55" spans="2:19" x14ac:dyDescent="0.2">
      <c r="B55">
        <v>44</v>
      </c>
      <c r="C55">
        <f t="shared" si="0"/>
        <v>11</v>
      </c>
      <c r="D55">
        <f t="shared" si="1"/>
        <v>150000</v>
      </c>
      <c r="E55">
        <f t="shared" si="2"/>
        <v>191250</v>
      </c>
      <c r="F55">
        <f t="shared" ref="F55" si="42">SUM(E51:E54)</f>
        <v>750000</v>
      </c>
      <c r="G55">
        <f>IF(C55=$D$8,$D$7+E55,E55)</f>
        <v>191250</v>
      </c>
      <c r="I55">
        <f t="shared" ref="I55" si="43">$H$5</f>
        <v>20000</v>
      </c>
      <c r="J55">
        <f>I55+$H$6*(C55-1)</f>
        <v>70000</v>
      </c>
      <c r="K55">
        <f t="shared" ref="K55:K86" si="44">(1-(1+$K$2)^(-1))/(LN(1+$K$2))</f>
        <v>0.97142327541941853</v>
      </c>
      <c r="L55">
        <f t="shared" ref="L55" si="45">J59*K59</f>
        <v>72856.745656456391</v>
      </c>
      <c r="M55">
        <f t="shared" si="3"/>
        <v>72856.745656456391</v>
      </c>
      <c r="O55">
        <f>(1+$K$2)^(-C55)</f>
        <v>0.52678752539162055</v>
      </c>
      <c r="P55">
        <f>G55*O55</f>
        <v>100748.11423114743</v>
      </c>
      <c r="S55">
        <f t="shared" si="4"/>
        <v>38380.024752451362</v>
      </c>
    </row>
    <row r="56" spans="2:19" x14ac:dyDescent="0.2">
      <c r="B56">
        <v>45</v>
      </c>
      <c r="C56">
        <f t="shared" si="0"/>
        <v>11.25</v>
      </c>
      <c r="D56">
        <f t="shared" si="1"/>
        <v>150000</v>
      </c>
      <c r="E56">
        <f t="shared" si="2"/>
        <v>191250</v>
      </c>
      <c r="G56">
        <f>IF(C56=$D$8,$D$7+E56,E56)</f>
        <v>191250</v>
      </c>
      <c r="M56">
        <f t="shared" si="3"/>
        <v>0</v>
      </c>
      <c r="O56">
        <f>(1+$K$2)^(-C56)</f>
        <v>0.51916931473175854</v>
      </c>
      <c r="P56">
        <f>G56*O56</f>
        <v>99291.131442448823</v>
      </c>
      <c r="S56">
        <f t="shared" si="4"/>
        <v>0</v>
      </c>
    </row>
    <row r="57" spans="2:19" x14ac:dyDescent="0.2">
      <c r="B57">
        <v>46</v>
      </c>
      <c r="C57">
        <f t="shared" si="0"/>
        <v>11.5</v>
      </c>
      <c r="D57">
        <f t="shared" si="1"/>
        <v>150000</v>
      </c>
      <c r="E57">
        <f t="shared" si="2"/>
        <v>191250</v>
      </c>
      <c r="G57">
        <f>IF(C57=$D$8,$D$7+E57,E57)</f>
        <v>191250</v>
      </c>
      <c r="M57">
        <f t="shared" si="3"/>
        <v>0</v>
      </c>
      <c r="O57">
        <f>(1+$K$2)^(-C57)</f>
        <v>0.51166127587904942</v>
      </c>
      <c r="P57">
        <f>G57*O57</f>
        <v>97855.219011868205</v>
      </c>
      <c r="S57">
        <f t="shared" si="4"/>
        <v>0</v>
      </c>
    </row>
    <row r="58" spans="2:19" x14ac:dyDescent="0.2">
      <c r="B58">
        <v>47</v>
      </c>
      <c r="C58">
        <f t="shared" si="0"/>
        <v>11.75</v>
      </c>
      <c r="D58">
        <f t="shared" si="1"/>
        <v>150000</v>
      </c>
      <c r="E58">
        <f t="shared" si="2"/>
        <v>191250</v>
      </c>
      <c r="G58">
        <f>IF(C58=$D$8,$D$7+E58,E58)</f>
        <v>191250</v>
      </c>
      <c r="M58">
        <f t="shared" si="3"/>
        <v>0</v>
      </c>
      <c r="O58">
        <f>(1+$K$2)^(-C58)</f>
        <v>0.50426181556866601</v>
      </c>
      <c r="P58">
        <f>G58*O58</f>
        <v>96440.072227507379</v>
      </c>
      <c r="S58">
        <f t="shared" si="4"/>
        <v>0</v>
      </c>
    </row>
    <row r="59" spans="2:19" x14ac:dyDescent="0.2">
      <c r="B59">
        <v>48</v>
      </c>
      <c r="C59">
        <f t="shared" si="0"/>
        <v>12</v>
      </c>
      <c r="D59">
        <f t="shared" si="1"/>
        <v>150000</v>
      </c>
      <c r="E59">
        <f t="shared" si="2"/>
        <v>195000</v>
      </c>
      <c r="F59">
        <f t="shared" ref="F59" si="46">SUM(E55:E58)</f>
        <v>765000</v>
      </c>
      <c r="G59">
        <f>IF(C59=$D$8,$D$7+E59,E59)</f>
        <v>195000</v>
      </c>
      <c r="I59">
        <f t="shared" ref="I59" si="47">$H$5</f>
        <v>20000</v>
      </c>
      <c r="J59">
        <f>I59+$H$6*(C59-1)</f>
        <v>75000</v>
      </c>
      <c r="K59">
        <f t="shared" ref="K59:K90" si="48">(1-(1+$K$2)^(-1))/(LN(1+$K$2))</f>
        <v>0.97142327541941853</v>
      </c>
      <c r="L59">
        <f t="shared" ref="L59" si="49">J63*K63</f>
        <v>77713.86203355348</v>
      </c>
      <c r="M59">
        <f t="shared" si="3"/>
        <v>77713.86203355348</v>
      </c>
      <c r="O59">
        <f>(1+$K$2)^(-C59)</f>
        <v>0.4969693635770005</v>
      </c>
      <c r="P59">
        <f>G59*O59</f>
        <v>96909.025897515094</v>
      </c>
      <c r="S59">
        <f t="shared" si="4"/>
        <v>38621.408555925897</v>
      </c>
    </row>
    <row r="60" spans="2:19" x14ac:dyDescent="0.2">
      <c r="B60">
        <v>49</v>
      </c>
      <c r="C60">
        <f t="shared" si="0"/>
        <v>12.25</v>
      </c>
      <c r="D60">
        <f t="shared" si="1"/>
        <v>150000</v>
      </c>
      <c r="E60">
        <f t="shared" si="2"/>
        <v>195000</v>
      </c>
      <c r="G60">
        <f>IF(C60=$D$8,$D$7+E60,E60)</f>
        <v>195000</v>
      </c>
      <c r="M60">
        <f t="shared" si="3"/>
        <v>0</v>
      </c>
      <c r="O60">
        <f>(1+$K$2)^(-C60)</f>
        <v>0.4897823723884514</v>
      </c>
      <c r="P60">
        <f>G60*O60</f>
        <v>95507.562615748029</v>
      </c>
      <c r="S60">
        <f t="shared" si="4"/>
        <v>0</v>
      </c>
    </row>
    <row r="61" spans="2:19" x14ac:dyDescent="0.2">
      <c r="B61">
        <v>50</v>
      </c>
      <c r="C61">
        <f t="shared" si="0"/>
        <v>12.5</v>
      </c>
      <c r="D61">
        <f t="shared" si="1"/>
        <v>150000</v>
      </c>
      <c r="E61">
        <f t="shared" si="2"/>
        <v>195000</v>
      </c>
      <c r="G61">
        <f>IF(C61=$D$8,$D$7+E61,E61)</f>
        <v>195000</v>
      </c>
      <c r="M61">
        <f t="shared" si="3"/>
        <v>0</v>
      </c>
      <c r="O61">
        <f>(1+$K$2)^(-C61)</f>
        <v>0.48269931686702772</v>
      </c>
      <c r="P61">
        <f>G61*O61</f>
        <v>94126.366789070409</v>
      </c>
      <c r="S61">
        <f t="shared" si="4"/>
        <v>0</v>
      </c>
    </row>
    <row r="62" spans="2:19" x14ac:dyDescent="0.2">
      <c r="B62">
        <v>51</v>
      </c>
      <c r="C62">
        <f t="shared" si="0"/>
        <v>12.75</v>
      </c>
      <c r="D62">
        <f t="shared" si="1"/>
        <v>150000</v>
      </c>
      <c r="E62">
        <f t="shared" si="2"/>
        <v>195000</v>
      </c>
      <c r="G62">
        <f>IF(C62=$D$8,$D$7+E62,E62)</f>
        <v>195000</v>
      </c>
      <c r="M62">
        <f t="shared" si="3"/>
        <v>0</v>
      </c>
      <c r="O62">
        <f>(1+$K$2)^(-C62)</f>
        <v>0.47571869393270372</v>
      </c>
      <c r="P62">
        <f>G62*O62</f>
        <v>92765.145316877228</v>
      </c>
      <c r="S62">
        <f t="shared" si="4"/>
        <v>0</v>
      </c>
    </row>
    <row r="63" spans="2:19" x14ac:dyDescent="0.2">
      <c r="B63">
        <v>52</v>
      </c>
      <c r="C63">
        <f t="shared" si="0"/>
        <v>13</v>
      </c>
      <c r="D63">
        <f t="shared" si="1"/>
        <v>150000</v>
      </c>
      <c r="E63">
        <f t="shared" si="2"/>
        <v>198750</v>
      </c>
      <c r="F63">
        <f t="shared" ref="F63" si="50">SUM(E59:E62)</f>
        <v>780000</v>
      </c>
      <c r="G63">
        <f>IF(C63=$D$8,$D$7+E63,E63)</f>
        <v>198750</v>
      </c>
      <c r="I63">
        <f t="shared" ref="I63" si="51">$H$5</f>
        <v>20000</v>
      </c>
      <c r="J63">
        <f>I63+$H$6*(C63-1)</f>
        <v>80000</v>
      </c>
      <c r="K63">
        <f t="shared" ref="K63:K94" si="52">(1-(1+$K$2)^(-1))/(LN(1+$K$2))</f>
        <v>0.97142327541941853</v>
      </c>
      <c r="L63">
        <f t="shared" ref="L63" si="53">J67*K67</f>
        <v>82570.978410650569</v>
      </c>
      <c r="M63">
        <f t="shared" si="3"/>
        <v>82570.978410650569</v>
      </c>
      <c r="O63">
        <f>(1+$K$2)^(-C63)</f>
        <v>0.46883902224245327</v>
      </c>
      <c r="P63">
        <f>G63*O63</f>
        <v>93181.755670687591</v>
      </c>
      <c r="S63">
        <f t="shared" si="4"/>
        <v>38712.496783652132</v>
      </c>
    </row>
    <row r="64" spans="2:19" x14ac:dyDescent="0.2">
      <c r="B64">
        <v>53</v>
      </c>
      <c r="C64">
        <f t="shared" si="0"/>
        <v>13.25</v>
      </c>
      <c r="D64">
        <f t="shared" si="1"/>
        <v>150000</v>
      </c>
      <c r="E64">
        <f t="shared" si="2"/>
        <v>198750</v>
      </c>
      <c r="G64">
        <f>IF(C64=$D$8,$D$7+E64,E64)</f>
        <v>198750</v>
      </c>
      <c r="M64">
        <f t="shared" si="3"/>
        <v>0</v>
      </c>
      <c r="O64">
        <f>(1+$K$2)^(-C64)</f>
        <v>0.46205884187589763</v>
      </c>
      <c r="P64">
        <f>G64*O64</f>
        <v>91834.194822834659</v>
      </c>
      <c r="S64">
        <f t="shared" si="4"/>
        <v>0</v>
      </c>
    </row>
    <row r="65" spans="2:19" x14ac:dyDescent="0.2">
      <c r="B65">
        <v>54</v>
      </c>
      <c r="C65">
        <f t="shared" si="0"/>
        <v>13.5</v>
      </c>
      <c r="D65">
        <f t="shared" si="1"/>
        <v>150000</v>
      </c>
      <c r="E65">
        <f t="shared" si="2"/>
        <v>198750</v>
      </c>
      <c r="G65">
        <f>IF(C65=$D$8,$D$7+E65,E65)</f>
        <v>198750</v>
      </c>
      <c r="M65">
        <f t="shared" si="3"/>
        <v>0</v>
      </c>
      <c r="O65">
        <f>(1+$K$2)^(-C65)</f>
        <v>0.45537671402549784</v>
      </c>
      <c r="P65">
        <f>G65*O65</f>
        <v>90506.121912567702</v>
      </c>
      <c r="S65">
        <f t="shared" si="4"/>
        <v>0</v>
      </c>
    </row>
    <row r="66" spans="2:19" x14ac:dyDescent="0.2">
      <c r="B66">
        <v>55</v>
      </c>
      <c r="C66">
        <f t="shared" si="0"/>
        <v>13.75</v>
      </c>
      <c r="D66">
        <f t="shared" si="1"/>
        <v>150000</v>
      </c>
      <c r="E66">
        <f t="shared" si="2"/>
        <v>198750</v>
      </c>
      <c r="G66">
        <f>IF(C66=$D$8,$D$7+E66,E66)</f>
        <v>198750</v>
      </c>
      <c r="M66">
        <f t="shared" si="3"/>
        <v>0</v>
      </c>
      <c r="O66">
        <f>(1+$K$2)^(-C66)</f>
        <v>0.4487912206912299</v>
      </c>
      <c r="P66">
        <f>G66*O66</f>
        <v>89197.255112381943</v>
      </c>
      <c r="S66">
        <f t="shared" si="4"/>
        <v>0</v>
      </c>
    </row>
    <row r="67" spans="2:19" x14ac:dyDescent="0.2">
      <c r="B67">
        <v>56</v>
      </c>
      <c r="C67">
        <f t="shared" si="0"/>
        <v>14</v>
      </c>
      <c r="D67">
        <f t="shared" si="1"/>
        <v>150000</v>
      </c>
      <c r="E67">
        <f t="shared" si="2"/>
        <v>202500</v>
      </c>
      <c r="F67">
        <f t="shared" ref="F67" si="54">SUM(E63:E66)</f>
        <v>795000</v>
      </c>
      <c r="G67">
        <f>IF(C67=$D$8,$D$7+E67,E67)</f>
        <v>202500</v>
      </c>
      <c r="I67">
        <f t="shared" ref="I67" si="55">$H$5</f>
        <v>20000</v>
      </c>
      <c r="J67">
        <f>I67+$H$6*(C67-1)</f>
        <v>85000</v>
      </c>
      <c r="K67">
        <f t="shared" ref="K67:K111" si="56">(1-(1+$K$2)^(-1))/(LN(1+$K$2))</f>
        <v>0.97142327541941853</v>
      </c>
      <c r="L67">
        <f t="shared" ref="L67" si="57">J71*K71</f>
        <v>87428.094787747672</v>
      </c>
      <c r="M67">
        <f t="shared" si="3"/>
        <v>87428.094787747672</v>
      </c>
      <c r="O67">
        <f>(1+$K$2)^(-C67)</f>
        <v>0.44230096437967292</v>
      </c>
      <c r="P67">
        <f>G67*O67</f>
        <v>89565.945286883769</v>
      </c>
      <c r="S67">
        <f t="shared" si="4"/>
        <v>38669.530638498254</v>
      </c>
    </row>
    <row r="68" spans="2:19" x14ac:dyDescent="0.2">
      <c r="B68">
        <v>57</v>
      </c>
      <c r="C68">
        <f t="shared" si="0"/>
        <v>14.25</v>
      </c>
      <c r="D68">
        <f t="shared" si="1"/>
        <v>150000</v>
      </c>
      <c r="E68">
        <f t="shared" si="2"/>
        <v>202500</v>
      </c>
      <c r="G68">
        <f>IF(C68=$D$8,$D$7+E68,E68)</f>
        <v>202500</v>
      </c>
      <c r="M68">
        <f t="shared" si="3"/>
        <v>0</v>
      </c>
      <c r="O68">
        <f>(1+$K$2)^(-C68)</f>
        <v>0.43590456780745052</v>
      </c>
      <c r="P68">
        <f>G68*O68</f>
        <v>88270.674981008735</v>
      </c>
      <c r="S68">
        <f t="shared" si="4"/>
        <v>0</v>
      </c>
    </row>
    <row r="69" spans="2:19" x14ac:dyDescent="0.2">
      <c r="B69">
        <v>58</v>
      </c>
      <c r="C69">
        <f t="shared" si="0"/>
        <v>14.5</v>
      </c>
      <c r="D69">
        <f t="shared" si="1"/>
        <v>150000</v>
      </c>
      <c r="E69">
        <f t="shared" si="2"/>
        <v>202500</v>
      </c>
      <c r="G69">
        <f>IF(C69=$D$8,$D$7+E69,E69)</f>
        <v>202500</v>
      </c>
      <c r="M69">
        <f t="shared" si="3"/>
        <v>0</v>
      </c>
      <c r="O69">
        <f>(1+$K$2)^(-C69)</f>
        <v>0.42960067360896026</v>
      </c>
      <c r="P69">
        <f>G69*O69</f>
        <v>86994.136405814454</v>
      </c>
      <c r="S69">
        <f t="shared" si="4"/>
        <v>0</v>
      </c>
    </row>
    <row r="70" spans="2:19" x14ac:dyDescent="0.2">
      <c r="B70">
        <v>59</v>
      </c>
      <c r="C70">
        <f t="shared" si="0"/>
        <v>14.75</v>
      </c>
      <c r="D70">
        <f t="shared" si="1"/>
        <v>150000</v>
      </c>
      <c r="E70">
        <f t="shared" si="2"/>
        <v>202500</v>
      </c>
      <c r="G70">
        <f>IF(C70=$D$8,$D$7+E70,E70)</f>
        <v>202500</v>
      </c>
      <c r="M70">
        <f t="shared" si="3"/>
        <v>0</v>
      </c>
      <c r="O70">
        <f>(1+$K$2)^(-C70)</f>
        <v>0.42338794404833008</v>
      </c>
      <c r="P70">
        <f>G70*O70</f>
        <v>85736.058669786842</v>
      </c>
      <c r="S70">
        <f t="shared" si="4"/>
        <v>0</v>
      </c>
    </row>
    <row r="71" spans="2:19" x14ac:dyDescent="0.2">
      <c r="B71">
        <v>60</v>
      </c>
      <c r="C71">
        <f t="shared" si="0"/>
        <v>15</v>
      </c>
      <c r="D71">
        <f t="shared" si="1"/>
        <v>150000</v>
      </c>
      <c r="E71">
        <f t="shared" si="2"/>
        <v>206250</v>
      </c>
      <c r="F71">
        <f t="shared" ref="F71" si="58">SUM(E67:E70)</f>
        <v>810000</v>
      </c>
      <c r="G71">
        <f>IF(C71=$D$8,$D$7+E71,E71)</f>
        <v>206250</v>
      </c>
      <c r="I71">
        <f t="shared" ref="I71" si="59">$H$5</f>
        <v>20000</v>
      </c>
      <c r="J71">
        <f>I71+$H$6*(C71-1)</f>
        <v>90000</v>
      </c>
      <c r="K71">
        <f t="shared" ref="K71:K111" si="60">(1-(1+$K$2)^(-1))/(LN(1+$K$2))</f>
        <v>0.97142327541941853</v>
      </c>
      <c r="L71">
        <f t="shared" ref="L71" si="61">J75*K75</f>
        <v>92285.211164844761</v>
      </c>
      <c r="M71">
        <f t="shared" si="3"/>
        <v>92285.211164844761</v>
      </c>
      <c r="O71">
        <f>(1+$K$2)^(-C71)</f>
        <v>0.41726506073554037</v>
      </c>
      <c r="P71">
        <f>G71*O71</f>
        <v>86060.918776705206</v>
      </c>
      <c r="S71">
        <f t="shared" si="4"/>
        <v>38507.394241691116</v>
      </c>
    </row>
    <row r="72" spans="2:19" x14ac:dyDescent="0.2">
      <c r="B72">
        <v>61</v>
      </c>
      <c r="C72">
        <f t="shared" si="0"/>
        <v>15.25</v>
      </c>
      <c r="D72">
        <f t="shared" si="1"/>
        <v>150000</v>
      </c>
      <c r="E72">
        <f t="shared" si="2"/>
        <v>206250</v>
      </c>
      <c r="G72">
        <f>IF(C72=$D$8,$D$7+E72,E72)</f>
        <v>206250</v>
      </c>
      <c r="M72">
        <f t="shared" si="3"/>
        <v>0</v>
      </c>
      <c r="O72">
        <f>(1+$K$2)^(-C72)</f>
        <v>0.41123072434665142</v>
      </c>
      <c r="P72">
        <f>G72*O72</f>
        <v>84816.336896496854</v>
      </c>
      <c r="S72">
        <f t="shared" si="4"/>
        <v>0</v>
      </c>
    </row>
    <row r="73" spans="2:19" x14ac:dyDescent="0.2">
      <c r="B73">
        <v>62</v>
      </c>
      <c r="C73">
        <f t="shared" si="0"/>
        <v>15.5</v>
      </c>
      <c r="D73">
        <f t="shared" si="1"/>
        <v>150000</v>
      </c>
      <c r="E73">
        <f t="shared" si="2"/>
        <v>206250</v>
      </c>
      <c r="G73">
        <f>IF(C73=$D$8,$D$7+E73,E73)</f>
        <v>206250</v>
      </c>
      <c r="M73">
        <f t="shared" si="3"/>
        <v>0</v>
      </c>
      <c r="O73">
        <f>(1+$K$2)^(-C73)</f>
        <v>0.40528365434807562</v>
      </c>
      <c r="P73">
        <f>G73*O73</f>
        <v>83589.753709290599</v>
      </c>
      <c r="S73">
        <f t="shared" si="4"/>
        <v>0</v>
      </c>
    </row>
    <row r="74" spans="2:19" x14ac:dyDescent="0.2">
      <c r="B74">
        <v>63</v>
      </c>
      <c r="C74">
        <f t="shared" si="0"/>
        <v>15.75</v>
      </c>
      <c r="D74">
        <f t="shared" si="1"/>
        <v>150000</v>
      </c>
      <c r="E74">
        <f t="shared" si="2"/>
        <v>206250</v>
      </c>
      <c r="G74">
        <f>IF(C74=$D$8,$D$7+E74,E74)</f>
        <v>206250</v>
      </c>
      <c r="M74">
        <f t="shared" si="3"/>
        <v>0</v>
      </c>
      <c r="O74">
        <f>(1+$K$2)^(-C74)</f>
        <v>0.39942258872483971</v>
      </c>
      <c r="P74">
        <f>G74*O74</f>
        <v>82380.908924498188</v>
      </c>
      <c r="S74">
        <f t="shared" si="4"/>
        <v>0</v>
      </c>
    </row>
    <row r="75" spans="2:19" x14ac:dyDescent="0.2">
      <c r="B75">
        <v>64</v>
      </c>
      <c r="C75">
        <f t="shared" si="0"/>
        <v>16</v>
      </c>
      <c r="D75">
        <f t="shared" si="1"/>
        <v>150000</v>
      </c>
      <c r="E75">
        <f t="shared" si="2"/>
        <v>210000</v>
      </c>
      <c r="F75">
        <f t="shared" ref="F75" si="62">SUM(E71:E74)</f>
        <v>825000</v>
      </c>
      <c r="G75">
        <f>IF(C75=$D$8,$D$7+E75,E75)</f>
        <v>210000</v>
      </c>
      <c r="I75">
        <f t="shared" ref="I75" si="63">$H$5</f>
        <v>20000</v>
      </c>
      <c r="J75">
        <f>I75+$H$6*(C75-1)</f>
        <v>95000</v>
      </c>
      <c r="K75">
        <f t="shared" ref="K75:K111" si="64">(1-(1+$K$2)^(-1))/(LN(1+$K$2))</f>
        <v>0.97142327541941853</v>
      </c>
      <c r="L75">
        <f t="shared" ref="L75" si="65">J79*K79</f>
        <v>97142.32754194185</v>
      </c>
      <c r="M75">
        <f t="shared" si="3"/>
        <v>97142.32754194185</v>
      </c>
      <c r="O75">
        <f>(1+$K$2)^(-C75)</f>
        <v>0.39364628371277405</v>
      </c>
      <c r="P75">
        <f>G75*O75</f>
        <v>82665.719579682554</v>
      </c>
      <c r="S75">
        <f t="shared" si="4"/>
        <v>38239.716228094469</v>
      </c>
    </row>
    <row r="76" spans="2:19" x14ac:dyDescent="0.2">
      <c r="B76">
        <v>65</v>
      </c>
      <c r="C76">
        <f t="shared" ref="C76:C111" si="66">B76/$D$5</f>
        <v>16.25</v>
      </c>
      <c r="D76">
        <f t="shared" ref="D76:D111" si="67">IF(C76=$D$8,0,IF(C76&lt;(_xlfn.FLOOR.MATH(C76)+1),(($D$3)/$D$5),0))</f>
        <v>150000</v>
      </c>
      <c r="E76">
        <f t="shared" ref="E76:E111" si="68">IF(C76=$D$8, 0, D76+($D$4/$D$5)*(_xlfn.FLOOR.MATH(C76)))</f>
        <v>210000</v>
      </c>
      <c r="G76">
        <f>IF(C76=$D$8,$D$7+E76,E76)</f>
        <v>210000</v>
      </c>
      <c r="M76">
        <f t="shared" ref="M76:M111" si="69">IF(C76=$H$4, $H$3+L76,L76)</f>
        <v>0</v>
      </c>
      <c r="O76">
        <f>(1+$K$2)^(-C76)</f>
        <v>0.38795351353457674</v>
      </c>
      <c r="P76">
        <f>G76*O76</f>
        <v>81470.237842261122</v>
      </c>
      <c r="S76">
        <f t="shared" ref="S76:S111" si="70">M76*O76</f>
        <v>0</v>
      </c>
    </row>
    <row r="77" spans="2:19" x14ac:dyDescent="0.2">
      <c r="B77">
        <v>66</v>
      </c>
      <c r="C77">
        <f t="shared" si="66"/>
        <v>16.5</v>
      </c>
      <c r="D77">
        <f t="shared" si="67"/>
        <v>150000</v>
      </c>
      <c r="E77">
        <f t="shared" si="68"/>
        <v>210000</v>
      </c>
      <c r="G77">
        <f>IF(C77=$D$8,$D$7+E77,E77)</f>
        <v>210000</v>
      </c>
      <c r="M77">
        <f t="shared" si="69"/>
        <v>0</v>
      </c>
      <c r="O77">
        <f>(1+$K$2)^(-C77)</f>
        <v>0.38234307013969404</v>
      </c>
      <c r="P77">
        <f>G77*O77</f>
        <v>80292.044729335743</v>
      </c>
      <c r="S77">
        <f t="shared" si="70"/>
        <v>0</v>
      </c>
    </row>
    <row r="78" spans="2:19" x14ac:dyDescent="0.2">
      <c r="B78">
        <v>67</v>
      </c>
      <c r="C78">
        <f t="shared" si="66"/>
        <v>16.75</v>
      </c>
      <c r="D78">
        <f t="shared" si="67"/>
        <v>150000</v>
      </c>
      <c r="E78">
        <f t="shared" si="68"/>
        <v>210000</v>
      </c>
      <c r="G78">
        <f>IF(C78=$D$8,$D$7+E78,E78)</f>
        <v>210000</v>
      </c>
      <c r="M78">
        <f t="shared" si="69"/>
        <v>0</v>
      </c>
      <c r="O78">
        <f>(1+$K$2)^(-C78)</f>
        <v>0.37681376294796193</v>
      </c>
      <c r="P78">
        <f>G78*O78</f>
        <v>79130.890219072011</v>
      </c>
      <c r="S78">
        <f t="shared" si="70"/>
        <v>0</v>
      </c>
    </row>
    <row r="79" spans="2:19" x14ac:dyDescent="0.2">
      <c r="B79">
        <v>68</v>
      </c>
      <c r="C79">
        <f t="shared" si="66"/>
        <v>17</v>
      </c>
      <c r="D79">
        <f t="shared" si="67"/>
        <v>150000</v>
      </c>
      <c r="E79">
        <f t="shared" si="68"/>
        <v>213750</v>
      </c>
      <c r="F79">
        <f t="shared" ref="F79" si="71">SUM(E75:E78)</f>
        <v>840000</v>
      </c>
      <c r="G79">
        <f>IF(C79=$D$8,$D$7+E79,E79)</f>
        <v>213750</v>
      </c>
      <c r="I79">
        <f t="shared" ref="I79" si="72">$H$5</f>
        <v>20000</v>
      </c>
      <c r="J79">
        <f>I79+$H$6*(C79-1)</f>
        <v>100000</v>
      </c>
      <c r="K79">
        <f t="shared" ref="K79:K111" si="73">(1-(1+$K$2)^(-1))/(LN(1+$K$2))</f>
        <v>0.97142327541941853</v>
      </c>
      <c r="L79">
        <f t="shared" ref="L79" si="74">J83*K83</f>
        <v>101999.44391903894</v>
      </c>
      <c r="M79">
        <f t="shared" si="69"/>
        <v>101999.44391903894</v>
      </c>
      <c r="O79">
        <f>(1+$K$2)^(-C79)</f>
        <v>0.37136441859695657</v>
      </c>
      <c r="P79">
        <f>G79*O79</f>
        <v>79379.144475099471</v>
      </c>
      <c r="S79">
        <f t="shared" si="70"/>
        <v>37878.964188206774</v>
      </c>
    </row>
    <row r="80" spans="2:19" x14ac:dyDescent="0.2">
      <c r="B80">
        <v>69</v>
      </c>
      <c r="C80">
        <f t="shared" si="66"/>
        <v>17.25</v>
      </c>
      <c r="D80">
        <f t="shared" si="67"/>
        <v>150000</v>
      </c>
      <c r="E80">
        <f t="shared" si="68"/>
        <v>213750</v>
      </c>
      <c r="G80">
        <f>IF(C80=$D$8,$D$7+E80,E80)</f>
        <v>213750</v>
      </c>
      <c r="M80">
        <f t="shared" si="69"/>
        <v>0</v>
      </c>
      <c r="O80">
        <f>(1+$K$2)^(-C80)</f>
        <v>0.36599388069299693</v>
      </c>
      <c r="P80">
        <f>G80*O80</f>
        <v>78231.191998128095</v>
      </c>
      <c r="S80">
        <f t="shared" si="70"/>
        <v>0</v>
      </c>
    </row>
    <row r="81" spans="2:19" x14ac:dyDescent="0.2">
      <c r="B81">
        <v>70</v>
      </c>
      <c r="C81">
        <f t="shared" si="66"/>
        <v>17.5</v>
      </c>
      <c r="D81">
        <f t="shared" si="67"/>
        <v>150000</v>
      </c>
      <c r="E81">
        <f t="shared" si="68"/>
        <v>213750</v>
      </c>
      <c r="G81">
        <f>IF(C81=$D$8,$D$7+E81,E81)</f>
        <v>213750</v>
      </c>
      <c r="M81">
        <f t="shared" si="69"/>
        <v>0</v>
      </c>
      <c r="O81">
        <f>(1+$K$2)^(-C81)</f>
        <v>0.36070100956574902</v>
      </c>
      <c r="P81">
        <f>G81*O81</f>
        <v>77099.84079467885</v>
      </c>
      <c r="S81">
        <f t="shared" si="70"/>
        <v>0</v>
      </c>
    </row>
    <row r="82" spans="2:19" x14ac:dyDescent="0.2">
      <c r="B82">
        <v>71</v>
      </c>
      <c r="C82">
        <f t="shared" si="66"/>
        <v>17.75</v>
      </c>
      <c r="D82">
        <f t="shared" si="67"/>
        <v>150000</v>
      </c>
      <c r="E82">
        <f t="shared" si="68"/>
        <v>213750</v>
      </c>
      <c r="G82">
        <f>IF(C82=$D$8,$D$7+E82,E82)</f>
        <v>213750</v>
      </c>
      <c r="M82">
        <f t="shared" si="69"/>
        <v>0</v>
      </c>
      <c r="O82">
        <f>(1+$K$2)^(-C82)</f>
        <v>0.35548468202637912</v>
      </c>
      <c r="P82">
        <f>G82*O82</f>
        <v>75984.850783138536</v>
      </c>
      <c r="S82">
        <f t="shared" si="70"/>
        <v>0</v>
      </c>
    </row>
    <row r="83" spans="2:19" x14ac:dyDescent="0.2">
      <c r="B83">
        <v>72</v>
      </c>
      <c r="C83">
        <f t="shared" si="66"/>
        <v>18</v>
      </c>
      <c r="D83">
        <f t="shared" si="67"/>
        <v>150000</v>
      </c>
      <c r="E83">
        <f t="shared" si="68"/>
        <v>217500</v>
      </c>
      <c r="F83">
        <f t="shared" ref="F83" si="75">SUM(E79:E82)</f>
        <v>855000</v>
      </c>
      <c r="G83">
        <f>IF(C83=$D$8,$D$7+E83,E83)</f>
        <v>217500</v>
      </c>
      <c r="I83">
        <f t="shared" ref="I83" si="76">$H$5</f>
        <v>20000</v>
      </c>
      <c r="J83">
        <f>I83+$H$6*(C83-1)</f>
        <v>105000</v>
      </c>
      <c r="K83">
        <f t="shared" ref="K83:K111" si="77">(1-(1+$K$2)^(-1))/(LN(1+$K$2))</f>
        <v>0.97142327541941853</v>
      </c>
      <c r="L83">
        <f t="shared" ref="L83" si="78">J87*K87</f>
        <v>106856.56029613604</v>
      </c>
      <c r="M83">
        <f t="shared" si="69"/>
        <v>106856.56029613604</v>
      </c>
      <c r="O83">
        <f>(1+$K$2)^(-C83)</f>
        <v>0.35034379112920433</v>
      </c>
      <c r="P83">
        <f>G83*O83</f>
        <v>76199.774570601949</v>
      </c>
      <c r="S83">
        <f t="shared" si="70"/>
        <v>37436.532441174713</v>
      </c>
    </row>
    <row r="84" spans="2:19" x14ac:dyDescent="0.2">
      <c r="B84">
        <v>73</v>
      </c>
      <c r="C84">
        <f t="shared" si="66"/>
        <v>18.25</v>
      </c>
      <c r="D84">
        <f t="shared" si="67"/>
        <v>150000</v>
      </c>
      <c r="E84">
        <f t="shared" si="68"/>
        <v>217500</v>
      </c>
      <c r="G84">
        <f>IF(C84=$D$8,$D$7+E84,E84)</f>
        <v>217500</v>
      </c>
      <c r="M84">
        <f t="shared" si="69"/>
        <v>0</v>
      </c>
      <c r="O84">
        <f>(1+$K$2)^(-C84)</f>
        <v>0.34527724593678955</v>
      </c>
      <c r="P84">
        <f>G84*O84</f>
        <v>75097.80099125173</v>
      </c>
      <c r="S84">
        <f t="shared" si="70"/>
        <v>0</v>
      </c>
    </row>
    <row r="85" spans="2:19" x14ac:dyDescent="0.2">
      <c r="B85">
        <v>74</v>
      </c>
      <c r="C85">
        <f t="shared" si="66"/>
        <v>18.5</v>
      </c>
      <c r="D85">
        <f t="shared" si="67"/>
        <v>150000</v>
      </c>
      <c r="E85">
        <f t="shared" si="68"/>
        <v>217500</v>
      </c>
      <c r="G85">
        <f>IF(C85=$D$8,$D$7+E85,E85)</f>
        <v>217500</v>
      </c>
      <c r="M85">
        <f t="shared" si="69"/>
        <v>0</v>
      </c>
      <c r="O85">
        <f>(1+$K$2)^(-C85)</f>
        <v>0.34028397128844246</v>
      </c>
      <c r="P85">
        <f>G85*O85</f>
        <v>74011.763755236228</v>
      </c>
      <c r="S85">
        <f t="shared" si="70"/>
        <v>0</v>
      </c>
    </row>
    <row r="86" spans="2:19" x14ac:dyDescent="0.2">
      <c r="B86">
        <v>75</v>
      </c>
      <c r="C86">
        <f t="shared" si="66"/>
        <v>18.75</v>
      </c>
      <c r="D86">
        <f t="shared" si="67"/>
        <v>150000</v>
      </c>
      <c r="E86">
        <f t="shared" si="68"/>
        <v>217500</v>
      </c>
      <c r="G86">
        <f>IF(C86=$D$8,$D$7+E86,E86)</f>
        <v>217500</v>
      </c>
      <c r="M86">
        <f t="shared" si="69"/>
        <v>0</v>
      </c>
      <c r="O86">
        <f>(1+$K$2)^(-C86)</f>
        <v>0.33536290757205578</v>
      </c>
      <c r="P86">
        <f>G86*O86</f>
        <v>72941.43239692213</v>
      </c>
      <c r="S86">
        <f t="shared" si="70"/>
        <v>0</v>
      </c>
    </row>
    <row r="87" spans="2:19" x14ac:dyDescent="0.2">
      <c r="B87">
        <v>76</v>
      </c>
      <c r="C87">
        <f t="shared" si="66"/>
        <v>19</v>
      </c>
      <c r="D87">
        <f t="shared" si="67"/>
        <v>150000</v>
      </c>
      <c r="E87">
        <f t="shared" si="68"/>
        <v>221250</v>
      </c>
      <c r="F87">
        <f t="shared" ref="F87" si="79">SUM(E83:E86)</f>
        <v>870000</v>
      </c>
      <c r="G87">
        <f>IF(C87=$D$8,$D$7+E87,E87)</f>
        <v>221250</v>
      </c>
      <c r="I87">
        <f t="shared" ref="I87" si="80">$H$5</f>
        <v>20000</v>
      </c>
      <c r="J87">
        <f>I87+$H$6*(C87-1)</f>
        <v>110000</v>
      </c>
      <c r="K87">
        <f t="shared" ref="K87:K111" si="81">(1-(1+$K$2)^(-1))/(LN(1+$K$2))</f>
        <v>0.97142327541941853</v>
      </c>
      <c r="L87">
        <f t="shared" ref="L87" si="82">J91*K91</f>
        <v>111713.67667323313</v>
      </c>
      <c r="M87">
        <f t="shared" si="69"/>
        <v>111713.67667323313</v>
      </c>
      <c r="O87">
        <f>(1+$K$2)^(-C87)</f>
        <v>0.3305130104992493</v>
      </c>
      <c r="P87">
        <f>G87*O87</f>
        <v>73126.003572958914</v>
      </c>
      <c r="S87">
        <f t="shared" si="70"/>
        <v>36922.823591210043</v>
      </c>
    </row>
    <row r="88" spans="2:19" x14ac:dyDescent="0.2">
      <c r="B88">
        <v>77</v>
      </c>
      <c r="C88">
        <f t="shared" si="66"/>
        <v>19.25</v>
      </c>
      <c r="D88">
        <f t="shared" si="67"/>
        <v>150000</v>
      </c>
      <c r="E88">
        <f t="shared" si="68"/>
        <v>221250</v>
      </c>
      <c r="G88">
        <f>IF(C88=$D$8,$D$7+E88,E88)</f>
        <v>221250</v>
      </c>
      <c r="M88">
        <f t="shared" si="69"/>
        <v>0</v>
      </c>
      <c r="O88">
        <f>(1+$K$2)^(-C88)</f>
        <v>0.32573325088376376</v>
      </c>
      <c r="P88">
        <f>G88*O88</f>
        <v>72068.481758032736</v>
      </c>
      <c r="S88">
        <f t="shared" si="70"/>
        <v>0</v>
      </c>
    </row>
    <row r="89" spans="2:19" x14ac:dyDescent="0.2">
      <c r="B89">
        <v>78</v>
      </c>
      <c r="C89">
        <f t="shared" si="66"/>
        <v>19.5</v>
      </c>
      <c r="D89">
        <f t="shared" si="67"/>
        <v>150000</v>
      </c>
      <c r="E89">
        <f t="shared" si="68"/>
        <v>221250</v>
      </c>
      <c r="G89">
        <f>IF(C89=$D$8,$D$7+E89,E89)</f>
        <v>221250</v>
      </c>
      <c r="M89">
        <f t="shared" si="69"/>
        <v>0</v>
      </c>
      <c r="O89">
        <f>(1+$K$2)^(-C89)</f>
        <v>0.32102261442305891</v>
      </c>
      <c r="P89">
        <f>G89*O89</f>
        <v>71026.253441101784</v>
      </c>
      <c r="S89">
        <f t="shared" si="70"/>
        <v>0</v>
      </c>
    </row>
    <row r="90" spans="2:19" x14ac:dyDescent="0.2">
      <c r="B90">
        <v>79</v>
      </c>
      <c r="C90">
        <f t="shared" si="66"/>
        <v>19.75</v>
      </c>
      <c r="D90">
        <f t="shared" si="67"/>
        <v>150000</v>
      </c>
      <c r="E90">
        <f t="shared" si="68"/>
        <v>221250</v>
      </c>
      <c r="G90">
        <f>IF(C90=$D$8,$D$7+E90,E90)</f>
        <v>221250</v>
      </c>
      <c r="M90">
        <f t="shared" si="69"/>
        <v>0</v>
      </c>
      <c r="O90">
        <f>(1+$K$2)^(-C90)</f>
        <v>0.31638010148307155</v>
      </c>
      <c r="P90">
        <f>G90*O90</f>
        <v>69999.09745312958</v>
      </c>
      <c r="S90">
        <f t="shared" si="70"/>
        <v>0</v>
      </c>
    </row>
    <row r="91" spans="2:19" x14ac:dyDescent="0.2">
      <c r="B91">
        <v>80</v>
      </c>
      <c r="C91">
        <f t="shared" si="66"/>
        <v>20</v>
      </c>
      <c r="D91">
        <f t="shared" si="67"/>
        <v>150000</v>
      </c>
      <c r="E91">
        <f t="shared" si="68"/>
        <v>225000</v>
      </c>
      <c r="F91">
        <f t="shared" ref="F91" si="83">SUM(E87:E90)</f>
        <v>885000</v>
      </c>
      <c r="G91">
        <f>IF(C91=$D$8,$D$7+E91,E91)</f>
        <v>225000</v>
      </c>
      <c r="I91">
        <f t="shared" ref="I91" si="84">$H$5</f>
        <v>20000</v>
      </c>
      <c r="J91">
        <f>I91+$H$6*(C91-1)</f>
        <v>115000</v>
      </c>
      <c r="K91">
        <f t="shared" ref="K91:K111" si="85">(1-(1+$K$2)^(-1))/(LN(1+$K$2))</f>
        <v>0.97142327541941853</v>
      </c>
      <c r="L91">
        <f t="shared" ref="L91" si="86">J95*K95</f>
        <v>116570.79305033022</v>
      </c>
      <c r="M91">
        <f t="shared" si="69"/>
        <v>116570.79305033022</v>
      </c>
      <c r="O91">
        <f>(1+$K$2)^(-C91)</f>
        <v>0.31180472688608429</v>
      </c>
      <c r="P91">
        <f>G91*O91</f>
        <v>70156.063549368962</v>
      </c>
      <c r="S91">
        <f t="shared" si="70"/>
        <v>36347.32428995247</v>
      </c>
    </row>
    <row r="92" spans="2:19" x14ac:dyDescent="0.2">
      <c r="B92">
        <v>81</v>
      </c>
      <c r="C92">
        <f t="shared" si="66"/>
        <v>20.25</v>
      </c>
      <c r="D92">
        <f t="shared" si="67"/>
        <v>150000</v>
      </c>
      <c r="E92">
        <f t="shared" si="68"/>
        <v>225000</v>
      </c>
      <c r="G92">
        <f>IF(C92=$D$8,$D$7+E92,E92)</f>
        <v>225000</v>
      </c>
      <c r="M92">
        <f t="shared" si="69"/>
        <v>0</v>
      </c>
      <c r="O92">
        <f>(1+$K$2)^(-C92)</f>
        <v>0.30729551970166386</v>
      </c>
      <c r="P92">
        <f>G92*O92</f>
        <v>69141.491932874371</v>
      </c>
      <c r="S92">
        <f t="shared" si="70"/>
        <v>0</v>
      </c>
    </row>
    <row r="93" spans="2:19" x14ac:dyDescent="0.2">
      <c r="B93">
        <v>82</v>
      </c>
      <c r="C93">
        <f t="shared" si="66"/>
        <v>20.5</v>
      </c>
      <c r="D93">
        <f t="shared" si="67"/>
        <v>150000</v>
      </c>
      <c r="E93">
        <f t="shared" si="68"/>
        <v>225000</v>
      </c>
      <c r="G93">
        <f>IF(C93=$D$8,$D$7+E93,E93)</f>
        <v>225000</v>
      </c>
      <c r="M93">
        <f t="shared" si="69"/>
        <v>0</v>
      </c>
      <c r="O93">
        <f>(1+$K$2)^(-C93)</f>
        <v>0.30285152304062163</v>
      </c>
      <c r="P93">
        <f>G93*O93</f>
        <v>68141.592684139861</v>
      </c>
      <c r="S93">
        <f t="shared" si="70"/>
        <v>0</v>
      </c>
    </row>
    <row r="94" spans="2:19" x14ac:dyDescent="0.2">
      <c r="B94">
        <v>83</v>
      </c>
      <c r="C94">
        <f t="shared" si="66"/>
        <v>20.75</v>
      </c>
      <c r="D94">
        <f t="shared" si="67"/>
        <v>150000</v>
      </c>
      <c r="E94">
        <f t="shared" si="68"/>
        <v>225000</v>
      </c>
      <c r="G94">
        <f>IF(C94=$D$8,$D$7+E94,E94)</f>
        <v>225000</v>
      </c>
      <c r="M94">
        <f t="shared" si="69"/>
        <v>0</v>
      </c>
      <c r="O94">
        <f>(1+$K$2)^(-C94)</f>
        <v>0.29847179385195427</v>
      </c>
      <c r="P94">
        <f>G94*O94</f>
        <v>67156.153616689713</v>
      </c>
      <c r="S94">
        <f t="shared" si="70"/>
        <v>0</v>
      </c>
    </row>
    <row r="95" spans="2:19" x14ac:dyDescent="0.2">
      <c r="B95">
        <v>84</v>
      </c>
      <c r="C95">
        <f t="shared" si="66"/>
        <v>21</v>
      </c>
      <c r="D95">
        <f t="shared" si="67"/>
        <v>150000</v>
      </c>
      <c r="E95">
        <f t="shared" si="68"/>
        <v>228750</v>
      </c>
      <c r="F95">
        <f t="shared" ref="F95" si="87">SUM(E91:E94)</f>
        <v>900000</v>
      </c>
      <c r="G95">
        <f>IF(C95=$D$8,$D$7+E95,E95)</f>
        <v>228750</v>
      </c>
      <c r="I95">
        <f t="shared" ref="I95" si="88">$H$5</f>
        <v>20000</v>
      </c>
      <c r="J95">
        <f>I95+$H$6*(C95-1)</f>
        <v>120000</v>
      </c>
      <c r="K95">
        <f t="shared" ref="K95:K111" si="89">(1-(1+$K$2)^(-1))/(LN(1+$K$2))</f>
        <v>0.97142327541941853</v>
      </c>
      <c r="L95">
        <f t="shared" ref="L95" si="90">J99*K99</f>
        <v>121427.90942742732</v>
      </c>
      <c r="M95">
        <f t="shared" si="69"/>
        <v>121427.90942742732</v>
      </c>
      <c r="O95">
        <f>(1+$K$2)^(-C95)</f>
        <v>0.29415540272272095</v>
      </c>
      <c r="P95">
        <f>G95*O95</f>
        <v>67288.048372822421</v>
      </c>
      <c r="S95">
        <f t="shared" si="70"/>
        <v>35718.675599402966</v>
      </c>
    </row>
    <row r="96" spans="2:19" x14ac:dyDescent="0.2">
      <c r="B96">
        <v>85</v>
      </c>
      <c r="C96">
        <f t="shared" si="66"/>
        <v>21.25</v>
      </c>
      <c r="D96">
        <f t="shared" si="67"/>
        <v>150000</v>
      </c>
      <c r="E96">
        <f t="shared" si="68"/>
        <v>228750</v>
      </c>
      <c r="G96">
        <f>IF(C96=$D$8,$D$7+E96,E96)</f>
        <v>228750</v>
      </c>
      <c r="M96">
        <f t="shared" si="69"/>
        <v>0</v>
      </c>
      <c r="O96">
        <f>(1+$K$2)^(-C96)</f>
        <v>0.28990143368081495</v>
      </c>
      <c r="P96">
        <f>G96*O96</f>
        <v>66314.95295448642</v>
      </c>
      <c r="S96">
        <f t="shared" si="70"/>
        <v>0</v>
      </c>
    </row>
    <row r="97" spans="2:19" x14ac:dyDescent="0.2">
      <c r="B97">
        <v>86</v>
      </c>
      <c r="C97">
        <f t="shared" si="66"/>
        <v>21.5</v>
      </c>
      <c r="D97">
        <f t="shared" si="67"/>
        <v>150000</v>
      </c>
      <c r="E97">
        <f t="shared" si="68"/>
        <v>228750</v>
      </c>
      <c r="G97">
        <f>IF(C97=$D$8,$D$7+E97,E97)</f>
        <v>228750</v>
      </c>
      <c r="M97">
        <f t="shared" si="69"/>
        <v>0</v>
      </c>
      <c r="O97">
        <f>(1+$K$2)^(-C97)</f>
        <v>0.28570898400058636</v>
      </c>
      <c r="P97">
        <f>G97*O97</f>
        <v>65355.930090134134</v>
      </c>
      <c r="S97">
        <f t="shared" si="70"/>
        <v>0</v>
      </c>
    </row>
    <row r="98" spans="2:19" x14ac:dyDescent="0.2">
      <c r="B98">
        <v>87</v>
      </c>
      <c r="C98">
        <f t="shared" si="66"/>
        <v>21.75</v>
      </c>
      <c r="D98">
        <f t="shared" si="67"/>
        <v>150000</v>
      </c>
      <c r="E98">
        <f t="shared" si="68"/>
        <v>228750</v>
      </c>
      <c r="G98">
        <f>IF(C98=$D$8,$D$7+E98,E98)</f>
        <v>228750</v>
      </c>
      <c r="M98">
        <f t="shared" si="69"/>
        <v>0</v>
      </c>
      <c r="O98">
        <f>(1+$K$2)^(-C98)</f>
        <v>0.28157716401127758</v>
      </c>
      <c r="P98">
        <f>G98*O98</f>
        <v>64410.776267579749</v>
      </c>
      <c r="S98">
        <f t="shared" si="70"/>
        <v>0</v>
      </c>
    </row>
    <row r="99" spans="2:19" x14ac:dyDescent="0.2">
      <c r="B99">
        <v>88</v>
      </c>
      <c r="C99">
        <f t="shared" si="66"/>
        <v>22</v>
      </c>
      <c r="D99">
        <f t="shared" si="67"/>
        <v>150000</v>
      </c>
      <c r="E99">
        <f t="shared" si="68"/>
        <v>232500</v>
      </c>
      <c r="F99">
        <f t="shared" ref="F99" si="91">SUM(E95:E98)</f>
        <v>915000</v>
      </c>
      <c r="G99">
        <f>IF(C99=$D$8,$D$7+E99,E99)</f>
        <v>232500</v>
      </c>
      <c r="I99">
        <f t="shared" ref="I99" si="92">$H$5</f>
        <v>20000</v>
      </c>
      <c r="J99">
        <f>I99+$H$6*(C99-1)</f>
        <v>125000</v>
      </c>
      <c r="K99">
        <f t="shared" ref="K99:K111" si="93">(1-(1+$K$2)^(-1))/(LN(1+$K$2))</f>
        <v>0.97142327541941853</v>
      </c>
      <c r="L99">
        <f t="shared" ref="L99" si="94">J103*K103</f>
        <v>126285.02580452441</v>
      </c>
      <c r="M99">
        <f t="shared" si="69"/>
        <v>126285.02580452441</v>
      </c>
      <c r="O99">
        <f>(1+$K$2)^(-C99)</f>
        <v>0.27750509690822728</v>
      </c>
      <c r="P99">
        <f>G99*O99</f>
        <v>64519.935031162844</v>
      </c>
      <c r="S99">
        <f t="shared" si="70"/>
        <v>35044.738323942533</v>
      </c>
    </row>
    <row r="100" spans="2:19" x14ac:dyDescent="0.2">
      <c r="B100">
        <v>89</v>
      </c>
      <c r="C100">
        <f t="shared" si="66"/>
        <v>22.25</v>
      </c>
      <c r="D100">
        <f t="shared" si="67"/>
        <v>150000</v>
      </c>
      <c r="E100">
        <f t="shared" si="68"/>
        <v>232500</v>
      </c>
      <c r="G100">
        <f>IF(C100=$D$8,$D$7+E100,E100)</f>
        <v>232500</v>
      </c>
      <c r="M100">
        <f t="shared" si="69"/>
        <v>0</v>
      </c>
      <c r="O100">
        <f>(1+$K$2)^(-C100)</f>
        <v>0.27349191856680655</v>
      </c>
      <c r="P100">
        <f>G100*O100</f>
        <v>63586.871066782522</v>
      </c>
      <c r="S100">
        <f t="shared" si="70"/>
        <v>0</v>
      </c>
    </row>
    <row r="101" spans="2:19" x14ac:dyDescent="0.2">
      <c r="B101">
        <v>90</v>
      </c>
      <c r="C101">
        <f t="shared" si="66"/>
        <v>22.5</v>
      </c>
      <c r="D101">
        <f t="shared" si="67"/>
        <v>150000</v>
      </c>
      <c r="E101">
        <f t="shared" si="68"/>
        <v>232500</v>
      </c>
      <c r="G101">
        <f>IF(C101=$D$8,$D$7+E101,E101)</f>
        <v>232500</v>
      </c>
      <c r="M101">
        <f t="shared" si="69"/>
        <v>0</v>
      </c>
      <c r="O101">
        <f>(1+$K$2)^(-C101)</f>
        <v>0.26953677735904374</v>
      </c>
      <c r="P101">
        <f>G101*O101</f>
        <v>62667.300735977668</v>
      </c>
      <c r="S101">
        <f t="shared" si="70"/>
        <v>0</v>
      </c>
    </row>
    <row r="102" spans="2:19" x14ac:dyDescent="0.2">
      <c r="B102">
        <v>91</v>
      </c>
      <c r="C102">
        <f t="shared" si="66"/>
        <v>22.75</v>
      </c>
      <c r="D102">
        <f t="shared" si="67"/>
        <v>150000</v>
      </c>
      <c r="E102">
        <f t="shared" si="68"/>
        <v>232500</v>
      </c>
      <c r="G102">
        <f>IF(C102=$D$8,$D$7+E102,E102)</f>
        <v>232500</v>
      </c>
      <c r="M102">
        <f t="shared" si="69"/>
        <v>0</v>
      </c>
      <c r="O102">
        <f>(1+$K$2)^(-C102)</f>
        <v>0.26563883397290333</v>
      </c>
      <c r="P102">
        <f>G102*O102</f>
        <v>61761.028898700024</v>
      </c>
      <c r="S102">
        <f t="shared" si="70"/>
        <v>0</v>
      </c>
    </row>
    <row r="103" spans="2:19" x14ac:dyDescent="0.2">
      <c r="B103">
        <v>92</v>
      </c>
      <c r="C103">
        <f t="shared" si="66"/>
        <v>23</v>
      </c>
      <c r="D103">
        <f t="shared" si="67"/>
        <v>150000</v>
      </c>
      <c r="E103">
        <f t="shared" si="68"/>
        <v>236250</v>
      </c>
      <c r="F103">
        <f t="shared" ref="F103" si="95">SUM(E99:E102)</f>
        <v>930000</v>
      </c>
      <c r="G103">
        <f>IF(C103=$D$8,$D$7+E103,E103)</f>
        <v>236250</v>
      </c>
      <c r="I103">
        <f t="shared" ref="I103" si="96">$H$5</f>
        <v>20000</v>
      </c>
      <c r="J103">
        <f>I103+$H$6*(C103-1)</f>
        <v>130000</v>
      </c>
      <c r="K103">
        <f t="shared" ref="K103:K111" si="97">(1-(1+$K$2)^(-1))/(LN(1+$K$2))</f>
        <v>0.97142327541941853</v>
      </c>
      <c r="L103">
        <f t="shared" ref="L103" si="98">J107*K107</f>
        <v>131142.14218162152</v>
      </c>
      <c r="M103">
        <f t="shared" si="69"/>
        <v>131142.14218162152</v>
      </c>
      <c r="O103">
        <f>(1+$K$2)^(-C103)</f>
        <v>0.26179726123417668</v>
      </c>
      <c r="P103">
        <f>G103*O103</f>
        <v>61849.602966574239</v>
      </c>
      <c r="S103">
        <f t="shared" si="70"/>
        <v>34332.653655531511</v>
      </c>
    </row>
    <row r="104" spans="2:19" x14ac:dyDescent="0.2">
      <c r="B104">
        <v>93</v>
      </c>
      <c r="C104">
        <f t="shared" si="66"/>
        <v>23.25</v>
      </c>
      <c r="D104">
        <f t="shared" si="67"/>
        <v>150000</v>
      </c>
      <c r="E104">
        <f t="shared" si="68"/>
        <v>236250</v>
      </c>
      <c r="G104">
        <f>IF(C104=$D$8,$D$7+E104,E104)</f>
        <v>236250</v>
      </c>
      <c r="M104">
        <f t="shared" si="69"/>
        <v>0</v>
      </c>
      <c r="O104">
        <f>(1+$K$2)^(-C104)</f>
        <v>0.2580112439309496</v>
      </c>
      <c r="P104">
        <f>G104*O104</f>
        <v>60955.156378686843</v>
      </c>
      <c r="S104">
        <f t="shared" si="70"/>
        <v>0</v>
      </c>
    </row>
    <row r="105" spans="2:19" x14ac:dyDescent="0.2">
      <c r="B105">
        <v>94</v>
      </c>
      <c r="C105">
        <f t="shared" si="66"/>
        <v>23.5</v>
      </c>
      <c r="D105">
        <f t="shared" si="67"/>
        <v>150000</v>
      </c>
      <c r="E105">
        <f t="shared" si="68"/>
        <v>236250</v>
      </c>
      <c r="G105">
        <f>IF(C105=$D$8,$D$7+E105,E105)</f>
        <v>236250</v>
      </c>
      <c r="M105">
        <f t="shared" si="69"/>
        <v>0</v>
      </c>
      <c r="O105">
        <f>(1+$K$2)^(-C105)</f>
        <v>0.25427997864060731</v>
      </c>
      <c r="P105">
        <f>G105*O105</f>
        <v>60073.644953843475</v>
      </c>
      <c r="S105">
        <f t="shared" si="70"/>
        <v>0</v>
      </c>
    </row>
    <row r="106" spans="2:19" x14ac:dyDescent="0.2">
      <c r="B106">
        <v>95</v>
      </c>
      <c r="C106">
        <f t="shared" si="66"/>
        <v>23.75</v>
      </c>
      <c r="D106">
        <f t="shared" si="67"/>
        <v>150000</v>
      </c>
      <c r="E106">
        <f t="shared" si="68"/>
        <v>236250</v>
      </c>
      <c r="G106">
        <f>IF(C106=$D$8,$D$7+E106,E106)</f>
        <v>236250</v>
      </c>
      <c r="M106">
        <f t="shared" si="69"/>
        <v>0</v>
      </c>
      <c r="O106">
        <f>(1+$K$2)^(-C106)</f>
        <v>0.25060267355934279</v>
      </c>
      <c r="P106">
        <f>G106*O106</f>
        <v>59204.881628394738</v>
      </c>
      <c r="S106">
        <f t="shared" si="70"/>
        <v>0</v>
      </c>
    </row>
    <row r="107" spans="2:19" x14ac:dyDescent="0.2">
      <c r="B107">
        <v>96</v>
      </c>
      <c r="C107">
        <f t="shared" si="66"/>
        <v>24</v>
      </c>
      <c r="D107">
        <f t="shared" si="67"/>
        <v>150000</v>
      </c>
      <c r="E107">
        <f t="shared" si="68"/>
        <v>240000</v>
      </c>
      <c r="F107">
        <f t="shared" ref="F107" si="99">SUM(E103:E106)</f>
        <v>945000</v>
      </c>
      <c r="G107">
        <f>IF(C107=$D$8,$D$7+E107,E107)</f>
        <v>240000</v>
      </c>
      <c r="I107">
        <f t="shared" ref="I107" si="100">$H$5</f>
        <v>20000</v>
      </c>
      <c r="J107">
        <f>I107+$H$6*(C107-1)</f>
        <v>135000</v>
      </c>
      <c r="K107">
        <f t="shared" ref="K107:K111" si="101">(1-(1+$K$2)^(-1))/(LN(1+$K$2))</f>
        <v>0.97142327541941853</v>
      </c>
      <c r="L107">
        <f t="shared" ref="L107" si="102">J111*K111</f>
        <v>135999.2585587186</v>
      </c>
      <c r="M107">
        <f t="shared" si="69"/>
        <v>135999.2585587186</v>
      </c>
      <c r="O107">
        <f>(1+$K$2)^(-C107)</f>
        <v>0.24697854833412897</v>
      </c>
      <c r="P107">
        <f>G107*O107</f>
        <v>59274.851600190952</v>
      </c>
      <c r="S107">
        <f t="shared" si="70"/>
        <v>33588.899453350183</v>
      </c>
    </row>
    <row r="108" spans="2:19" x14ac:dyDescent="0.2">
      <c r="B108">
        <v>97</v>
      </c>
      <c r="C108">
        <f t="shared" si="66"/>
        <v>24.25</v>
      </c>
      <c r="D108">
        <f t="shared" si="67"/>
        <v>150000</v>
      </c>
      <c r="E108">
        <f t="shared" si="68"/>
        <v>240000</v>
      </c>
      <c r="G108">
        <f>IF(C108=$D$8,$D$7+E108,E108)</f>
        <v>240000</v>
      </c>
      <c r="M108">
        <f t="shared" si="69"/>
        <v>0</v>
      </c>
      <c r="O108">
        <f>(1+$K$2)^(-C108)</f>
        <v>0.24340683389712223</v>
      </c>
      <c r="P108">
        <f>G108*O108</f>
        <v>58417.640135309332</v>
      </c>
      <c r="S108">
        <f t="shared" si="70"/>
        <v>0</v>
      </c>
    </row>
    <row r="109" spans="2:19" x14ac:dyDescent="0.2">
      <c r="B109">
        <v>98</v>
      </c>
      <c r="C109">
        <f t="shared" si="66"/>
        <v>24.5</v>
      </c>
      <c r="D109">
        <f t="shared" si="67"/>
        <v>150000</v>
      </c>
      <c r="E109">
        <f t="shared" si="68"/>
        <v>240000</v>
      </c>
      <c r="G109">
        <f>IF(C109=$D$8,$D$7+E109,E109)</f>
        <v>240000</v>
      </c>
      <c r="M109">
        <f t="shared" si="69"/>
        <v>0</v>
      </c>
      <c r="O109">
        <f>(1+$K$2)^(-C109)</f>
        <v>0.23988677230245972</v>
      </c>
      <c r="P109">
        <f>G109*O109</f>
        <v>57572.825352590335</v>
      </c>
      <c r="S109">
        <f t="shared" si="70"/>
        <v>0</v>
      </c>
    </row>
    <row r="110" spans="2:19" x14ac:dyDescent="0.2">
      <c r="B110">
        <v>99</v>
      </c>
      <c r="C110">
        <f t="shared" si="66"/>
        <v>24.75</v>
      </c>
      <c r="D110">
        <f t="shared" si="67"/>
        <v>150000</v>
      </c>
      <c r="E110">
        <f t="shared" si="68"/>
        <v>240000</v>
      </c>
      <c r="G110">
        <f>IF(C110=$D$8,$D$7+E110,E110)</f>
        <v>240000</v>
      </c>
      <c r="M110">
        <f t="shared" si="69"/>
        <v>0</v>
      </c>
      <c r="O110">
        <f>(1+$K$2)^(-C110)</f>
        <v>0.23641761656541771</v>
      </c>
      <c r="P110">
        <f>G110*O110</f>
        <v>56740.227975700247</v>
      </c>
      <c r="S110">
        <f t="shared" si="70"/>
        <v>0</v>
      </c>
    </row>
    <row r="111" spans="2:19" x14ac:dyDescent="0.2">
      <c r="B111">
        <v>100</v>
      </c>
      <c r="C111">
        <f t="shared" si="66"/>
        <v>25</v>
      </c>
      <c r="D111">
        <f t="shared" si="67"/>
        <v>0</v>
      </c>
      <c r="E111">
        <f t="shared" si="68"/>
        <v>0</v>
      </c>
      <c r="F111">
        <f t="shared" ref="F111" si="103">SUM(E107:E110)</f>
        <v>960000</v>
      </c>
      <c r="G111">
        <f>IF(C111=$D$8,$D$7+E111,E111)</f>
        <v>50000000</v>
      </c>
      <c r="I111">
        <f t="shared" ref="I111" si="104">$H$5</f>
        <v>20000</v>
      </c>
      <c r="J111">
        <f>I111+$H$6*(C111-1)</f>
        <v>140000</v>
      </c>
      <c r="K111">
        <f t="shared" ref="K111" si="105">(1-(1+$K$2)^(-1))/(LN(1+$K$2))</f>
        <v>0.97142327541941853</v>
      </c>
      <c r="L111">
        <f t="shared" ref="L111" si="106">J115*K115</f>
        <v>0</v>
      </c>
      <c r="M111">
        <f t="shared" si="69"/>
        <v>0</v>
      </c>
      <c r="O111">
        <f>(1+$K$2)^(-C111)</f>
        <v>0.23299863050389524</v>
      </c>
      <c r="P111">
        <f>G111*O111</f>
        <v>11649931.525194762</v>
      </c>
      <c r="S111">
        <f t="shared" si="7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Q1a)</vt:lpstr>
      <vt:lpstr>Q1b)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2025-03-13T01:45:53Z</dcterms:created>
  <dcterms:modified xsi:type="dcterms:W3CDTF">2025-03-13T05:42:37Z</dcterms:modified>
</cp:coreProperties>
</file>