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0E4D3DAC-FD7A-6440-8286-11F28936AF3D}" xr6:coauthVersionLast="47" xr6:coauthVersionMax="47" xr10:uidLastSave="{00000000-0000-0000-0000-000000000000}"/>
  <bookViews>
    <workbookView xWindow="780" yWindow="1000" windowWidth="27640" windowHeight="16440" xr2:uid="{66A83EE4-85C4-1849-AC2B-74CEEC544BDC}"/>
  </bookViews>
  <sheets>
    <sheet name="Q1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8" i="1"/>
  <c r="Q4" i="1"/>
  <c r="M19" i="1"/>
  <c r="N19" i="1" s="1"/>
  <c r="O19" i="1" s="1"/>
  <c r="M20" i="1"/>
  <c r="N20" i="1" s="1"/>
  <c r="O20" i="1" s="1"/>
  <c r="M21" i="1"/>
  <c r="N21" i="1" s="1"/>
  <c r="O21" i="1" s="1"/>
  <c r="M23" i="1"/>
  <c r="N23" i="1" s="1"/>
  <c r="O23" i="1" s="1"/>
  <c r="M24" i="1"/>
  <c r="N24" i="1" s="1"/>
  <c r="O24" i="1" s="1"/>
  <c r="M25" i="1"/>
  <c r="N25" i="1" s="1"/>
  <c r="O25" i="1" s="1"/>
  <c r="M27" i="1"/>
  <c r="N27" i="1" s="1"/>
  <c r="O27" i="1" s="1"/>
  <c r="M28" i="1"/>
  <c r="N28" i="1" s="1"/>
  <c r="O28" i="1" s="1"/>
  <c r="M29" i="1"/>
  <c r="N29" i="1" s="1"/>
  <c r="O29" i="1" s="1"/>
  <c r="M31" i="1"/>
  <c r="N31" i="1" s="1"/>
  <c r="O31" i="1" s="1"/>
  <c r="M32" i="1"/>
  <c r="N32" i="1" s="1"/>
  <c r="O32" i="1" s="1"/>
  <c r="M33" i="1"/>
  <c r="N33" i="1" s="1"/>
  <c r="O33" i="1" s="1"/>
  <c r="M35" i="1"/>
  <c r="N35" i="1" s="1"/>
  <c r="O35" i="1" s="1"/>
  <c r="M36" i="1"/>
  <c r="N36" i="1" s="1"/>
  <c r="O36" i="1" s="1"/>
  <c r="M37" i="1"/>
  <c r="N37" i="1" s="1"/>
  <c r="O37" i="1" s="1"/>
  <c r="M39" i="1"/>
  <c r="N39" i="1" s="1"/>
  <c r="O39" i="1" s="1"/>
  <c r="M40" i="1"/>
  <c r="N40" i="1" s="1"/>
  <c r="O40" i="1" s="1"/>
  <c r="M41" i="1"/>
  <c r="N41" i="1" s="1"/>
  <c r="O41" i="1" s="1"/>
  <c r="M43" i="1"/>
  <c r="N43" i="1" s="1"/>
  <c r="O43" i="1" s="1"/>
  <c r="M44" i="1"/>
  <c r="N44" i="1" s="1"/>
  <c r="O44" i="1" s="1"/>
  <c r="M45" i="1"/>
  <c r="N45" i="1" s="1"/>
  <c r="O45" i="1" s="1"/>
  <c r="M47" i="1"/>
  <c r="N47" i="1" s="1"/>
  <c r="O47" i="1" s="1"/>
  <c r="M48" i="1"/>
  <c r="N48" i="1" s="1"/>
  <c r="O48" i="1" s="1"/>
  <c r="M49" i="1"/>
  <c r="N49" i="1" s="1"/>
  <c r="O49" i="1" s="1"/>
  <c r="M51" i="1"/>
  <c r="N51" i="1" s="1"/>
  <c r="O51" i="1" s="1"/>
  <c r="M52" i="1"/>
  <c r="N52" i="1" s="1"/>
  <c r="O52" i="1" s="1"/>
  <c r="M53" i="1"/>
  <c r="N53" i="1" s="1"/>
  <c r="O53" i="1" s="1"/>
  <c r="M55" i="1"/>
  <c r="N55" i="1" s="1"/>
  <c r="O55" i="1" s="1"/>
  <c r="M56" i="1"/>
  <c r="N56" i="1" s="1"/>
  <c r="O56" i="1" s="1"/>
  <c r="M57" i="1"/>
  <c r="N57" i="1" s="1"/>
  <c r="O57" i="1" s="1"/>
  <c r="M59" i="1"/>
  <c r="N59" i="1" s="1"/>
  <c r="O59" i="1" s="1"/>
  <c r="M60" i="1"/>
  <c r="N60" i="1" s="1"/>
  <c r="O60" i="1" s="1"/>
  <c r="M61" i="1"/>
  <c r="N61" i="1" s="1"/>
  <c r="O61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9" i="1"/>
  <c r="N79" i="1" s="1"/>
  <c r="O79" i="1" s="1"/>
  <c r="M80" i="1"/>
  <c r="N80" i="1" s="1"/>
  <c r="O80" i="1" s="1"/>
  <c r="M81" i="1"/>
  <c r="N81" i="1" s="1"/>
  <c r="O81" i="1" s="1"/>
  <c r="M83" i="1"/>
  <c r="N83" i="1" s="1"/>
  <c r="O83" i="1" s="1"/>
  <c r="M84" i="1"/>
  <c r="N84" i="1" s="1"/>
  <c r="O84" i="1" s="1"/>
  <c r="M85" i="1"/>
  <c r="N85" i="1" s="1"/>
  <c r="O85" i="1" s="1"/>
  <c r="M87" i="1"/>
  <c r="N87" i="1" s="1"/>
  <c r="O87" i="1" s="1"/>
  <c r="M88" i="1"/>
  <c r="M89" i="1"/>
  <c r="N89" i="1" s="1"/>
  <c r="O89" i="1" s="1"/>
  <c r="M91" i="1"/>
  <c r="N91" i="1" s="1"/>
  <c r="O91" i="1" s="1"/>
  <c r="M92" i="1"/>
  <c r="N92" i="1" s="1"/>
  <c r="O92" i="1" s="1"/>
  <c r="M93" i="1"/>
  <c r="N93" i="1" s="1"/>
  <c r="O93" i="1" s="1"/>
  <c r="M95" i="1"/>
  <c r="N95" i="1" s="1"/>
  <c r="O95" i="1" s="1"/>
  <c r="M96" i="1"/>
  <c r="N96" i="1" s="1"/>
  <c r="O96" i="1" s="1"/>
  <c r="M97" i="1"/>
  <c r="N97" i="1" s="1"/>
  <c r="O97" i="1" s="1"/>
  <c r="N88" i="1"/>
  <c r="O8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8" i="1"/>
  <c r="J21" i="1"/>
  <c r="J46" i="1"/>
  <c r="J18" i="1"/>
  <c r="F19" i="1"/>
  <c r="J20" i="1" s="1"/>
  <c r="F20" i="1"/>
  <c r="F21" i="1"/>
  <c r="J22" i="1" s="1"/>
  <c r="F22" i="1"/>
  <c r="J23" i="1" s="1"/>
  <c r="F23" i="1"/>
  <c r="J24" i="1" s="1"/>
  <c r="L24" i="1" s="1"/>
  <c r="F24" i="1"/>
  <c r="J25" i="1" s="1"/>
  <c r="L25" i="1" s="1"/>
  <c r="F25" i="1"/>
  <c r="J26" i="1" s="1"/>
  <c r="F26" i="1"/>
  <c r="J27" i="1" s="1"/>
  <c r="F27" i="1"/>
  <c r="J28" i="1" s="1"/>
  <c r="F28" i="1"/>
  <c r="J29" i="1" s="1"/>
  <c r="F29" i="1"/>
  <c r="J30" i="1" s="1"/>
  <c r="F30" i="1"/>
  <c r="J31" i="1" s="1"/>
  <c r="F31" i="1"/>
  <c r="J32" i="1" s="1"/>
  <c r="L32" i="1" s="1"/>
  <c r="F32" i="1"/>
  <c r="J33" i="1" s="1"/>
  <c r="L33" i="1" s="1"/>
  <c r="F33" i="1"/>
  <c r="J34" i="1" s="1"/>
  <c r="F34" i="1"/>
  <c r="J35" i="1" s="1"/>
  <c r="F35" i="1"/>
  <c r="J36" i="1" s="1"/>
  <c r="F36" i="1"/>
  <c r="J37" i="1" s="1"/>
  <c r="F37" i="1"/>
  <c r="J38" i="1" s="1"/>
  <c r="F38" i="1"/>
  <c r="J39" i="1" s="1"/>
  <c r="F39" i="1"/>
  <c r="J40" i="1" s="1"/>
  <c r="L40" i="1" s="1"/>
  <c r="F40" i="1"/>
  <c r="J41" i="1" s="1"/>
  <c r="L41" i="1" s="1"/>
  <c r="F41" i="1"/>
  <c r="J42" i="1" s="1"/>
  <c r="F42" i="1"/>
  <c r="J43" i="1" s="1"/>
  <c r="F43" i="1"/>
  <c r="J44" i="1" s="1"/>
  <c r="F44" i="1"/>
  <c r="J45" i="1" s="1"/>
  <c r="F45" i="1"/>
  <c r="F46" i="1"/>
  <c r="J47" i="1" s="1"/>
  <c r="F47" i="1"/>
  <c r="J48" i="1" s="1"/>
  <c r="L48" i="1" s="1"/>
  <c r="F48" i="1"/>
  <c r="J49" i="1" s="1"/>
  <c r="L49" i="1" s="1"/>
  <c r="F49" i="1"/>
  <c r="J50" i="1" s="1"/>
  <c r="F50" i="1"/>
  <c r="J51" i="1" s="1"/>
  <c r="F51" i="1"/>
  <c r="J52" i="1" s="1"/>
  <c r="F52" i="1"/>
  <c r="J53" i="1" s="1"/>
  <c r="F53" i="1"/>
  <c r="J54" i="1" s="1"/>
  <c r="F54" i="1"/>
  <c r="J55" i="1" s="1"/>
  <c r="F55" i="1"/>
  <c r="J56" i="1" s="1"/>
  <c r="L56" i="1" s="1"/>
  <c r="F56" i="1"/>
  <c r="J57" i="1" s="1"/>
  <c r="L57" i="1" s="1"/>
  <c r="F57" i="1"/>
  <c r="J58" i="1" s="1"/>
  <c r="F58" i="1"/>
  <c r="J59" i="1" s="1"/>
  <c r="F59" i="1"/>
  <c r="J60" i="1" s="1"/>
  <c r="F60" i="1"/>
  <c r="J61" i="1" s="1"/>
  <c r="F61" i="1"/>
  <c r="J62" i="1" s="1"/>
  <c r="F62" i="1"/>
  <c r="J63" i="1" s="1"/>
  <c r="F63" i="1"/>
  <c r="J64" i="1" s="1"/>
  <c r="L64" i="1" s="1"/>
  <c r="F64" i="1"/>
  <c r="J65" i="1" s="1"/>
  <c r="L65" i="1" s="1"/>
  <c r="F65" i="1"/>
  <c r="J66" i="1" s="1"/>
  <c r="F66" i="1"/>
  <c r="J67" i="1" s="1"/>
  <c r="F67" i="1"/>
  <c r="J68" i="1" s="1"/>
  <c r="F68" i="1"/>
  <c r="J69" i="1" s="1"/>
  <c r="F69" i="1"/>
  <c r="J70" i="1" s="1"/>
  <c r="F70" i="1"/>
  <c r="J71" i="1" s="1"/>
  <c r="F71" i="1"/>
  <c r="J72" i="1" s="1"/>
  <c r="L72" i="1" s="1"/>
  <c r="F72" i="1"/>
  <c r="J73" i="1" s="1"/>
  <c r="L73" i="1" s="1"/>
  <c r="F73" i="1"/>
  <c r="J74" i="1" s="1"/>
  <c r="F74" i="1"/>
  <c r="J75" i="1" s="1"/>
  <c r="F75" i="1"/>
  <c r="J76" i="1" s="1"/>
  <c r="F76" i="1"/>
  <c r="J77" i="1" s="1"/>
  <c r="F77" i="1"/>
  <c r="J78" i="1" s="1"/>
  <c r="F78" i="1"/>
  <c r="J79" i="1" s="1"/>
  <c r="F79" i="1"/>
  <c r="J80" i="1" s="1"/>
  <c r="L80" i="1" s="1"/>
  <c r="F80" i="1"/>
  <c r="J81" i="1" s="1"/>
  <c r="L81" i="1" s="1"/>
  <c r="F81" i="1"/>
  <c r="J82" i="1" s="1"/>
  <c r="F82" i="1"/>
  <c r="J83" i="1" s="1"/>
  <c r="F83" i="1"/>
  <c r="J84" i="1" s="1"/>
  <c r="F84" i="1"/>
  <c r="J85" i="1" s="1"/>
  <c r="F85" i="1"/>
  <c r="J86" i="1" s="1"/>
  <c r="F86" i="1"/>
  <c r="J87" i="1" s="1"/>
  <c r="F87" i="1"/>
  <c r="J88" i="1" s="1"/>
  <c r="L88" i="1" s="1"/>
  <c r="F88" i="1"/>
  <c r="J89" i="1" s="1"/>
  <c r="L89" i="1" s="1"/>
  <c r="F89" i="1"/>
  <c r="J90" i="1" s="1"/>
  <c r="F90" i="1"/>
  <c r="J91" i="1" s="1"/>
  <c r="F91" i="1"/>
  <c r="J92" i="1" s="1"/>
  <c r="F92" i="1"/>
  <c r="J93" i="1" s="1"/>
  <c r="F93" i="1"/>
  <c r="J94" i="1" s="1"/>
  <c r="F94" i="1"/>
  <c r="J95" i="1" s="1"/>
  <c r="F95" i="1"/>
  <c r="J96" i="1" s="1"/>
  <c r="L96" i="1" s="1"/>
  <c r="F96" i="1"/>
  <c r="J97" i="1" s="1"/>
  <c r="L97" i="1" s="1"/>
  <c r="F97" i="1"/>
  <c r="J98" i="1" s="1"/>
  <c r="F98" i="1"/>
  <c r="F18" i="1"/>
  <c r="J19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8" i="1"/>
  <c r="K24" i="1"/>
  <c r="K25" i="1"/>
  <c r="K26" i="1"/>
  <c r="K32" i="1"/>
  <c r="K33" i="1"/>
  <c r="K34" i="1"/>
  <c r="K40" i="1"/>
  <c r="K41" i="1"/>
  <c r="K42" i="1"/>
  <c r="K48" i="1"/>
  <c r="K49" i="1"/>
  <c r="K50" i="1"/>
  <c r="K56" i="1"/>
  <c r="K57" i="1"/>
  <c r="K58" i="1"/>
  <c r="K64" i="1"/>
  <c r="K65" i="1"/>
  <c r="K66" i="1"/>
  <c r="K72" i="1"/>
  <c r="K73" i="1"/>
  <c r="K74" i="1"/>
  <c r="K80" i="1"/>
  <c r="K81" i="1"/>
  <c r="K82" i="1"/>
  <c r="K88" i="1"/>
  <c r="K89" i="1"/>
  <c r="K90" i="1"/>
  <c r="K96" i="1"/>
  <c r="K97" i="1"/>
  <c r="K98" i="1"/>
  <c r="D18" i="1"/>
  <c r="M22" i="1" s="1"/>
  <c r="N22" i="1" s="1"/>
  <c r="O22" i="1" s="1"/>
  <c r="C19" i="1"/>
  <c r="K19" i="1" s="1"/>
  <c r="C20" i="1"/>
  <c r="K20" i="1" s="1"/>
  <c r="C21" i="1"/>
  <c r="C22" i="1"/>
  <c r="K22" i="1" s="1"/>
  <c r="C23" i="1"/>
  <c r="C24" i="1"/>
  <c r="C25" i="1"/>
  <c r="C26" i="1"/>
  <c r="C27" i="1"/>
  <c r="K27" i="1" s="1"/>
  <c r="C28" i="1"/>
  <c r="K28" i="1" s="1"/>
  <c r="C29" i="1"/>
  <c r="K29" i="1" s="1"/>
  <c r="C30" i="1"/>
  <c r="C31" i="1"/>
  <c r="K31" i="1" s="1"/>
  <c r="C32" i="1"/>
  <c r="C33" i="1"/>
  <c r="C34" i="1"/>
  <c r="C35" i="1"/>
  <c r="K35" i="1" s="1"/>
  <c r="C36" i="1"/>
  <c r="K36" i="1" s="1"/>
  <c r="C37" i="1"/>
  <c r="C38" i="1"/>
  <c r="C39" i="1"/>
  <c r="K39" i="1" s="1"/>
  <c r="C40" i="1"/>
  <c r="C41" i="1"/>
  <c r="C42" i="1"/>
  <c r="C43" i="1"/>
  <c r="K43" i="1" s="1"/>
  <c r="C44" i="1"/>
  <c r="K44" i="1" s="1"/>
  <c r="C45" i="1"/>
  <c r="K45" i="1" s="1"/>
  <c r="C46" i="1"/>
  <c r="K46" i="1" s="1"/>
  <c r="C47" i="1"/>
  <c r="K47" i="1" s="1"/>
  <c r="C48" i="1"/>
  <c r="C49" i="1"/>
  <c r="C50" i="1"/>
  <c r="C51" i="1"/>
  <c r="K51" i="1" s="1"/>
  <c r="C52" i="1"/>
  <c r="K52" i="1" s="1"/>
  <c r="C53" i="1"/>
  <c r="C54" i="1"/>
  <c r="K54" i="1" s="1"/>
  <c r="C55" i="1"/>
  <c r="K55" i="1" s="1"/>
  <c r="C56" i="1"/>
  <c r="C57" i="1"/>
  <c r="C58" i="1"/>
  <c r="C59" i="1"/>
  <c r="K59" i="1" s="1"/>
  <c r="C60" i="1"/>
  <c r="K60" i="1" s="1"/>
  <c r="C61" i="1"/>
  <c r="K61" i="1" s="1"/>
  <c r="C62" i="1"/>
  <c r="C63" i="1"/>
  <c r="K63" i="1" s="1"/>
  <c r="C64" i="1"/>
  <c r="C65" i="1"/>
  <c r="C66" i="1"/>
  <c r="C67" i="1"/>
  <c r="K67" i="1" s="1"/>
  <c r="C68" i="1"/>
  <c r="K68" i="1" s="1"/>
  <c r="C69" i="1"/>
  <c r="C70" i="1"/>
  <c r="C71" i="1"/>
  <c r="C72" i="1"/>
  <c r="C73" i="1"/>
  <c r="C74" i="1"/>
  <c r="C75" i="1"/>
  <c r="K75" i="1" s="1"/>
  <c r="C76" i="1"/>
  <c r="K76" i="1" s="1"/>
  <c r="C77" i="1"/>
  <c r="K77" i="1" s="1"/>
  <c r="C78" i="1"/>
  <c r="K78" i="1" s="1"/>
  <c r="C79" i="1"/>
  <c r="C80" i="1"/>
  <c r="C81" i="1"/>
  <c r="C82" i="1"/>
  <c r="C83" i="1"/>
  <c r="K83" i="1" s="1"/>
  <c r="C84" i="1"/>
  <c r="K84" i="1" s="1"/>
  <c r="C85" i="1"/>
  <c r="C86" i="1"/>
  <c r="C87" i="1"/>
  <c r="K87" i="1" s="1"/>
  <c r="C88" i="1"/>
  <c r="C89" i="1"/>
  <c r="C90" i="1"/>
  <c r="C91" i="1"/>
  <c r="K91" i="1" s="1"/>
  <c r="C92" i="1"/>
  <c r="K92" i="1" s="1"/>
  <c r="C93" i="1"/>
  <c r="K93" i="1" s="1"/>
  <c r="C94" i="1"/>
  <c r="C95" i="1"/>
  <c r="C96" i="1"/>
  <c r="C97" i="1"/>
  <c r="C98" i="1"/>
  <c r="C18" i="1"/>
  <c r="K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8" i="1"/>
  <c r="D5" i="1"/>
  <c r="J10" i="1" s="1"/>
  <c r="M58" i="1" l="1"/>
  <c r="N58" i="1" s="1"/>
  <c r="O58" i="1" s="1"/>
  <c r="M26" i="1"/>
  <c r="N26" i="1" s="1"/>
  <c r="O26" i="1" s="1"/>
  <c r="M18" i="1"/>
  <c r="N18" i="1" s="1"/>
  <c r="O18" i="1" s="1"/>
  <c r="M34" i="1"/>
  <c r="N34" i="1" s="1"/>
  <c r="O34" i="1" s="1"/>
  <c r="M90" i="1"/>
  <c r="N90" i="1" s="1"/>
  <c r="O90" i="1" s="1"/>
  <c r="M82" i="1"/>
  <c r="N82" i="1" s="1"/>
  <c r="O82" i="1" s="1"/>
  <c r="M98" i="1"/>
  <c r="N98" i="1" s="1"/>
  <c r="O98" i="1" s="1"/>
  <c r="M42" i="1"/>
  <c r="N42" i="1" s="1"/>
  <c r="O42" i="1" s="1"/>
  <c r="M50" i="1"/>
  <c r="N50" i="1" s="1"/>
  <c r="O50" i="1" s="1"/>
  <c r="M94" i="1"/>
  <c r="N94" i="1" s="1"/>
  <c r="O94" i="1" s="1"/>
  <c r="M86" i="1"/>
  <c r="N86" i="1" s="1"/>
  <c r="O86" i="1" s="1"/>
  <c r="M78" i="1"/>
  <c r="N78" i="1" s="1"/>
  <c r="O78" i="1" s="1"/>
  <c r="M70" i="1"/>
  <c r="N70" i="1" s="1"/>
  <c r="O70" i="1" s="1"/>
  <c r="M62" i="1"/>
  <c r="N62" i="1" s="1"/>
  <c r="O62" i="1" s="1"/>
  <c r="M54" i="1"/>
  <c r="N54" i="1" s="1"/>
  <c r="O54" i="1" s="1"/>
  <c r="M46" i="1"/>
  <c r="N46" i="1" s="1"/>
  <c r="O46" i="1" s="1"/>
  <c r="M38" i="1"/>
  <c r="N38" i="1" s="1"/>
  <c r="O38" i="1" s="1"/>
  <c r="M30" i="1"/>
  <c r="N30" i="1" s="1"/>
  <c r="O30" i="1" s="1"/>
  <c r="L74" i="1"/>
  <c r="L82" i="1"/>
  <c r="L50" i="1"/>
  <c r="L90" i="1"/>
  <c r="L34" i="1"/>
  <c r="L98" i="1"/>
  <c r="L66" i="1"/>
  <c r="L58" i="1"/>
  <c r="L42" i="1"/>
  <c r="L26" i="1"/>
  <c r="L30" i="1"/>
  <c r="L62" i="1"/>
  <c r="L38" i="1"/>
  <c r="L70" i="1"/>
  <c r="L53" i="1"/>
  <c r="L21" i="1"/>
  <c r="L22" i="1"/>
  <c r="L87" i="1"/>
  <c r="L55" i="1"/>
  <c r="L31" i="1"/>
  <c r="L78" i="1"/>
  <c r="L54" i="1"/>
  <c r="L46" i="1"/>
  <c r="K95" i="1"/>
  <c r="L95" i="1" s="1"/>
  <c r="K71" i="1"/>
  <c r="L71" i="1" s="1"/>
  <c r="K23" i="1"/>
  <c r="L23" i="1" s="1"/>
  <c r="L93" i="1"/>
  <c r="L77" i="1"/>
  <c r="L61" i="1"/>
  <c r="L45" i="1"/>
  <c r="L29" i="1"/>
  <c r="K94" i="1"/>
  <c r="L94" i="1" s="1"/>
  <c r="K86" i="1"/>
  <c r="L86" i="1" s="1"/>
  <c r="K70" i="1"/>
  <c r="K62" i="1"/>
  <c r="K38" i="1"/>
  <c r="K30" i="1"/>
  <c r="L92" i="1"/>
  <c r="L84" i="1"/>
  <c r="L76" i="1"/>
  <c r="L68" i="1"/>
  <c r="L60" i="1"/>
  <c r="L52" i="1"/>
  <c r="L44" i="1"/>
  <c r="L36" i="1"/>
  <c r="L28" i="1"/>
  <c r="L20" i="1"/>
  <c r="K85" i="1"/>
  <c r="L85" i="1" s="1"/>
  <c r="K69" i="1"/>
  <c r="L69" i="1" s="1"/>
  <c r="K53" i="1"/>
  <c r="K37" i="1"/>
  <c r="L37" i="1" s="1"/>
  <c r="K21" i="1"/>
  <c r="L39" i="1"/>
  <c r="K79" i="1"/>
  <c r="L79" i="1" s="1"/>
  <c r="L18" i="1"/>
  <c r="L91" i="1"/>
  <c r="L83" i="1"/>
  <c r="L75" i="1"/>
  <c r="L67" i="1"/>
  <c r="L59" i="1"/>
  <c r="L51" i="1"/>
  <c r="L43" i="1"/>
  <c r="L35" i="1"/>
  <c r="L27" i="1"/>
  <c r="L19" i="1"/>
  <c r="L63" i="1"/>
  <c r="L47" i="1"/>
  <c r="Q18" i="1" l="1"/>
</calcChain>
</file>

<file path=xl/sharedStrings.xml><?xml version="1.0" encoding="utf-8"?>
<sst xmlns="http://schemas.openxmlformats.org/spreadsheetml/2006/main" count="58" uniqueCount="50">
  <si>
    <t>interest is paid at rate</t>
  </si>
  <si>
    <t>payable quartely</t>
  </si>
  <si>
    <t xml:space="preserve">for the 1st </t>
  </si>
  <si>
    <t>years</t>
  </si>
  <si>
    <t xml:space="preserve">and payable binanually </t>
  </si>
  <si>
    <t xml:space="preserve">at rate </t>
  </si>
  <si>
    <t>thereafter</t>
  </si>
  <si>
    <t>total loan nominal</t>
  </si>
  <si>
    <t>where bonds of nominal</t>
  </si>
  <si>
    <t>were sold</t>
  </si>
  <si>
    <t xml:space="preserve">so, there are </t>
  </si>
  <si>
    <t>bonds</t>
  </si>
  <si>
    <t>bonds are redeemable pa</t>
  </si>
  <si>
    <t xml:space="preserve">for the first </t>
  </si>
  <si>
    <t xml:space="preserve">and </t>
  </si>
  <si>
    <t>bonds are</t>
  </si>
  <si>
    <t xml:space="preserve"> redeemable pa thereafter</t>
  </si>
  <si>
    <t xml:space="preserve">since there are </t>
  </si>
  <si>
    <t>loan is of term</t>
  </si>
  <si>
    <t>tax</t>
  </si>
  <si>
    <t>income tax is</t>
  </si>
  <si>
    <t>for the</t>
  </si>
  <si>
    <t xml:space="preserve">first </t>
  </si>
  <si>
    <t>and is</t>
  </si>
  <si>
    <t>capital gain tax</t>
  </si>
  <si>
    <t>interest</t>
  </si>
  <si>
    <t>net yield</t>
  </si>
  <si>
    <t>this paid exactly ONE YEAR after it is incurred</t>
  </si>
  <si>
    <t>time (quarters)</t>
  </si>
  <si>
    <t>time (half years)</t>
  </si>
  <si>
    <t>time (years)</t>
  </si>
  <si>
    <t>price</t>
  </si>
  <si>
    <t>price is</t>
  </si>
  <si>
    <t>GOALSEEKED</t>
  </si>
  <si>
    <t>interest payments</t>
  </si>
  <si>
    <t>income tax</t>
  </si>
  <si>
    <t>net interest payments</t>
  </si>
  <si>
    <t>total nominal remaining</t>
  </si>
  <si>
    <t>nominal bond remaining</t>
  </si>
  <si>
    <t>redemption is at rate</t>
  </si>
  <si>
    <t>and at rate</t>
  </si>
  <si>
    <t>redemption value</t>
  </si>
  <si>
    <t>redemption rate</t>
  </si>
  <si>
    <t>final redemption</t>
  </si>
  <si>
    <t>capital gain</t>
  </si>
  <si>
    <t>net cashflows</t>
  </si>
  <si>
    <t>discount factor</t>
  </si>
  <si>
    <t>with v=</t>
  </si>
  <si>
    <t>NPV</t>
  </si>
  <si>
    <t>per bond at 1000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</si>
</sst>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441C-485F-244C-8163-40E715FFD0A1}">
  <dimension ref="A2:Q98"/>
  <sheetViews>
    <sheetView tabSelected="1" topLeftCell="A5" workbookViewId="0">
      <selection activeCell="J13" sqref="J13"/>
    </sheetView>
  </sheetViews>
  <sheetFormatPr baseColWidth="10" defaultRowHeight="16" x14ac:dyDescent="0.2"/>
  <sheetData>
    <row r="2" spans="3:17" x14ac:dyDescent="0.2">
      <c r="C2" t="s">
        <v>7</v>
      </c>
      <c r="E2">
        <v>9800000</v>
      </c>
      <c r="H2">
        <v>400</v>
      </c>
      <c r="I2" t="s">
        <v>12</v>
      </c>
      <c r="L2" t="s">
        <v>19</v>
      </c>
      <c r="P2" t="s">
        <v>25</v>
      </c>
    </row>
    <row r="3" spans="3:17" x14ac:dyDescent="0.2">
      <c r="C3" t="s">
        <v>8</v>
      </c>
      <c r="E3">
        <v>1000</v>
      </c>
      <c r="H3" t="s">
        <v>13</v>
      </c>
      <c r="I3">
        <v>11</v>
      </c>
      <c r="J3" t="s">
        <v>3</v>
      </c>
      <c r="L3" t="s">
        <v>20</v>
      </c>
      <c r="M3">
        <v>0.3</v>
      </c>
      <c r="N3" t="s">
        <v>21</v>
      </c>
      <c r="P3" t="s">
        <v>26</v>
      </c>
      <c r="Q3">
        <v>0.05</v>
      </c>
    </row>
    <row r="4" spans="3:17" x14ac:dyDescent="0.2">
      <c r="C4" t="s">
        <v>9</v>
      </c>
      <c r="H4" t="s">
        <v>14</v>
      </c>
      <c r="I4">
        <v>600</v>
      </c>
      <c r="J4" t="s">
        <v>15</v>
      </c>
      <c r="L4" t="s">
        <v>22</v>
      </c>
      <c r="M4">
        <v>8</v>
      </c>
      <c r="N4" t="s">
        <v>3</v>
      </c>
      <c r="P4" t="s">
        <v>47</v>
      </c>
      <c r="Q4">
        <f>(1+Q3)^(-1)</f>
        <v>0.95238095238095233</v>
      </c>
    </row>
    <row r="5" spans="3:17" x14ac:dyDescent="0.2">
      <c r="C5" t="s">
        <v>10</v>
      </c>
      <c r="D5">
        <f>E2/E3</f>
        <v>9800</v>
      </c>
      <c r="E5" t="s">
        <v>11</v>
      </c>
      <c r="H5" t="s">
        <v>16</v>
      </c>
      <c r="L5" t="s">
        <v>23</v>
      </c>
      <c r="M5">
        <v>0.35</v>
      </c>
      <c r="N5" t="s">
        <v>6</v>
      </c>
    </row>
    <row r="6" spans="3:17" x14ac:dyDescent="0.2">
      <c r="H6" t="s">
        <v>39</v>
      </c>
      <c r="J6">
        <v>1.1000000000000001</v>
      </c>
      <c r="L6" t="s">
        <v>27</v>
      </c>
    </row>
    <row r="7" spans="3:17" x14ac:dyDescent="0.2">
      <c r="C7" t="s">
        <v>0</v>
      </c>
      <c r="E7">
        <v>0.06</v>
      </c>
      <c r="H7" t="s">
        <v>13</v>
      </c>
      <c r="I7">
        <v>9</v>
      </c>
      <c r="J7" t="s">
        <v>3</v>
      </c>
    </row>
    <row r="8" spans="3:17" x14ac:dyDescent="0.2">
      <c r="C8" t="s">
        <v>1</v>
      </c>
      <c r="E8">
        <v>4</v>
      </c>
      <c r="H8" t="s">
        <v>40</v>
      </c>
      <c r="I8">
        <v>1.1299999999999999</v>
      </c>
      <c r="J8" t="s">
        <v>6</v>
      </c>
      <c r="L8" t="s">
        <v>24</v>
      </c>
      <c r="N8">
        <v>0.25</v>
      </c>
    </row>
    <row r="9" spans="3:17" x14ac:dyDescent="0.2">
      <c r="C9" t="s">
        <v>2</v>
      </c>
      <c r="D9">
        <v>11</v>
      </c>
      <c r="E9" t="s">
        <v>3</v>
      </c>
    </row>
    <row r="10" spans="3:17" x14ac:dyDescent="0.2">
      <c r="C10" t="s">
        <v>4</v>
      </c>
      <c r="E10">
        <v>2</v>
      </c>
      <c r="H10" t="s">
        <v>17</v>
      </c>
      <c r="J10">
        <f>D5</f>
        <v>9800</v>
      </c>
    </row>
    <row r="11" spans="3:17" x14ac:dyDescent="0.2">
      <c r="C11" t="s">
        <v>5</v>
      </c>
      <c r="D11">
        <v>7.4999999999999997E-2</v>
      </c>
      <c r="H11" t="s">
        <v>11</v>
      </c>
    </row>
    <row r="12" spans="3:17" x14ac:dyDescent="0.2">
      <c r="C12" t="s">
        <v>6</v>
      </c>
      <c r="H12" t="s">
        <v>18</v>
      </c>
      <c r="J12">
        <f>(J10-I3*H2)/I4+I3</f>
        <v>20</v>
      </c>
    </row>
    <row r="14" spans="3:17" x14ac:dyDescent="0.2">
      <c r="C14" t="s">
        <v>32</v>
      </c>
      <c r="D14" s="1">
        <v>997.60744775694752</v>
      </c>
      <c r="E14" t="s">
        <v>49</v>
      </c>
    </row>
    <row r="15" spans="3:17" x14ac:dyDescent="0.2">
      <c r="D15" s="1" t="s">
        <v>33</v>
      </c>
    </row>
    <row r="17" spans="1:17" x14ac:dyDescent="0.2">
      <c r="A17" t="s">
        <v>28</v>
      </c>
      <c r="B17" t="s">
        <v>29</v>
      </c>
      <c r="C17" t="s">
        <v>30</v>
      </c>
      <c r="D17" t="s">
        <v>31</v>
      </c>
      <c r="E17" t="s">
        <v>37</v>
      </c>
      <c r="F17" t="s">
        <v>38</v>
      </c>
      <c r="G17" t="s">
        <v>41</v>
      </c>
      <c r="H17" t="s">
        <v>42</v>
      </c>
      <c r="I17" t="s">
        <v>43</v>
      </c>
      <c r="J17" t="s">
        <v>34</v>
      </c>
      <c r="K17" t="s">
        <v>35</v>
      </c>
      <c r="L17" t="s">
        <v>36</v>
      </c>
      <c r="M17" t="s">
        <v>44</v>
      </c>
      <c r="N17" t="s">
        <v>24</v>
      </c>
      <c r="O17" t="s">
        <v>45</v>
      </c>
      <c r="P17" t="s">
        <v>46</v>
      </c>
      <c r="Q17" t="s">
        <v>48</v>
      </c>
    </row>
    <row r="18" spans="1:17" x14ac:dyDescent="0.2">
      <c r="A18">
        <v>0</v>
      </c>
      <c r="B18">
        <f>A18/2</f>
        <v>0</v>
      </c>
      <c r="C18">
        <f>A18/4</f>
        <v>0</v>
      </c>
      <c r="D18">
        <f>$D$14</f>
        <v>997.60744775694752</v>
      </c>
      <c r="E18">
        <f>($D$5-IF(C18&lt;=$I$3,$H$2*INT(C18),$H$2*$I$3)-$I$4*(INT(C18)-$I$3)*(IF(C18&lt;=$I$3,0,1)))*$E$3</f>
        <v>9800000</v>
      </c>
      <c r="F18">
        <f>E18/$D$5</f>
        <v>1000</v>
      </c>
      <c r="G18">
        <f>IF(AND(INT(C18)=C18,C18&lt;&gt;0),F17-F18,0)</f>
        <v>0</v>
      </c>
      <c r="H18">
        <f>IF(C18&lt;=$I$7,$J$6,$I$8)</f>
        <v>1.1000000000000001</v>
      </c>
      <c r="I18">
        <f>G18*H18</f>
        <v>0</v>
      </c>
      <c r="J18">
        <f>IF(ISNUMBER(F17),F17,0)*(IF(C18=0,0,IF(C18&lt;=$D$9,$E$7/$E$8,IF(INT(B18)=B18,$D$11/$E$10,0))))</f>
        <v>0</v>
      </c>
      <c r="K18">
        <f>IF(C18&lt;=$M$4,$M$3,$M$5)</f>
        <v>0.3</v>
      </c>
      <c r="L18">
        <f>J18*(1-K18)</f>
        <v>0</v>
      </c>
      <c r="M18">
        <f>IF(INT(C18)=C18,I18-$D$18*G18/$F$18,0)</f>
        <v>0</v>
      </c>
      <c r="N18">
        <f>$N$8*M18</f>
        <v>0</v>
      </c>
      <c r="O18">
        <f>-D18+I18+L18-N18</f>
        <v>-997.60744775694752</v>
      </c>
      <c r="P18">
        <f>$Q$4^(C18)</f>
        <v>1</v>
      </c>
      <c r="Q18">
        <f>SUMPRODUCT(O18:O98,P18:P98)</f>
        <v>-2.1316282072803006E-14</v>
      </c>
    </row>
    <row r="19" spans="1:17" x14ac:dyDescent="0.2">
      <c r="A19">
        <v>1</v>
      </c>
      <c r="B19">
        <f t="shared" ref="B19:B82" si="0">A19/2</f>
        <v>0.5</v>
      </c>
      <c r="C19">
        <f t="shared" ref="C19:C82" si="1">A19/4</f>
        <v>0.25</v>
      </c>
      <c r="E19">
        <f>($D$5-IF(C19&lt;=$I$3,$H$2*INT(C19),$H$2*$I$3)-$I$4*(INT(C19)-$I$3)*(IF(C19&lt;=$I$3,0,1)))*$E$3</f>
        <v>9800000</v>
      </c>
      <c r="F19">
        <f t="shared" ref="F19:F82" si="2">E19/$D$5</f>
        <v>1000</v>
      </c>
      <c r="G19">
        <f t="shared" ref="G19:G82" si="3">IF(AND(INT(C19)=C19,C19&lt;&gt;0),F18-F19,0)</f>
        <v>0</v>
      </c>
      <c r="H19">
        <f t="shared" ref="H19:H82" si="4">IF(C19&lt;=$I$7,$J$6,$I$8)</f>
        <v>1.1000000000000001</v>
      </c>
      <c r="I19">
        <f t="shared" ref="I19:I82" si="5">G19*H19</f>
        <v>0</v>
      </c>
      <c r="J19">
        <f>IF(ISNUMBER(F18),F18,0)*(IF(C19=0,0,IF(C19&lt;=$D$9,$E$7/$E$8,IF(INT(B19)=B19,$D$11/$E$10,0))))</f>
        <v>15</v>
      </c>
      <c r="K19">
        <f>IF(C19&lt;=$M$4,$M$3,$M$5)</f>
        <v>0.3</v>
      </c>
      <c r="L19">
        <f t="shared" ref="L19:L82" si="6">J19*(1-K19)</f>
        <v>10.5</v>
      </c>
      <c r="M19">
        <f t="shared" ref="M19:M82" si="7">IF(INT(C19)=C19,I19-$D$18*G19/$F$18,0)</f>
        <v>0</v>
      </c>
      <c r="N19">
        <f t="shared" ref="N19:N82" si="8">$N$8*M19</f>
        <v>0</v>
      </c>
      <c r="O19">
        <f t="shared" ref="O19:O82" si="9">-D19+I19+L19-N19</f>
        <v>10.5</v>
      </c>
      <c r="P19">
        <f t="shared" ref="P19:P82" si="10">$Q$4^(C19)</f>
        <v>0.98787654742307407</v>
      </c>
    </row>
    <row r="20" spans="1:17" x14ac:dyDescent="0.2">
      <c r="A20">
        <v>2</v>
      </c>
      <c r="B20">
        <f t="shared" si="0"/>
        <v>1</v>
      </c>
      <c r="C20">
        <f t="shared" si="1"/>
        <v>0.5</v>
      </c>
      <c r="E20">
        <f>($D$5-IF(C20&lt;=$I$3,$H$2*INT(C20),$H$2*$I$3)-$I$4*(INT(C20)-$I$3)*(IF(C20&lt;=$I$3,0,1)))*$E$3</f>
        <v>9800000</v>
      </c>
      <c r="F20">
        <f t="shared" si="2"/>
        <v>1000</v>
      </c>
      <c r="G20">
        <f t="shared" si="3"/>
        <v>0</v>
      </c>
      <c r="H20">
        <f t="shared" si="4"/>
        <v>1.1000000000000001</v>
      </c>
      <c r="I20">
        <f t="shared" si="5"/>
        <v>0</v>
      </c>
      <c r="J20">
        <f>IF(ISNUMBER(F19),F19,0)*(IF(C20=0,0,IF(C20&lt;=$D$9,$E$7/$E$8,IF(INT(B20)=B20,$D$11/$E$10,0))))</f>
        <v>15</v>
      </c>
      <c r="K20">
        <f>IF(C20&lt;=$M$4,$M$3,$M$5)</f>
        <v>0.3</v>
      </c>
      <c r="L20">
        <f t="shared" si="6"/>
        <v>10.5</v>
      </c>
      <c r="M20">
        <f t="shared" si="7"/>
        <v>0</v>
      </c>
      <c r="N20">
        <f t="shared" si="8"/>
        <v>0</v>
      </c>
      <c r="O20">
        <f t="shared" si="9"/>
        <v>10.5</v>
      </c>
      <c r="P20">
        <f t="shared" si="10"/>
        <v>0.9759000729485332</v>
      </c>
    </row>
    <row r="21" spans="1:17" x14ac:dyDescent="0.2">
      <c r="A21">
        <v>3</v>
      </c>
      <c r="B21">
        <f t="shared" si="0"/>
        <v>1.5</v>
      </c>
      <c r="C21">
        <f t="shared" si="1"/>
        <v>0.75</v>
      </c>
      <c r="E21">
        <f>($D$5-IF(C21&lt;=$I$3,$H$2*INT(C21),$H$2*$I$3)-$I$4*(INT(C21)-$I$3)*(IF(C21&lt;=$I$3,0,1)))*$E$3</f>
        <v>9800000</v>
      </c>
      <c r="F21">
        <f t="shared" si="2"/>
        <v>1000</v>
      </c>
      <c r="G21">
        <f t="shared" si="3"/>
        <v>0</v>
      </c>
      <c r="H21">
        <f t="shared" si="4"/>
        <v>1.1000000000000001</v>
      </c>
      <c r="I21">
        <f t="shared" si="5"/>
        <v>0</v>
      </c>
      <c r="J21">
        <f>IF(ISNUMBER(F20),F20,0)*(IF(C21=0,0,IF(C21&lt;=$D$9,$E$7/$E$8,IF(INT(B21)=B21,$D$11/$E$10,0))))</f>
        <v>15</v>
      </c>
      <c r="K21">
        <f>IF(C21&lt;=$M$4,$M$3,$M$5)</f>
        <v>0.3</v>
      </c>
      <c r="L21">
        <f t="shared" si="6"/>
        <v>10.5</v>
      </c>
      <c r="M21">
        <f t="shared" si="7"/>
        <v>0</v>
      </c>
      <c r="N21">
        <f t="shared" si="8"/>
        <v>0</v>
      </c>
      <c r="O21">
        <f t="shared" si="9"/>
        <v>10.5</v>
      </c>
      <c r="P21">
        <f t="shared" si="10"/>
        <v>0.96406879469432305</v>
      </c>
    </row>
    <row r="22" spans="1:17" x14ac:dyDescent="0.2">
      <c r="A22">
        <v>4</v>
      </c>
      <c r="B22">
        <f t="shared" si="0"/>
        <v>2</v>
      </c>
      <c r="C22">
        <f t="shared" si="1"/>
        <v>1</v>
      </c>
      <c r="E22">
        <f>($D$5-IF(C22&lt;=$I$3,$H$2*INT(C22),$H$2*$I$3)-$I$4*(INT(C22)-$I$3)*(IF(C22&lt;=$I$3,0,1)))*$E$3</f>
        <v>9400000</v>
      </c>
      <c r="F22">
        <f t="shared" si="2"/>
        <v>959.18367346938771</v>
      </c>
      <c r="G22">
        <f t="shared" si="3"/>
        <v>40.816326530612287</v>
      </c>
      <c r="H22">
        <f t="shared" si="4"/>
        <v>1.1000000000000001</v>
      </c>
      <c r="I22">
        <f t="shared" si="5"/>
        <v>44.897959183673521</v>
      </c>
      <c r="J22">
        <f>IF(ISNUMBER(F21),F21,0)*(IF(C22=0,0,IF(C22&lt;=$D$9,$E$7/$E$8,IF(INT(B22)=B22,$D$11/$E$10,0))))</f>
        <v>15</v>
      </c>
      <c r="K22">
        <f>IF(C22&lt;=$M$4,$M$3,$M$5)</f>
        <v>0.3</v>
      </c>
      <c r="L22">
        <f t="shared" si="6"/>
        <v>10.5</v>
      </c>
      <c r="M22">
        <f t="shared" si="7"/>
        <v>4.1792878466552139</v>
      </c>
      <c r="N22">
        <f t="shared" si="8"/>
        <v>1.0448219616638035</v>
      </c>
      <c r="O22">
        <f t="shared" si="9"/>
        <v>54.353137222009721</v>
      </c>
      <c r="P22">
        <f t="shared" si="10"/>
        <v>0.95238095238095233</v>
      </c>
    </row>
    <row r="23" spans="1:17" x14ac:dyDescent="0.2">
      <c r="A23">
        <v>5</v>
      </c>
      <c r="B23">
        <f t="shared" si="0"/>
        <v>2.5</v>
      </c>
      <c r="C23">
        <f t="shared" si="1"/>
        <v>1.25</v>
      </c>
      <c r="E23">
        <f>($D$5-IF(C23&lt;=$I$3,$H$2*INT(C23),$H$2*$I$3)-$I$4*(INT(C23)-$I$3)*(IF(C23&lt;=$I$3,0,1)))*$E$3</f>
        <v>9400000</v>
      </c>
      <c r="F23">
        <f t="shared" si="2"/>
        <v>959.18367346938771</v>
      </c>
      <c r="G23">
        <f t="shared" si="3"/>
        <v>0</v>
      </c>
      <c r="H23">
        <f t="shared" si="4"/>
        <v>1.1000000000000001</v>
      </c>
      <c r="I23">
        <f t="shared" si="5"/>
        <v>0</v>
      </c>
      <c r="J23">
        <f>IF(ISNUMBER(F22),F22,0)*(IF(C23=0,0,IF(C23&lt;=$D$9,$E$7/$E$8,IF(INT(B23)=B23,$D$11/$E$10,0))))</f>
        <v>14.387755102040815</v>
      </c>
      <c r="K23">
        <f>IF(C23&lt;=$M$4,$M$3,$M$5)</f>
        <v>0.3</v>
      </c>
      <c r="L23">
        <f t="shared" si="6"/>
        <v>10.071428571428569</v>
      </c>
      <c r="M23">
        <f t="shared" si="7"/>
        <v>0</v>
      </c>
      <c r="N23">
        <f t="shared" si="8"/>
        <v>0</v>
      </c>
      <c r="O23">
        <f t="shared" si="9"/>
        <v>10.071428571428569</v>
      </c>
      <c r="P23">
        <f t="shared" si="10"/>
        <v>0.94083480706959433</v>
      </c>
    </row>
    <row r="24" spans="1:17" x14ac:dyDescent="0.2">
      <c r="A24">
        <v>6</v>
      </c>
      <c r="B24">
        <f t="shared" si="0"/>
        <v>3</v>
      </c>
      <c r="C24">
        <f t="shared" si="1"/>
        <v>1.5</v>
      </c>
      <c r="E24">
        <f>($D$5-IF(C24&lt;=$I$3,$H$2*INT(C24),$H$2*$I$3)-$I$4*(INT(C24)-$I$3)*(IF(C24&lt;=$I$3,0,1)))*$E$3</f>
        <v>9400000</v>
      </c>
      <c r="F24">
        <f t="shared" si="2"/>
        <v>959.18367346938771</v>
      </c>
      <c r="G24">
        <f t="shared" si="3"/>
        <v>0</v>
      </c>
      <c r="H24">
        <f t="shared" si="4"/>
        <v>1.1000000000000001</v>
      </c>
      <c r="I24">
        <f t="shared" si="5"/>
        <v>0</v>
      </c>
      <c r="J24">
        <f>IF(ISNUMBER(F23),F23,0)*(IF(C24=0,0,IF(C24&lt;=$D$9,$E$7/$E$8,IF(INT(B24)=B24,$D$11/$E$10,0))))</f>
        <v>14.387755102040815</v>
      </c>
      <c r="K24">
        <f>IF(C24&lt;=$M$4,$M$3,$M$5)</f>
        <v>0.3</v>
      </c>
      <c r="L24">
        <f t="shared" si="6"/>
        <v>10.071428571428569</v>
      </c>
      <c r="M24">
        <f t="shared" si="7"/>
        <v>0</v>
      </c>
      <c r="N24">
        <f t="shared" si="8"/>
        <v>0</v>
      </c>
      <c r="O24">
        <f t="shared" si="9"/>
        <v>10.071428571428569</v>
      </c>
      <c r="P24">
        <f t="shared" si="10"/>
        <v>0.92942864090336486</v>
      </c>
    </row>
    <row r="25" spans="1:17" x14ac:dyDescent="0.2">
      <c r="A25">
        <v>7</v>
      </c>
      <c r="B25">
        <f t="shared" si="0"/>
        <v>3.5</v>
      </c>
      <c r="C25">
        <f t="shared" si="1"/>
        <v>1.75</v>
      </c>
      <c r="E25">
        <f>($D$5-IF(C25&lt;=$I$3,$H$2*INT(C25),$H$2*$I$3)-$I$4*(INT(C25)-$I$3)*(IF(C25&lt;=$I$3,0,1)))*$E$3</f>
        <v>9400000</v>
      </c>
      <c r="F25">
        <f t="shared" si="2"/>
        <v>959.18367346938771</v>
      </c>
      <c r="G25">
        <f t="shared" si="3"/>
        <v>0</v>
      </c>
      <c r="H25">
        <f t="shared" si="4"/>
        <v>1.1000000000000001</v>
      </c>
      <c r="I25">
        <f t="shared" si="5"/>
        <v>0</v>
      </c>
      <c r="J25">
        <f>IF(ISNUMBER(F24),F24,0)*(IF(C25=0,0,IF(C25&lt;=$D$9,$E$7/$E$8,IF(INT(B25)=B25,$D$11/$E$10,0))))</f>
        <v>14.387755102040815</v>
      </c>
      <c r="K25">
        <f>IF(C25&lt;=$M$4,$M$3,$M$5)</f>
        <v>0.3</v>
      </c>
      <c r="L25">
        <f t="shared" si="6"/>
        <v>10.071428571428569</v>
      </c>
      <c r="M25">
        <f t="shared" si="7"/>
        <v>0</v>
      </c>
      <c r="N25">
        <f t="shared" si="8"/>
        <v>0</v>
      </c>
      <c r="O25">
        <f t="shared" si="9"/>
        <v>10.071428571428569</v>
      </c>
      <c r="P25">
        <f t="shared" si="10"/>
        <v>0.91816075685173626</v>
      </c>
    </row>
    <row r="26" spans="1:17" x14ac:dyDescent="0.2">
      <c r="A26">
        <v>8</v>
      </c>
      <c r="B26">
        <f t="shared" si="0"/>
        <v>4</v>
      </c>
      <c r="C26">
        <f t="shared" si="1"/>
        <v>2</v>
      </c>
      <c r="E26">
        <f>($D$5-IF(C26&lt;=$I$3,$H$2*INT(C26),$H$2*$I$3)-$I$4*(INT(C26)-$I$3)*(IF(C26&lt;=$I$3,0,1)))*$E$3</f>
        <v>9000000</v>
      </c>
      <c r="F26">
        <f t="shared" si="2"/>
        <v>918.36734693877554</v>
      </c>
      <c r="G26">
        <f t="shared" si="3"/>
        <v>40.816326530612173</v>
      </c>
      <c r="H26">
        <f t="shared" si="4"/>
        <v>1.1000000000000001</v>
      </c>
      <c r="I26">
        <f t="shared" si="5"/>
        <v>44.897959183673393</v>
      </c>
      <c r="J26">
        <f>IF(ISNUMBER(F25),F25,0)*(IF(C26=0,0,IF(C26&lt;=$D$9,$E$7/$E$8,IF(INT(B26)=B26,$D$11/$E$10,0))))</f>
        <v>14.387755102040815</v>
      </c>
      <c r="K26">
        <f>IF(C26&lt;=$M$4,$M$3,$M$5)</f>
        <v>0.3</v>
      </c>
      <c r="L26">
        <f t="shared" si="6"/>
        <v>10.071428571428569</v>
      </c>
      <c r="M26">
        <f t="shared" si="7"/>
        <v>4.1792878466551997</v>
      </c>
      <c r="N26">
        <f t="shared" si="8"/>
        <v>1.0448219616637999</v>
      </c>
      <c r="O26">
        <f t="shared" si="9"/>
        <v>53.924565793438163</v>
      </c>
      <c r="P26">
        <f t="shared" si="10"/>
        <v>0.90702947845804982</v>
      </c>
    </row>
    <row r="27" spans="1:17" x14ac:dyDescent="0.2">
      <c r="A27">
        <v>9</v>
      </c>
      <c r="B27">
        <f t="shared" si="0"/>
        <v>4.5</v>
      </c>
      <c r="C27">
        <f t="shared" si="1"/>
        <v>2.25</v>
      </c>
      <c r="E27">
        <f>($D$5-IF(C27&lt;=$I$3,$H$2*INT(C27),$H$2*$I$3)-$I$4*(INT(C27)-$I$3)*(IF(C27&lt;=$I$3,0,1)))*$E$3</f>
        <v>9000000</v>
      </c>
      <c r="F27">
        <f t="shared" si="2"/>
        <v>918.36734693877554</v>
      </c>
      <c r="G27">
        <f t="shared" si="3"/>
        <v>0</v>
      </c>
      <c r="H27">
        <f t="shared" si="4"/>
        <v>1.1000000000000001</v>
      </c>
      <c r="I27">
        <f t="shared" si="5"/>
        <v>0</v>
      </c>
      <c r="J27">
        <f>IF(ISNUMBER(F26),F26,0)*(IF(C27=0,0,IF(C27&lt;=$D$9,$E$7/$E$8,IF(INT(B27)=B27,$D$11/$E$10,0))))</f>
        <v>13.775510204081632</v>
      </c>
      <c r="K27">
        <f>IF(C27&lt;=$M$4,$M$3,$M$5)</f>
        <v>0.3</v>
      </c>
      <c r="L27">
        <f t="shared" si="6"/>
        <v>9.6428571428571423</v>
      </c>
      <c r="M27">
        <f t="shared" si="7"/>
        <v>0</v>
      </c>
      <c r="N27">
        <f t="shared" si="8"/>
        <v>0</v>
      </c>
      <c r="O27">
        <f t="shared" si="9"/>
        <v>9.6428571428571423</v>
      </c>
      <c r="P27">
        <f t="shared" si="10"/>
        <v>0.89603314959008984</v>
      </c>
    </row>
    <row r="28" spans="1:17" x14ac:dyDescent="0.2">
      <c r="A28">
        <v>10</v>
      </c>
      <c r="B28">
        <f t="shared" si="0"/>
        <v>5</v>
      </c>
      <c r="C28">
        <f t="shared" si="1"/>
        <v>2.5</v>
      </c>
      <c r="E28">
        <f>($D$5-IF(C28&lt;=$I$3,$H$2*INT(C28),$H$2*$I$3)-$I$4*(INT(C28)-$I$3)*(IF(C28&lt;=$I$3,0,1)))*$E$3</f>
        <v>9000000</v>
      </c>
      <c r="F28">
        <f t="shared" si="2"/>
        <v>918.36734693877554</v>
      </c>
      <c r="G28">
        <f t="shared" si="3"/>
        <v>0</v>
      </c>
      <c r="H28">
        <f t="shared" si="4"/>
        <v>1.1000000000000001</v>
      </c>
      <c r="I28">
        <f t="shared" si="5"/>
        <v>0</v>
      </c>
      <c r="J28">
        <f>IF(ISNUMBER(F27),F27,0)*(IF(C28=0,0,IF(C28&lt;=$D$9,$E$7/$E$8,IF(INT(B28)=B28,$D$11/$E$10,0))))</f>
        <v>13.775510204081632</v>
      </c>
      <c r="K28">
        <f>IF(C28&lt;=$M$4,$M$3,$M$5)</f>
        <v>0.3</v>
      </c>
      <c r="L28">
        <f t="shared" si="6"/>
        <v>9.6428571428571423</v>
      </c>
      <c r="M28">
        <f t="shared" si="7"/>
        <v>0</v>
      </c>
      <c r="N28">
        <f t="shared" si="8"/>
        <v>0</v>
      </c>
      <c r="O28">
        <f t="shared" si="9"/>
        <v>9.6428571428571423</v>
      </c>
      <c r="P28">
        <f t="shared" si="10"/>
        <v>0.88517013419368074</v>
      </c>
    </row>
    <row r="29" spans="1:17" x14ac:dyDescent="0.2">
      <c r="A29">
        <v>11</v>
      </c>
      <c r="B29">
        <f t="shared" si="0"/>
        <v>5.5</v>
      </c>
      <c r="C29">
        <f t="shared" si="1"/>
        <v>2.75</v>
      </c>
      <c r="E29">
        <f>($D$5-IF(C29&lt;=$I$3,$H$2*INT(C29),$H$2*$I$3)-$I$4*(INT(C29)-$I$3)*(IF(C29&lt;=$I$3,0,1)))*$E$3</f>
        <v>9000000</v>
      </c>
      <c r="F29">
        <f t="shared" si="2"/>
        <v>918.36734693877554</v>
      </c>
      <c r="G29">
        <f t="shared" si="3"/>
        <v>0</v>
      </c>
      <c r="H29">
        <f t="shared" si="4"/>
        <v>1.1000000000000001</v>
      </c>
      <c r="I29">
        <f t="shared" si="5"/>
        <v>0</v>
      </c>
      <c r="J29">
        <f>IF(ISNUMBER(F28),F28,0)*(IF(C29=0,0,IF(C29&lt;=$D$9,$E$7/$E$8,IF(INT(B29)=B29,$D$11/$E$10,0))))</f>
        <v>13.775510204081632</v>
      </c>
      <c r="K29">
        <f>IF(C29&lt;=$M$4,$M$3,$M$5)</f>
        <v>0.3</v>
      </c>
      <c r="L29">
        <f t="shared" si="6"/>
        <v>9.6428571428571423</v>
      </c>
      <c r="M29">
        <f t="shared" si="7"/>
        <v>0</v>
      </c>
      <c r="N29">
        <f t="shared" si="8"/>
        <v>0</v>
      </c>
      <c r="O29">
        <f t="shared" si="9"/>
        <v>9.6428571428571423</v>
      </c>
      <c r="P29">
        <f t="shared" si="10"/>
        <v>0.87443881604927254</v>
      </c>
    </row>
    <row r="30" spans="1:17" x14ac:dyDescent="0.2">
      <c r="A30">
        <v>12</v>
      </c>
      <c r="B30">
        <f t="shared" si="0"/>
        <v>6</v>
      </c>
      <c r="C30">
        <f t="shared" si="1"/>
        <v>3</v>
      </c>
      <c r="E30">
        <f>($D$5-IF(C30&lt;=$I$3,$H$2*INT(C30),$H$2*$I$3)-$I$4*(INT(C30)-$I$3)*(IF(C30&lt;=$I$3,0,1)))*$E$3</f>
        <v>8600000</v>
      </c>
      <c r="F30">
        <f t="shared" si="2"/>
        <v>877.55102040816325</v>
      </c>
      <c r="G30">
        <f t="shared" si="3"/>
        <v>40.816326530612287</v>
      </c>
      <c r="H30">
        <f t="shared" si="4"/>
        <v>1.1000000000000001</v>
      </c>
      <c r="I30">
        <f t="shared" si="5"/>
        <v>44.897959183673521</v>
      </c>
      <c r="J30">
        <f>IF(ISNUMBER(F29),F29,0)*(IF(C30=0,0,IF(C30&lt;=$D$9,$E$7/$E$8,IF(INT(B30)=B30,$D$11/$E$10,0))))</f>
        <v>13.775510204081632</v>
      </c>
      <c r="K30">
        <f>IF(C30&lt;=$M$4,$M$3,$M$5)</f>
        <v>0.3</v>
      </c>
      <c r="L30">
        <f t="shared" si="6"/>
        <v>9.6428571428571423</v>
      </c>
      <c r="M30">
        <f t="shared" si="7"/>
        <v>4.1792878466552139</v>
      </c>
      <c r="N30">
        <f t="shared" si="8"/>
        <v>1.0448219616638035</v>
      </c>
      <c r="O30">
        <f t="shared" si="9"/>
        <v>53.49599436486686</v>
      </c>
      <c r="P30">
        <f t="shared" si="10"/>
        <v>0.86383759853147601</v>
      </c>
    </row>
    <row r="31" spans="1:17" x14ac:dyDescent="0.2">
      <c r="A31">
        <v>13</v>
      </c>
      <c r="B31">
        <f t="shared" si="0"/>
        <v>6.5</v>
      </c>
      <c r="C31">
        <f t="shared" si="1"/>
        <v>3.25</v>
      </c>
      <c r="E31">
        <f>($D$5-IF(C31&lt;=$I$3,$H$2*INT(C31),$H$2*$I$3)-$I$4*(INT(C31)-$I$3)*(IF(C31&lt;=$I$3,0,1)))*$E$3</f>
        <v>8600000</v>
      </c>
      <c r="F31">
        <f t="shared" si="2"/>
        <v>877.55102040816325</v>
      </c>
      <c r="G31">
        <f t="shared" si="3"/>
        <v>0</v>
      </c>
      <c r="H31">
        <f t="shared" si="4"/>
        <v>1.1000000000000001</v>
      </c>
      <c r="I31">
        <f t="shared" si="5"/>
        <v>0</v>
      </c>
      <c r="J31">
        <f>IF(ISNUMBER(F30),F30,0)*(IF(C31=0,0,IF(C31&lt;=$D$9,$E$7/$E$8,IF(INT(B31)=B31,$D$11/$E$10,0))))</f>
        <v>13.163265306122449</v>
      </c>
      <c r="K31">
        <f>IF(C31&lt;=$M$4,$M$3,$M$5)</f>
        <v>0.3</v>
      </c>
      <c r="L31">
        <f t="shared" si="6"/>
        <v>9.2142857142857135</v>
      </c>
      <c r="M31">
        <f t="shared" si="7"/>
        <v>0</v>
      </c>
      <c r="N31">
        <f t="shared" si="8"/>
        <v>0</v>
      </c>
      <c r="O31">
        <f t="shared" si="9"/>
        <v>9.2142857142857135</v>
      </c>
      <c r="P31">
        <f t="shared" si="10"/>
        <v>0.85336490437151402</v>
      </c>
    </row>
    <row r="32" spans="1:17" x14ac:dyDescent="0.2">
      <c r="A32">
        <v>14</v>
      </c>
      <c r="B32">
        <f t="shared" si="0"/>
        <v>7</v>
      </c>
      <c r="C32">
        <f t="shared" si="1"/>
        <v>3.5</v>
      </c>
      <c r="E32">
        <f>($D$5-IF(C32&lt;=$I$3,$H$2*INT(C32),$H$2*$I$3)-$I$4*(INT(C32)-$I$3)*(IF(C32&lt;=$I$3,0,1)))*$E$3</f>
        <v>8600000</v>
      </c>
      <c r="F32">
        <f t="shared" si="2"/>
        <v>877.55102040816325</v>
      </c>
      <c r="G32">
        <f t="shared" si="3"/>
        <v>0</v>
      </c>
      <c r="H32">
        <f t="shared" si="4"/>
        <v>1.1000000000000001</v>
      </c>
      <c r="I32">
        <f t="shared" si="5"/>
        <v>0</v>
      </c>
      <c r="J32">
        <f>IF(ISNUMBER(F31),F31,0)*(IF(C32=0,0,IF(C32&lt;=$D$9,$E$7/$E$8,IF(INT(B32)=B32,$D$11/$E$10,0))))</f>
        <v>13.163265306122449</v>
      </c>
      <c r="K32">
        <f>IF(C32&lt;=$M$4,$M$3,$M$5)</f>
        <v>0.3</v>
      </c>
      <c r="L32">
        <f t="shared" si="6"/>
        <v>9.2142857142857135</v>
      </c>
      <c r="M32">
        <f t="shared" si="7"/>
        <v>0</v>
      </c>
      <c r="N32">
        <f t="shared" si="8"/>
        <v>0</v>
      </c>
      <c r="O32">
        <f t="shared" si="9"/>
        <v>9.2142857142857135</v>
      </c>
      <c r="P32">
        <f t="shared" si="10"/>
        <v>0.84301917542255311</v>
      </c>
    </row>
    <row r="33" spans="1:16" x14ac:dyDescent="0.2">
      <c r="A33">
        <v>15</v>
      </c>
      <c r="B33">
        <f t="shared" si="0"/>
        <v>7.5</v>
      </c>
      <c r="C33">
        <f t="shared" si="1"/>
        <v>3.75</v>
      </c>
      <c r="E33">
        <f>($D$5-IF(C33&lt;=$I$3,$H$2*INT(C33),$H$2*$I$3)-$I$4*(INT(C33)-$I$3)*(IF(C33&lt;=$I$3,0,1)))*$E$3</f>
        <v>8600000</v>
      </c>
      <c r="F33">
        <f t="shared" si="2"/>
        <v>877.55102040816325</v>
      </c>
      <c r="G33">
        <f t="shared" si="3"/>
        <v>0</v>
      </c>
      <c r="H33">
        <f t="shared" si="4"/>
        <v>1.1000000000000001</v>
      </c>
      <c r="I33">
        <f t="shared" si="5"/>
        <v>0</v>
      </c>
      <c r="J33">
        <f>IF(ISNUMBER(F32),F32,0)*(IF(C33=0,0,IF(C33&lt;=$D$9,$E$7/$E$8,IF(INT(B33)=B33,$D$11/$E$10,0))))</f>
        <v>13.163265306122449</v>
      </c>
      <c r="K33">
        <f>IF(C33&lt;=$M$4,$M$3,$M$5)</f>
        <v>0.3</v>
      </c>
      <c r="L33">
        <f t="shared" si="6"/>
        <v>9.2142857142857135</v>
      </c>
      <c r="M33">
        <f t="shared" si="7"/>
        <v>0</v>
      </c>
      <c r="N33">
        <f t="shared" si="8"/>
        <v>0</v>
      </c>
      <c r="O33">
        <f t="shared" si="9"/>
        <v>9.2142857142857135</v>
      </c>
      <c r="P33">
        <f t="shared" si="10"/>
        <v>0.83279887242787853</v>
      </c>
    </row>
    <row r="34" spans="1:16" x14ac:dyDescent="0.2">
      <c r="A34">
        <v>16</v>
      </c>
      <c r="B34">
        <f t="shared" si="0"/>
        <v>8</v>
      </c>
      <c r="C34">
        <f t="shared" si="1"/>
        <v>4</v>
      </c>
      <c r="E34">
        <f>($D$5-IF(C34&lt;=$I$3,$H$2*INT(C34),$H$2*$I$3)-$I$4*(INT(C34)-$I$3)*(IF(C34&lt;=$I$3,0,1)))*$E$3</f>
        <v>8200000</v>
      </c>
      <c r="F34">
        <f t="shared" si="2"/>
        <v>836.73469387755097</v>
      </c>
      <c r="G34">
        <f t="shared" si="3"/>
        <v>40.816326530612287</v>
      </c>
      <c r="H34">
        <f t="shared" si="4"/>
        <v>1.1000000000000001</v>
      </c>
      <c r="I34">
        <f t="shared" si="5"/>
        <v>44.897959183673521</v>
      </c>
      <c r="J34">
        <f>IF(ISNUMBER(F33),F33,0)*(IF(C34=0,0,IF(C34&lt;=$D$9,$E$7/$E$8,IF(INT(B34)=B34,$D$11/$E$10,0))))</f>
        <v>13.163265306122449</v>
      </c>
      <c r="K34">
        <f>IF(C34&lt;=$M$4,$M$3,$M$5)</f>
        <v>0.3</v>
      </c>
      <c r="L34">
        <f t="shared" si="6"/>
        <v>9.2142857142857135</v>
      </c>
      <c r="M34">
        <f t="shared" si="7"/>
        <v>4.1792878466552139</v>
      </c>
      <c r="N34">
        <f t="shared" si="8"/>
        <v>1.0448219616638035</v>
      </c>
      <c r="O34">
        <f t="shared" si="9"/>
        <v>53.067422936295429</v>
      </c>
      <c r="P34">
        <f t="shared" si="10"/>
        <v>0.82270247479188185</v>
      </c>
    </row>
    <row r="35" spans="1:16" x14ac:dyDescent="0.2">
      <c r="A35">
        <v>17</v>
      </c>
      <c r="B35">
        <f t="shared" si="0"/>
        <v>8.5</v>
      </c>
      <c r="C35">
        <f t="shared" si="1"/>
        <v>4.25</v>
      </c>
      <c r="E35">
        <f>($D$5-IF(C35&lt;=$I$3,$H$2*INT(C35),$H$2*$I$3)-$I$4*(INT(C35)-$I$3)*(IF(C35&lt;=$I$3,0,1)))*$E$3</f>
        <v>8200000</v>
      </c>
      <c r="F35">
        <f t="shared" si="2"/>
        <v>836.73469387755097</v>
      </c>
      <c r="G35">
        <f t="shared" si="3"/>
        <v>0</v>
      </c>
      <c r="H35">
        <f t="shared" si="4"/>
        <v>1.1000000000000001</v>
      </c>
      <c r="I35">
        <f t="shared" si="5"/>
        <v>0</v>
      </c>
      <c r="J35">
        <f>IF(ISNUMBER(F34),F34,0)*(IF(C35=0,0,IF(C35&lt;=$D$9,$E$7/$E$8,IF(INT(B35)=B35,$D$11/$E$10,0))))</f>
        <v>12.551020408163264</v>
      </c>
      <c r="K35">
        <f>IF(C35&lt;=$M$4,$M$3,$M$5)</f>
        <v>0.3</v>
      </c>
      <c r="L35">
        <f t="shared" si="6"/>
        <v>8.7857142857142847</v>
      </c>
      <c r="M35">
        <f t="shared" si="7"/>
        <v>0</v>
      </c>
      <c r="N35">
        <f t="shared" si="8"/>
        <v>0</v>
      </c>
      <c r="O35">
        <f t="shared" si="9"/>
        <v>8.7857142857142847</v>
      </c>
      <c r="P35">
        <f t="shared" si="10"/>
        <v>0.81272848035382284</v>
      </c>
    </row>
    <row r="36" spans="1:16" x14ac:dyDescent="0.2">
      <c r="A36">
        <v>18</v>
      </c>
      <c r="B36">
        <f t="shared" si="0"/>
        <v>9</v>
      </c>
      <c r="C36">
        <f t="shared" si="1"/>
        <v>4.5</v>
      </c>
      <c r="E36">
        <f>($D$5-IF(C36&lt;=$I$3,$H$2*INT(C36),$H$2*$I$3)-$I$4*(INT(C36)-$I$3)*(IF(C36&lt;=$I$3,0,1)))*$E$3</f>
        <v>8200000</v>
      </c>
      <c r="F36">
        <f t="shared" si="2"/>
        <v>836.73469387755097</v>
      </c>
      <c r="G36">
        <f t="shared" si="3"/>
        <v>0</v>
      </c>
      <c r="H36">
        <f t="shared" si="4"/>
        <v>1.1000000000000001</v>
      </c>
      <c r="I36">
        <f t="shared" si="5"/>
        <v>0</v>
      </c>
      <c r="J36">
        <f>IF(ISNUMBER(F35),F35,0)*(IF(C36=0,0,IF(C36&lt;=$D$9,$E$7/$E$8,IF(INT(B36)=B36,$D$11/$E$10,0))))</f>
        <v>12.551020408163264</v>
      </c>
      <c r="K36">
        <f>IF(C36&lt;=$M$4,$M$3,$M$5)</f>
        <v>0.3</v>
      </c>
      <c r="L36">
        <f t="shared" si="6"/>
        <v>8.7857142857142847</v>
      </c>
      <c r="M36">
        <f t="shared" si="7"/>
        <v>0</v>
      </c>
      <c r="N36">
        <f t="shared" si="8"/>
        <v>0</v>
      </c>
      <c r="O36">
        <f t="shared" si="9"/>
        <v>8.7857142857142847</v>
      </c>
      <c r="P36">
        <f t="shared" si="10"/>
        <v>0.8028754051643362</v>
      </c>
    </row>
    <row r="37" spans="1:16" x14ac:dyDescent="0.2">
      <c r="A37">
        <v>19</v>
      </c>
      <c r="B37">
        <f t="shared" si="0"/>
        <v>9.5</v>
      </c>
      <c r="C37">
        <f t="shared" si="1"/>
        <v>4.75</v>
      </c>
      <c r="E37">
        <f>($D$5-IF(C37&lt;=$I$3,$H$2*INT(C37),$H$2*$I$3)-$I$4*(INT(C37)-$I$3)*(IF(C37&lt;=$I$3,0,1)))*$E$3</f>
        <v>8200000</v>
      </c>
      <c r="F37">
        <f t="shared" si="2"/>
        <v>836.73469387755097</v>
      </c>
      <c r="G37">
        <f t="shared" si="3"/>
        <v>0</v>
      </c>
      <c r="H37">
        <f t="shared" si="4"/>
        <v>1.1000000000000001</v>
      </c>
      <c r="I37">
        <f t="shared" si="5"/>
        <v>0</v>
      </c>
      <c r="J37">
        <f>IF(ISNUMBER(F36),F36,0)*(IF(C37=0,0,IF(C37&lt;=$D$9,$E$7/$E$8,IF(INT(B37)=B37,$D$11/$E$10,0))))</f>
        <v>12.551020408163264</v>
      </c>
      <c r="K37">
        <f>IF(C37&lt;=$M$4,$M$3,$M$5)</f>
        <v>0.3</v>
      </c>
      <c r="L37">
        <f t="shared" si="6"/>
        <v>8.7857142857142847</v>
      </c>
      <c r="M37">
        <f t="shared" si="7"/>
        <v>0</v>
      </c>
      <c r="N37">
        <f t="shared" si="8"/>
        <v>0</v>
      </c>
      <c r="O37">
        <f t="shared" si="9"/>
        <v>8.7857142857142847</v>
      </c>
      <c r="P37">
        <f t="shared" si="10"/>
        <v>0.79314178326464624</v>
      </c>
    </row>
    <row r="38" spans="1:16" x14ac:dyDescent="0.2">
      <c r="A38">
        <v>20</v>
      </c>
      <c r="B38">
        <f t="shared" si="0"/>
        <v>10</v>
      </c>
      <c r="C38">
        <f t="shared" si="1"/>
        <v>5</v>
      </c>
      <c r="E38">
        <f>($D$5-IF(C38&lt;=$I$3,$H$2*INT(C38),$H$2*$I$3)-$I$4*(INT(C38)-$I$3)*(IF(C38&lt;=$I$3,0,1)))*$E$3</f>
        <v>7800000</v>
      </c>
      <c r="F38">
        <f t="shared" si="2"/>
        <v>795.91836734693879</v>
      </c>
      <c r="G38">
        <f t="shared" si="3"/>
        <v>40.816326530612173</v>
      </c>
      <c r="H38">
        <f t="shared" si="4"/>
        <v>1.1000000000000001</v>
      </c>
      <c r="I38">
        <f t="shared" si="5"/>
        <v>44.897959183673393</v>
      </c>
      <c r="J38">
        <f>IF(ISNUMBER(F37),F37,0)*(IF(C38=0,0,IF(C38&lt;=$D$9,$E$7/$E$8,IF(INT(B38)=B38,$D$11/$E$10,0))))</f>
        <v>12.551020408163264</v>
      </c>
      <c r="K38">
        <f>IF(C38&lt;=$M$4,$M$3,$M$5)</f>
        <v>0.3</v>
      </c>
      <c r="L38">
        <f t="shared" si="6"/>
        <v>8.7857142857142847</v>
      </c>
      <c r="M38">
        <f t="shared" si="7"/>
        <v>4.1792878466551997</v>
      </c>
      <c r="N38">
        <f t="shared" si="8"/>
        <v>1.0448219616637999</v>
      </c>
      <c r="O38">
        <f t="shared" si="9"/>
        <v>52.638851507723878</v>
      </c>
      <c r="P38">
        <f t="shared" si="10"/>
        <v>0.78352616646845885</v>
      </c>
    </row>
    <row r="39" spans="1:16" x14ac:dyDescent="0.2">
      <c r="A39">
        <v>21</v>
      </c>
      <c r="B39">
        <f t="shared" si="0"/>
        <v>10.5</v>
      </c>
      <c r="C39">
        <f t="shared" si="1"/>
        <v>5.25</v>
      </c>
      <c r="E39">
        <f>($D$5-IF(C39&lt;=$I$3,$H$2*INT(C39),$H$2*$I$3)-$I$4*(INT(C39)-$I$3)*(IF(C39&lt;=$I$3,0,1)))*$E$3</f>
        <v>7800000</v>
      </c>
      <c r="F39">
        <f t="shared" si="2"/>
        <v>795.91836734693879</v>
      </c>
      <c r="G39">
        <f t="shared" si="3"/>
        <v>0</v>
      </c>
      <c r="H39">
        <f t="shared" si="4"/>
        <v>1.1000000000000001</v>
      </c>
      <c r="I39">
        <f t="shared" si="5"/>
        <v>0</v>
      </c>
      <c r="J39">
        <f>IF(ISNUMBER(F38),F38,0)*(IF(C39=0,0,IF(C39&lt;=$D$9,$E$7/$E$8,IF(INT(B39)=B39,$D$11/$E$10,0))))</f>
        <v>11.938775510204081</v>
      </c>
      <c r="K39">
        <f>IF(C39&lt;=$M$4,$M$3,$M$5)</f>
        <v>0.3</v>
      </c>
      <c r="L39">
        <f t="shared" si="6"/>
        <v>8.3571428571428559</v>
      </c>
      <c r="M39">
        <f t="shared" si="7"/>
        <v>0</v>
      </c>
      <c r="N39">
        <f t="shared" si="8"/>
        <v>0</v>
      </c>
      <c r="O39">
        <f t="shared" si="9"/>
        <v>8.3571428571428559</v>
      </c>
      <c r="P39">
        <f t="shared" si="10"/>
        <v>0.77402712414649788</v>
      </c>
    </row>
    <row r="40" spans="1:16" x14ac:dyDescent="0.2">
      <c r="A40">
        <v>22</v>
      </c>
      <c r="B40">
        <f t="shared" si="0"/>
        <v>11</v>
      </c>
      <c r="C40">
        <f t="shared" si="1"/>
        <v>5.5</v>
      </c>
      <c r="E40">
        <f>($D$5-IF(C40&lt;=$I$3,$H$2*INT(C40),$H$2*$I$3)-$I$4*(INT(C40)-$I$3)*(IF(C40&lt;=$I$3,0,1)))*$E$3</f>
        <v>7800000</v>
      </c>
      <c r="F40">
        <f t="shared" si="2"/>
        <v>795.91836734693879</v>
      </c>
      <c r="G40">
        <f t="shared" si="3"/>
        <v>0</v>
      </c>
      <c r="H40">
        <f t="shared" si="4"/>
        <v>1.1000000000000001</v>
      </c>
      <c r="I40">
        <f t="shared" si="5"/>
        <v>0</v>
      </c>
      <c r="J40">
        <f>IF(ISNUMBER(F39),F39,0)*(IF(C40=0,0,IF(C40&lt;=$D$9,$E$7/$E$8,IF(INT(B40)=B40,$D$11/$E$10,0))))</f>
        <v>11.938775510204081</v>
      </c>
      <c r="K40">
        <f>IF(C40&lt;=$M$4,$M$3,$M$5)</f>
        <v>0.3</v>
      </c>
      <c r="L40">
        <f t="shared" si="6"/>
        <v>8.3571428571428559</v>
      </c>
      <c r="M40">
        <f t="shared" si="7"/>
        <v>0</v>
      </c>
      <c r="N40">
        <f t="shared" si="8"/>
        <v>0</v>
      </c>
      <c r="O40">
        <f t="shared" si="9"/>
        <v>8.3571428571428559</v>
      </c>
      <c r="P40">
        <f t="shared" si="10"/>
        <v>0.7646432430136535</v>
      </c>
    </row>
    <row r="41" spans="1:16" x14ac:dyDescent="0.2">
      <c r="A41">
        <v>23</v>
      </c>
      <c r="B41">
        <f t="shared" si="0"/>
        <v>11.5</v>
      </c>
      <c r="C41">
        <f t="shared" si="1"/>
        <v>5.75</v>
      </c>
      <c r="E41">
        <f>($D$5-IF(C41&lt;=$I$3,$H$2*INT(C41),$H$2*$I$3)-$I$4*(INT(C41)-$I$3)*(IF(C41&lt;=$I$3,0,1)))*$E$3</f>
        <v>7800000</v>
      </c>
      <c r="F41">
        <f t="shared" si="2"/>
        <v>795.91836734693879</v>
      </c>
      <c r="G41">
        <f t="shared" si="3"/>
        <v>0</v>
      </c>
      <c r="H41">
        <f t="shared" si="4"/>
        <v>1.1000000000000001</v>
      </c>
      <c r="I41">
        <f t="shared" si="5"/>
        <v>0</v>
      </c>
      <c r="J41">
        <f>IF(ISNUMBER(F40),F40,0)*(IF(C41=0,0,IF(C41&lt;=$D$9,$E$7/$E$8,IF(INT(B41)=B41,$D$11/$E$10,0))))</f>
        <v>11.938775510204081</v>
      </c>
      <c r="K41">
        <f>IF(C41&lt;=$M$4,$M$3,$M$5)</f>
        <v>0.3</v>
      </c>
      <c r="L41">
        <f t="shared" si="6"/>
        <v>8.3571428571428559</v>
      </c>
      <c r="M41">
        <f t="shared" si="7"/>
        <v>0</v>
      </c>
      <c r="N41">
        <f t="shared" si="8"/>
        <v>0</v>
      </c>
      <c r="O41">
        <f t="shared" si="9"/>
        <v>8.3571428571428559</v>
      </c>
      <c r="P41">
        <f t="shared" si="10"/>
        <v>0.75537312691871061</v>
      </c>
    </row>
    <row r="42" spans="1:16" x14ac:dyDescent="0.2">
      <c r="A42">
        <v>24</v>
      </c>
      <c r="B42">
        <f t="shared" si="0"/>
        <v>12</v>
      </c>
      <c r="C42">
        <f t="shared" si="1"/>
        <v>6</v>
      </c>
      <c r="E42">
        <f>($D$5-IF(C42&lt;=$I$3,$H$2*INT(C42),$H$2*$I$3)-$I$4*(INT(C42)-$I$3)*(IF(C42&lt;=$I$3,0,1)))*$E$3</f>
        <v>7400000</v>
      </c>
      <c r="F42">
        <f t="shared" si="2"/>
        <v>755.10204081632651</v>
      </c>
      <c r="G42">
        <f t="shared" si="3"/>
        <v>40.816326530612287</v>
      </c>
      <c r="H42">
        <f t="shared" si="4"/>
        <v>1.1000000000000001</v>
      </c>
      <c r="I42">
        <f t="shared" si="5"/>
        <v>44.897959183673521</v>
      </c>
      <c r="J42">
        <f>IF(ISNUMBER(F41),F41,0)*(IF(C42=0,0,IF(C42&lt;=$D$9,$E$7/$E$8,IF(INT(B42)=B42,$D$11/$E$10,0))))</f>
        <v>11.938775510204081</v>
      </c>
      <c r="K42">
        <f>IF(C42&lt;=$M$4,$M$3,$M$5)</f>
        <v>0.3</v>
      </c>
      <c r="L42">
        <f t="shared" si="6"/>
        <v>8.3571428571428559</v>
      </c>
      <c r="M42">
        <f t="shared" si="7"/>
        <v>4.1792878466552139</v>
      </c>
      <c r="N42">
        <f t="shared" si="8"/>
        <v>1.0448219616638035</v>
      </c>
      <c r="O42">
        <f t="shared" si="9"/>
        <v>52.210280079152568</v>
      </c>
      <c r="P42">
        <f t="shared" si="10"/>
        <v>0.7462153966366275</v>
      </c>
    </row>
    <row r="43" spans="1:16" x14ac:dyDescent="0.2">
      <c r="A43">
        <v>25</v>
      </c>
      <c r="B43">
        <f t="shared" si="0"/>
        <v>12.5</v>
      </c>
      <c r="C43">
        <f t="shared" si="1"/>
        <v>6.25</v>
      </c>
      <c r="E43">
        <f>($D$5-IF(C43&lt;=$I$3,$H$2*INT(C43),$H$2*$I$3)-$I$4*(INT(C43)-$I$3)*(IF(C43&lt;=$I$3,0,1)))*$E$3</f>
        <v>7400000</v>
      </c>
      <c r="F43">
        <f t="shared" si="2"/>
        <v>755.10204081632651</v>
      </c>
      <c r="G43">
        <f t="shared" si="3"/>
        <v>0</v>
      </c>
      <c r="H43">
        <f t="shared" si="4"/>
        <v>1.1000000000000001</v>
      </c>
      <c r="I43">
        <f t="shared" si="5"/>
        <v>0</v>
      </c>
      <c r="J43">
        <f>IF(ISNUMBER(F42),F42,0)*(IF(C43=0,0,IF(C43&lt;=$D$9,$E$7/$E$8,IF(INT(B43)=B43,$D$11/$E$10,0))))</f>
        <v>11.326530612244897</v>
      </c>
      <c r="K43">
        <f>IF(C43&lt;=$M$4,$M$3,$M$5)</f>
        <v>0.3</v>
      </c>
      <c r="L43">
        <f t="shared" si="6"/>
        <v>7.928571428571427</v>
      </c>
      <c r="M43">
        <f t="shared" si="7"/>
        <v>0</v>
      </c>
      <c r="N43">
        <f t="shared" si="8"/>
        <v>0</v>
      </c>
      <c r="O43">
        <f t="shared" si="9"/>
        <v>7.928571428571427</v>
      </c>
      <c r="P43">
        <f t="shared" si="10"/>
        <v>0.73716868966333127</v>
      </c>
    </row>
    <row r="44" spans="1:16" x14ac:dyDescent="0.2">
      <c r="A44">
        <v>26</v>
      </c>
      <c r="B44">
        <f t="shared" si="0"/>
        <v>13</v>
      </c>
      <c r="C44">
        <f t="shared" si="1"/>
        <v>6.5</v>
      </c>
      <c r="E44">
        <f>($D$5-IF(C44&lt;=$I$3,$H$2*INT(C44),$H$2*$I$3)-$I$4*(INT(C44)-$I$3)*(IF(C44&lt;=$I$3,0,1)))*$E$3</f>
        <v>7400000</v>
      </c>
      <c r="F44">
        <f t="shared" si="2"/>
        <v>755.10204081632651</v>
      </c>
      <c r="G44">
        <f t="shared" si="3"/>
        <v>0</v>
      </c>
      <c r="H44">
        <f t="shared" si="4"/>
        <v>1.1000000000000001</v>
      </c>
      <c r="I44">
        <f t="shared" si="5"/>
        <v>0</v>
      </c>
      <c r="J44">
        <f>IF(ISNUMBER(F43),F43,0)*(IF(C44=0,0,IF(C44&lt;=$D$9,$E$7/$E$8,IF(INT(B44)=B44,$D$11/$E$10,0))))</f>
        <v>11.326530612244897</v>
      </c>
      <c r="K44">
        <f>IF(C44&lt;=$M$4,$M$3,$M$5)</f>
        <v>0.3</v>
      </c>
      <c r="L44">
        <f t="shared" si="6"/>
        <v>7.928571428571427</v>
      </c>
      <c r="M44">
        <f t="shared" si="7"/>
        <v>0</v>
      </c>
      <c r="N44">
        <f t="shared" si="8"/>
        <v>0</v>
      </c>
      <c r="O44">
        <f t="shared" si="9"/>
        <v>7.928571428571427</v>
      </c>
      <c r="P44">
        <f t="shared" si="10"/>
        <v>0.72823166001300332</v>
      </c>
    </row>
    <row r="45" spans="1:16" x14ac:dyDescent="0.2">
      <c r="A45">
        <v>27</v>
      </c>
      <c r="B45">
        <f t="shared" si="0"/>
        <v>13.5</v>
      </c>
      <c r="C45">
        <f t="shared" si="1"/>
        <v>6.75</v>
      </c>
      <c r="E45">
        <f>($D$5-IF(C45&lt;=$I$3,$H$2*INT(C45),$H$2*$I$3)-$I$4*(INT(C45)-$I$3)*(IF(C45&lt;=$I$3,0,1)))*$E$3</f>
        <v>7400000</v>
      </c>
      <c r="F45">
        <f t="shared" si="2"/>
        <v>755.10204081632651</v>
      </c>
      <c r="G45">
        <f t="shared" si="3"/>
        <v>0</v>
      </c>
      <c r="H45">
        <f t="shared" si="4"/>
        <v>1.1000000000000001</v>
      </c>
      <c r="I45">
        <f t="shared" si="5"/>
        <v>0</v>
      </c>
      <c r="J45">
        <f>IF(ISNUMBER(F44),F44,0)*(IF(C45=0,0,IF(C45&lt;=$D$9,$E$7/$E$8,IF(INT(B45)=B45,$D$11/$E$10,0))))</f>
        <v>11.326530612244897</v>
      </c>
      <c r="K45">
        <f>IF(C45&lt;=$M$4,$M$3,$M$5)</f>
        <v>0.3</v>
      </c>
      <c r="L45">
        <f t="shared" si="6"/>
        <v>7.928571428571427</v>
      </c>
      <c r="M45">
        <f t="shared" si="7"/>
        <v>0</v>
      </c>
      <c r="N45">
        <f t="shared" si="8"/>
        <v>0</v>
      </c>
      <c r="O45">
        <f t="shared" si="9"/>
        <v>7.928571428571427</v>
      </c>
      <c r="P45">
        <f t="shared" si="10"/>
        <v>0.71940297801781961</v>
      </c>
    </row>
    <row r="46" spans="1:16" x14ac:dyDescent="0.2">
      <c r="A46">
        <v>28</v>
      </c>
      <c r="B46">
        <f t="shared" si="0"/>
        <v>14</v>
      </c>
      <c r="C46">
        <f t="shared" si="1"/>
        <v>7</v>
      </c>
      <c r="E46">
        <f>($D$5-IF(C46&lt;=$I$3,$H$2*INT(C46),$H$2*$I$3)-$I$4*(INT(C46)-$I$3)*(IF(C46&lt;=$I$3,0,1)))*$E$3</f>
        <v>7000000</v>
      </c>
      <c r="F46">
        <f t="shared" si="2"/>
        <v>714.28571428571433</v>
      </c>
      <c r="G46">
        <f t="shared" si="3"/>
        <v>40.816326530612173</v>
      </c>
      <c r="H46">
        <f t="shared" si="4"/>
        <v>1.1000000000000001</v>
      </c>
      <c r="I46">
        <f t="shared" si="5"/>
        <v>44.897959183673393</v>
      </c>
      <c r="J46">
        <f>IF(ISNUMBER(F45),F45,0)*(IF(C46=0,0,IF(C46&lt;=$D$9,$E$7/$E$8,IF(INT(B46)=B46,$D$11/$E$10,0))))</f>
        <v>11.326530612244897</v>
      </c>
      <c r="K46">
        <f>IF(C46&lt;=$M$4,$M$3,$M$5)</f>
        <v>0.3</v>
      </c>
      <c r="L46">
        <f t="shared" si="6"/>
        <v>7.928571428571427</v>
      </c>
      <c r="M46">
        <f t="shared" si="7"/>
        <v>4.1792878466551997</v>
      </c>
      <c r="N46">
        <f t="shared" si="8"/>
        <v>1.0448219616637999</v>
      </c>
      <c r="O46">
        <f t="shared" si="9"/>
        <v>51.781708650581024</v>
      </c>
      <c r="P46">
        <f t="shared" si="10"/>
        <v>0.71068133013012136</v>
      </c>
    </row>
    <row r="47" spans="1:16" x14ac:dyDescent="0.2">
      <c r="A47">
        <v>29</v>
      </c>
      <c r="B47">
        <f t="shared" si="0"/>
        <v>14.5</v>
      </c>
      <c r="C47">
        <f t="shared" si="1"/>
        <v>7.25</v>
      </c>
      <c r="E47">
        <f>($D$5-IF(C47&lt;=$I$3,$H$2*INT(C47),$H$2*$I$3)-$I$4*(INT(C47)-$I$3)*(IF(C47&lt;=$I$3,0,1)))*$E$3</f>
        <v>7000000</v>
      </c>
      <c r="F47">
        <f t="shared" si="2"/>
        <v>714.28571428571433</v>
      </c>
      <c r="G47">
        <f t="shared" si="3"/>
        <v>0</v>
      </c>
      <c r="H47">
        <f t="shared" si="4"/>
        <v>1.1000000000000001</v>
      </c>
      <c r="I47">
        <f t="shared" si="5"/>
        <v>0</v>
      </c>
      <c r="J47">
        <f>IF(ISNUMBER(F46),F46,0)*(IF(C47=0,0,IF(C47&lt;=$D$9,$E$7/$E$8,IF(INT(B47)=B47,$D$11/$E$10,0))))</f>
        <v>10.714285714285715</v>
      </c>
      <c r="K47">
        <f>IF(C47&lt;=$M$4,$M$3,$M$5)</f>
        <v>0.3</v>
      </c>
      <c r="L47">
        <f t="shared" si="6"/>
        <v>7.5</v>
      </c>
      <c r="M47">
        <f t="shared" si="7"/>
        <v>0</v>
      </c>
      <c r="N47">
        <f t="shared" si="8"/>
        <v>0</v>
      </c>
      <c r="O47">
        <f t="shared" si="9"/>
        <v>7.5</v>
      </c>
      <c r="P47">
        <f t="shared" si="10"/>
        <v>0.70206541872698214</v>
      </c>
    </row>
    <row r="48" spans="1:16" x14ac:dyDescent="0.2">
      <c r="A48">
        <v>30</v>
      </c>
      <c r="B48">
        <f t="shared" si="0"/>
        <v>15</v>
      </c>
      <c r="C48">
        <f t="shared" si="1"/>
        <v>7.5</v>
      </c>
      <c r="E48">
        <f>($D$5-IF(C48&lt;=$I$3,$H$2*INT(C48),$H$2*$I$3)-$I$4*(INT(C48)-$I$3)*(IF(C48&lt;=$I$3,0,1)))*$E$3</f>
        <v>7000000</v>
      </c>
      <c r="F48">
        <f t="shared" si="2"/>
        <v>714.28571428571433</v>
      </c>
      <c r="G48">
        <f t="shared" si="3"/>
        <v>0</v>
      </c>
      <c r="H48">
        <f t="shared" si="4"/>
        <v>1.1000000000000001</v>
      </c>
      <c r="I48">
        <f t="shared" si="5"/>
        <v>0</v>
      </c>
      <c r="J48">
        <f>IF(ISNUMBER(F47),F47,0)*(IF(C48=0,0,IF(C48&lt;=$D$9,$E$7/$E$8,IF(INT(B48)=B48,$D$11/$E$10,0))))</f>
        <v>10.714285714285715</v>
      </c>
      <c r="K48">
        <f>IF(C48&lt;=$M$4,$M$3,$M$5)</f>
        <v>0.3</v>
      </c>
      <c r="L48">
        <f t="shared" si="6"/>
        <v>7.5</v>
      </c>
      <c r="M48">
        <f t="shared" si="7"/>
        <v>0</v>
      </c>
      <c r="N48">
        <f t="shared" si="8"/>
        <v>0</v>
      </c>
      <c r="O48">
        <f t="shared" si="9"/>
        <v>7.5</v>
      </c>
      <c r="P48">
        <f t="shared" si="10"/>
        <v>0.69355396191714591</v>
      </c>
    </row>
    <row r="49" spans="1:16" x14ac:dyDescent="0.2">
      <c r="A49">
        <v>31</v>
      </c>
      <c r="B49">
        <f t="shared" si="0"/>
        <v>15.5</v>
      </c>
      <c r="C49">
        <f t="shared" si="1"/>
        <v>7.75</v>
      </c>
      <c r="E49">
        <f>($D$5-IF(C49&lt;=$I$3,$H$2*INT(C49),$H$2*$I$3)-$I$4*(INT(C49)-$I$3)*(IF(C49&lt;=$I$3,0,1)))*$E$3</f>
        <v>7000000</v>
      </c>
      <c r="F49">
        <f t="shared" si="2"/>
        <v>714.28571428571433</v>
      </c>
      <c r="G49">
        <f t="shared" si="3"/>
        <v>0</v>
      </c>
      <c r="H49">
        <f t="shared" si="4"/>
        <v>1.1000000000000001</v>
      </c>
      <c r="I49">
        <f t="shared" si="5"/>
        <v>0</v>
      </c>
      <c r="J49">
        <f>IF(ISNUMBER(F48),F48,0)*(IF(C49=0,0,IF(C49&lt;=$D$9,$E$7/$E$8,IF(INT(B49)=B49,$D$11/$E$10,0))))</f>
        <v>10.714285714285715</v>
      </c>
      <c r="K49">
        <f>IF(C49&lt;=$M$4,$M$3,$M$5)</f>
        <v>0.3</v>
      </c>
      <c r="L49">
        <f t="shared" si="6"/>
        <v>7.5</v>
      </c>
      <c r="M49">
        <f t="shared" si="7"/>
        <v>0</v>
      </c>
      <c r="N49">
        <f t="shared" si="8"/>
        <v>0</v>
      </c>
      <c r="O49">
        <f t="shared" si="9"/>
        <v>7.5</v>
      </c>
      <c r="P49">
        <f t="shared" si="10"/>
        <v>0.6851456933503044</v>
      </c>
    </row>
    <row r="50" spans="1:16" x14ac:dyDescent="0.2">
      <c r="A50">
        <v>32</v>
      </c>
      <c r="B50">
        <f t="shared" si="0"/>
        <v>16</v>
      </c>
      <c r="C50">
        <f t="shared" si="1"/>
        <v>8</v>
      </c>
      <c r="E50">
        <f>($D$5-IF(C50&lt;=$I$3,$H$2*INT(C50),$H$2*$I$3)-$I$4*(INT(C50)-$I$3)*(IF(C50&lt;=$I$3,0,1)))*$E$3</f>
        <v>6600000</v>
      </c>
      <c r="F50">
        <f t="shared" si="2"/>
        <v>673.46938775510205</v>
      </c>
      <c r="G50">
        <f t="shared" si="3"/>
        <v>40.816326530612287</v>
      </c>
      <c r="H50">
        <f t="shared" si="4"/>
        <v>1.1000000000000001</v>
      </c>
      <c r="I50">
        <f t="shared" si="5"/>
        <v>44.897959183673521</v>
      </c>
      <c r="J50">
        <f>IF(ISNUMBER(F49),F49,0)*(IF(C50=0,0,IF(C50&lt;=$D$9,$E$7/$E$8,IF(INT(B50)=B50,$D$11/$E$10,0))))</f>
        <v>10.714285714285715</v>
      </c>
      <c r="K50">
        <f>IF(C50&lt;=$M$4,$M$3,$M$5)</f>
        <v>0.3</v>
      </c>
      <c r="L50">
        <f t="shared" si="6"/>
        <v>7.5</v>
      </c>
      <c r="M50">
        <f t="shared" si="7"/>
        <v>4.1792878466552139</v>
      </c>
      <c r="N50">
        <f t="shared" si="8"/>
        <v>1.0448219616638035</v>
      </c>
      <c r="O50">
        <f t="shared" si="9"/>
        <v>51.353137222009721</v>
      </c>
      <c r="P50">
        <f t="shared" si="10"/>
        <v>0.676839362028687</v>
      </c>
    </row>
    <row r="51" spans="1:16" x14ac:dyDescent="0.2">
      <c r="A51">
        <v>33</v>
      </c>
      <c r="B51">
        <f t="shared" si="0"/>
        <v>16.5</v>
      </c>
      <c r="C51">
        <f t="shared" si="1"/>
        <v>8.25</v>
      </c>
      <c r="E51">
        <f>($D$5-IF(C51&lt;=$I$3,$H$2*INT(C51),$H$2*$I$3)-$I$4*(INT(C51)-$I$3)*(IF(C51&lt;=$I$3,0,1)))*$E$3</f>
        <v>6600000</v>
      </c>
      <c r="F51">
        <f t="shared" si="2"/>
        <v>673.46938775510205</v>
      </c>
      <c r="G51">
        <f t="shared" si="3"/>
        <v>0</v>
      </c>
      <c r="H51">
        <f t="shared" si="4"/>
        <v>1.1000000000000001</v>
      </c>
      <c r="I51">
        <f t="shared" si="5"/>
        <v>0</v>
      </c>
      <c r="J51">
        <f>IF(ISNUMBER(F50),F50,0)*(IF(C51=0,0,IF(C51&lt;=$D$9,$E$7/$E$8,IF(INT(B51)=B51,$D$11/$E$10,0))))</f>
        <v>10.102040816326531</v>
      </c>
      <c r="K51">
        <f>IF(C51&lt;=$M$4,$M$3,$M$5)</f>
        <v>0.35</v>
      </c>
      <c r="L51">
        <f t="shared" si="6"/>
        <v>6.5663265306122449</v>
      </c>
      <c r="M51">
        <f t="shared" si="7"/>
        <v>0</v>
      </c>
      <c r="N51">
        <f t="shared" si="8"/>
        <v>0</v>
      </c>
      <c r="O51">
        <f t="shared" si="9"/>
        <v>6.5663265306122449</v>
      </c>
      <c r="P51">
        <f t="shared" si="10"/>
        <v>0.66863373212093535</v>
      </c>
    </row>
    <row r="52" spans="1:16" x14ac:dyDescent="0.2">
      <c r="A52">
        <v>34</v>
      </c>
      <c r="B52">
        <f t="shared" si="0"/>
        <v>17</v>
      </c>
      <c r="C52">
        <f t="shared" si="1"/>
        <v>8.5</v>
      </c>
      <c r="E52">
        <f>($D$5-IF(C52&lt;=$I$3,$H$2*INT(C52),$H$2*$I$3)-$I$4*(INT(C52)-$I$3)*(IF(C52&lt;=$I$3,0,1)))*$E$3</f>
        <v>6600000</v>
      </c>
      <c r="F52">
        <f t="shared" si="2"/>
        <v>673.46938775510205</v>
      </c>
      <c r="G52">
        <f t="shared" si="3"/>
        <v>0</v>
      </c>
      <c r="H52">
        <f t="shared" si="4"/>
        <v>1.1000000000000001</v>
      </c>
      <c r="I52">
        <f t="shared" si="5"/>
        <v>0</v>
      </c>
      <c r="J52">
        <f>IF(ISNUMBER(F51),F51,0)*(IF(C52=0,0,IF(C52&lt;=$D$9,$E$7/$E$8,IF(INT(B52)=B52,$D$11/$E$10,0))))</f>
        <v>10.102040816326531</v>
      </c>
      <c r="K52">
        <f>IF(C52&lt;=$M$4,$M$3,$M$5)</f>
        <v>0.35</v>
      </c>
      <c r="L52">
        <f t="shared" si="6"/>
        <v>6.5663265306122449</v>
      </c>
      <c r="M52">
        <f t="shared" si="7"/>
        <v>0</v>
      </c>
      <c r="N52">
        <f t="shared" si="8"/>
        <v>0</v>
      </c>
      <c r="O52">
        <f t="shared" si="9"/>
        <v>6.5663265306122449</v>
      </c>
      <c r="P52">
        <f t="shared" si="10"/>
        <v>0.6605275827782342</v>
      </c>
    </row>
    <row r="53" spans="1:16" x14ac:dyDescent="0.2">
      <c r="A53">
        <v>35</v>
      </c>
      <c r="B53">
        <f t="shared" si="0"/>
        <v>17.5</v>
      </c>
      <c r="C53">
        <f t="shared" si="1"/>
        <v>8.75</v>
      </c>
      <c r="E53">
        <f>($D$5-IF(C53&lt;=$I$3,$H$2*INT(C53),$H$2*$I$3)-$I$4*(INT(C53)-$I$3)*(IF(C53&lt;=$I$3,0,1)))*$E$3</f>
        <v>6600000</v>
      </c>
      <c r="F53">
        <f t="shared" si="2"/>
        <v>673.46938775510205</v>
      </c>
      <c r="G53">
        <f t="shared" si="3"/>
        <v>0</v>
      </c>
      <c r="H53">
        <f t="shared" si="4"/>
        <v>1.1000000000000001</v>
      </c>
      <c r="I53">
        <f t="shared" si="5"/>
        <v>0</v>
      </c>
      <c r="J53">
        <f>IF(ISNUMBER(F52),F52,0)*(IF(C53=0,0,IF(C53&lt;=$D$9,$E$7/$E$8,IF(INT(B53)=B53,$D$11/$E$10,0))))</f>
        <v>10.102040816326531</v>
      </c>
      <c r="K53">
        <f>IF(C53&lt;=$M$4,$M$3,$M$5)</f>
        <v>0.35</v>
      </c>
      <c r="L53">
        <f t="shared" si="6"/>
        <v>6.5663265306122449</v>
      </c>
      <c r="M53">
        <f t="shared" si="7"/>
        <v>0</v>
      </c>
      <c r="N53">
        <f t="shared" si="8"/>
        <v>0</v>
      </c>
      <c r="O53">
        <f t="shared" si="9"/>
        <v>6.5663265306122449</v>
      </c>
      <c r="P53">
        <f t="shared" si="10"/>
        <v>0.65251970795267078</v>
      </c>
    </row>
    <row r="54" spans="1:16" x14ac:dyDescent="0.2">
      <c r="A54">
        <v>36</v>
      </c>
      <c r="B54">
        <f t="shared" si="0"/>
        <v>18</v>
      </c>
      <c r="C54">
        <f t="shared" si="1"/>
        <v>9</v>
      </c>
      <c r="E54">
        <f>($D$5-IF(C54&lt;=$I$3,$H$2*INT(C54),$H$2*$I$3)-$I$4*(INT(C54)-$I$3)*(IF(C54&lt;=$I$3,0,1)))*$E$3</f>
        <v>6200000</v>
      </c>
      <c r="F54">
        <f t="shared" si="2"/>
        <v>632.65306122448976</v>
      </c>
      <c r="G54">
        <f t="shared" si="3"/>
        <v>40.816326530612287</v>
      </c>
      <c r="H54">
        <f t="shared" si="4"/>
        <v>1.1000000000000001</v>
      </c>
      <c r="I54">
        <f t="shared" si="5"/>
        <v>44.897959183673521</v>
      </c>
      <c r="J54">
        <f>IF(ISNUMBER(F53),F53,0)*(IF(C54=0,0,IF(C54&lt;=$D$9,$E$7/$E$8,IF(INT(B54)=B54,$D$11/$E$10,0))))</f>
        <v>10.102040816326531</v>
      </c>
      <c r="K54">
        <f>IF(C54&lt;=$M$4,$M$3,$M$5)</f>
        <v>0.35</v>
      </c>
      <c r="L54">
        <f t="shared" si="6"/>
        <v>6.5663265306122449</v>
      </c>
      <c r="M54">
        <f t="shared" si="7"/>
        <v>4.1792878466552139</v>
      </c>
      <c r="N54">
        <f t="shared" si="8"/>
        <v>1.0448219616638035</v>
      </c>
      <c r="O54">
        <f t="shared" si="9"/>
        <v>50.419463752621965</v>
      </c>
      <c r="P54">
        <f t="shared" si="10"/>
        <v>0.64460891621779715</v>
      </c>
    </row>
    <row r="55" spans="1:16" x14ac:dyDescent="0.2">
      <c r="A55">
        <v>37</v>
      </c>
      <c r="B55">
        <f t="shared" si="0"/>
        <v>18.5</v>
      </c>
      <c r="C55">
        <f t="shared" si="1"/>
        <v>9.25</v>
      </c>
      <c r="E55">
        <f>($D$5-IF(C55&lt;=$I$3,$H$2*INT(C55),$H$2*$I$3)-$I$4*(INT(C55)-$I$3)*(IF(C55&lt;=$I$3,0,1)))*$E$3</f>
        <v>6200000</v>
      </c>
      <c r="F55">
        <f t="shared" si="2"/>
        <v>632.65306122448976</v>
      </c>
      <c r="G55">
        <f t="shared" si="3"/>
        <v>0</v>
      </c>
      <c r="H55">
        <f t="shared" si="4"/>
        <v>1.1299999999999999</v>
      </c>
      <c r="I55">
        <f t="shared" si="5"/>
        <v>0</v>
      </c>
      <c r="J55">
        <f>IF(ISNUMBER(F54),F54,0)*(IF(C55=0,0,IF(C55&lt;=$D$9,$E$7/$E$8,IF(INT(B55)=B55,$D$11/$E$10,0))))</f>
        <v>9.4897959183673457</v>
      </c>
      <c r="K55">
        <f>IF(C55&lt;=$M$4,$M$3,$M$5)</f>
        <v>0.35</v>
      </c>
      <c r="L55">
        <f t="shared" si="6"/>
        <v>6.1683673469387745</v>
      </c>
      <c r="M55">
        <f t="shared" si="7"/>
        <v>0</v>
      </c>
      <c r="N55">
        <f t="shared" si="8"/>
        <v>0</v>
      </c>
      <c r="O55">
        <f t="shared" si="9"/>
        <v>6.1683673469387745</v>
      </c>
      <c r="P55">
        <f t="shared" si="10"/>
        <v>0.63679403059136697</v>
      </c>
    </row>
    <row r="56" spans="1:16" x14ac:dyDescent="0.2">
      <c r="A56">
        <v>38</v>
      </c>
      <c r="B56">
        <f t="shared" si="0"/>
        <v>19</v>
      </c>
      <c r="C56">
        <f t="shared" si="1"/>
        <v>9.5</v>
      </c>
      <c r="E56">
        <f>($D$5-IF(C56&lt;=$I$3,$H$2*INT(C56),$H$2*$I$3)-$I$4*(INT(C56)-$I$3)*(IF(C56&lt;=$I$3,0,1)))*$E$3</f>
        <v>6200000</v>
      </c>
      <c r="F56">
        <f t="shared" si="2"/>
        <v>632.65306122448976</v>
      </c>
      <c r="G56">
        <f t="shared" si="3"/>
        <v>0</v>
      </c>
      <c r="H56">
        <f t="shared" si="4"/>
        <v>1.1299999999999999</v>
      </c>
      <c r="I56">
        <f t="shared" si="5"/>
        <v>0</v>
      </c>
      <c r="J56">
        <f>IF(ISNUMBER(F55),F55,0)*(IF(C56=0,0,IF(C56&lt;=$D$9,$E$7/$E$8,IF(INT(B56)=B56,$D$11/$E$10,0))))</f>
        <v>9.4897959183673457</v>
      </c>
      <c r="K56">
        <f>IF(C56&lt;=$M$4,$M$3,$M$5)</f>
        <v>0.35</v>
      </c>
      <c r="L56">
        <f t="shared" si="6"/>
        <v>6.1683673469387745</v>
      </c>
      <c r="M56">
        <f t="shared" si="7"/>
        <v>0</v>
      </c>
      <c r="N56">
        <f t="shared" si="8"/>
        <v>0</v>
      </c>
      <c r="O56">
        <f t="shared" si="9"/>
        <v>6.1683673469387745</v>
      </c>
      <c r="P56">
        <f t="shared" si="10"/>
        <v>0.62907388836022304</v>
      </c>
    </row>
    <row r="57" spans="1:16" x14ac:dyDescent="0.2">
      <c r="A57">
        <v>39</v>
      </c>
      <c r="B57">
        <f t="shared" si="0"/>
        <v>19.5</v>
      </c>
      <c r="C57">
        <f t="shared" si="1"/>
        <v>9.75</v>
      </c>
      <c r="E57">
        <f>($D$5-IF(C57&lt;=$I$3,$H$2*INT(C57),$H$2*$I$3)-$I$4*(INT(C57)-$I$3)*(IF(C57&lt;=$I$3,0,1)))*$E$3</f>
        <v>6200000</v>
      </c>
      <c r="F57">
        <f t="shared" si="2"/>
        <v>632.65306122448976</v>
      </c>
      <c r="G57">
        <f t="shared" si="3"/>
        <v>0</v>
      </c>
      <c r="H57">
        <f t="shared" si="4"/>
        <v>1.1299999999999999</v>
      </c>
      <c r="I57">
        <f t="shared" si="5"/>
        <v>0</v>
      </c>
      <c r="J57">
        <f>IF(ISNUMBER(F56),F56,0)*(IF(C57=0,0,IF(C57&lt;=$D$9,$E$7/$E$8,IF(INT(B57)=B57,$D$11/$E$10,0))))</f>
        <v>9.4897959183673457</v>
      </c>
      <c r="K57">
        <f>IF(C57&lt;=$M$4,$M$3,$M$5)</f>
        <v>0.35</v>
      </c>
      <c r="L57">
        <f t="shared" si="6"/>
        <v>6.1683673469387745</v>
      </c>
      <c r="M57">
        <f t="shared" si="7"/>
        <v>0</v>
      </c>
      <c r="N57">
        <f t="shared" si="8"/>
        <v>0</v>
      </c>
      <c r="O57">
        <f t="shared" si="9"/>
        <v>6.1683673469387745</v>
      </c>
      <c r="P57">
        <f t="shared" si="10"/>
        <v>0.62144734090730547</v>
      </c>
    </row>
    <row r="58" spans="1:16" x14ac:dyDescent="0.2">
      <c r="A58">
        <v>40</v>
      </c>
      <c r="B58">
        <f t="shared" si="0"/>
        <v>20</v>
      </c>
      <c r="C58">
        <f t="shared" si="1"/>
        <v>10</v>
      </c>
      <c r="E58">
        <f>($D$5-IF(C58&lt;=$I$3,$H$2*INT(C58),$H$2*$I$3)-$I$4*(INT(C58)-$I$3)*(IF(C58&lt;=$I$3,0,1)))*$E$3</f>
        <v>5800000</v>
      </c>
      <c r="F58">
        <f t="shared" si="2"/>
        <v>591.83673469387759</v>
      </c>
      <c r="G58">
        <f t="shared" si="3"/>
        <v>40.816326530612173</v>
      </c>
      <c r="H58">
        <f t="shared" si="4"/>
        <v>1.1299999999999999</v>
      </c>
      <c r="I58">
        <f t="shared" si="5"/>
        <v>46.122448979591752</v>
      </c>
      <c r="J58">
        <f>IF(ISNUMBER(F57),F57,0)*(IF(C58=0,0,IF(C58&lt;=$D$9,$E$7/$E$8,IF(INT(B58)=B58,$D$11/$E$10,0))))</f>
        <v>9.4897959183673457</v>
      </c>
      <c r="K58">
        <f>IF(C58&lt;=$M$4,$M$3,$M$5)</f>
        <v>0.35</v>
      </c>
      <c r="L58">
        <f t="shared" si="6"/>
        <v>6.1683673469387745</v>
      </c>
      <c r="M58">
        <f t="shared" si="7"/>
        <v>5.4037776425735586</v>
      </c>
      <c r="N58">
        <f t="shared" si="8"/>
        <v>1.3509444106433897</v>
      </c>
      <c r="O58">
        <f t="shared" si="9"/>
        <v>50.939871915887139</v>
      </c>
      <c r="P58">
        <f t="shared" si="10"/>
        <v>0.6139132535407591</v>
      </c>
    </row>
    <row r="59" spans="1:16" x14ac:dyDescent="0.2">
      <c r="A59">
        <v>41</v>
      </c>
      <c r="B59">
        <f t="shared" si="0"/>
        <v>20.5</v>
      </c>
      <c r="C59">
        <f t="shared" si="1"/>
        <v>10.25</v>
      </c>
      <c r="E59">
        <f>($D$5-IF(C59&lt;=$I$3,$H$2*INT(C59),$H$2*$I$3)-$I$4*(INT(C59)-$I$3)*(IF(C59&lt;=$I$3,0,1)))*$E$3</f>
        <v>5800000</v>
      </c>
      <c r="F59">
        <f t="shared" si="2"/>
        <v>591.83673469387759</v>
      </c>
      <c r="G59">
        <f t="shared" si="3"/>
        <v>0</v>
      </c>
      <c r="H59">
        <f t="shared" si="4"/>
        <v>1.1299999999999999</v>
      </c>
      <c r="I59">
        <f t="shared" si="5"/>
        <v>0</v>
      </c>
      <c r="J59">
        <f>IF(ISNUMBER(F58),F58,0)*(IF(C59=0,0,IF(C59&lt;=$D$9,$E$7/$E$8,IF(INT(B59)=B59,$D$11/$E$10,0))))</f>
        <v>8.8775510204081627</v>
      </c>
      <c r="K59">
        <f>IF(C59&lt;=$M$4,$M$3,$M$5)</f>
        <v>0.35</v>
      </c>
      <c r="L59">
        <f t="shared" si="6"/>
        <v>5.7704081632653059</v>
      </c>
      <c r="M59">
        <f t="shared" si="7"/>
        <v>0</v>
      </c>
      <c r="N59">
        <f t="shared" si="8"/>
        <v>0</v>
      </c>
      <c r="O59">
        <f t="shared" si="9"/>
        <v>5.7704081632653059</v>
      </c>
      <c r="P59">
        <f t="shared" si="10"/>
        <v>0.60647050532511138</v>
      </c>
    </row>
    <row r="60" spans="1:16" x14ac:dyDescent="0.2">
      <c r="A60">
        <v>42</v>
      </c>
      <c r="B60">
        <f t="shared" si="0"/>
        <v>21</v>
      </c>
      <c r="C60">
        <f t="shared" si="1"/>
        <v>10.5</v>
      </c>
      <c r="E60">
        <f>($D$5-IF(C60&lt;=$I$3,$H$2*INT(C60),$H$2*$I$3)-$I$4*(INT(C60)-$I$3)*(IF(C60&lt;=$I$3,0,1)))*$E$3</f>
        <v>5800000</v>
      </c>
      <c r="F60">
        <f t="shared" si="2"/>
        <v>591.83673469387759</v>
      </c>
      <c r="G60">
        <f t="shared" si="3"/>
        <v>0</v>
      </c>
      <c r="H60">
        <f t="shared" si="4"/>
        <v>1.1299999999999999</v>
      </c>
      <c r="I60">
        <f t="shared" si="5"/>
        <v>0</v>
      </c>
      <c r="J60">
        <f>IF(ISNUMBER(F59),F59,0)*(IF(C60=0,0,IF(C60&lt;=$D$9,$E$7/$E$8,IF(INT(B60)=B60,$D$11/$E$10,0))))</f>
        <v>8.8775510204081627</v>
      </c>
      <c r="K60">
        <f>IF(C60&lt;=$M$4,$M$3,$M$5)</f>
        <v>0.35</v>
      </c>
      <c r="L60">
        <f t="shared" si="6"/>
        <v>5.7704081632653059</v>
      </c>
      <c r="M60">
        <f t="shared" si="7"/>
        <v>0</v>
      </c>
      <c r="N60">
        <f t="shared" si="8"/>
        <v>0</v>
      </c>
      <c r="O60">
        <f t="shared" si="9"/>
        <v>5.7704081632653059</v>
      </c>
      <c r="P60">
        <f t="shared" si="10"/>
        <v>0.59911798891449808</v>
      </c>
    </row>
    <row r="61" spans="1:16" x14ac:dyDescent="0.2">
      <c r="A61">
        <v>43</v>
      </c>
      <c r="B61">
        <f t="shared" si="0"/>
        <v>21.5</v>
      </c>
      <c r="C61">
        <f t="shared" si="1"/>
        <v>10.75</v>
      </c>
      <c r="E61">
        <f>($D$5-IF(C61&lt;=$I$3,$H$2*INT(C61),$H$2*$I$3)-$I$4*(INT(C61)-$I$3)*(IF(C61&lt;=$I$3,0,1)))*$E$3</f>
        <v>5800000</v>
      </c>
      <c r="F61">
        <f t="shared" si="2"/>
        <v>591.83673469387759</v>
      </c>
      <c r="G61">
        <f t="shared" si="3"/>
        <v>0</v>
      </c>
      <c r="H61">
        <f t="shared" si="4"/>
        <v>1.1299999999999999</v>
      </c>
      <c r="I61">
        <f t="shared" si="5"/>
        <v>0</v>
      </c>
      <c r="J61">
        <f>IF(ISNUMBER(F60),F60,0)*(IF(C61=0,0,IF(C61&lt;=$D$9,$E$7/$E$8,IF(INT(B61)=B61,$D$11/$E$10,0))))</f>
        <v>8.8775510204081627</v>
      </c>
      <c r="K61">
        <f>IF(C61&lt;=$M$4,$M$3,$M$5)</f>
        <v>0.35</v>
      </c>
      <c r="L61">
        <f t="shared" si="6"/>
        <v>5.7704081632653059</v>
      </c>
      <c r="M61">
        <f t="shared" si="7"/>
        <v>0</v>
      </c>
      <c r="N61">
        <f t="shared" si="8"/>
        <v>0</v>
      </c>
      <c r="O61">
        <f t="shared" si="9"/>
        <v>5.7704081632653059</v>
      </c>
      <c r="P61">
        <f t="shared" si="10"/>
        <v>0.59185461038790999</v>
      </c>
    </row>
    <row r="62" spans="1:16" x14ac:dyDescent="0.2">
      <c r="A62">
        <v>44</v>
      </c>
      <c r="B62">
        <f t="shared" si="0"/>
        <v>22</v>
      </c>
      <c r="C62">
        <f t="shared" si="1"/>
        <v>11</v>
      </c>
      <c r="E62">
        <f>($D$5-IF(C62&lt;=$I$3,$H$2*INT(C62),$H$2*$I$3)-$I$4*(INT(C62)-$I$3)*(IF(C62&lt;=$I$3,0,1)))*$E$3</f>
        <v>5400000</v>
      </c>
      <c r="F62">
        <f t="shared" si="2"/>
        <v>551.0204081632653</v>
      </c>
      <c r="G62">
        <f t="shared" si="3"/>
        <v>40.816326530612287</v>
      </c>
      <c r="H62">
        <f t="shared" si="4"/>
        <v>1.1299999999999999</v>
      </c>
      <c r="I62">
        <f t="shared" si="5"/>
        <v>46.12244897959188</v>
      </c>
      <c r="J62">
        <f>IF(ISNUMBER(F61),F61,0)*(IF(C62=0,0,IF(C62&lt;=$D$9,$E$7/$E$8,IF(INT(B62)=B62,$D$11/$E$10,0))))</f>
        <v>8.8775510204081627</v>
      </c>
      <c r="K62">
        <f>IF(C62&lt;=$M$4,$M$3,$M$5)</f>
        <v>0.35</v>
      </c>
      <c r="L62">
        <f t="shared" si="6"/>
        <v>5.7704081632653059</v>
      </c>
      <c r="M62">
        <f t="shared" si="7"/>
        <v>5.4037776425735728</v>
      </c>
      <c r="N62">
        <f t="shared" si="8"/>
        <v>1.3509444106433932</v>
      </c>
      <c r="O62">
        <f t="shared" si="9"/>
        <v>50.541912732213795</v>
      </c>
      <c r="P62">
        <f t="shared" si="10"/>
        <v>0.58467928908643729</v>
      </c>
    </row>
    <row r="63" spans="1:16" x14ac:dyDescent="0.2">
      <c r="A63">
        <v>45</v>
      </c>
      <c r="B63">
        <f t="shared" si="0"/>
        <v>22.5</v>
      </c>
      <c r="C63">
        <f t="shared" si="1"/>
        <v>11.25</v>
      </c>
      <c r="E63">
        <f>($D$5-IF(C63&lt;=$I$3,$H$2*INT(C63),$H$2*$I$3)-$I$4*(INT(C63)-$I$3)*(IF(C63&lt;=$I$3,0,1)))*$E$3</f>
        <v>5400000</v>
      </c>
      <c r="F63">
        <f t="shared" si="2"/>
        <v>551.0204081632653</v>
      </c>
      <c r="G63">
        <f t="shared" si="3"/>
        <v>0</v>
      </c>
      <c r="H63">
        <f t="shared" si="4"/>
        <v>1.1299999999999999</v>
      </c>
      <c r="I63">
        <f t="shared" si="5"/>
        <v>0</v>
      </c>
      <c r="J63">
        <f>IF(ISNUMBER(F62),F62,0)*(IF(C63=0,0,IF(C63&lt;=$D$9,$E$7/$E$8,IF(INT(B63)=B63,$D$11/$E$10,0))))</f>
        <v>0</v>
      </c>
      <c r="K63">
        <f>IF(C63&lt;=$M$4,$M$3,$M$5)</f>
        <v>0.35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0.57759095745248701</v>
      </c>
    </row>
    <row r="64" spans="1:16" x14ac:dyDescent="0.2">
      <c r="A64">
        <v>46</v>
      </c>
      <c r="B64">
        <f t="shared" si="0"/>
        <v>23</v>
      </c>
      <c r="C64">
        <f t="shared" si="1"/>
        <v>11.5</v>
      </c>
      <c r="E64">
        <f>($D$5-IF(C64&lt;=$I$3,$H$2*INT(C64),$H$2*$I$3)-$I$4*(INT(C64)-$I$3)*(IF(C64&lt;=$I$3,0,1)))*$E$3</f>
        <v>5400000</v>
      </c>
      <c r="F64">
        <f t="shared" si="2"/>
        <v>551.0204081632653</v>
      </c>
      <c r="G64">
        <f t="shared" si="3"/>
        <v>0</v>
      </c>
      <c r="H64">
        <f t="shared" si="4"/>
        <v>1.1299999999999999</v>
      </c>
      <c r="I64">
        <f t="shared" si="5"/>
        <v>0</v>
      </c>
      <c r="J64">
        <f>IF(ISNUMBER(F63),F63,0)*(IF(C64=0,0,IF(C64&lt;=$D$9,$E$7/$E$8,IF(INT(B64)=B64,$D$11/$E$10,0))))</f>
        <v>20.663265306122447</v>
      </c>
      <c r="K64">
        <f>IF(C64&lt;=$M$4,$M$3,$M$5)</f>
        <v>0.35</v>
      </c>
      <c r="L64">
        <f t="shared" si="6"/>
        <v>13.431122448979592</v>
      </c>
      <c r="M64">
        <f t="shared" si="7"/>
        <v>0</v>
      </c>
      <c r="N64">
        <f t="shared" si="8"/>
        <v>0</v>
      </c>
      <c r="O64">
        <f t="shared" si="9"/>
        <v>13.431122448979592</v>
      </c>
      <c r="P64">
        <f t="shared" si="10"/>
        <v>0.57058856087095056</v>
      </c>
    </row>
    <row r="65" spans="1:16" x14ac:dyDescent="0.2">
      <c r="A65">
        <v>47</v>
      </c>
      <c r="B65">
        <f t="shared" si="0"/>
        <v>23.5</v>
      </c>
      <c r="C65">
        <f t="shared" si="1"/>
        <v>11.75</v>
      </c>
      <c r="E65">
        <f>($D$5-IF(C65&lt;=$I$3,$H$2*INT(C65),$H$2*$I$3)-$I$4*(INT(C65)-$I$3)*(IF(C65&lt;=$I$3,0,1)))*$E$3</f>
        <v>5400000</v>
      </c>
      <c r="F65">
        <f t="shared" si="2"/>
        <v>551.0204081632653</v>
      </c>
      <c r="G65">
        <f t="shared" si="3"/>
        <v>0</v>
      </c>
      <c r="H65">
        <f t="shared" si="4"/>
        <v>1.1299999999999999</v>
      </c>
      <c r="I65">
        <f t="shared" si="5"/>
        <v>0</v>
      </c>
      <c r="J65">
        <f>IF(ISNUMBER(F64),F64,0)*(IF(C65=0,0,IF(C65&lt;=$D$9,$E$7/$E$8,IF(INT(B65)=B65,$D$11/$E$10,0))))</f>
        <v>0</v>
      </c>
      <c r="K65">
        <f>IF(C65&lt;=$M$4,$M$3,$M$5)</f>
        <v>0.35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0.56367105751229518</v>
      </c>
    </row>
    <row r="66" spans="1:16" x14ac:dyDescent="0.2">
      <c r="A66">
        <v>48</v>
      </c>
      <c r="B66">
        <f t="shared" si="0"/>
        <v>24</v>
      </c>
      <c r="C66">
        <f t="shared" si="1"/>
        <v>12</v>
      </c>
      <c r="E66">
        <f>($D$5-IF(C66&lt;=$I$3,$H$2*INT(C66),$H$2*$I$3)-$I$4*(INT(C66)-$I$3)*(IF(C66&lt;=$I$3,0,1)))*$E$3</f>
        <v>4800000</v>
      </c>
      <c r="F66">
        <f t="shared" si="2"/>
        <v>489.79591836734693</v>
      </c>
      <c r="G66">
        <f t="shared" si="3"/>
        <v>61.224489795918373</v>
      </c>
      <c r="H66">
        <f t="shared" si="4"/>
        <v>1.1299999999999999</v>
      </c>
      <c r="I66">
        <f t="shared" si="5"/>
        <v>69.183673469387756</v>
      </c>
      <c r="J66">
        <f>IF(ISNUMBER(F65),F65,0)*(IF(C66=0,0,IF(C66&lt;=$D$9,$E$7/$E$8,IF(INT(B66)=B66,$D$11/$E$10,0))))</f>
        <v>20.663265306122447</v>
      </c>
      <c r="K66">
        <f>IF(C66&lt;=$M$4,$M$3,$M$5)</f>
        <v>0.35</v>
      </c>
      <c r="L66">
        <f t="shared" si="6"/>
        <v>13.431122448979592</v>
      </c>
      <c r="M66">
        <f t="shared" si="7"/>
        <v>8.1056664638603522</v>
      </c>
      <c r="N66">
        <f t="shared" si="8"/>
        <v>2.026416615965088</v>
      </c>
      <c r="O66">
        <f t="shared" si="9"/>
        <v>80.588379302402259</v>
      </c>
      <c r="P66">
        <f t="shared" si="10"/>
        <v>0.55683741817755927</v>
      </c>
    </row>
    <row r="67" spans="1:16" x14ac:dyDescent="0.2">
      <c r="A67">
        <v>49</v>
      </c>
      <c r="B67">
        <f t="shared" si="0"/>
        <v>24.5</v>
      </c>
      <c r="C67">
        <f t="shared" si="1"/>
        <v>12.25</v>
      </c>
      <c r="E67">
        <f>($D$5-IF(C67&lt;=$I$3,$H$2*INT(C67),$H$2*$I$3)-$I$4*(INT(C67)-$I$3)*(IF(C67&lt;=$I$3,0,1)))*$E$3</f>
        <v>4800000</v>
      </c>
      <c r="F67">
        <f t="shared" si="2"/>
        <v>489.79591836734693</v>
      </c>
      <c r="G67">
        <f t="shared" si="3"/>
        <v>0</v>
      </c>
      <c r="H67">
        <f t="shared" si="4"/>
        <v>1.1299999999999999</v>
      </c>
      <c r="I67">
        <f t="shared" si="5"/>
        <v>0</v>
      </c>
      <c r="J67">
        <f>IF(ISNUMBER(F66),F66,0)*(IF(C67=0,0,IF(C67&lt;=$D$9,$E$7/$E$8,IF(INT(B67)=B67,$D$11/$E$10,0))))</f>
        <v>0</v>
      </c>
      <c r="K67">
        <f>IF(C67&lt;=$M$4,$M$3,$M$5)</f>
        <v>0.35</v>
      </c>
      <c r="L67">
        <f t="shared" si="6"/>
        <v>0</v>
      </c>
      <c r="M67">
        <f t="shared" si="7"/>
        <v>0</v>
      </c>
      <c r="N67">
        <f t="shared" si="8"/>
        <v>0</v>
      </c>
      <c r="O67">
        <f t="shared" si="9"/>
        <v>0</v>
      </c>
      <c r="P67">
        <f t="shared" si="10"/>
        <v>0.55008662614522563</v>
      </c>
    </row>
    <row r="68" spans="1:16" x14ac:dyDescent="0.2">
      <c r="A68">
        <v>50</v>
      </c>
      <c r="B68">
        <f t="shared" si="0"/>
        <v>25</v>
      </c>
      <c r="C68">
        <f t="shared" si="1"/>
        <v>12.5</v>
      </c>
      <c r="E68">
        <f>($D$5-IF(C68&lt;=$I$3,$H$2*INT(C68),$H$2*$I$3)-$I$4*(INT(C68)-$I$3)*(IF(C68&lt;=$I$3,0,1)))*$E$3</f>
        <v>4800000</v>
      </c>
      <c r="F68">
        <f t="shared" si="2"/>
        <v>489.79591836734693</v>
      </c>
      <c r="G68">
        <f t="shared" si="3"/>
        <v>0</v>
      </c>
      <c r="H68">
        <f t="shared" si="4"/>
        <v>1.1299999999999999</v>
      </c>
      <c r="I68">
        <f t="shared" si="5"/>
        <v>0</v>
      </c>
      <c r="J68">
        <f>IF(ISNUMBER(F67),F67,0)*(IF(C68=0,0,IF(C68&lt;=$D$9,$E$7/$E$8,IF(INT(B68)=B68,$D$11/$E$10,0))))</f>
        <v>18.367346938775508</v>
      </c>
      <c r="K68">
        <f>IF(C68&lt;=$M$4,$M$3,$M$5)</f>
        <v>0.35</v>
      </c>
      <c r="L68">
        <f t="shared" si="6"/>
        <v>11.938775510204081</v>
      </c>
      <c r="M68">
        <f t="shared" si="7"/>
        <v>0</v>
      </c>
      <c r="N68">
        <f t="shared" si="8"/>
        <v>0</v>
      </c>
      <c r="O68">
        <f t="shared" si="9"/>
        <v>11.938775510204081</v>
      </c>
      <c r="P68">
        <f t="shared" si="10"/>
        <v>0.54341767701995292</v>
      </c>
    </row>
    <row r="69" spans="1:16" x14ac:dyDescent="0.2">
      <c r="A69">
        <v>51</v>
      </c>
      <c r="B69">
        <f t="shared" si="0"/>
        <v>25.5</v>
      </c>
      <c r="C69">
        <f t="shared" si="1"/>
        <v>12.75</v>
      </c>
      <c r="E69">
        <f>($D$5-IF(C69&lt;=$I$3,$H$2*INT(C69),$H$2*$I$3)-$I$4*(INT(C69)-$I$3)*(IF(C69&lt;=$I$3,0,1)))*$E$3</f>
        <v>4800000</v>
      </c>
      <c r="F69">
        <f t="shared" si="2"/>
        <v>489.79591836734693</v>
      </c>
      <c r="G69">
        <f t="shared" si="3"/>
        <v>0</v>
      </c>
      <c r="H69">
        <f t="shared" si="4"/>
        <v>1.1299999999999999</v>
      </c>
      <c r="I69">
        <f t="shared" si="5"/>
        <v>0</v>
      </c>
      <c r="J69">
        <f>IF(ISNUMBER(F68),F68,0)*(IF(C69=0,0,IF(C69&lt;=$D$9,$E$7/$E$8,IF(INT(B69)=B69,$D$11/$E$10,0))))</f>
        <v>0</v>
      </c>
      <c r="K69">
        <f>IF(C69&lt;=$M$4,$M$3,$M$5)</f>
        <v>0.35</v>
      </c>
      <c r="L69">
        <f t="shared" si="6"/>
        <v>0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0.53682957858313818</v>
      </c>
    </row>
    <row r="70" spans="1:16" x14ac:dyDescent="0.2">
      <c r="A70">
        <v>52</v>
      </c>
      <c r="B70">
        <f t="shared" si="0"/>
        <v>26</v>
      </c>
      <c r="C70">
        <f t="shared" si="1"/>
        <v>13</v>
      </c>
      <c r="E70">
        <f>($D$5-IF(C70&lt;=$I$3,$H$2*INT(C70),$H$2*$I$3)-$I$4*(INT(C70)-$I$3)*(IF(C70&lt;=$I$3,0,1)))*$E$3</f>
        <v>4200000</v>
      </c>
      <c r="F70">
        <f t="shared" si="2"/>
        <v>428.57142857142856</v>
      </c>
      <c r="G70">
        <f t="shared" si="3"/>
        <v>61.224489795918373</v>
      </c>
      <c r="H70">
        <f t="shared" si="4"/>
        <v>1.1299999999999999</v>
      </c>
      <c r="I70">
        <f t="shared" si="5"/>
        <v>69.183673469387756</v>
      </c>
      <c r="J70">
        <f>IF(ISNUMBER(F69),F69,0)*(IF(C70=0,0,IF(C70&lt;=$D$9,$E$7/$E$8,IF(INT(B70)=B70,$D$11/$E$10,0))))</f>
        <v>18.367346938775508</v>
      </c>
      <c r="K70">
        <f>IF(C70&lt;=$M$4,$M$3,$M$5)</f>
        <v>0.35</v>
      </c>
      <c r="L70">
        <f t="shared" si="6"/>
        <v>11.938775510204081</v>
      </c>
      <c r="M70">
        <f t="shared" si="7"/>
        <v>8.1056664638603522</v>
      </c>
      <c r="N70">
        <f t="shared" si="8"/>
        <v>2.026416615965088</v>
      </c>
      <c r="O70">
        <f t="shared" si="9"/>
        <v>79.096032363626747</v>
      </c>
      <c r="P70">
        <f t="shared" si="10"/>
        <v>0.53032135064529451</v>
      </c>
    </row>
    <row r="71" spans="1:16" x14ac:dyDescent="0.2">
      <c r="A71">
        <v>53</v>
      </c>
      <c r="B71">
        <f t="shared" si="0"/>
        <v>26.5</v>
      </c>
      <c r="C71">
        <f t="shared" si="1"/>
        <v>13.25</v>
      </c>
      <c r="E71">
        <f>($D$5-IF(C71&lt;=$I$3,$H$2*INT(C71),$H$2*$I$3)-$I$4*(INT(C71)-$I$3)*(IF(C71&lt;=$I$3,0,1)))*$E$3</f>
        <v>4200000</v>
      </c>
      <c r="F71">
        <f t="shared" si="2"/>
        <v>428.57142857142856</v>
      </c>
      <c r="G71">
        <f t="shared" si="3"/>
        <v>0</v>
      </c>
      <c r="H71">
        <f t="shared" si="4"/>
        <v>1.1299999999999999</v>
      </c>
      <c r="I71">
        <f t="shared" si="5"/>
        <v>0</v>
      </c>
      <c r="J71">
        <f>IF(ISNUMBER(F70),F70,0)*(IF(C71=0,0,IF(C71&lt;=$D$9,$E$7/$E$8,IF(INT(B71)=B71,$D$11/$E$10,0))))</f>
        <v>0</v>
      </c>
      <c r="K71">
        <f>IF(C71&lt;=$M$4,$M$3,$M$5)</f>
        <v>0.35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0.52389202490021491</v>
      </c>
    </row>
    <row r="72" spans="1:16" x14ac:dyDescent="0.2">
      <c r="A72">
        <v>54</v>
      </c>
      <c r="B72">
        <f t="shared" si="0"/>
        <v>27</v>
      </c>
      <c r="C72">
        <f t="shared" si="1"/>
        <v>13.5</v>
      </c>
      <c r="E72">
        <f>($D$5-IF(C72&lt;=$I$3,$H$2*INT(C72),$H$2*$I$3)-$I$4*(INT(C72)-$I$3)*(IF(C72&lt;=$I$3,0,1)))*$E$3</f>
        <v>4200000</v>
      </c>
      <c r="F72">
        <f t="shared" si="2"/>
        <v>428.57142857142856</v>
      </c>
      <c r="G72">
        <f t="shared" si="3"/>
        <v>0</v>
      </c>
      <c r="H72">
        <f t="shared" si="4"/>
        <v>1.1299999999999999</v>
      </c>
      <c r="I72">
        <f t="shared" si="5"/>
        <v>0</v>
      </c>
      <c r="J72">
        <f>IF(ISNUMBER(F71),F71,0)*(IF(C72=0,0,IF(C72&lt;=$D$9,$E$7/$E$8,IF(INT(B72)=B72,$D$11/$E$10,0))))</f>
        <v>16.071428571428569</v>
      </c>
      <c r="K72">
        <f>IF(C72&lt;=$M$4,$M$3,$M$5)</f>
        <v>0.35</v>
      </c>
      <c r="L72">
        <f t="shared" si="6"/>
        <v>10.446428571428571</v>
      </c>
      <c r="M72">
        <f t="shared" si="7"/>
        <v>0</v>
      </c>
      <c r="N72">
        <f t="shared" si="8"/>
        <v>0</v>
      </c>
      <c r="O72">
        <f t="shared" si="9"/>
        <v>10.446428571428571</v>
      </c>
      <c r="P72">
        <f t="shared" si="10"/>
        <v>0.51754064478090744</v>
      </c>
    </row>
    <row r="73" spans="1:16" x14ac:dyDescent="0.2">
      <c r="A73">
        <v>55</v>
      </c>
      <c r="B73">
        <f t="shared" si="0"/>
        <v>27.5</v>
      </c>
      <c r="C73">
        <f t="shared" si="1"/>
        <v>13.75</v>
      </c>
      <c r="E73">
        <f>($D$5-IF(C73&lt;=$I$3,$H$2*INT(C73),$H$2*$I$3)-$I$4*(INT(C73)-$I$3)*(IF(C73&lt;=$I$3,0,1)))*$E$3</f>
        <v>4200000</v>
      </c>
      <c r="F73">
        <f t="shared" si="2"/>
        <v>428.57142857142856</v>
      </c>
      <c r="G73">
        <f t="shared" si="3"/>
        <v>0</v>
      </c>
      <c r="H73">
        <f t="shared" si="4"/>
        <v>1.1299999999999999</v>
      </c>
      <c r="I73">
        <f t="shared" si="5"/>
        <v>0</v>
      </c>
      <c r="J73">
        <f>IF(ISNUMBER(F72),F72,0)*(IF(C73=0,0,IF(C73&lt;=$D$9,$E$7/$E$8,IF(INT(B73)=B73,$D$11/$E$10,0))))</f>
        <v>0</v>
      </c>
      <c r="K73">
        <f>IF(C73&lt;=$M$4,$M$3,$M$5)</f>
        <v>0.35</v>
      </c>
      <c r="L73">
        <f t="shared" si="6"/>
        <v>0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0.51126626531727448</v>
      </c>
    </row>
    <row r="74" spans="1:16" x14ac:dyDescent="0.2">
      <c r="A74">
        <v>56</v>
      </c>
      <c r="B74">
        <f t="shared" si="0"/>
        <v>28</v>
      </c>
      <c r="C74">
        <f t="shared" si="1"/>
        <v>14</v>
      </c>
      <c r="E74">
        <f>($D$5-IF(C74&lt;=$I$3,$H$2*INT(C74),$H$2*$I$3)-$I$4*(INT(C74)-$I$3)*(IF(C74&lt;=$I$3,0,1)))*$E$3</f>
        <v>3600000</v>
      </c>
      <c r="F74">
        <f t="shared" si="2"/>
        <v>367.34693877551018</v>
      </c>
      <c r="G74">
        <f t="shared" si="3"/>
        <v>61.224489795918373</v>
      </c>
      <c r="H74">
        <f t="shared" si="4"/>
        <v>1.1299999999999999</v>
      </c>
      <c r="I74">
        <f t="shared" si="5"/>
        <v>69.183673469387756</v>
      </c>
      <c r="J74">
        <f>IF(ISNUMBER(F73),F73,0)*(IF(C74=0,0,IF(C74&lt;=$D$9,$E$7/$E$8,IF(INT(B74)=B74,$D$11/$E$10,0))))</f>
        <v>16.071428571428569</v>
      </c>
      <c r="K74">
        <f>IF(C74&lt;=$M$4,$M$3,$M$5)</f>
        <v>0.35</v>
      </c>
      <c r="L74">
        <f t="shared" si="6"/>
        <v>10.446428571428571</v>
      </c>
      <c r="M74">
        <f t="shared" si="7"/>
        <v>8.1056664638603522</v>
      </c>
      <c r="N74">
        <f t="shared" si="8"/>
        <v>2.026416615965088</v>
      </c>
      <c r="O74">
        <f t="shared" si="9"/>
        <v>77.603685424851236</v>
      </c>
      <c r="P74">
        <f t="shared" si="10"/>
        <v>0.50506795299551854</v>
      </c>
    </row>
    <row r="75" spans="1:16" x14ac:dyDescent="0.2">
      <c r="A75">
        <v>57</v>
      </c>
      <c r="B75">
        <f t="shared" si="0"/>
        <v>28.5</v>
      </c>
      <c r="C75">
        <f t="shared" si="1"/>
        <v>14.25</v>
      </c>
      <c r="E75">
        <f>($D$5-IF(C75&lt;=$I$3,$H$2*INT(C75),$H$2*$I$3)-$I$4*(INT(C75)-$I$3)*(IF(C75&lt;=$I$3,0,1)))*$E$3</f>
        <v>3600000</v>
      </c>
      <c r="F75">
        <f t="shared" si="2"/>
        <v>367.34693877551018</v>
      </c>
      <c r="G75">
        <f t="shared" si="3"/>
        <v>0</v>
      </c>
      <c r="H75">
        <f t="shared" si="4"/>
        <v>1.1299999999999999</v>
      </c>
      <c r="I75">
        <f t="shared" si="5"/>
        <v>0</v>
      </c>
      <c r="J75">
        <f>IF(ISNUMBER(F74),F74,0)*(IF(C75=0,0,IF(C75&lt;=$D$9,$E$7/$E$8,IF(INT(B75)=B75,$D$11/$E$10,0))))</f>
        <v>0</v>
      </c>
      <c r="K75">
        <f>IF(C75&lt;=$M$4,$M$3,$M$5)</f>
        <v>0.35</v>
      </c>
      <c r="L75">
        <f t="shared" si="6"/>
        <v>0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0.49894478561925226</v>
      </c>
    </row>
    <row r="76" spans="1:16" x14ac:dyDescent="0.2">
      <c r="A76">
        <v>58</v>
      </c>
      <c r="B76">
        <f t="shared" si="0"/>
        <v>29</v>
      </c>
      <c r="C76">
        <f t="shared" si="1"/>
        <v>14.5</v>
      </c>
      <c r="E76">
        <f>($D$5-IF(C76&lt;=$I$3,$H$2*INT(C76),$H$2*$I$3)-$I$4*(INT(C76)-$I$3)*(IF(C76&lt;=$I$3,0,1)))*$E$3</f>
        <v>3600000</v>
      </c>
      <c r="F76">
        <f t="shared" si="2"/>
        <v>367.34693877551018</v>
      </c>
      <c r="G76">
        <f t="shared" si="3"/>
        <v>0</v>
      </c>
      <c r="H76">
        <f t="shared" si="4"/>
        <v>1.1299999999999999</v>
      </c>
      <c r="I76">
        <f t="shared" si="5"/>
        <v>0</v>
      </c>
      <c r="J76">
        <f>IF(ISNUMBER(F75),F75,0)*(IF(C76=0,0,IF(C76&lt;=$D$9,$E$7/$E$8,IF(INT(B76)=B76,$D$11/$E$10,0))))</f>
        <v>13.775510204081632</v>
      </c>
      <c r="K76">
        <f>IF(C76&lt;=$M$4,$M$3,$M$5)</f>
        <v>0.35</v>
      </c>
      <c r="L76">
        <f t="shared" si="6"/>
        <v>8.954081632653061</v>
      </c>
      <c r="M76">
        <f t="shared" si="7"/>
        <v>0</v>
      </c>
      <c r="N76">
        <f t="shared" si="8"/>
        <v>0</v>
      </c>
      <c r="O76">
        <f t="shared" si="9"/>
        <v>8.954081632653061</v>
      </c>
      <c r="P76">
        <f t="shared" si="10"/>
        <v>0.49289585217229281</v>
      </c>
    </row>
    <row r="77" spans="1:16" x14ac:dyDescent="0.2">
      <c r="A77">
        <v>59</v>
      </c>
      <c r="B77">
        <f t="shared" si="0"/>
        <v>29.5</v>
      </c>
      <c r="C77">
        <f t="shared" si="1"/>
        <v>14.75</v>
      </c>
      <c r="E77">
        <f>($D$5-IF(C77&lt;=$I$3,$H$2*INT(C77),$H$2*$I$3)-$I$4*(INT(C77)-$I$3)*(IF(C77&lt;=$I$3,0,1)))*$E$3</f>
        <v>3600000</v>
      </c>
      <c r="F77">
        <f t="shared" si="2"/>
        <v>367.34693877551018</v>
      </c>
      <c r="G77">
        <f t="shared" si="3"/>
        <v>0</v>
      </c>
      <c r="H77">
        <f t="shared" si="4"/>
        <v>1.1299999999999999</v>
      </c>
      <c r="I77">
        <f t="shared" si="5"/>
        <v>0</v>
      </c>
      <c r="J77">
        <f>IF(ISNUMBER(F76),F76,0)*(IF(C77=0,0,IF(C77&lt;=$D$9,$E$7/$E$8,IF(INT(B77)=B77,$D$11/$E$10,0))))</f>
        <v>0</v>
      </c>
      <c r="K77">
        <f>IF(C77&lt;=$M$4,$M$3,$M$5)</f>
        <v>0.35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0.4869202526831185</v>
      </c>
    </row>
    <row r="78" spans="1:16" x14ac:dyDescent="0.2">
      <c r="A78">
        <v>60</v>
      </c>
      <c r="B78">
        <f t="shared" si="0"/>
        <v>30</v>
      </c>
      <c r="C78">
        <f t="shared" si="1"/>
        <v>15</v>
      </c>
      <c r="E78">
        <f>($D$5-IF(C78&lt;=$I$3,$H$2*INT(C78),$H$2*$I$3)-$I$4*(INT(C78)-$I$3)*(IF(C78&lt;=$I$3,0,1)))*$E$3</f>
        <v>3000000</v>
      </c>
      <c r="F78">
        <f t="shared" si="2"/>
        <v>306.12244897959181</v>
      </c>
      <c r="G78">
        <f t="shared" si="3"/>
        <v>61.224489795918373</v>
      </c>
      <c r="H78">
        <f t="shared" si="4"/>
        <v>1.1299999999999999</v>
      </c>
      <c r="I78">
        <f t="shared" si="5"/>
        <v>69.183673469387756</v>
      </c>
      <c r="J78">
        <f>IF(ISNUMBER(F77),F77,0)*(IF(C78=0,0,IF(C78&lt;=$D$9,$E$7/$E$8,IF(INT(B78)=B78,$D$11/$E$10,0))))</f>
        <v>13.775510204081632</v>
      </c>
      <c r="K78">
        <f>IF(C78&lt;=$M$4,$M$3,$M$5)</f>
        <v>0.35</v>
      </c>
      <c r="L78">
        <f t="shared" si="6"/>
        <v>8.954081632653061</v>
      </c>
      <c r="M78">
        <f t="shared" si="7"/>
        <v>8.1056664638603522</v>
      </c>
      <c r="N78">
        <f t="shared" si="8"/>
        <v>2.026416615965088</v>
      </c>
      <c r="O78">
        <f t="shared" si="9"/>
        <v>76.111338486075724</v>
      </c>
      <c r="P78">
        <f t="shared" si="10"/>
        <v>0.48101709809097004</v>
      </c>
    </row>
    <row r="79" spans="1:16" x14ac:dyDescent="0.2">
      <c r="A79">
        <v>61</v>
      </c>
      <c r="B79">
        <f t="shared" si="0"/>
        <v>30.5</v>
      </c>
      <c r="C79">
        <f t="shared" si="1"/>
        <v>15.25</v>
      </c>
      <c r="E79">
        <f>($D$5-IF(C79&lt;=$I$3,$H$2*INT(C79),$H$2*$I$3)-$I$4*(INT(C79)-$I$3)*(IF(C79&lt;=$I$3,0,1)))*$E$3</f>
        <v>3000000</v>
      </c>
      <c r="F79">
        <f t="shared" si="2"/>
        <v>306.12244897959181</v>
      </c>
      <c r="G79">
        <f t="shared" si="3"/>
        <v>0</v>
      </c>
      <c r="H79">
        <f t="shared" si="4"/>
        <v>1.1299999999999999</v>
      </c>
      <c r="I79">
        <f t="shared" si="5"/>
        <v>0</v>
      </c>
      <c r="J79">
        <f>IF(ISNUMBER(F78),F78,0)*(IF(C79=0,0,IF(C79&lt;=$D$9,$E$7/$E$8,IF(INT(B79)=B79,$D$11/$E$10,0))))</f>
        <v>0</v>
      </c>
      <c r="K79">
        <f>IF(C79&lt;=$M$4,$M$3,$M$5)</f>
        <v>0.35</v>
      </c>
      <c r="L79">
        <f t="shared" si="6"/>
        <v>0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0.47518551011357352</v>
      </c>
    </row>
    <row r="80" spans="1:16" x14ac:dyDescent="0.2">
      <c r="A80">
        <v>62</v>
      </c>
      <c r="B80">
        <f t="shared" si="0"/>
        <v>31</v>
      </c>
      <c r="C80">
        <f t="shared" si="1"/>
        <v>15.5</v>
      </c>
      <c r="E80">
        <f>($D$5-IF(C80&lt;=$I$3,$H$2*INT(C80),$H$2*$I$3)-$I$4*(INT(C80)-$I$3)*(IF(C80&lt;=$I$3,0,1)))*$E$3</f>
        <v>3000000</v>
      </c>
      <c r="F80">
        <f t="shared" si="2"/>
        <v>306.12244897959181</v>
      </c>
      <c r="G80">
        <f t="shared" si="3"/>
        <v>0</v>
      </c>
      <c r="H80">
        <f t="shared" si="4"/>
        <v>1.1299999999999999</v>
      </c>
      <c r="I80">
        <f t="shared" si="5"/>
        <v>0</v>
      </c>
      <c r="J80">
        <f>IF(ISNUMBER(F79),F79,0)*(IF(C80=0,0,IF(C80&lt;=$D$9,$E$7/$E$8,IF(INT(B80)=B80,$D$11/$E$10,0))))</f>
        <v>11.479591836734693</v>
      </c>
      <c r="K80">
        <f>IF(C80&lt;=$M$4,$M$3,$M$5)</f>
        <v>0.35</v>
      </c>
      <c r="L80">
        <f t="shared" si="6"/>
        <v>7.4617346938775508</v>
      </c>
      <c r="M80">
        <f t="shared" si="7"/>
        <v>0</v>
      </c>
      <c r="N80">
        <f t="shared" si="8"/>
        <v>0</v>
      </c>
      <c r="O80">
        <f t="shared" si="9"/>
        <v>7.4617346938775508</v>
      </c>
      <c r="P80">
        <f t="shared" si="10"/>
        <v>0.46942462111646932</v>
      </c>
    </row>
    <row r="81" spans="1:16" x14ac:dyDescent="0.2">
      <c r="A81">
        <v>63</v>
      </c>
      <c r="B81">
        <f t="shared" si="0"/>
        <v>31.5</v>
      </c>
      <c r="C81">
        <f t="shared" si="1"/>
        <v>15.75</v>
      </c>
      <c r="E81">
        <f>($D$5-IF(C81&lt;=$I$3,$H$2*INT(C81),$H$2*$I$3)-$I$4*(INT(C81)-$I$3)*(IF(C81&lt;=$I$3,0,1)))*$E$3</f>
        <v>3000000</v>
      </c>
      <c r="F81">
        <f t="shared" si="2"/>
        <v>306.12244897959181</v>
      </c>
      <c r="G81">
        <f t="shared" si="3"/>
        <v>0</v>
      </c>
      <c r="H81">
        <f t="shared" si="4"/>
        <v>1.1299999999999999</v>
      </c>
      <c r="I81">
        <f t="shared" si="5"/>
        <v>0</v>
      </c>
      <c r="J81">
        <f>IF(ISNUMBER(F80),F80,0)*(IF(C81=0,0,IF(C81&lt;=$D$9,$E$7/$E$8,IF(INT(B81)=B81,$D$11/$E$10,0))))</f>
        <v>0</v>
      </c>
      <c r="K81">
        <f>IF(C81&lt;=$M$4,$M$3,$M$5)</f>
        <v>0.35</v>
      </c>
      <c r="L81">
        <f t="shared" si="6"/>
        <v>0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0.4637335739839224</v>
      </c>
    </row>
    <row r="82" spans="1:16" x14ac:dyDescent="0.2">
      <c r="A82">
        <v>64</v>
      </c>
      <c r="B82">
        <f t="shared" si="0"/>
        <v>32</v>
      </c>
      <c r="C82">
        <f t="shared" si="1"/>
        <v>16</v>
      </c>
      <c r="E82">
        <f>($D$5-IF(C82&lt;=$I$3,$H$2*INT(C82),$H$2*$I$3)-$I$4*(INT(C82)-$I$3)*(IF(C82&lt;=$I$3,0,1)))*$E$3</f>
        <v>2400000</v>
      </c>
      <c r="F82">
        <f t="shared" si="2"/>
        <v>244.89795918367346</v>
      </c>
      <c r="G82">
        <f t="shared" si="3"/>
        <v>61.224489795918345</v>
      </c>
      <c r="H82">
        <f t="shared" si="4"/>
        <v>1.1299999999999999</v>
      </c>
      <c r="I82">
        <f t="shared" si="5"/>
        <v>69.183673469387728</v>
      </c>
      <c r="J82">
        <f>IF(ISNUMBER(F81),F81,0)*(IF(C82=0,0,IF(C82&lt;=$D$9,$E$7/$E$8,IF(INT(B82)=B82,$D$11/$E$10,0))))</f>
        <v>11.479591836734693</v>
      </c>
      <c r="K82">
        <f>IF(C82&lt;=$M$4,$M$3,$M$5)</f>
        <v>0.35</v>
      </c>
      <c r="L82">
        <f t="shared" si="6"/>
        <v>7.4617346938775508</v>
      </c>
      <c r="M82">
        <f t="shared" si="7"/>
        <v>8.1056664638603522</v>
      </c>
      <c r="N82">
        <f t="shared" si="8"/>
        <v>2.026416615965088</v>
      </c>
      <c r="O82">
        <f t="shared" si="9"/>
        <v>74.618991547300183</v>
      </c>
      <c r="P82">
        <f t="shared" si="10"/>
        <v>0.45811152199140004</v>
      </c>
    </row>
    <row r="83" spans="1:16" x14ac:dyDescent="0.2">
      <c r="A83">
        <v>65</v>
      </c>
      <c r="B83">
        <f t="shared" ref="B83:B98" si="11">A83/2</f>
        <v>32.5</v>
      </c>
      <c r="C83">
        <f t="shared" ref="C83:C98" si="12">A83/4</f>
        <v>16.25</v>
      </c>
      <c r="E83">
        <f>($D$5-IF(C83&lt;=$I$3,$H$2*INT(C83),$H$2*$I$3)-$I$4*(INT(C83)-$I$3)*(IF(C83&lt;=$I$3,0,1)))*$E$3</f>
        <v>2400000</v>
      </c>
      <c r="F83">
        <f t="shared" ref="F83:F98" si="13">E83/$D$5</f>
        <v>244.89795918367346</v>
      </c>
      <c r="G83">
        <f t="shared" ref="G83:G98" si="14">IF(AND(INT(C83)=C83,C83&lt;&gt;0),F82-F83,0)</f>
        <v>0</v>
      </c>
      <c r="H83">
        <f t="shared" ref="H83:H98" si="15">IF(C83&lt;=$I$7,$J$6,$I$8)</f>
        <v>1.1299999999999999</v>
      </c>
      <c r="I83">
        <f t="shared" ref="I83:I98" si="16">G83*H83</f>
        <v>0</v>
      </c>
      <c r="J83">
        <f>IF(ISNUMBER(F82),F82,0)*(IF(C83=0,0,IF(C83&lt;=$D$9,$E$7/$E$8,IF(INT(B83)=B83,$D$11/$E$10,0))))</f>
        <v>0</v>
      </c>
      <c r="K83">
        <f>IF(C83&lt;=$M$4,$M$3,$M$5)</f>
        <v>0.35</v>
      </c>
      <c r="L83">
        <f t="shared" ref="L83:L98" si="17">J83*(1-K83)</f>
        <v>0</v>
      </c>
      <c r="M83">
        <f t="shared" ref="M83:M98" si="18">IF(INT(C83)=C83,I83-$D$18*G83/$F$18,0)</f>
        <v>0</v>
      </c>
      <c r="N83">
        <f t="shared" ref="N83:N98" si="19">$N$8*M83</f>
        <v>0</v>
      </c>
      <c r="O83">
        <f t="shared" ref="O83:O98" si="20">-D83+I83+L83-N83</f>
        <v>0</v>
      </c>
      <c r="P83">
        <f t="shared" ref="P83:P98" si="21">$Q$4^(C83)</f>
        <v>0.45255762867959382</v>
      </c>
    </row>
    <row r="84" spans="1:16" x14ac:dyDescent="0.2">
      <c r="A84">
        <v>66</v>
      </c>
      <c r="B84">
        <f t="shared" si="11"/>
        <v>33</v>
      </c>
      <c r="C84">
        <f t="shared" si="12"/>
        <v>16.5</v>
      </c>
      <c r="E84">
        <f>($D$5-IF(C84&lt;=$I$3,$H$2*INT(C84),$H$2*$I$3)-$I$4*(INT(C84)-$I$3)*(IF(C84&lt;=$I$3,0,1)))*$E$3</f>
        <v>2400000</v>
      </c>
      <c r="F84">
        <f t="shared" si="13"/>
        <v>244.89795918367346</v>
      </c>
      <c r="G84">
        <f t="shared" si="14"/>
        <v>0</v>
      </c>
      <c r="H84">
        <f t="shared" si="15"/>
        <v>1.1299999999999999</v>
      </c>
      <c r="I84">
        <f t="shared" si="16"/>
        <v>0</v>
      </c>
      <c r="J84">
        <f>IF(ISNUMBER(F83),F83,0)*(IF(C84=0,0,IF(C84&lt;=$D$9,$E$7/$E$8,IF(INT(B84)=B84,$D$11/$E$10,0))))</f>
        <v>9.1836734693877542</v>
      </c>
      <c r="K84">
        <f>IF(C84&lt;=$M$4,$M$3,$M$5)</f>
        <v>0.35</v>
      </c>
      <c r="L84">
        <f t="shared" si="17"/>
        <v>5.9693877551020407</v>
      </c>
      <c r="M84">
        <f t="shared" si="18"/>
        <v>0</v>
      </c>
      <c r="N84">
        <f t="shared" si="19"/>
        <v>0</v>
      </c>
      <c r="O84">
        <f t="shared" si="20"/>
        <v>5.9693877551020407</v>
      </c>
      <c r="P84">
        <f t="shared" si="21"/>
        <v>0.44707106772997074</v>
      </c>
    </row>
    <row r="85" spans="1:16" x14ac:dyDescent="0.2">
      <c r="A85">
        <v>67</v>
      </c>
      <c r="B85">
        <f t="shared" si="11"/>
        <v>33.5</v>
      </c>
      <c r="C85">
        <f t="shared" si="12"/>
        <v>16.75</v>
      </c>
      <c r="E85">
        <f>($D$5-IF(C85&lt;=$I$3,$H$2*INT(C85),$H$2*$I$3)-$I$4*(INT(C85)-$I$3)*(IF(C85&lt;=$I$3,0,1)))*$E$3</f>
        <v>2400000</v>
      </c>
      <c r="F85">
        <f t="shared" si="13"/>
        <v>244.89795918367346</v>
      </c>
      <c r="G85">
        <f t="shared" si="14"/>
        <v>0</v>
      </c>
      <c r="H85">
        <f t="shared" si="15"/>
        <v>1.1299999999999999</v>
      </c>
      <c r="I85">
        <f t="shared" si="16"/>
        <v>0</v>
      </c>
      <c r="J85">
        <f>IF(ISNUMBER(F84),F84,0)*(IF(C85=0,0,IF(C85&lt;=$D$9,$E$7/$E$8,IF(INT(B85)=B85,$D$11/$E$10,0))))</f>
        <v>0</v>
      </c>
      <c r="K85">
        <f>IF(C85&lt;=$M$4,$M$3,$M$5)</f>
        <v>0.35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0.44165102284183083</v>
      </c>
    </row>
    <row r="86" spans="1:16" x14ac:dyDescent="0.2">
      <c r="A86">
        <v>68</v>
      </c>
      <c r="B86">
        <f t="shared" si="11"/>
        <v>34</v>
      </c>
      <c r="C86">
        <f t="shared" si="12"/>
        <v>17</v>
      </c>
      <c r="E86">
        <f>($D$5-IF(C86&lt;=$I$3,$H$2*INT(C86),$H$2*$I$3)-$I$4*(INT(C86)-$I$3)*(IF(C86&lt;=$I$3,0,1)))*$E$3</f>
        <v>1800000</v>
      </c>
      <c r="F86">
        <f t="shared" si="13"/>
        <v>183.67346938775509</v>
      </c>
      <c r="G86">
        <f t="shared" si="14"/>
        <v>61.224489795918373</v>
      </c>
      <c r="H86">
        <f t="shared" si="15"/>
        <v>1.1299999999999999</v>
      </c>
      <c r="I86">
        <f t="shared" si="16"/>
        <v>69.183673469387756</v>
      </c>
      <c r="J86">
        <f>IF(ISNUMBER(F85),F85,0)*(IF(C86=0,0,IF(C86&lt;=$D$9,$E$7/$E$8,IF(INT(B86)=B86,$D$11/$E$10,0))))</f>
        <v>9.1836734693877542</v>
      </c>
      <c r="K86">
        <f>IF(C86&lt;=$M$4,$M$3,$M$5)</f>
        <v>0.35</v>
      </c>
      <c r="L86">
        <f t="shared" si="17"/>
        <v>5.9693877551020407</v>
      </c>
      <c r="M86">
        <f t="shared" si="18"/>
        <v>8.1056664638603522</v>
      </c>
      <c r="N86">
        <f t="shared" si="19"/>
        <v>2.026416615965088</v>
      </c>
      <c r="O86">
        <f t="shared" si="20"/>
        <v>73.1266446085247</v>
      </c>
      <c r="P86">
        <f t="shared" si="21"/>
        <v>0.43629668761085716</v>
      </c>
    </row>
    <row r="87" spans="1:16" x14ac:dyDescent="0.2">
      <c r="A87">
        <v>69</v>
      </c>
      <c r="B87">
        <f t="shared" si="11"/>
        <v>34.5</v>
      </c>
      <c r="C87">
        <f t="shared" si="12"/>
        <v>17.25</v>
      </c>
      <c r="E87">
        <f>($D$5-IF(C87&lt;=$I$3,$H$2*INT(C87),$H$2*$I$3)-$I$4*(INT(C87)-$I$3)*(IF(C87&lt;=$I$3,0,1)))*$E$3</f>
        <v>1800000</v>
      </c>
      <c r="F87">
        <f t="shared" si="13"/>
        <v>183.67346938775509</v>
      </c>
      <c r="G87">
        <f t="shared" si="14"/>
        <v>0</v>
      </c>
      <c r="H87">
        <f t="shared" si="15"/>
        <v>1.1299999999999999</v>
      </c>
      <c r="I87">
        <f t="shared" si="16"/>
        <v>0</v>
      </c>
      <c r="J87">
        <f>IF(ISNUMBER(F86),F86,0)*(IF(C87=0,0,IF(C87&lt;=$D$9,$E$7/$E$8,IF(INT(B87)=B87,$D$11/$E$10,0))))</f>
        <v>0</v>
      </c>
      <c r="K87">
        <f>IF(C87&lt;=$M$4,$M$3,$M$5)</f>
        <v>0.35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0.43100726540913697</v>
      </c>
    </row>
    <row r="88" spans="1:16" x14ac:dyDescent="0.2">
      <c r="A88">
        <v>70</v>
      </c>
      <c r="B88">
        <f t="shared" si="11"/>
        <v>35</v>
      </c>
      <c r="C88">
        <f t="shared" si="12"/>
        <v>17.5</v>
      </c>
      <c r="E88">
        <f>($D$5-IF(C88&lt;=$I$3,$H$2*INT(C88),$H$2*$I$3)-$I$4*(INT(C88)-$I$3)*(IF(C88&lt;=$I$3,0,1)))*$E$3</f>
        <v>1800000</v>
      </c>
      <c r="F88">
        <f t="shared" si="13"/>
        <v>183.67346938775509</v>
      </c>
      <c r="G88">
        <f t="shared" si="14"/>
        <v>0</v>
      </c>
      <c r="H88">
        <f t="shared" si="15"/>
        <v>1.1299999999999999</v>
      </c>
      <c r="I88">
        <f t="shared" si="16"/>
        <v>0</v>
      </c>
      <c r="J88">
        <f>IF(ISNUMBER(F87),F87,0)*(IF(C88=0,0,IF(C88&lt;=$D$9,$E$7/$E$8,IF(INT(B88)=B88,$D$11/$E$10,0))))</f>
        <v>6.8877551020408161</v>
      </c>
      <c r="K88">
        <f>IF(C88&lt;=$M$4,$M$3,$M$5)</f>
        <v>0.35</v>
      </c>
      <c r="L88">
        <f t="shared" si="17"/>
        <v>4.4770408163265305</v>
      </c>
      <c r="M88">
        <f t="shared" si="18"/>
        <v>0</v>
      </c>
      <c r="N88">
        <f t="shared" si="19"/>
        <v>0</v>
      </c>
      <c r="O88">
        <f t="shared" si="20"/>
        <v>4.4770408163265305</v>
      </c>
      <c r="P88">
        <f t="shared" si="21"/>
        <v>0.42578196926663875</v>
      </c>
    </row>
    <row r="89" spans="1:16" x14ac:dyDescent="0.2">
      <c r="A89">
        <v>71</v>
      </c>
      <c r="B89">
        <f t="shared" si="11"/>
        <v>35.5</v>
      </c>
      <c r="C89">
        <f t="shared" si="12"/>
        <v>17.75</v>
      </c>
      <c r="E89">
        <f>($D$5-IF(C89&lt;=$I$3,$H$2*INT(C89),$H$2*$I$3)-$I$4*(INT(C89)-$I$3)*(IF(C89&lt;=$I$3,0,1)))*$E$3</f>
        <v>1800000</v>
      </c>
      <c r="F89">
        <f t="shared" si="13"/>
        <v>183.67346938775509</v>
      </c>
      <c r="G89">
        <f t="shared" si="14"/>
        <v>0</v>
      </c>
      <c r="H89">
        <f t="shared" si="15"/>
        <v>1.1299999999999999</v>
      </c>
      <c r="I89">
        <f t="shared" si="16"/>
        <v>0</v>
      </c>
      <c r="J89">
        <f>IF(ISNUMBER(F88),F88,0)*(IF(C89=0,0,IF(C89&lt;=$D$9,$E$7/$E$8,IF(INT(B89)=B89,$D$11/$E$10,0))))</f>
        <v>0</v>
      </c>
      <c r="K89">
        <f>IF(C89&lt;=$M$4,$M$3,$M$5)</f>
        <v>0.35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0.42062002175412455</v>
      </c>
    </row>
    <row r="90" spans="1:16" x14ac:dyDescent="0.2">
      <c r="A90">
        <v>72</v>
      </c>
      <c r="B90">
        <f t="shared" si="11"/>
        <v>36</v>
      </c>
      <c r="C90">
        <f t="shared" si="12"/>
        <v>18</v>
      </c>
      <c r="E90">
        <f>($D$5-IF(C90&lt;=$I$3,$H$2*INT(C90),$H$2*$I$3)-$I$4*(INT(C90)-$I$3)*(IF(C90&lt;=$I$3,0,1)))*$E$3</f>
        <v>1200000</v>
      </c>
      <c r="F90">
        <f t="shared" si="13"/>
        <v>122.44897959183673</v>
      </c>
      <c r="G90">
        <f t="shared" si="14"/>
        <v>61.224489795918359</v>
      </c>
      <c r="H90">
        <f t="shared" si="15"/>
        <v>1.1299999999999999</v>
      </c>
      <c r="I90">
        <f t="shared" si="16"/>
        <v>69.183673469387742</v>
      </c>
      <c r="J90">
        <f>IF(ISNUMBER(F89),F89,0)*(IF(C90=0,0,IF(C90&lt;=$D$9,$E$7/$E$8,IF(INT(B90)=B90,$D$11/$E$10,0))))</f>
        <v>6.8877551020408161</v>
      </c>
      <c r="K90">
        <f>IF(C90&lt;=$M$4,$M$3,$M$5)</f>
        <v>0.35</v>
      </c>
      <c r="L90">
        <f t="shared" si="17"/>
        <v>4.4770408163265305</v>
      </c>
      <c r="M90">
        <f t="shared" si="18"/>
        <v>8.1056664638603522</v>
      </c>
      <c r="N90">
        <f t="shared" si="19"/>
        <v>2.026416615965088</v>
      </c>
      <c r="O90">
        <f t="shared" si="20"/>
        <v>71.634297669749188</v>
      </c>
      <c r="P90">
        <f t="shared" si="21"/>
        <v>0.41552065486748302</v>
      </c>
    </row>
    <row r="91" spans="1:16" x14ac:dyDescent="0.2">
      <c r="A91">
        <v>73</v>
      </c>
      <c r="B91">
        <f t="shared" si="11"/>
        <v>36.5</v>
      </c>
      <c r="C91">
        <f t="shared" si="12"/>
        <v>18.25</v>
      </c>
      <c r="E91">
        <f>($D$5-IF(C91&lt;=$I$3,$H$2*INT(C91),$H$2*$I$3)-$I$4*(INT(C91)-$I$3)*(IF(C91&lt;=$I$3,0,1)))*$E$3</f>
        <v>1200000</v>
      </c>
      <c r="F91">
        <f t="shared" si="13"/>
        <v>122.44897959183673</v>
      </c>
      <c r="G91">
        <f t="shared" si="14"/>
        <v>0</v>
      </c>
      <c r="H91">
        <f t="shared" si="15"/>
        <v>1.1299999999999999</v>
      </c>
      <c r="I91">
        <f t="shared" si="16"/>
        <v>0</v>
      </c>
      <c r="J91">
        <f>IF(ISNUMBER(F90),F90,0)*(IF(C91=0,0,IF(C91&lt;=$D$9,$E$7/$E$8,IF(INT(B91)=B91,$D$11/$E$10,0))))</f>
        <v>0</v>
      </c>
      <c r="K91">
        <f>IF(C91&lt;=$M$4,$M$3,$M$5)</f>
        <v>0.35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0.41048310991346376</v>
      </c>
    </row>
    <row r="92" spans="1:16" x14ac:dyDescent="0.2">
      <c r="A92">
        <v>74</v>
      </c>
      <c r="B92">
        <f t="shared" si="11"/>
        <v>37</v>
      </c>
      <c r="C92">
        <f t="shared" si="12"/>
        <v>18.5</v>
      </c>
      <c r="E92">
        <f>($D$5-IF(C92&lt;=$I$3,$H$2*INT(C92),$H$2*$I$3)-$I$4*(INT(C92)-$I$3)*(IF(C92&lt;=$I$3,0,1)))*$E$3</f>
        <v>1200000</v>
      </c>
      <c r="F92">
        <f t="shared" si="13"/>
        <v>122.44897959183673</v>
      </c>
      <c r="G92">
        <f t="shared" si="14"/>
        <v>0</v>
      </c>
      <c r="H92">
        <f t="shared" si="15"/>
        <v>1.1299999999999999</v>
      </c>
      <c r="I92">
        <f t="shared" si="16"/>
        <v>0</v>
      </c>
      <c r="J92">
        <f>IF(ISNUMBER(F91),F91,0)*(IF(C92=0,0,IF(C92&lt;=$D$9,$E$7/$E$8,IF(INT(B92)=B92,$D$11/$E$10,0))))</f>
        <v>4.5918367346938771</v>
      </c>
      <c r="K92">
        <f>IF(C92&lt;=$M$4,$M$3,$M$5)</f>
        <v>0.35</v>
      </c>
      <c r="L92">
        <f t="shared" si="17"/>
        <v>2.9846938775510203</v>
      </c>
      <c r="M92">
        <f t="shared" si="18"/>
        <v>0</v>
      </c>
      <c r="N92">
        <f t="shared" si="19"/>
        <v>0</v>
      </c>
      <c r="O92">
        <f t="shared" si="20"/>
        <v>2.9846938775510203</v>
      </c>
      <c r="P92">
        <f t="shared" si="21"/>
        <v>0.40550663739679882</v>
      </c>
    </row>
    <row r="93" spans="1:16" x14ac:dyDescent="0.2">
      <c r="A93">
        <v>75</v>
      </c>
      <c r="B93">
        <f t="shared" si="11"/>
        <v>37.5</v>
      </c>
      <c r="C93">
        <f t="shared" si="12"/>
        <v>18.75</v>
      </c>
      <c r="E93">
        <f>($D$5-IF(C93&lt;=$I$3,$H$2*INT(C93),$H$2*$I$3)-$I$4*(INT(C93)-$I$3)*(IF(C93&lt;=$I$3,0,1)))*$E$3</f>
        <v>1200000</v>
      </c>
      <c r="F93">
        <f t="shared" si="13"/>
        <v>122.44897959183673</v>
      </c>
      <c r="G93">
        <f t="shared" si="14"/>
        <v>0</v>
      </c>
      <c r="H93">
        <f t="shared" si="15"/>
        <v>1.1299999999999999</v>
      </c>
      <c r="I93">
        <f t="shared" si="16"/>
        <v>0</v>
      </c>
      <c r="J93">
        <f>IF(ISNUMBER(F92),F92,0)*(IF(C93=0,0,IF(C93&lt;=$D$9,$E$7/$E$8,IF(INT(B93)=B93,$D$11/$E$10,0))))</f>
        <v>0</v>
      </c>
      <c r="K93">
        <f>IF(C93&lt;=$M$4,$M$3,$M$5)</f>
        <v>0.35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0.40059049690869003</v>
      </c>
    </row>
    <row r="94" spans="1:16" x14ac:dyDescent="0.2">
      <c r="A94">
        <v>76</v>
      </c>
      <c r="B94">
        <f t="shared" si="11"/>
        <v>38</v>
      </c>
      <c r="C94">
        <f t="shared" si="12"/>
        <v>19</v>
      </c>
      <c r="E94">
        <f>($D$5-IF(C94&lt;=$I$3,$H$2*INT(C94),$H$2*$I$3)-$I$4*(INT(C94)-$I$3)*(IF(C94&lt;=$I$3,0,1)))*$E$3</f>
        <v>600000</v>
      </c>
      <c r="F94">
        <f t="shared" si="13"/>
        <v>61.224489795918366</v>
      </c>
      <c r="G94">
        <f t="shared" si="14"/>
        <v>61.224489795918366</v>
      </c>
      <c r="H94">
        <f t="shared" si="15"/>
        <v>1.1299999999999999</v>
      </c>
      <c r="I94">
        <f t="shared" si="16"/>
        <v>69.183673469387742</v>
      </c>
      <c r="J94">
        <f>IF(ISNUMBER(F93),F93,0)*(IF(C94=0,0,IF(C94&lt;=$D$9,$E$7/$E$8,IF(INT(B94)=B94,$D$11/$E$10,0))))</f>
        <v>4.5918367346938771</v>
      </c>
      <c r="K94">
        <f>IF(C94&lt;=$M$4,$M$3,$M$5)</f>
        <v>0.35</v>
      </c>
      <c r="L94">
        <f t="shared" si="17"/>
        <v>2.9846938775510203</v>
      </c>
      <c r="M94">
        <f t="shared" si="18"/>
        <v>8.1056664638603451</v>
      </c>
      <c r="N94">
        <f t="shared" si="19"/>
        <v>2.0264166159650863</v>
      </c>
      <c r="O94">
        <f t="shared" si="20"/>
        <v>70.141950730973676</v>
      </c>
      <c r="P94">
        <f t="shared" si="21"/>
        <v>0.39573395701665048</v>
      </c>
    </row>
    <row r="95" spans="1:16" x14ac:dyDescent="0.2">
      <c r="A95">
        <v>77</v>
      </c>
      <c r="B95">
        <f t="shared" si="11"/>
        <v>38.5</v>
      </c>
      <c r="C95">
        <f t="shared" si="12"/>
        <v>19.25</v>
      </c>
      <c r="E95">
        <f>($D$5-IF(C95&lt;=$I$3,$H$2*INT(C95),$H$2*$I$3)-$I$4*(INT(C95)-$I$3)*(IF(C95&lt;=$I$3,0,1)))*$E$3</f>
        <v>600000</v>
      </c>
      <c r="F95">
        <f t="shared" si="13"/>
        <v>61.224489795918366</v>
      </c>
      <c r="G95">
        <f t="shared" si="14"/>
        <v>0</v>
      </c>
      <c r="H95">
        <f t="shared" si="15"/>
        <v>1.1299999999999999</v>
      </c>
      <c r="I95">
        <f t="shared" si="16"/>
        <v>0</v>
      </c>
      <c r="J95">
        <f>IF(ISNUMBER(F94),F94,0)*(IF(C95=0,0,IF(C95&lt;=$D$9,$E$7/$E$8,IF(INT(B95)=B95,$D$11/$E$10,0))))</f>
        <v>0</v>
      </c>
      <c r="K95">
        <f>IF(C95&lt;=$M$4,$M$3,$M$5)</f>
        <v>0.35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0.39093629515567974</v>
      </c>
    </row>
    <row r="96" spans="1:16" x14ac:dyDescent="0.2">
      <c r="A96">
        <v>78</v>
      </c>
      <c r="B96">
        <f t="shared" si="11"/>
        <v>39</v>
      </c>
      <c r="C96">
        <f t="shared" si="12"/>
        <v>19.5</v>
      </c>
      <c r="E96">
        <f>($D$5-IF(C96&lt;=$I$3,$H$2*INT(C96),$H$2*$I$3)-$I$4*(INT(C96)-$I$3)*(IF(C96&lt;=$I$3,0,1)))*$E$3</f>
        <v>600000</v>
      </c>
      <c r="F96">
        <f t="shared" si="13"/>
        <v>61.224489795918366</v>
      </c>
      <c r="G96">
        <f t="shared" si="14"/>
        <v>0</v>
      </c>
      <c r="H96">
        <f t="shared" si="15"/>
        <v>1.1299999999999999</v>
      </c>
      <c r="I96">
        <f t="shared" si="16"/>
        <v>0</v>
      </c>
      <c r="J96">
        <f>IF(ISNUMBER(F95),F95,0)*(IF(C96=0,0,IF(C96&lt;=$D$9,$E$7/$E$8,IF(INT(B96)=B96,$D$11/$E$10,0))))</f>
        <v>2.2959183673469385</v>
      </c>
      <c r="K96">
        <f>IF(C96&lt;=$M$4,$M$3,$M$5)</f>
        <v>0.35</v>
      </c>
      <c r="L96">
        <f t="shared" si="17"/>
        <v>1.4923469387755102</v>
      </c>
      <c r="M96">
        <f t="shared" si="18"/>
        <v>0</v>
      </c>
      <c r="N96">
        <f t="shared" si="19"/>
        <v>0</v>
      </c>
      <c r="O96">
        <f t="shared" si="20"/>
        <v>1.4923469387755102</v>
      </c>
      <c r="P96">
        <f t="shared" si="21"/>
        <v>0.38619679752076075</v>
      </c>
    </row>
    <row r="97" spans="1:16" x14ac:dyDescent="0.2">
      <c r="A97">
        <v>79</v>
      </c>
      <c r="B97">
        <f t="shared" si="11"/>
        <v>39.5</v>
      </c>
      <c r="C97">
        <f t="shared" si="12"/>
        <v>19.75</v>
      </c>
      <c r="E97">
        <f>($D$5-IF(C97&lt;=$I$3,$H$2*INT(C97),$H$2*$I$3)-$I$4*(INT(C97)-$I$3)*(IF(C97&lt;=$I$3,0,1)))*$E$3</f>
        <v>600000</v>
      </c>
      <c r="F97">
        <f t="shared" si="13"/>
        <v>61.224489795918366</v>
      </c>
      <c r="G97">
        <f t="shared" si="14"/>
        <v>0</v>
      </c>
      <c r="H97">
        <f t="shared" si="15"/>
        <v>1.1299999999999999</v>
      </c>
      <c r="I97">
        <f t="shared" si="16"/>
        <v>0</v>
      </c>
      <c r="J97">
        <f>IF(ISNUMBER(F96),F96,0)*(IF(C97=0,0,IF(C97&lt;=$D$9,$E$7/$E$8,IF(INT(B97)=B97,$D$11/$E$10,0))))</f>
        <v>0</v>
      </c>
      <c r="K97">
        <f>IF(C97&lt;=$M$4,$M$3,$M$5)</f>
        <v>0.35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0.38151475896065717</v>
      </c>
    </row>
    <row r="98" spans="1:16" x14ac:dyDescent="0.2">
      <c r="A98">
        <v>80</v>
      </c>
      <c r="B98">
        <f t="shared" si="11"/>
        <v>40</v>
      </c>
      <c r="C98">
        <f t="shared" si="12"/>
        <v>20</v>
      </c>
      <c r="E98">
        <f>($D$5-IF(C98&lt;=$I$3,$H$2*INT(C98),$H$2*$I$3)-$I$4*(INT(C98)-$I$3)*(IF(C98&lt;=$I$3,0,1)))*$E$3</f>
        <v>0</v>
      </c>
      <c r="F98">
        <f t="shared" si="13"/>
        <v>0</v>
      </c>
      <c r="G98">
        <f t="shared" si="14"/>
        <v>61.224489795918366</v>
      </c>
      <c r="H98">
        <f t="shared" si="15"/>
        <v>1.1299999999999999</v>
      </c>
      <c r="I98">
        <f t="shared" si="16"/>
        <v>69.183673469387742</v>
      </c>
      <c r="J98">
        <f>IF(ISNUMBER(F97),F97,0)*(IF(C98=0,0,IF(C98&lt;=$D$9,$E$7/$E$8,IF(INT(B98)=B98,$D$11/$E$10,0))))</f>
        <v>2.2959183673469385</v>
      </c>
      <c r="K98">
        <f>IF(C98&lt;=$M$4,$M$3,$M$5)</f>
        <v>0.35</v>
      </c>
      <c r="L98">
        <f t="shared" si="17"/>
        <v>1.4923469387755102</v>
      </c>
      <c r="M98">
        <f t="shared" si="18"/>
        <v>8.1056664638603451</v>
      </c>
      <c r="N98">
        <f t="shared" si="19"/>
        <v>2.0264166159650863</v>
      </c>
      <c r="O98">
        <f t="shared" si="20"/>
        <v>68.649603792198164</v>
      </c>
      <c r="P98">
        <f t="shared" si="21"/>
        <v>0.37688948287300045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2025-08-02T07:30:17Z</dcterms:created>
  <dcterms:modified xsi:type="dcterms:W3CDTF">2025-08-03T07:31:37Z</dcterms:modified>
</cp:coreProperties>
</file>