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D964501C-0A0A-5D42-A1E4-54A1AB6446BE}" xr6:coauthVersionLast="47" xr6:coauthVersionMax="47" xr10:uidLastSave="{00000000-0000-0000-0000-000000000000}"/>
  <bookViews>
    <workbookView xWindow="380" yWindow="500" windowWidth="28040" windowHeight="16940" xr2:uid="{3F30D27C-4FE7-E84E-9B39-3D96C6109CB2}"/>
  </bookViews>
  <sheets>
    <sheet name="ans" sheetId="2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2" l="1"/>
  <c r="L14" i="2"/>
  <c r="M14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4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4" i="2"/>
  <c r="C14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D14" i="2"/>
  <c r="Q5" i="2"/>
  <c r="Q6" i="2" s="1"/>
  <c r="Q4" i="2"/>
  <c r="Q3" i="2"/>
  <c r="H14" i="2" l="1"/>
  <c r="J14" i="2" s="1"/>
  <c r="L15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H42" i="2"/>
  <c r="H46" i="2"/>
  <c r="H34" i="2"/>
  <c r="H37" i="2"/>
  <c r="P38" i="2"/>
  <c r="H29" i="2"/>
  <c r="H25" i="2"/>
  <c r="H31" i="2"/>
  <c r="H18" i="2"/>
  <c r="H26" i="2"/>
  <c r="H62" i="2"/>
  <c r="Q7" i="2"/>
  <c r="I145" i="2" s="1"/>
  <c r="H21" i="2"/>
  <c r="P26" i="2"/>
  <c r="P40" i="2"/>
  <c r="H19" i="2"/>
  <c r="P35" i="2"/>
  <c r="H23" i="2"/>
  <c r="P27" i="2"/>
  <c r="P32" i="2"/>
  <c r="P47" i="2"/>
  <c r="P37" i="2"/>
  <c r="H15" i="2"/>
  <c r="P19" i="2"/>
  <c r="P24" i="2"/>
  <c r="H33" i="2"/>
  <c r="P29" i="2"/>
  <c r="P34" i="2"/>
  <c r="P16" i="2"/>
  <c r="P21" i="2"/>
  <c r="P18" i="2"/>
  <c r="P46" i="2"/>
  <c r="H16" i="2"/>
  <c r="M16" i="2"/>
  <c r="H30" i="2"/>
  <c r="H32" i="2"/>
  <c r="H24" i="2"/>
  <c r="H40" i="2"/>
  <c r="H17" i="2"/>
  <c r="H22" i="2"/>
  <c r="H27" i="2"/>
  <c r="M18" i="2"/>
  <c r="H20" i="2"/>
  <c r="H28" i="2"/>
  <c r="H36" i="2"/>
  <c r="H39" i="2"/>
  <c r="I153" i="2"/>
  <c r="I113" i="2"/>
  <c r="I97" i="2"/>
  <c r="I156" i="2"/>
  <c r="I154" i="2"/>
  <c r="I149" i="2"/>
  <c r="I141" i="2"/>
  <c r="I101" i="2"/>
  <c r="I155" i="2"/>
  <c r="I147" i="2"/>
  <c r="I136" i="2"/>
  <c r="I116" i="2"/>
  <c r="I100" i="2"/>
  <c r="I106" i="2"/>
  <c r="I89" i="2"/>
  <c r="I81" i="2"/>
  <c r="I84" i="2"/>
  <c r="I68" i="2"/>
  <c r="I150" i="2"/>
  <c r="I94" i="2"/>
  <c r="I90" i="2"/>
  <c r="I71" i="2"/>
  <c r="I102" i="2"/>
  <c r="I77" i="2"/>
  <c r="I75" i="2"/>
  <c r="I104" i="2"/>
  <c r="I52" i="2"/>
  <c r="I111" i="2"/>
  <c r="I63" i="2"/>
  <c r="I47" i="2"/>
  <c r="I142" i="2"/>
  <c r="I72" i="2"/>
  <c r="I66" i="2"/>
  <c r="I58" i="2"/>
  <c r="I74" i="2"/>
  <c r="I53" i="2"/>
  <c r="I45" i="2"/>
  <c r="I56" i="2"/>
  <c r="I144" i="2"/>
  <c r="I124" i="2"/>
  <c r="I69" i="2"/>
  <c r="I59" i="2"/>
  <c r="I51" i="2"/>
  <c r="P22" i="2"/>
  <c r="P30" i="2"/>
  <c r="H155" i="2"/>
  <c r="J155" i="2" s="1"/>
  <c r="H156" i="2"/>
  <c r="J156" i="2" s="1"/>
  <c r="H148" i="2"/>
  <c r="H152" i="2"/>
  <c r="H150" i="2"/>
  <c r="H140" i="2"/>
  <c r="H138" i="2"/>
  <c r="H122" i="2"/>
  <c r="H110" i="2"/>
  <c r="H104" i="2"/>
  <c r="H94" i="2"/>
  <c r="H136" i="2"/>
  <c r="H134" i="2"/>
  <c r="H132" i="2"/>
  <c r="H130" i="2"/>
  <c r="H106" i="2"/>
  <c r="H144" i="2"/>
  <c r="H142" i="2"/>
  <c r="J142" i="2" s="1"/>
  <c r="H85" i="2"/>
  <c r="H154" i="2"/>
  <c r="H124" i="2"/>
  <c r="H98" i="2"/>
  <c r="H92" i="2"/>
  <c r="H79" i="2"/>
  <c r="H69" i="2"/>
  <c r="J69" i="2" s="1"/>
  <c r="H146" i="2"/>
  <c r="H128" i="2"/>
  <c r="H102" i="2"/>
  <c r="H101" i="2"/>
  <c r="H90" i="2"/>
  <c r="H105" i="2"/>
  <c r="H89" i="2"/>
  <c r="H84" i="2"/>
  <c r="H77" i="2"/>
  <c r="J77" i="2" s="1"/>
  <c r="H75" i="2"/>
  <c r="H65" i="2"/>
  <c r="H57" i="2"/>
  <c r="H126" i="2"/>
  <c r="H60" i="2"/>
  <c r="H52" i="2"/>
  <c r="H114" i="2"/>
  <c r="H112" i="2"/>
  <c r="H109" i="2"/>
  <c r="H108" i="2"/>
  <c r="H82" i="2"/>
  <c r="H68" i="2"/>
  <c r="H63" i="2"/>
  <c r="H55" i="2"/>
  <c r="H118" i="2"/>
  <c r="H87" i="2"/>
  <c r="H81" i="2"/>
  <c r="H72" i="2"/>
  <c r="H66" i="2"/>
  <c r="H58" i="2"/>
  <c r="H50" i="2"/>
  <c r="H76" i="2"/>
  <c r="H74" i="2"/>
  <c r="H61" i="2"/>
  <c r="H53" i="2"/>
  <c r="H35" i="2"/>
  <c r="H45" i="2"/>
  <c r="H54" i="2"/>
  <c r="I44" i="2"/>
  <c r="M15" i="2"/>
  <c r="I27" i="2"/>
  <c r="I40" i="2"/>
  <c r="I42" i="2"/>
  <c r="M17" i="2"/>
  <c r="P158" i="2"/>
  <c r="P150" i="2"/>
  <c r="P142" i="2"/>
  <c r="P134" i="2"/>
  <c r="P126" i="2"/>
  <c r="P118" i="2"/>
  <c r="P110" i="2"/>
  <c r="P102" i="2"/>
  <c r="P94" i="2"/>
  <c r="P153" i="2"/>
  <c r="P156" i="2"/>
  <c r="P148" i="2"/>
  <c r="P140" i="2"/>
  <c r="P132" i="2"/>
  <c r="P151" i="2"/>
  <c r="P154" i="2"/>
  <c r="P146" i="2"/>
  <c r="P138" i="2"/>
  <c r="P130" i="2"/>
  <c r="P122" i="2"/>
  <c r="P114" i="2"/>
  <c r="P106" i="2"/>
  <c r="P98" i="2"/>
  <c r="P152" i="2"/>
  <c r="P144" i="2"/>
  <c r="P136" i="2"/>
  <c r="P128" i="2"/>
  <c r="P120" i="2"/>
  <c r="P155" i="2"/>
  <c r="P124" i="2"/>
  <c r="P101" i="2"/>
  <c r="P83" i="2"/>
  <c r="P147" i="2"/>
  <c r="P123" i="2"/>
  <c r="P107" i="2"/>
  <c r="P104" i="2"/>
  <c r="P91" i="2"/>
  <c r="P86" i="2"/>
  <c r="P78" i="2"/>
  <c r="P145" i="2"/>
  <c r="P143" i="2"/>
  <c r="P117" i="2"/>
  <c r="P113" i="2"/>
  <c r="P97" i="2"/>
  <c r="P89" i="2"/>
  <c r="P81" i="2"/>
  <c r="P73" i="2"/>
  <c r="P125" i="2"/>
  <c r="P141" i="2"/>
  <c r="P131" i="2"/>
  <c r="P112" i="2"/>
  <c r="P111" i="2"/>
  <c r="P109" i="2"/>
  <c r="P59" i="2"/>
  <c r="P51" i="2"/>
  <c r="P115" i="2"/>
  <c r="P108" i="2"/>
  <c r="P69" i="2"/>
  <c r="P67" i="2"/>
  <c r="P62" i="2"/>
  <c r="P54" i="2"/>
  <c r="P135" i="2"/>
  <c r="P116" i="2"/>
  <c r="P85" i="2"/>
  <c r="P80" i="2"/>
  <c r="P79" i="2"/>
  <c r="P71" i="2"/>
  <c r="P65" i="2"/>
  <c r="P57" i="2"/>
  <c r="P49" i="2"/>
  <c r="P157" i="2"/>
  <c r="P139" i="2"/>
  <c r="P129" i="2"/>
  <c r="P119" i="2"/>
  <c r="P90" i="2"/>
  <c r="P75" i="2"/>
  <c r="P60" i="2"/>
  <c r="P52" i="2"/>
  <c r="P44" i="2"/>
  <c r="P121" i="2"/>
  <c r="P96" i="2"/>
  <c r="P95" i="2"/>
  <c r="P93" i="2"/>
  <c r="P84" i="2"/>
  <c r="P63" i="2"/>
  <c r="P55" i="2"/>
  <c r="P149" i="2"/>
  <c r="P127" i="2"/>
  <c r="P99" i="2"/>
  <c r="P92" i="2"/>
  <c r="P77" i="2"/>
  <c r="P68" i="2"/>
  <c r="P66" i="2"/>
  <c r="P58" i="2"/>
  <c r="P50" i="2"/>
  <c r="P42" i="2"/>
  <c r="P133" i="2"/>
  <c r="P105" i="2"/>
  <c r="P103" i="2"/>
  <c r="P100" i="2"/>
  <c r="P82" i="2"/>
  <c r="P74" i="2"/>
  <c r="P72" i="2"/>
  <c r="P70" i="2"/>
  <c r="P61" i="2"/>
  <c r="P53" i="2"/>
  <c r="P45" i="2"/>
  <c r="P137" i="2"/>
  <c r="P88" i="2"/>
  <c r="P87" i="2"/>
  <c r="P76" i="2"/>
  <c r="P64" i="2"/>
  <c r="P56" i="2"/>
  <c r="P15" i="2"/>
  <c r="P23" i="2"/>
  <c r="I26" i="2"/>
  <c r="P31" i="2"/>
  <c r="P39" i="2"/>
  <c r="H43" i="2"/>
  <c r="P43" i="2"/>
  <c r="I46" i="2"/>
  <c r="H71" i="2"/>
  <c r="J71" i="2" s="1"/>
  <c r="H73" i="2"/>
  <c r="P20" i="2"/>
  <c r="P28" i="2"/>
  <c r="I31" i="2"/>
  <c r="P36" i="2"/>
  <c r="H38" i="2"/>
  <c r="P41" i="2"/>
  <c r="P48" i="2"/>
  <c r="P17" i="2"/>
  <c r="I20" i="2"/>
  <c r="P25" i="2"/>
  <c r="I28" i="2"/>
  <c r="P33" i="2"/>
  <c r="H47" i="2"/>
  <c r="H99" i="2"/>
  <c r="H103" i="2"/>
  <c r="H91" i="2"/>
  <c r="H48" i="2"/>
  <c r="H64" i="2"/>
  <c r="H86" i="2"/>
  <c r="H96" i="2"/>
  <c r="H115" i="2"/>
  <c r="H70" i="2"/>
  <c r="H129" i="2"/>
  <c r="H125" i="2"/>
  <c r="H117" i="2"/>
  <c r="H123" i="2"/>
  <c r="H143" i="2"/>
  <c r="H95" i="2"/>
  <c r="H111" i="2"/>
  <c r="H147" i="2"/>
  <c r="H119" i="2"/>
  <c r="M158" i="2"/>
  <c r="J42" i="2" l="1"/>
  <c r="H59" i="2"/>
  <c r="J26" i="2"/>
  <c r="J27" i="2"/>
  <c r="J63" i="2"/>
  <c r="J31" i="2"/>
  <c r="J144" i="2"/>
  <c r="J111" i="2"/>
  <c r="H133" i="2"/>
  <c r="I23" i="2"/>
  <c r="J23" i="2" s="1"/>
  <c r="I18" i="2"/>
  <c r="J18" i="2" s="1"/>
  <c r="I35" i="2"/>
  <c r="J35" i="2" s="1"/>
  <c r="J106" i="2"/>
  <c r="I33" i="2"/>
  <c r="J33" i="2" s="1"/>
  <c r="I67" i="2"/>
  <c r="I48" i="2"/>
  <c r="J48" i="2" s="1"/>
  <c r="I61" i="2"/>
  <c r="J61" i="2" s="1"/>
  <c r="I70" i="2"/>
  <c r="J70" i="2" s="1"/>
  <c r="I55" i="2"/>
  <c r="J55" i="2" s="1"/>
  <c r="I60" i="2"/>
  <c r="J60" i="2" s="1"/>
  <c r="I99" i="2"/>
  <c r="J99" i="2" s="1"/>
  <c r="I91" i="2"/>
  <c r="J91" i="2" s="1"/>
  <c r="I76" i="2"/>
  <c r="J76" i="2" s="1"/>
  <c r="I103" i="2"/>
  <c r="J103" i="2" s="1"/>
  <c r="I134" i="2"/>
  <c r="J134" i="2" s="1"/>
  <c r="I93" i="2"/>
  <c r="I157" i="2"/>
  <c r="I105" i="2"/>
  <c r="I37" i="2"/>
  <c r="J37" i="2" s="1"/>
  <c r="I146" i="2"/>
  <c r="J146" i="2" s="1"/>
  <c r="I130" i="2"/>
  <c r="J130" i="2" s="1"/>
  <c r="I158" i="2"/>
  <c r="N158" i="2" s="1"/>
  <c r="I127" i="2"/>
  <c r="I121" i="2"/>
  <c r="I29" i="2"/>
  <c r="J29" i="2" s="1"/>
  <c r="I32" i="2"/>
  <c r="I25" i="2"/>
  <c r="J25" i="2" s="1"/>
  <c r="I115" i="2"/>
  <c r="J115" i="2" s="1"/>
  <c r="I98" i="2"/>
  <c r="J98" i="2" s="1"/>
  <c r="I39" i="2"/>
  <c r="J39" i="2" s="1"/>
  <c r="I24" i="2"/>
  <c r="J24" i="2" s="1"/>
  <c r="I41" i="2"/>
  <c r="I92" i="2"/>
  <c r="J92" i="2" s="1"/>
  <c r="I80" i="2"/>
  <c r="I118" i="2"/>
  <c r="J118" i="2" s="1"/>
  <c r="I107" i="2"/>
  <c r="I83" i="2"/>
  <c r="I57" i="2"/>
  <c r="J57" i="2" s="1"/>
  <c r="I152" i="2"/>
  <c r="I122" i="2"/>
  <c r="J122" i="2" s="1"/>
  <c r="I112" i="2"/>
  <c r="I132" i="2"/>
  <c r="I123" i="2"/>
  <c r="J123" i="2" s="1"/>
  <c r="I117" i="2"/>
  <c r="J117" i="2" s="1"/>
  <c r="I135" i="2"/>
  <c r="I129" i="2"/>
  <c r="J129" i="2" s="1"/>
  <c r="I19" i="2"/>
  <c r="I64" i="2"/>
  <c r="J64" i="2" s="1"/>
  <c r="I96" i="2"/>
  <c r="J96" i="2" s="1"/>
  <c r="I43" i="2"/>
  <c r="J43" i="2" s="1"/>
  <c r="I16" i="2"/>
  <c r="J16" i="2" s="1"/>
  <c r="I34" i="2"/>
  <c r="J34" i="2" s="1"/>
  <c r="I30" i="2"/>
  <c r="J30" i="2" s="1"/>
  <c r="I17" i="2"/>
  <c r="J17" i="2" s="1"/>
  <c r="I95" i="2"/>
  <c r="J95" i="2" s="1"/>
  <c r="I85" i="2"/>
  <c r="J85" i="2" s="1"/>
  <c r="I148" i="2"/>
  <c r="J148" i="2" s="1"/>
  <c r="I110" i="2"/>
  <c r="I88" i="2"/>
  <c r="I65" i="2"/>
  <c r="J65" i="2" s="1"/>
  <c r="I54" i="2"/>
  <c r="J54" i="2" s="1"/>
  <c r="I138" i="2"/>
  <c r="J138" i="2" s="1"/>
  <c r="I126" i="2"/>
  <c r="J126" i="2" s="1"/>
  <c r="I78" i="2"/>
  <c r="I131" i="2"/>
  <c r="I125" i="2"/>
  <c r="J125" i="2" s="1"/>
  <c r="I143" i="2"/>
  <c r="J143" i="2" s="1"/>
  <c r="I137" i="2"/>
  <c r="I21" i="2"/>
  <c r="J21" i="2" s="1"/>
  <c r="I15" i="2"/>
  <c r="N15" i="2" s="1"/>
  <c r="I79" i="2"/>
  <c r="J79" i="2" s="1"/>
  <c r="I87" i="2"/>
  <c r="J87" i="2" s="1"/>
  <c r="I82" i="2"/>
  <c r="J82" i="2" s="1"/>
  <c r="I49" i="2"/>
  <c r="I109" i="2"/>
  <c r="J109" i="2" s="1"/>
  <c r="I36" i="2"/>
  <c r="J36" i="2" s="1"/>
  <c r="I38" i="2"/>
  <c r="J38" i="2" s="1"/>
  <c r="I22" i="2"/>
  <c r="I14" i="2"/>
  <c r="N14" i="2" s="1"/>
  <c r="I120" i="2"/>
  <c r="I119" i="2"/>
  <c r="J119" i="2" s="1"/>
  <c r="I50" i="2"/>
  <c r="J50" i="2" s="1"/>
  <c r="I114" i="2"/>
  <c r="J114" i="2" s="1"/>
  <c r="I108" i="2"/>
  <c r="J108" i="2" s="1"/>
  <c r="I73" i="2"/>
  <c r="J73" i="2" s="1"/>
  <c r="I62" i="2"/>
  <c r="J62" i="2" s="1"/>
  <c r="I140" i="2"/>
  <c r="J140" i="2" s="1"/>
  <c r="I128" i="2"/>
  <c r="J128" i="2" s="1"/>
  <c r="I86" i="2"/>
  <c r="J86" i="2" s="1"/>
  <c r="I139" i="2"/>
  <c r="I133" i="2"/>
  <c r="I151" i="2"/>
  <c r="J147" i="2"/>
  <c r="J53" i="2"/>
  <c r="J81" i="2"/>
  <c r="J75" i="2"/>
  <c r="J52" i="2"/>
  <c r="M19" i="2"/>
  <c r="J105" i="2"/>
  <c r="J47" i="2"/>
  <c r="J19" i="2"/>
  <c r="J68" i="2"/>
  <c r="J90" i="2"/>
  <c r="J89" i="2"/>
  <c r="J59" i="2"/>
  <c r="J66" i="2"/>
  <c r="J124" i="2"/>
  <c r="J150" i="2"/>
  <c r="J28" i="2"/>
  <c r="J72" i="2"/>
  <c r="J102" i="2"/>
  <c r="J154" i="2"/>
  <c r="J136" i="2"/>
  <c r="J152" i="2"/>
  <c r="J22" i="2"/>
  <c r="J94" i="2"/>
  <c r="J101" i="2"/>
  <c r="J104" i="2"/>
  <c r="M20" i="2"/>
  <c r="N20" i="2" s="1"/>
  <c r="J32" i="2"/>
  <c r="H44" i="2"/>
  <c r="J44" i="2" s="1"/>
  <c r="J46" i="2"/>
  <c r="J74" i="2"/>
  <c r="J84" i="2"/>
  <c r="H153" i="2"/>
  <c r="J153" i="2" s="1"/>
  <c r="H137" i="2"/>
  <c r="H88" i="2"/>
  <c r="H113" i="2"/>
  <c r="J113" i="2" s="1"/>
  <c r="H127" i="2"/>
  <c r="H107" i="2"/>
  <c r="H121" i="2"/>
  <c r="H120" i="2"/>
  <c r="H139" i="2"/>
  <c r="H83" i="2"/>
  <c r="H151" i="2"/>
  <c r="J40" i="2"/>
  <c r="H145" i="2"/>
  <c r="J145" i="2" s="1"/>
  <c r="H149" i="2"/>
  <c r="J149" i="2" s="1"/>
  <c r="H51" i="2"/>
  <c r="J51" i="2" s="1"/>
  <c r="H41" i="2"/>
  <c r="H158" i="2"/>
  <c r="H49" i="2"/>
  <c r="J110" i="2"/>
  <c r="H80" i="2"/>
  <c r="J80" i="2" s="1"/>
  <c r="H135" i="2"/>
  <c r="J58" i="2"/>
  <c r="M21" i="2"/>
  <c r="J112" i="2"/>
  <c r="H116" i="2"/>
  <c r="J116" i="2" s="1"/>
  <c r="H78" i="2"/>
  <c r="H100" i="2"/>
  <c r="J100" i="2" s="1"/>
  <c r="H67" i="2"/>
  <c r="H97" i="2"/>
  <c r="J97" i="2" s="1"/>
  <c r="H141" i="2"/>
  <c r="J141" i="2" s="1"/>
  <c r="H56" i="2"/>
  <c r="J56" i="2" s="1"/>
  <c r="J20" i="2"/>
  <c r="J132" i="2"/>
  <c r="H157" i="2"/>
  <c r="J157" i="2" s="1"/>
  <c r="H93" i="2"/>
  <c r="H131" i="2"/>
  <c r="J45" i="2"/>
  <c r="J49" i="2" l="1"/>
  <c r="J151" i="2"/>
  <c r="J137" i="2"/>
  <c r="N16" i="2"/>
  <c r="O16" i="2" s="1"/>
  <c r="N17" i="2"/>
  <c r="O17" i="2" s="1"/>
  <c r="J15" i="2"/>
  <c r="O15" i="2" s="1"/>
  <c r="J41" i="2"/>
  <c r="J67" i="2"/>
  <c r="J131" i="2"/>
  <c r="O14" i="2"/>
  <c r="J133" i="2"/>
  <c r="J158" i="2"/>
  <c r="O158" i="2" s="1"/>
  <c r="J83" i="2"/>
  <c r="J139" i="2"/>
  <c r="J120" i="2"/>
  <c r="J78" i="2"/>
  <c r="N19" i="2"/>
  <c r="O19" i="2" s="1"/>
  <c r="J121" i="2"/>
  <c r="N21" i="2"/>
  <c r="O21" i="2" s="1"/>
  <c r="J107" i="2"/>
  <c r="J127" i="2"/>
  <c r="J135" i="2"/>
  <c r="J93" i="2"/>
  <c r="N18" i="2"/>
  <c r="O18" i="2" s="1"/>
  <c r="J88" i="2"/>
  <c r="O20" i="2"/>
  <c r="M22" i="2"/>
  <c r="N22" i="2" s="1"/>
  <c r="O22" i="2" s="1"/>
  <c r="M23" i="2" l="1"/>
  <c r="N23" i="2" s="1"/>
  <c r="O23" i="2" s="1"/>
  <c r="M24" i="2" l="1"/>
  <c r="N24" i="2" s="1"/>
  <c r="O24" i="2" s="1"/>
  <c r="M25" i="2" l="1"/>
  <c r="N25" i="2" s="1"/>
  <c r="O25" i="2" s="1"/>
  <c r="M26" i="2" l="1"/>
  <c r="N26" i="2" s="1"/>
  <c r="O26" i="2" s="1"/>
  <c r="M27" i="2" l="1"/>
  <c r="N27" i="2" s="1"/>
  <c r="O27" i="2" s="1"/>
  <c r="M28" i="2" l="1"/>
  <c r="N28" i="2" s="1"/>
  <c r="O28" i="2" s="1"/>
  <c r="M29" i="2" l="1"/>
  <c r="N29" i="2" s="1"/>
  <c r="O29" i="2" s="1"/>
  <c r="M30" i="2" l="1"/>
  <c r="N30" i="2" s="1"/>
  <c r="O30" i="2" s="1"/>
  <c r="M31" i="2" l="1"/>
  <c r="N31" i="2" s="1"/>
  <c r="O31" i="2" s="1"/>
  <c r="M32" i="2" l="1"/>
  <c r="N32" i="2" s="1"/>
  <c r="O32" i="2" s="1"/>
  <c r="M33" i="2" l="1"/>
  <c r="N33" i="2" s="1"/>
  <c r="O33" i="2" s="1"/>
  <c r="M34" i="2" l="1"/>
  <c r="N34" i="2" s="1"/>
  <c r="O34" i="2" s="1"/>
  <c r="M35" i="2" l="1"/>
  <c r="N35" i="2" s="1"/>
  <c r="O35" i="2" s="1"/>
  <c r="M36" i="2" l="1"/>
  <c r="N36" i="2" s="1"/>
  <c r="O36" i="2" s="1"/>
  <c r="M37" i="2" l="1"/>
  <c r="N37" i="2" s="1"/>
  <c r="O37" i="2" s="1"/>
  <c r="M38" i="2" l="1"/>
  <c r="N38" i="2" s="1"/>
  <c r="O38" i="2" s="1"/>
  <c r="M39" i="2" l="1"/>
  <c r="N39" i="2" s="1"/>
  <c r="O39" i="2" s="1"/>
  <c r="M40" i="2" l="1"/>
  <c r="N40" i="2" s="1"/>
  <c r="O40" i="2" s="1"/>
  <c r="M41" i="2" l="1"/>
  <c r="N41" i="2" s="1"/>
  <c r="O41" i="2" s="1"/>
  <c r="M42" i="2" l="1"/>
  <c r="N42" i="2" s="1"/>
  <c r="O42" i="2" s="1"/>
  <c r="M43" i="2" l="1"/>
  <c r="N43" i="2" s="1"/>
  <c r="O43" i="2" s="1"/>
  <c r="M44" i="2" l="1"/>
  <c r="N44" i="2" s="1"/>
  <c r="O44" i="2" s="1"/>
  <c r="M45" i="2" l="1"/>
  <c r="N45" i="2" s="1"/>
  <c r="O45" i="2" s="1"/>
  <c r="M46" i="2" l="1"/>
  <c r="N46" i="2" s="1"/>
  <c r="O46" i="2" s="1"/>
  <c r="M47" i="2" l="1"/>
  <c r="N47" i="2" s="1"/>
  <c r="O47" i="2" s="1"/>
  <c r="M48" i="2" l="1"/>
  <c r="N48" i="2" s="1"/>
  <c r="O48" i="2" s="1"/>
  <c r="M49" i="2" l="1"/>
  <c r="N49" i="2" s="1"/>
  <c r="O49" i="2" s="1"/>
  <c r="M50" i="2" l="1"/>
  <c r="N50" i="2" s="1"/>
  <c r="O50" i="2" s="1"/>
  <c r="M51" i="2" l="1"/>
  <c r="N51" i="2" s="1"/>
  <c r="O51" i="2" s="1"/>
  <c r="M52" i="2" l="1"/>
  <c r="N52" i="2" s="1"/>
  <c r="O52" i="2" s="1"/>
  <c r="M53" i="2" l="1"/>
  <c r="N53" i="2" s="1"/>
  <c r="O53" i="2" s="1"/>
  <c r="M54" i="2" l="1"/>
  <c r="N54" i="2" s="1"/>
  <c r="O54" i="2" s="1"/>
  <c r="M55" i="2" l="1"/>
  <c r="N55" i="2" s="1"/>
  <c r="O55" i="2" s="1"/>
  <c r="M56" i="2" l="1"/>
  <c r="N56" i="2" s="1"/>
  <c r="O56" i="2" s="1"/>
  <c r="M57" i="2" l="1"/>
  <c r="N57" i="2" s="1"/>
  <c r="O57" i="2" s="1"/>
  <c r="M58" i="2" l="1"/>
  <c r="N58" i="2" s="1"/>
  <c r="O58" i="2" s="1"/>
  <c r="M59" i="2" l="1"/>
  <c r="N59" i="2" s="1"/>
  <c r="O59" i="2" s="1"/>
  <c r="M60" i="2" l="1"/>
  <c r="N60" i="2" s="1"/>
  <c r="O60" i="2" s="1"/>
  <c r="M61" i="2" l="1"/>
  <c r="N61" i="2" s="1"/>
  <c r="O61" i="2" s="1"/>
  <c r="M62" i="2" l="1"/>
  <c r="N62" i="2" s="1"/>
  <c r="O62" i="2" s="1"/>
  <c r="M63" i="2" l="1"/>
  <c r="N63" i="2" s="1"/>
  <c r="O63" i="2" s="1"/>
  <c r="M64" i="2" l="1"/>
  <c r="N64" i="2" s="1"/>
  <c r="O64" i="2" s="1"/>
  <c r="M65" i="2" l="1"/>
  <c r="N65" i="2" s="1"/>
  <c r="O65" i="2" s="1"/>
  <c r="M66" i="2" l="1"/>
  <c r="N66" i="2" s="1"/>
  <c r="O66" i="2" s="1"/>
  <c r="M67" i="2" l="1"/>
  <c r="N67" i="2" s="1"/>
  <c r="O67" i="2" s="1"/>
  <c r="M68" i="2" l="1"/>
  <c r="N68" i="2" s="1"/>
  <c r="O68" i="2" s="1"/>
  <c r="M69" i="2" l="1"/>
  <c r="N69" i="2" s="1"/>
  <c r="O69" i="2" s="1"/>
  <c r="M70" i="2" l="1"/>
  <c r="N70" i="2" s="1"/>
  <c r="O70" i="2" s="1"/>
  <c r="M71" i="2" l="1"/>
  <c r="N71" i="2" s="1"/>
  <c r="O71" i="2" s="1"/>
  <c r="M72" i="2" l="1"/>
  <c r="N72" i="2" s="1"/>
  <c r="O72" i="2" s="1"/>
  <c r="M73" i="2" l="1"/>
  <c r="N73" i="2" s="1"/>
  <c r="O73" i="2" s="1"/>
  <c r="M74" i="2" l="1"/>
  <c r="N74" i="2" s="1"/>
  <c r="O74" i="2" s="1"/>
  <c r="M75" i="2" l="1"/>
  <c r="N75" i="2" s="1"/>
  <c r="O75" i="2" s="1"/>
  <c r="M76" i="2" l="1"/>
  <c r="N76" i="2" s="1"/>
  <c r="O76" i="2" s="1"/>
  <c r="M77" i="2" l="1"/>
  <c r="N77" i="2" s="1"/>
  <c r="O77" i="2" s="1"/>
  <c r="M78" i="2" l="1"/>
  <c r="N78" i="2" s="1"/>
  <c r="O78" i="2" s="1"/>
  <c r="M79" i="2" l="1"/>
  <c r="N79" i="2" s="1"/>
  <c r="O79" i="2" s="1"/>
  <c r="M80" i="2" l="1"/>
  <c r="N80" i="2" s="1"/>
  <c r="O80" i="2" s="1"/>
  <c r="M81" i="2" l="1"/>
  <c r="N81" i="2" s="1"/>
  <c r="O81" i="2" s="1"/>
  <c r="M82" i="2" l="1"/>
  <c r="N82" i="2" s="1"/>
  <c r="O82" i="2" s="1"/>
  <c r="M83" i="2" l="1"/>
  <c r="N83" i="2" s="1"/>
  <c r="O83" i="2" s="1"/>
  <c r="M84" i="2" l="1"/>
  <c r="N84" i="2" s="1"/>
  <c r="O84" i="2" s="1"/>
  <c r="M85" i="2" l="1"/>
  <c r="N85" i="2" s="1"/>
  <c r="O85" i="2" s="1"/>
  <c r="M86" i="2" l="1"/>
  <c r="N86" i="2" s="1"/>
  <c r="O86" i="2" s="1"/>
  <c r="M87" i="2" l="1"/>
  <c r="N87" i="2" s="1"/>
  <c r="O87" i="2" s="1"/>
  <c r="M88" i="2" l="1"/>
  <c r="N88" i="2" s="1"/>
  <c r="O88" i="2" s="1"/>
  <c r="M89" i="2" l="1"/>
  <c r="N89" i="2" s="1"/>
  <c r="O89" i="2" s="1"/>
  <c r="M90" i="2" l="1"/>
  <c r="N90" i="2" s="1"/>
  <c r="O90" i="2" s="1"/>
  <c r="M91" i="2" l="1"/>
  <c r="N91" i="2" s="1"/>
  <c r="O91" i="2" s="1"/>
  <c r="M92" i="2" l="1"/>
  <c r="N92" i="2" s="1"/>
  <c r="O92" i="2" s="1"/>
  <c r="M93" i="2" l="1"/>
  <c r="N93" i="2" s="1"/>
  <c r="O93" i="2" s="1"/>
  <c r="M94" i="2" l="1"/>
  <c r="N94" i="2" s="1"/>
  <c r="O94" i="2" s="1"/>
  <c r="M95" i="2" l="1"/>
  <c r="N95" i="2" s="1"/>
  <c r="O95" i="2" s="1"/>
  <c r="M96" i="2" l="1"/>
  <c r="N96" i="2" s="1"/>
  <c r="O96" i="2" s="1"/>
  <c r="M97" i="2" l="1"/>
  <c r="N97" i="2" s="1"/>
  <c r="O97" i="2" s="1"/>
  <c r="M98" i="2" l="1"/>
  <c r="N98" i="2" s="1"/>
  <c r="O98" i="2" s="1"/>
  <c r="M99" i="2" l="1"/>
  <c r="N99" i="2" s="1"/>
  <c r="O99" i="2" s="1"/>
  <c r="M100" i="2" l="1"/>
  <c r="N100" i="2" s="1"/>
  <c r="O100" i="2" s="1"/>
  <c r="M101" i="2" l="1"/>
  <c r="N101" i="2" s="1"/>
  <c r="O101" i="2" s="1"/>
  <c r="M102" i="2" l="1"/>
  <c r="N102" i="2" s="1"/>
  <c r="O102" i="2" s="1"/>
  <c r="M103" i="2" l="1"/>
  <c r="N103" i="2" s="1"/>
  <c r="O103" i="2" s="1"/>
  <c r="M104" i="2" l="1"/>
  <c r="N104" i="2" s="1"/>
  <c r="O104" i="2" s="1"/>
  <c r="M105" i="2" l="1"/>
  <c r="N105" i="2" s="1"/>
  <c r="O105" i="2" s="1"/>
  <c r="M106" i="2" l="1"/>
  <c r="N106" i="2" s="1"/>
  <c r="O106" i="2" s="1"/>
  <c r="M107" i="2" l="1"/>
  <c r="N107" i="2" s="1"/>
  <c r="O107" i="2" s="1"/>
  <c r="M108" i="2" l="1"/>
  <c r="N108" i="2" s="1"/>
  <c r="O108" i="2" s="1"/>
  <c r="M109" i="2" l="1"/>
  <c r="N109" i="2" s="1"/>
  <c r="O109" i="2" s="1"/>
  <c r="M110" i="2" l="1"/>
  <c r="N110" i="2" s="1"/>
  <c r="O110" i="2" s="1"/>
  <c r="M111" i="2" l="1"/>
  <c r="N111" i="2" s="1"/>
  <c r="O111" i="2" s="1"/>
  <c r="M112" i="2" l="1"/>
  <c r="N112" i="2" s="1"/>
  <c r="O112" i="2" s="1"/>
  <c r="M113" i="2" l="1"/>
  <c r="N113" i="2" s="1"/>
  <c r="O113" i="2" s="1"/>
  <c r="M114" i="2" l="1"/>
  <c r="N114" i="2" s="1"/>
  <c r="O114" i="2" s="1"/>
  <c r="M115" i="2" l="1"/>
  <c r="N115" i="2" s="1"/>
  <c r="O115" i="2" s="1"/>
  <c r="M116" i="2" l="1"/>
  <c r="N116" i="2" s="1"/>
  <c r="O116" i="2" s="1"/>
  <c r="M117" i="2" l="1"/>
  <c r="N117" i="2" s="1"/>
  <c r="O117" i="2" s="1"/>
  <c r="M118" i="2" l="1"/>
  <c r="N118" i="2" s="1"/>
  <c r="O118" i="2" s="1"/>
  <c r="M119" i="2" l="1"/>
  <c r="N119" i="2" s="1"/>
  <c r="O119" i="2" s="1"/>
  <c r="M120" i="2" l="1"/>
  <c r="N120" i="2" s="1"/>
  <c r="O120" i="2" s="1"/>
  <c r="M121" i="2" l="1"/>
  <c r="N121" i="2" s="1"/>
  <c r="O121" i="2" s="1"/>
  <c r="M122" i="2" l="1"/>
  <c r="N122" i="2" s="1"/>
  <c r="O122" i="2" s="1"/>
  <c r="M123" i="2" l="1"/>
  <c r="N123" i="2" s="1"/>
  <c r="O123" i="2" s="1"/>
  <c r="M124" i="2" l="1"/>
  <c r="N124" i="2" s="1"/>
  <c r="O124" i="2" s="1"/>
  <c r="M125" i="2" l="1"/>
  <c r="N125" i="2" s="1"/>
  <c r="O125" i="2" s="1"/>
  <c r="M126" i="2" l="1"/>
  <c r="N126" i="2" s="1"/>
  <c r="O126" i="2" s="1"/>
  <c r="M127" i="2" l="1"/>
  <c r="N127" i="2" s="1"/>
  <c r="O127" i="2" s="1"/>
  <c r="M128" i="2" l="1"/>
  <c r="N128" i="2" s="1"/>
  <c r="O128" i="2" s="1"/>
  <c r="M129" i="2" l="1"/>
  <c r="N129" i="2" s="1"/>
  <c r="O129" i="2" s="1"/>
  <c r="M130" i="2" l="1"/>
  <c r="N130" i="2" s="1"/>
  <c r="O130" i="2" s="1"/>
  <c r="M131" i="2" l="1"/>
  <c r="N131" i="2" s="1"/>
  <c r="O131" i="2" s="1"/>
  <c r="M132" i="2" l="1"/>
  <c r="N132" i="2" s="1"/>
  <c r="O132" i="2" s="1"/>
  <c r="M133" i="2" l="1"/>
  <c r="N133" i="2" s="1"/>
  <c r="O133" i="2" s="1"/>
  <c r="M134" i="2" l="1"/>
  <c r="N134" i="2" s="1"/>
  <c r="O134" i="2" s="1"/>
  <c r="M135" i="2" l="1"/>
  <c r="N135" i="2" s="1"/>
  <c r="O135" i="2" s="1"/>
  <c r="M136" i="2" l="1"/>
  <c r="N136" i="2" s="1"/>
  <c r="O136" i="2" s="1"/>
  <c r="M137" i="2" l="1"/>
  <c r="N137" i="2" s="1"/>
  <c r="O137" i="2" s="1"/>
  <c r="M138" i="2" l="1"/>
  <c r="N138" i="2" s="1"/>
  <c r="O138" i="2" s="1"/>
  <c r="M139" i="2" l="1"/>
  <c r="N139" i="2" s="1"/>
  <c r="O139" i="2" s="1"/>
  <c r="M140" i="2" l="1"/>
  <c r="N140" i="2" s="1"/>
  <c r="O140" i="2" s="1"/>
  <c r="M141" i="2" l="1"/>
  <c r="N141" i="2" s="1"/>
  <c r="O141" i="2" s="1"/>
  <c r="M142" i="2" l="1"/>
  <c r="N142" i="2" s="1"/>
  <c r="O142" i="2" s="1"/>
  <c r="M143" i="2" l="1"/>
  <c r="N143" i="2" s="1"/>
  <c r="O143" i="2" s="1"/>
  <c r="M144" i="2" l="1"/>
  <c r="N144" i="2" s="1"/>
  <c r="O144" i="2" s="1"/>
  <c r="M145" i="2" l="1"/>
  <c r="N145" i="2" s="1"/>
  <c r="O145" i="2" s="1"/>
  <c r="M146" i="2" l="1"/>
  <c r="N146" i="2" s="1"/>
  <c r="O146" i="2" s="1"/>
  <c r="M147" i="2" l="1"/>
  <c r="N147" i="2" s="1"/>
  <c r="O147" i="2" s="1"/>
  <c r="M148" i="2" l="1"/>
  <c r="N148" i="2" s="1"/>
  <c r="O148" i="2" s="1"/>
  <c r="M149" i="2" l="1"/>
  <c r="N149" i="2" s="1"/>
  <c r="O149" i="2" s="1"/>
  <c r="M150" i="2" l="1"/>
  <c r="N150" i="2" s="1"/>
  <c r="O150" i="2" s="1"/>
  <c r="M151" i="2" l="1"/>
  <c r="N151" i="2" s="1"/>
  <c r="O151" i="2" s="1"/>
  <c r="M152" i="2" l="1"/>
  <c r="N152" i="2" s="1"/>
  <c r="O152" i="2" s="1"/>
  <c r="M153" i="2" l="1"/>
  <c r="N153" i="2" s="1"/>
  <c r="O153" i="2" s="1"/>
  <c r="M154" i="2" l="1"/>
  <c r="N154" i="2" s="1"/>
  <c r="O154" i="2" s="1"/>
  <c r="M155" i="2" l="1"/>
  <c r="N155" i="2" s="1"/>
  <c r="O155" i="2" s="1"/>
  <c r="M156" i="2" l="1"/>
  <c r="N156" i="2" s="1"/>
  <c r="O156" i="2" s="1"/>
  <c r="M157" i="2" l="1"/>
  <c r="N157" i="2" s="1"/>
  <c r="O157" i="2" s="1"/>
  <c r="Q14" i="2" s="1"/>
</calcChain>
</file>

<file path=xl/sharedStrings.xml><?xml version="1.0" encoding="utf-8"?>
<sst xmlns="http://schemas.openxmlformats.org/spreadsheetml/2006/main" count="49" uniqueCount="46">
  <si>
    <t>time (years)</t>
  </si>
  <si>
    <t>time (months)</t>
  </si>
  <si>
    <t>date</t>
  </si>
  <si>
    <t>expenses</t>
  </si>
  <si>
    <t>initial store cost</t>
  </si>
  <si>
    <t>total refurbishment cost is</t>
  </si>
  <si>
    <t>which is paid in</t>
  </si>
  <si>
    <t>equal monthly payments in advance</t>
  </si>
  <si>
    <t>income</t>
  </si>
  <si>
    <t>starts/ opens on the</t>
  </si>
  <si>
    <t>interest</t>
  </si>
  <si>
    <t>effective interest of</t>
  </si>
  <si>
    <t>with v=</t>
  </si>
  <si>
    <t>with delta=</t>
  </si>
  <si>
    <t>maintenance and staffing costs are</t>
  </si>
  <si>
    <t>per month</t>
  </si>
  <si>
    <t>paid conts, starts on the</t>
  </si>
  <si>
    <t>increases at</t>
  </si>
  <si>
    <t>assume we sell</t>
  </si>
  <si>
    <t>cups in 1st month and we increase this</t>
  </si>
  <si>
    <t>number by</t>
  </si>
  <si>
    <t>for the first 6</t>
  </si>
  <si>
    <t>months and is fixed at</t>
  </si>
  <si>
    <t>cups</t>
  </si>
  <si>
    <t>therafter</t>
  </si>
  <si>
    <t>cup selling price</t>
  </si>
  <si>
    <t>all income received conts</t>
  </si>
  <si>
    <t>store cost</t>
  </si>
  <si>
    <t>refurbishment cost</t>
  </si>
  <si>
    <t xml:space="preserve">starts on the </t>
  </si>
  <si>
    <t>so ends on the</t>
  </si>
  <si>
    <t>maintenance base</t>
  </si>
  <si>
    <t>maintenance increase</t>
  </si>
  <si>
    <t>maintenance cost</t>
  </si>
  <si>
    <t>continuous factor</t>
  </si>
  <si>
    <t>per annum</t>
  </si>
  <si>
    <t>this happens on every</t>
  </si>
  <si>
    <t>discounted maintenance cost</t>
  </si>
  <si>
    <t>no.cups</t>
  </si>
  <si>
    <t>actual cups</t>
  </si>
  <si>
    <t>cup sales</t>
  </si>
  <si>
    <t>discounted sales</t>
  </si>
  <si>
    <t>total cashflows</t>
  </si>
  <si>
    <t>discount factor</t>
  </si>
  <si>
    <t>present value</t>
  </si>
  <si>
    <t>with monthly 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</si>
</sst>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6560-79C3-D84A-AF9E-CECD2A39E9B0}">
  <dimension ref="A1:U158"/>
  <sheetViews>
    <sheetView tabSelected="1" zoomScale="60" zoomScaleNormal="60" workbookViewId="0">
      <selection activeCell="R43" sqref="R43"/>
    </sheetView>
  </sheetViews>
  <sheetFormatPr baseColWidth="10" defaultRowHeight="16" x14ac:dyDescent="0.2"/>
  <sheetData>
    <row r="1" spans="1:21" x14ac:dyDescent="0.2">
      <c r="D1" t="s">
        <v>3</v>
      </c>
      <c r="J1" t="s">
        <v>8</v>
      </c>
      <c r="O1" t="s">
        <v>10</v>
      </c>
    </row>
    <row r="2" spans="1:21" x14ac:dyDescent="0.2">
      <c r="D2" t="s">
        <v>4</v>
      </c>
      <c r="G2">
        <v>-500000</v>
      </c>
      <c r="J2" t="s">
        <v>9</v>
      </c>
      <c r="L2" s="1">
        <v>46143</v>
      </c>
      <c r="O2" t="s">
        <v>11</v>
      </c>
      <c r="Q2">
        <v>0.12</v>
      </c>
    </row>
    <row r="3" spans="1:21" x14ac:dyDescent="0.2">
      <c r="D3" t="s">
        <v>5</v>
      </c>
      <c r="G3">
        <v>-1500000</v>
      </c>
      <c r="J3" t="s">
        <v>18</v>
      </c>
      <c r="L3">
        <v>10000</v>
      </c>
      <c r="M3" t="s">
        <v>23</v>
      </c>
      <c r="O3" t="s">
        <v>12</v>
      </c>
      <c r="Q3">
        <f>(1+Q2)^(-1)</f>
        <v>0.89285714285714279</v>
      </c>
    </row>
    <row r="4" spans="1:21" x14ac:dyDescent="0.2">
      <c r="D4" t="s">
        <v>6</v>
      </c>
      <c r="F4">
        <v>6</v>
      </c>
      <c r="J4" t="s">
        <v>19</v>
      </c>
      <c r="O4" t="s">
        <v>13</v>
      </c>
      <c r="Q4">
        <f>LN(1+Q2)</f>
        <v>0.11332868530700327</v>
      </c>
    </row>
    <row r="5" spans="1:21" x14ac:dyDescent="0.2">
      <c r="D5" t="s">
        <v>7</v>
      </c>
      <c r="J5" t="s">
        <v>20</v>
      </c>
      <c r="K5">
        <v>1000</v>
      </c>
      <c r="L5" t="s">
        <v>21</v>
      </c>
      <c r="O5" t="s">
        <v>45</v>
      </c>
      <c r="Q5">
        <f>(1+Q2)^(1/12)-1</f>
        <v>9.4887929345830457E-3</v>
      </c>
    </row>
    <row r="6" spans="1:21" x14ac:dyDescent="0.2">
      <c r="D6" t="s">
        <v>29</v>
      </c>
      <c r="E6" s="1">
        <v>45931</v>
      </c>
      <c r="F6" t="s">
        <v>30</v>
      </c>
      <c r="G6" s="1">
        <v>46082</v>
      </c>
      <c r="J6" t="s">
        <v>22</v>
      </c>
      <c r="L6">
        <v>15000</v>
      </c>
      <c r="M6" t="s">
        <v>23</v>
      </c>
      <c r="O6" t="s">
        <v>12</v>
      </c>
      <c r="Q6">
        <f>(1+Q5)^(-1)</f>
        <v>0.99060039794300325</v>
      </c>
    </row>
    <row r="7" spans="1:21" x14ac:dyDescent="0.2">
      <c r="D7" t="s">
        <v>14</v>
      </c>
      <c r="G7">
        <v>-10000</v>
      </c>
      <c r="H7" t="s">
        <v>15</v>
      </c>
      <c r="J7" t="s">
        <v>24</v>
      </c>
      <c r="O7" t="s">
        <v>13</v>
      </c>
      <c r="Q7">
        <f>LN(1+Q5)</f>
        <v>9.4440571089170026E-3</v>
      </c>
    </row>
    <row r="8" spans="1:21" x14ac:dyDescent="0.2">
      <c r="D8" t="s">
        <v>16</v>
      </c>
      <c r="F8" s="1">
        <v>46143</v>
      </c>
      <c r="J8" t="s">
        <v>25</v>
      </c>
      <c r="L8">
        <v>3</v>
      </c>
    </row>
    <row r="9" spans="1:21" x14ac:dyDescent="0.2">
      <c r="D9" t="s">
        <v>17</v>
      </c>
      <c r="E9">
        <v>0.02</v>
      </c>
      <c r="F9" t="s">
        <v>35</v>
      </c>
    </row>
    <row r="10" spans="1:21" x14ac:dyDescent="0.2">
      <c r="D10" t="s">
        <v>36</v>
      </c>
      <c r="F10" s="2">
        <v>44075</v>
      </c>
      <c r="J10" t="s">
        <v>26</v>
      </c>
      <c r="U10" s="2"/>
    </row>
    <row r="13" spans="1:21" x14ac:dyDescent="0.2">
      <c r="A13" t="s">
        <v>2</v>
      </c>
      <c r="B13" t="s">
        <v>1</v>
      </c>
      <c r="C13" t="s">
        <v>0</v>
      </c>
      <c r="D13" t="s">
        <v>27</v>
      </c>
      <c r="E13" t="s">
        <v>28</v>
      </c>
      <c r="F13" t="s">
        <v>31</v>
      </c>
      <c r="G13" t="s">
        <v>32</v>
      </c>
      <c r="H13" t="s">
        <v>33</v>
      </c>
      <c r="I13" t="s">
        <v>34</v>
      </c>
      <c r="J13" t="s">
        <v>37</v>
      </c>
      <c r="K13" t="s">
        <v>38</v>
      </c>
      <c r="L13" t="s">
        <v>39</v>
      </c>
      <c r="M13" t="s">
        <v>40</v>
      </c>
      <c r="N13" t="s">
        <v>41</v>
      </c>
      <c r="O13" t="s">
        <v>42</v>
      </c>
      <c r="P13" t="s">
        <v>43</v>
      </c>
      <c r="Q13" t="s">
        <v>44</v>
      </c>
    </row>
    <row r="14" spans="1:21" x14ac:dyDescent="0.2">
      <c r="A14" s="1">
        <v>45658</v>
      </c>
      <c r="B14">
        <v>0</v>
      </c>
      <c r="C14">
        <f>B14/12</f>
        <v>0</v>
      </c>
      <c r="D14">
        <f>G2</f>
        <v>-500000</v>
      </c>
      <c r="E14">
        <f>IF(A14&lt;$E$6,0,IF(A14&gt;$G$6,0,$G$3/$F$4))</f>
        <v>0</v>
      </c>
      <c r="F14">
        <f>IF(C14=12,0,IF(A14&lt;$F$8,0,$G$7))</f>
        <v>0</v>
      </c>
      <c r="G14">
        <f>IF(A14&lt;$F$8,0,IF(A14&lt;$F$10,0,(1+$E$9)^(_xlfn.FLOOR.MATH(C14-$C$34)+1)))</f>
        <v>0</v>
      </c>
      <c r="H14">
        <f>F14*G14+IF(G14=0,F14,0)</f>
        <v>0</v>
      </c>
      <c r="I14">
        <f>(1-$Q$6)/$Q$7</f>
        <v>0.99529280145094834</v>
      </c>
      <c r="J14">
        <f>H14*I14</f>
        <v>0</v>
      </c>
      <c r="K14">
        <f>IF(A14&lt;$L$2,0,$L$3)</f>
        <v>0</v>
      </c>
      <c r="L14">
        <f>IF(L13=$L$6,$L$6,IF(A14&lt;$L$2,0,IF(A14=$L$2,$L$3,IF(A14&gt;$L$2,L13+$K$5,0))))</f>
        <v>0</v>
      </c>
      <c r="M14">
        <f>IF(C14=12,0,IF(C14&gt;=0,L14*$L$8,0))</f>
        <v>0</v>
      </c>
      <c r="N14">
        <f>M14*I14</f>
        <v>0</v>
      </c>
      <c r="O14">
        <f>D14+E14+J14+N14</f>
        <v>-500000</v>
      </c>
      <c r="P14">
        <f>$Q$3^(C14)</f>
        <v>1</v>
      </c>
      <c r="Q14">
        <f>SUMPRODUCT(O14:O158,P14:P158)</f>
        <v>291187.06817679433</v>
      </c>
    </row>
    <row r="15" spans="1:21" x14ac:dyDescent="0.2">
      <c r="A15" s="1">
        <v>45689</v>
      </c>
      <c r="B15">
        <v>1</v>
      </c>
      <c r="C15">
        <f t="shared" ref="C15:C78" si="0">B15/12</f>
        <v>8.3333333333333329E-2</v>
      </c>
      <c r="E15">
        <f>IF(A15&lt;$E$6,0,IF(A15&gt;$G$6,0,$G$3/$F$4))</f>
        <v>0</v>
      </c>
      <c r="F15">
        <f>IF(C15=12,0,IF(A15&lt;$F$8,0,$G$7))</f>
        <v>0</v>
      </c>
      <c r="G15">
        <f>IF(A15&lt;$F$8,0,IF(A15&lt;$F$10,0,(1+$E$9)^(_xlfn.FLOOR.MATH(C15-$C$34)+1)))</f>
        <v>0</v>
      </c>
      <c r="H15">
        <f t="shared" ref="H15:H78" si="1">F15*G15+IF(G15=0,F15,0)</f>
        <v>0</v>
      </c>
      <c r="I15">
        <f t="shared" ref="I15:I78" si="2">(1-$Q$6)/$Q$7</f>
        <v>0.99529280145094834</v>
      </c>
      <c r="J15">
        <f t="shared" ref="J15:J78" si="3">H15*I15</f>
        <v>0</v>
      </c>
      <c r="K15">
        <f>IF(A15&lt;$L$2,0,$L$3)</f>
        <v>0</v>
      </c>
      <c r="L15">
        <f>IF(L14=$L$6,$L$6,IF(A15&lt;$L$2,0,IF(A15=$L$2,$L$3,IF(A15&gt;$L$2,L14+$K$5,0))))</f>
        <v>0</v>
      </c>
      <c r="M15">
        <f t="shared" ref="M15:M78" si="4">IF(C15=12,0,IF(C15&gt;=0,L15*$L$8,0))</f>
        <v>0</v>
      </c>
      <c r="N15">
        <f t="shared" ref="N15:N78" si="5">M15*I15</f>
        <v>0</v>
      </c>
      <c r="O15">
        <f t="shared" ref="O15:O78" si="6">D15+E15+J15+N15</f>
        <v>0</v>
      </c>
      <c r="P15">
        <f t="shared" ref="P15:P78" si="7">$Q$3^(C15)</f>
        <v>0.99060039794300336</v>
      </c>
    </row>
    <row r="16" spans="1:21" x14ac:dyDescent="0.2">
      <c r="A16" s="1">
        <v>45717</v>
      </c>
      <c r="B16">
        <v>2</v>
      </c>
      <c r="C16">
        <f t="shared" si="0"/>
        <v>0.16666666666666666</v>
      </c>
      <c r="E16">
        <f>IF(A16&lt;$E$6,0,IF(A16&gt;$G$6,0,$G$3/$F$4))</f>
        <v>0</v>
      </c>
      <c r="F16">
        <f>IF(C16=12,0,IF(A16&lt;$F$8,0,$G$7))</f>
        <v>0</v>
      </c>
      <c r="G16">
        <f>IF(A16&lt;$F$8,0,IF(A16&lt;$F$10,0,(1+$E$9)^(_xlfn.FLOOR.MATH(C16-$C$34)+1)))</f>
        <v>0</v>
      </c>
      <c r="H16">
        <f t="shared" si="1"/>
        <v>0</v>
      </c>
      <c r="I16">
        <f t="shared" si="2"/>
        <v>0.99529280145094834</v>
      </c>
      <c r="J16">
        <f t="shared" si="3"/>
        <v>0</v>
      </c>
      <c r="K16">
        <f>IF(A16&lt;$L$2,0,$L$3)</f>
        <v>0</v>
      </c>
      <c r="L16">
        <f>IF(L15=$L$6,$L$6,IF(A16&lt;$L$2,0,IF(A16=$L$2,$L$3,IF(A16&gt;$L$2,L15+$K$5,0))))</f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0.98128914840483661</v>
      </c>
    </row>
    <row r="17" spans="1:16" x14ac:dyDescent="0.2">
      <c r="A17" s="1">
        <v>45748</v>
      </c>
      <c r="B17">
        <v>3</v>
      </c>
      <c r="C17">
        <f t="shared" si="0"/>
        <v>0.25</v>
      </c>
      <c r="E17">
        <f>IF(A17&lt;$E$6,0,IF(A17&gt;$G$6,0,$G$3/$F$4))</f>
        <v>0</v>
      </c>
      <c r="F17">
        <f>IF(C17=12,0,IF(A17&lt;$F$8,0,$G$7))</f>
        <v>0</v>
      </c>
      <c r="G17">
        <f>IF(A17&lt;$F$8,0,IF(A17&lt;$F$10,0,(1+$E$9)^(_xlfn.FLOOR.MATH(C17-$C$34)+1)))</f>
        <v>0</v>
      </c>
      <c r="H17">
        <f t="shared" si="1"/>
        <v>0</v>
      </c>
      <c r="I17">
        <f t="shared" si="2"/>
        <v>0.99529280145094834</v>
      </c>
      <c r="J17">
        <f t="shared" si="3"/>
        <v>0</v>
      </c>
      <c r="K17">
        <f>IF(A17&lt;$L$2,0,$L$3)</f>
        <v>0</v>
      </c>
      <c r="L17">
        <f>IF(L16=$L$6,$L$6,IF(A17&lt;$L$2,0,IF(A17=$L$2,$L$3,IF(A17&gt;$L$2,L16+$K$5,0))))</f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0.972065420906982</v>
      </c>
    </row>
    <row r="18" spans="1:16" x14ac:dyDescent="0.2">
      <c r="A18" s="1">
        <v>45778</v>
      </c>
      <c r="B18">
        <v>4</v>
      </c>
      <c r="C18">
        <f t="shared" si="0"/>
        <v>0.33333333333333331</v>
      </c>
      <c r="E18">
        <f>IF(A18&lt;$E$6,0,IF(A18&gt;$G$6,0,$G$3/$F$4))</f>
        <v>0</v>
      </c>
      <c r="F18">
        <f>IF(C18=12,0,IF(A18&lt;$F$8,0,$G$7))</f>
        <v>0</v>
      </c>
      <c r="G18">
        <f>IF(A18&lt;$F$8,0,IF(A18&lt;$F$10,0,(1+$E$9)^(_xlfn.FLOOR.MATH(C18-$C$34)+1)))</f>
        <v>0</v>
      </c>
      <c r="H18">
        <f t="shared" si="1"/>
        <v>0</v>
      </c>
      <c r="I18">
        <f t="shared" si="2"/>
        <v>0.99529280145094834</v>
      </c>
      <c r="J18">
        <f t="shared" si="3"/>
        <v>0</v>
      </c>
      <c r="K18">
        <f>IF(A18&lt;$L$2,0,$L$3)</f>
        <v>0</v>
      </c>
      <c r="L18">
        <f>IF(L17=$L$6,$L$6,IF(A18&lt;$L$2,0,IF(A18=$L$2,$L$3,IF(A18&gt;$L$2,L17+$K$5,0))))</f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0.96292839277708941</v>
      </c>
    </row>
    <row r="19" spans="1:16" x14ac:dyDescent="0.2">
      <c r="A19" s="1">
        <v>45809</v>
      </c>
      <c r="B19">
        <v>5</v>
      </c>
      <c r="C19">
        <f t="shared" si="0"/>
        <v>0.41666666666666669</v>
      </c>
      <c r="E19">
        <f>IF(A19&lt;$E$6,0,IF(A19&gt;$G$6,0,$G$3/$F$4))</f>
        <v>0</v>
      </c>
      <c r="F19">
        <f>IF(C19=12,0,IF(A19&lt;$F$8,0,$G$7))</f>
        <v>0</v>
      </c>
      <c r="G19">
        <f>IF(A19&lt;$F$8,0,IF(A19&lt;$F$10,0,(1+$E$9)^(_xlfn.FLOOR.MATH(C19-$C$34)+1)))</f>
        <v>0</v>
      </c>
      <c r="H19">
        <f t="shared" si="1"/>
        <v>0</v>
      </c>
      <c r="I19">
        <f t="shared" si="2"/>
        <v>0.99529280145094834</v>
      </c>
      <c r="J19">
        <f t="shared" si="3"/>
        <v>0</v>
      </c>
      <c r="K19">
        <f>IF(A19&lt;$L$2,0,$L$3)</f>
        <v>0</v>
      </c>
      <c r="L19">
        <f>IF(L18=$L$6,$L$6,IF(A19&lt;$L$2,0,IF(A19=$L$2,$L$3,IF(A19&gt;$L$2,L18+$K$5,0))))</f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0.95387724907560134</v>
      </c>
    </row>
    <row r="20" spans="1:16" x14ac:dyDescent="0.2">
      <c r="A20" s="1">
        <v>45839</v>
      </c>
      <c r="B20">
        <v>6</v>
      </c>
      <c r="C20">
        <f t="shared" si="0"/>
        <v>0.5</v>
      </c>
      <c r="E20">
        <f>IF(A20&lt;$E$6,0,IF(A20&gt;$G$6,0,$G$3/$F$4))</f>
        <v>0</v>
      </c>
      <c r="F20">
        <f>IF(C20=12,0,IF(A20&lt;$F$8,0,$G$7))</f>
        <v>0</v>
      </c>
      <c r="G20">
        <f>IF(A20&lt;$F$8,0,IF(A20&lt;$F$10,0,(1+$E$9)^(_xlfn.FLOOR.MATH(C20-$C$34)+1)))</f>
        <v>0</v>
      </c>
      <c r="H20">
        <f t="shared" si="1"/>
        <v>0</v>
      </c>
      <c r="I20">
        <f t="shared" si="2"/>
        <v>0.99529280145094834</v>
      </c>
      <c r="J20">
        <f t="shared" si="3"/>
        <v>0</v>
      </c>
      <c r="K20">
        <f>IF(A20&lt;$L$2,0,$L$3)</f>
        <v>0</v>
      </c>
      <c r="L20">
        <f>IF(L19=$L$6,$L$6,IF(A20&lt;$L$2,0,IF(A20=$L$2,$L$3,IF(A20&gt;$L$2,L19+$K$5,0))))</f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0.94491118252306805</v>
      </c>
    </row>
    <row r="21" spans="1:16" x14ac:dyDescent="0.2">
      <c r="A21" s="1">
        <v>45870</v>
      </c>
      <c r="B21">
        <v>7</v>
      </c>
      <c r="C21">
        <f t="shared" si="0"/>
        <v>0.58333333333333337</v>
      </c>
      <c r="E21">
        <f>IF(A21&lt;$E$6,0,IF(A21&gt;$G$6,0,$G$3/$F$4))</f>
        <v>0</v>
      </c>
      <c r="F21">
        <f>IF(C21=12,0,IF(A21&lt;$F$8,0,$G$7))</f>
        <v>0</v>
      </c>
      <c r="G21">
        <f>IF(A21&lt;$F$8,0,IF(A21&lt;$F$10,0,(1+$E$9)^(_xlfn.FLOOR.MATH(C21-$C$34)+1)))</f>
        <v>0</v>
      </c>
      <c r="H21">
        <f t="shared" si="1"/>
        <v>0</v>
      </c>
      <c r="I21">
        <f t="shared" si="2"/>
        <v>0.99529280145094834</v>
      </c>
      <c r="J21">
        <f t="shared" si="3"/>
        <v>0</v>
      </c>
      <c r="K21">
        <f>IF(A21&lt;$L$2,0,$L$3)</f>
        <v>0</v>
      </c>
      <c r="L21">
        <f>IF(L20=$L$6,$L$6,IF(A21&lt;$L$2,0,IF(A21=$L$2,$L$3,IF(A21&gt;$L$2,L20+$K$5,0))))</f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0.93602939342814506</v>
      </c>
    </row>
    <row r="22" spans="1:16" x14ac:dyDescent="0.2">
      <c r="A22" s="1">
        <v>45901</v>
      </c>
      <c r="B22">
        <v>8</v>
      </c>
      <c r="C22">
        <f t="shared" si="0"/>
        <v>0.66666666666666663</v>
      </c>
      <c r="E22">
        <f>IF(A22&lt;$E$6,0,IF(A22&gt;$G$6,0,$G$3/$F$4))</f>
        <v>0</v>
      </c>
      <c r="F22">
        <f>IF(C22=12,0,IF(A22&lt;$F$8,0,$G$7))</f>
        <v>0</v>
      </c>
      <c r="G22">
        <f>IF(A22&lt;$F$8,0,IF(A22&lt;$F$10,0,(1+$E$9)^(_xlfn.FLOOR.MATH(C22-$C$34)+1)))</f>
        <v>0</v>
      </c>
      <c r="H22">
        <f t="shared" si="1"/>
        <v>0</v>
      </c>
      <c r="I22">
        <f t="shared" si="2"/>
        <v>0.99529280145094834</v>
      </c>
      <c r="J22">
        <f t="shared" si="3"/>
        <v>0</v>
      </c>
      <c r="K22">
        <f>IF(A22&lt;$L$2,0,$L$3)</f>
        <v>0</v>
      </c>
      <c r="L22">
        <f>IF(L21=$L$6,$L$6,IF(A22&lt;$L$2,0,IF(A22=$L$2,$L$3,IF(A22&gt;$L$2,L21+$K$5,0))))</f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0.92723108961626854</v>
      </c>
    </row>
    <row r="23" spans="1:16" x14ac:dyDescent="0.2">
      <c r="A23" s="1">
        <v>45931</v>
      </c>
      <c r="B23">
        <v>9</v>
      </c>
      <c r="C23">
        <f t="shared" si="0"/>
        <v>0.75</v>
      </c>
      <c r="E23">
        <f>IF(A23&lt;$E$6,0,IF(A23&gt;$G$6,0,$G$3/$F$4))</f>
        <v>-250000</v>
      </c>
      <c r="F23">
        <f>IF(C23=12,0,IF(A23&lt;$F$8,0,$G$7))</f>
        <v>0</v>
      </c>
      <c r="G23">
        <f>IF(A23&lt;$F$8,0,IF(A23&lt;$F$10,0,(1+$E$9)^(_xlfn.FLOOR.MATH(C23-$C$34)+1)))</f>
        <v>0</v>
      </c>
      <c r="H23">
        <f t="shared" si="1"/>
        <v>0</v>
      </c>
      <c r="I23">
        <f t="shared" si="2"/>
        <v>0.99529280145094834</v>
      </c>
      <c r="J23">
        <f t="shared" si="3"/>
        <v>0</v>
      </c>
      <c r="K23">
        <f>IF(A23&lt;$L$2,0,$L$3)</f>
        <v>0</v>
      </c>
      <c r="L23">
        <f>IF(L22=$L$6,$L$6,IF(A23&lt;$L$2,0,IF(A23=$L$2,$L$3,IF(A23&gt;$L$2,L22+$K$5,0))))</f>
        <v>0</v>
      </c>
      <c r="M23">
        <f t="shared" si="4"/>
        <v>0</v>
      </c>
      <c r="N23">
        <f t="shared" si="5"/>
        <v>0</v>
      </c>
      <c r="O23">
        <f t="shared" si="6"/>
        <v>-250000</v>
      </c>
      <c r="P23">
        <f t="shared" si="7"/>
        <v>0.91851548635900016</v>
      </c>
    </row>
    <row r="24" spans="1:16" x14ac:dyDescent="0.2">
      <c r="A24" s="1">
        <v>45962</v>
      </c>
      <c r="B24">
        <v>10</v>
      </c>
      <c r="C24">
        <f t="shared" si="0"/>
        <v>0.83333333333333337</v>
      </c>
      <c r="E24">
        <f>IF(A24&lt;$E$6,0,IF(A24&gt;$G$6,0,$G$3/$F$4))</f>
        <v>-250000</v>
      </c>
      <c r="F24">
        <f>IF(C24=12,0,IF(A24&lt;$F$8,0,$G$7))</f>
        <v>0</v>
      </c>
      <c r="G24">
        <f>IF(A24&lt;$F$8,0,IF(A24&lt;$F$10,0,(1+$E$9)^(_xlfn.FLOOR.MATH(C24-$C$34)+1)))</f>
        <v>0</v>
      </c>
      <c r="H24">
        <f t="shared" si="1"/>
        <v>0</v>
      </c>
      <c r="I24">
        <f t="shared" si="2"/>
        <v>0.99529280145094834</v>
      </c>
      <c r="J24">
        <f t="shared" si="3"/>
        <v>0</v>
      </c>
      <c r="K24">
        <f>IF(A24&lt;$L$2,0,$L$3)</f>
        <v>0</v>
      </c>
      <c r="L24">
        <f>IF(L23=$L$6,$L$6,IF(A24&lt;$L$2,0,IF(A24=$L$2,$L$3,IF(A24&gt;$L$2,L23+$K$5,0))))</f>
        <v>0</v>
      </c>
      <c r="M24">
        <f t="shared" si="4"/>
        <v>0</v>
      </c>
      <c r="N24">
        <f t="shared" si="5"/>
        <v>0</v>
      </c>
      <c r="O24">
        <f t="shared" si="6"/>
        <v>-250000</v>
      </c>
      <c r="P24">
        <f t="shared" si="7"/>
        <v>0.90988180630403681</v>
      </c>
    </row>
    <row r="25" spans="1:16" x14ac:dyDescent="0.2">
      <c r="A25" s="1">
        <v>45992</v>
      </c>
      <c r="B25">
        <v>11</v>
      </c>
      <c r="C25">
        <f t="shared" si="0"/>
        <v>0.91666666666666663</v>
      </c>
      <c r="E25">
        <f>IF(A25&lt;$E$6,0,IF(A25&gt;$G$6,0,$G$3/$F$4))</f>
        <v>-250000</v>
      </c>
      <c r="F25">
        <f>IF(C25=12,0,IF(A25&lt;$F$8,0,$G$7))</f>
        <v>0</v>
      </c>
      <c r="G25">
        <f>IF(A25&lt;$F$8,0,IF(A25&lt;$F$10,0,(1+$E$9)^(_xlfn.FLOOR.MATH(C25-$C$34)+1)))</f>
        <v>0</v>
      </c>
      <c r="H25">
        <f t="shared" si="1"/>
        <v>0</v>
      </c>
      <c r="I25">
        <f t="shared" si="2"/>
        <v>0.99529280145094834</v>
      </c>
      <c r="J25">
        <f t="shared" si="3"/>
        <v>0</v>
      </c>
      <c r="K25">
        <f>IF(A25&lt;$L$2,0,$L$3)</f>
        <v>0</v>
      </c>
      <c r="L25">
        <f>IF(L24=$L$6,$L$6,IF(A25&lt;$L$2,0,IF(A25=$L$2,$L$3,IF(A25&gt;$L$2,L24+$K$5,0))))</f>
        <v>0</v>
      </c>
      <c r="M25">
        <f t="shared" si="4"/>
        <v>0</v>
      </c>
      <c r="N25">
        <f t="shared" si="5"/>
        <v>0</v>
      </c>
      <c r="O25">
        <f t="shared" si="6"/>
        <v>-250000</v>
      </c>
      <c r="P25">
        <f t="shared" si="7"/>
        <v>0.90132927940587759</v>
      </c>
    </row>
    <row r="26" spans="1:16" x14ac:dyDescent="0.2">
      <c r="A26" s="1">
        <v>46023</v>
      </c>
      <c r="B26">
        <v>12</v>
      </c>
      <c r="C26">
        <f t="shared" si="0"/>
        <v>1</v>
      </c>
      <c r="E26">
        <f>IF(A26&lt;$E$6,0,IF(A26&gt;$G$6,0,$G$3/$F$4))</f>
        <v>-250000</v>
      </c>
      <c r="F26">
        <f>IF(C26=12,0,IF(A26&lt;$F$8,0,$G$7))</f>
        <v>0</v>
      </c>
      <c r="G26">
        <f>IF(A26&lt;$F$8,0,IF(A26&lt;$F$10,0,(1+$E$9)^(_xlfn.FLOOR.MATH(C26-$C$34)+1)))</f>
        <v>0</v>
      </c>
      <c r="H26">
        <f t="shared" si="1"/>
        <v>0</v>
      </c>
      <c r="I26">
        <f t="shared" si="2"/>
        <v>0.99529280145094834</v>
      </c>
      <c r="J26">
        <f t="shared" si="3"/>
        <v>0</v>
      </c>
      <c r="K26">
        <f>IF(A26&lt;$L$2,0,$L$3)</f>
        <v>0</v>
      </c>
      <c r="L26">
        <f>IF(L25=$L$6,$L$6,IF(A26&lt;$L$2,0,IF(A26=$L$2,$L$3,IF(A26&gt;$L$2,L25+$K$5,0))))</f>
        <v>0</v>
      </c>
      <c r="M26">
        <f t="shared" si="4"/>
        <v>0</v>
      </c>
      <c r="N26">
        <f t="shared" si="5"/>
        <v>0</v>
      </c>
      <c r="O26">
        <f t="shared" si="6"/>
        <v>-250000</v>
      </c>
      <c r="P26">
        <f t="shared" si="7"/>
        <v>0.89285714285714279</v>
      </c>
    </row>
    <row r="27" spans="1:16" x14ac:dyDescent="0.2">
      <c r="A27" s="1">
        <v>46054</v>
      </c>
      <c r="B27">
        <v>13</v>
      </c>
      <c r="C27">
        <f t="shared" si="0"/>
        <v>1.0833333333333333</v>
      </c>
      <c r="E27">
        <f>IF(A27&lt;$E$6,0,IF(A27&gt;$G$6,0,$G$3/$F$4))</f>
        <v>-250000</v>
      </c>
      <c r="F27">
        <f>IF(C27=12,0,IF(A27&lt;$F$8,0,$G$7))</f>
        <v>0</v>
      </c>
      <c r="G27">
        <f>IF(A27&lt;$F$8,0,IF(A27&lt;$F$10,0,(1+$E$9)^(_xlfn.FLOOR.MATH(C27-$C$34)+1)))</f>
        <v>0</v>
      </c>
      <c r="H27">
        <f t="shared" si="1"/>
        <v>0</v>
      </c>
      <c r="I27">
        <f t="shared" si="2"/>
        <v>0.99529280145094834</v>
      </c>
      <c r="J27">
        <f t="shared" si="3"/>
        <v>0</v>
      </c>
      <c r="K27">
        <f>IF(A27&lt;$L$2,0,$L$3)</f>
        <v>0</v>
      </c>
      <c r="L27">
        <f>IF(L26=$L$6,$L$6,IF(A27&lt;$L$2,0,IF(A27=$L$2,$L$3,IF(A27&gt;$L$2,L26+$K$5,0))))</f>
        <v>0</v>
      </c>
      <c r="M27">
        <f t="shared" si="4"/>
        <v>0</v>
      </c>
      <c r="N27">
        <f t="shared" si="5"/>
        <v>0</v>
      </c>
      <c r="O27">
        <f t="shared" si="6"/>
        <v>-250000</v>
      </c>
      <c r="P27">
        <f t="shared" si="7"/>
        <v>0.88446464102053868</v>
      </c>
    </row>
    <row r="28" spans="1:16" x14ac:dyDescent="0.2">
      <c r="A28" s="1">
        <v>46082</v>
      </c>
      <c r="B28">
        <v>14</v>
      </c>
      <c r="C28">
        <f t="shared" si="0"/>
        <v>1.1666666666666667</v>
      </c>
      <c r="E28">
        <f>IF(A28&lt;$E$6,0,IF(A28&gt;$G$6,0,$G$3/$F$4))</f>
        <v>-250000</v>
      </c>
      <c r="F28">
        <f>IF(C28=12,0,IF(A28&lt;$F$8,0,$G$7))</f>
        <v>0</v>
      </c>
      <c r="G28">
        <f>IF(A28&lt;$F$8,0,IF(A28&lt;$F$10,0,(1+$E$9)^(_xlfn.FLOOR.MATH(C28-$C$34)+1)))</f>
        <v>0</v>
      </c>
      <c r="H28">
        <f t="shared" si="1"/>
        <v>0</v>
      </c>
      <c r="I28">
        <f t="shared" si="2"/>
        <v>0.99529280145094834</v>
      </c>
      <c r="J28">
        <f t="shared" si="3"/>
        <v>0</v>
      </c>
      <c r="K28">
        <f>IF(A28&lt;$L$2,0,$L$3)</f>
        <v>0</v>
      </c>
      <c r="L28">
        <f>IF(L27=$L$6,$L$6,IF(A28&lt;$L$2,0,IF(A28=$L$2,$L$3,IF(A28&gt;$L$2,L27+$K$5,0))))</f>
        <v>0</v>
      </c>
      <c r="M28">
        <f t="shared" si="4"/>
        <v>0</v>
      </c>
      <c r="N28">
        <f t="shared" si="5"/>
        <v>0</v>
      </c>
      <c r="O28">
        <f t="shared" si="6"/>
        <v>-250000</v>
      </c>
      <c r="P28">
        <f t="shared" si="7"/>
        <v>0.87615102536146117</v>
      </c>
    </row>
    <row r="29" spans="1:16" x14ac:dyDescent="0.2">
      <c r="A29" s="1">
        <v>46113</v>
      </c>
      <c r="B29">
        <v>15</v>
      </c>
      <c r="C29">
        <f t="shared" si="0"/>
        <v>1.25</v>
      </c>
      <c r="E29">
        <f>IF(A29&lt;$E$6,0,IF(A29&gt;$G$6,0,$G$3/$F$4))</f>
        <v>0</v>
      </c>
      <c r="F29">
        <f>IF(C29=12,0,IF(A29&lt;$F$8,0,$G$7))</f>
        <v>0</v>
      </c>
      <c r="G29">
        <f>IF(A29&lt;$F$8,0,IF(A29&lt;$F$10,0,(1+$E$9)^(_xlfn.FLOOR.MATH(C29-$C$34)+1)))</f>
        <v>0</v>
      </c>
      <c r="H29">
        <f t="shared" si="1"/>
        <v>0</v>
      </c>
      <c r="I29">
        <f t="shared" si="2"/>
        <v>0.99529280145094834</v>
      </c>
      <c r="J29">
        <f t="shared" si="3"/>
        <v>0</v>
      </c>
      <c r="K29">
        <f>IF(A29&lt;$L$2,0,$L$3)</f>
        <v>0</v>
      </c>
      <c r="L29">
        <f>IF(L28=$L$6,$L$6,IF(A29&lt;$L$2,0,IF(A29=$L$2,$L$3,IF(A29&gt;$L$2,L28+$K$5,0))))</f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0.8679155543812338</v>
      </c>
    </row>
    <row r="30" spans="1:16" x14ac:dyDescent="0.2">
      <c r="A30" s="1">
        <v>46143</v>
      </c>
      <c r="B30">
        <v>16</v>
      </c>
      <c r="C30">
        <f t="shared" si="0"/>
        <v>1.3333333333333333</v>
      </c>
      <c r="E30">
        <f>IF(A30&lt;$E$6,0,IF(A30&gt;$G$6,0,$G$3/$F$4))</f>
        <v>0</v>
      </c>
      <c r="F30">
        <f>IF(C30=12,0,IF(A30&lt;$F$8,0,$G$7))</f>
        <v>-10000</v>
      </c>
      <c r="G30">
        <f>IF(A30&lt;$F$8,0,IF(A30&lt;$F$10,0,(1+$E$9)^(_xlfn.FLOOR.MATH(C30-$C$34)+1)))</f>
        <v>1</v>
      </c>
      <c r="H30">
        <f t="shared" si="1"/>
        <v>-10000</v>
      </c>
      <c r="I30">
        <f t="shared" si="2"/>
        <v>0.99529280145094834</v>
      </c>
      <c r="J30">
        <f t="shared" si="3"/>
        <v>-9952.9280145094835</v>
      </c>
      <c r="K30">
        <f>IF(A30&lt;$L$2,0,$L$3)</f>
        <v>10000</v>
      </c>
      <c r="L30">
        <f>IF(L29=$L$6,$L$6,IF(A30&lt;$L$2,0,IF(A30=$L$2,$L$3,IF(A30&gt;$L$2,L29+$K$5,0))))</f>
        <v>10000</v>
      </c>
      <c r="M30">
        <f t="shared" si="4"/>
        <v>30000</v>
      </c>
      <c r="N30">
        <f t="shared" si="5"/>
        <v>29858.784043528449</v>
      </c>
      <c r="O30">
        <f t="shared" si="6"/>
        <v>19905.856029018963</v>
      </c>
      <c r="P30">
        <f t="shared" si="7"/>
        <v>0.85975749355097264</v>
      </c>
    </row>
    <row r="31" spans="1:16" x14ac:dyDescent="0.2">
      <c r="A31" s="1">
        <v>46174</v>
      </c>
      <c r="B31">
        <v>17</v>
      </c>
      <c r="C31">
        <f t="shared" si="0"/>
        <v>1.4166666666666667</v>
      </c>
      <c r="E31">
        <f>IF(A31&lt;$E$6,0,IF(A31&gt;$G$6,0,$G$3/$F$4))</f>
        <v>0</v>
      </c>
      <c r="F31">
        <f>IF(C31=12,0,IF(A31&lt;$F$8,0,$G$7))</f>
        <v>-10000</v>
      </c>
      <c r="G31">
        <f>IF(A31&lt;$F$8,0,IF(A31&lt;$F$10,0,(1+$E$9)^(_xlfn.FLOOR.MATH(C31-$C$34)+1)))</f>
        <v>1</v>
      </c>
      <c r="H31">
        <f t="shared" si="1"/>
        <v>-10000</v>
      </c>
      <c r="I31">
        <f t="shared" si="2"/>
        <v>0.99529280145094834</v>
      </c>
      <c r="J31">
        <f t="shared" si="3"/>
        <v>-9952.9280145094835</v>
      </c>
      <c r="K31">
        <f>IF(A31&lt;$L$2,0,$L$3)</f>
        <v>10000</v>
      </c>
      <c r="L31">
        <f>IF(L30=$L$6,$L$6,IF(A31&lt;$L$2,0,IF(A31=$L$2,$L$3,IF(A31&gt;$L$2,L30+$K$5,0))))</f>
        <v>11000</v>
      </c>
      <c r="M31">
        <f t="shared" si="4"/>
        <v>33000</v>
      </c>
      <c r="N31">
        <f t="shared" si="5"/>
        <v>32844.662447881296</v>
      </c>
      <c r="O31">
        <f t="shared" si="6"/>
        <v>22891.734433371814</v>
      </c>
      <c r="P31">
        <f t="shared" si="7"/>
        <v>0.85167611524607256</v>
      </c>
    </row>
    <row r="32" spans="1:16" x14ac:dyDescent="0.2">
      <c r="A32" s="1">
        <v>46204</v>
      </c>
      <c r="B32">
        <v>18</v>
      </c>
      <c r="C32">
        <f t="shared" si="0"/>
        <v>1.5</v>
      </c>
      <c r="E32">
        <f>IF(A32&lt;$E$6,0,IF(A32&gt;$G$6,0,$G$3/$F$4))</f>
        <v>0</v>
      </c>
      <c r="F32">
        <f>IF(C32=12,0,IF(A32&lt;$F$8,0,$G$7))</f>
        <v>-10000</v>
      </c>
      <c r="G32">
        <f>IF(A32&lt;$F$8,0,IF(A32&lt;$F$10,0,(1+$E$9)^(_xlfn.FLOOR.MATH(C32-$C$34)+1)))</f>
        <v>1</v>
      </c>
      <c r="H32">
        <f t="shared" si="1"/>
        <v>-10000</v>
      </c>
      <c r="I32">
        <f t="shared" si="2"/>
        <v>0.99529280145094834</v>
      </c>
      <c r="J32">
        <f t="shared" si="3"/>
        <v>-9952.9280145094835</v>
      </c>
      <c r="K32">
        <f>IF(A32&lt;$L$2,0,$L$3)</f>
        <v>10000</v>
      </c>
      <c r="L32">
        <f>IF(L31=$L$6,$L$6,IF(A32&lt;$L$2,0,IF(A32=$L$2,$L$3,IF(A32&gt;$L$2,L31+$K$5,0))))</f>
        <v>12000</v>
      </c>
      <c r="M32">
        <f t="shared" si="4"/>
        <v>36000</v>
      </c>
      <c r="N32">
        <f t="shared" si="5"/>
        <v>35830.540852234139</v>
      </c>
      <c r="O32">
        <f t="shared" si="6"/>
        <v>25877.612837724657</v>
      </c>
      <c r="P32">
        <f t="shared" si="7"/>
        <v>0.84367069868131073</v>
      </c>
    </row>
    <row r="33" spans="1:16" x14ac:dyDescent="0.2">
      <c r="A33" s="1">
        <v>46235</v>
      </c>
      <c r="B33">
        <v>19</v>
      </c>
      <c r="C33">
        <f t="shared" si="0"/>
        <v>1.5833333333333333</v>
      </c>
      <c r="E33">
        <f>IF(A33&lt;$E$6,0,IF(A33&gt;$G$6,0,$G$3/$F$4))</f>
        <v>0</v>
      </c>
      <c r="F33">
        <f>IF(C33=12,0,IF(A33&lt;$F$8,0,$G$7))</f>
        <v>-10000</v>
      </c>
      <c r="G33">
        <f>IF(A33&lt;$F$8,0,IF(A33&lt;$F$10,0,(1+$E$9)^(_xlfn.FLOOR.MATH(C33-$C$34)+1)))</f>
        <v>1</v>
      </c>
      <c r="H33">
        <f t="shared" si="1"/>
        <v>-10000</v>
      </c>
      <c r="I33">
        <f t="shared" si="2"/>
        <v>0.99529280145094834</v>
      </c>
      <c r="J33">
        <f t="shared" si="3"/>
        <v>-9952.9280145094835</v>
      </c>
      <c r="K33">
        <f>IF(A33&lt;$L$2,0,$L$3)</f>
        <v>10000</v>
      </c>
      <c r="L33">
        <f>IF(L32=$L$6,$L$6,IF(A33&lt;$L$2,0,IF(A33=$L$2,$L$3,IF(A33&gt;$L$2,L32+$K$5,0))))</f>
        <v>13000</v>
      </c>
      <c r="M33">
        <f t="shared" si="4"/>
        <v>39000</v>
      </c>
      <c r="N33">
        <f t="shared" si="5"/>
        <v>38816.419256586982</v>
      </c>
      <c r="O33">
        <f t="shared" si="6"/>
        <v>28863.4912420775</v>
      </c>
      <c r="P33">
        <f t="shared" si="7"/>
        <v>0.835740529846558</v>
      </c>
    </row>
    <row r="34" spans="1:16" x14ac:dyDescent="0.2">
      <c r="A34" s="1">
        <v>46266</v>
      </c>
      <c r="B34">
        <v>20</v>
      </c>
      <c r="C34">
        <f t="shared" si="0"/>
        <v>1.6666666666666667</v>
      </c>
      <c r="E34">
        <f>IF(A34&lt;$E$6,0,IF(A34&gt;$G$6,0,$G$3/$F$4))</f>
        <v>0</v>
      </c>
      <c r="F34">
        <f>IF(C34=12,0,IF(A34&lt;$F$8,0,$G$7))</f>
        <v>-10000</v>
      </c>
      <c r="G34">
        <f>IF(A34&lt;$F$8,0,IF(A34&lt;$F$10,0,(1+$E$9)^(_xlfn.FLOOR.MATH(C34-$C$34)+1)))</f>
        <v>1.02</v>
      </c>
      <c r="H34">
        <f t="shared" si="1"/>
        <v>-10200</v>
      </c>
      <c r="I34">
        <f t="shared" si="2"/>
        <v>0.99529280145094834</v>
      </c>
      <c r="J34">
        <f t="shared" si="3"/>
        <v>-10151.986574799674</v>
      </c>
      <c r="K34">
        <f>IF(A34&lt;$L$2,0,$L$3)</f>
        <v>10000</v>
      </c>
      <c r="L34">
        <f>IF(L33=$L$6,$L$6,IF(A34&lt;$L$2,0,IF(A34=$L$2,$L$3,IF(A34&gt;$L$2,L33+$K$5,0))))</f>
        <v>14000</v>
      </c>
      <c r="M34">
        <f t="shared" si="4"/>
        <v>42000</v>
      </c>
      <c r="N34">
        <f t="shared" si="5"/>
        <v>41802.297660939832</v>
      </c>
      <c r="O34">
        <f t="shared" si="6"/>
        <v>31650.311086140158</v>
      </c>
      <c r="P34">
        <f t="shared" si="7"/>
        <v>0.8278849014430969</v>
      </c>
    </row>
    <row r="35" spans="1:16" x14ac:dyDescent="0.2">
      <c r="A35" s="1">
        <v>46296</v>
      </c>
      <c r="B35">
        <v>21</v>
      </c>
      <c r="C35">
        <f t="shared" si="0"/>
        <v>1.75</v>
      </c>
      <c r="E35">
        <f>IF(A35&lt;$E$6,0,IF(A35&gt;$G$6,0,$G$3/$F$4))</f>
        <v>0</v>
      </c>
      <c r="F35">
        <f>IF(C35=12,0,IF(A35&lt;$F$8,0,$G$7))</f>
        <v>-10000</v>
      </c>
      <c r="G35">
        <f>IF(A35&lt;$F$8,0,IF(A35&lt;$F$10,0,(1+$E$9)^(_xlfn.FLOOR.MATH(C35-$C$34)+1)))</f>
        <v>1.02</v>
      </c>
      <c r="H35">
        <f t="shared" si="1"/>
        <v>-10200</v>
      </c>
      <c r="I35">
        <f t="shared" si="2"/>
        <v>0.99529280145094834</v>
      </c>
      <c r="J35">
        <f t="shared" si="3"/>
        <v>-10151.986574799674</v>
      </c>
      <c r="K35">
        <f>IF(A35&lt;$L$2,0,$L$3)</f>
        <v>10000</v>
      </c>
      <c r="L35">
        <f>IF(L34=$L$6,$L$6,IF(A35&lt;$L$2,0,IF(A35=$L$2,$L$3,IF(A35&gt;$L$2,L34+$K$5,0))))</f>
        <v>15000</v>
      </c>
      <c r="M35">
        <f t="shared" si="4"/>
        <v>45000</v>
      </c>
      <c r="N35">
        <f t="shared" si="5"/>
        <v>44788.176065292675</v>
      </c>
      <c r="O35">
        <f t="shared" si="6"/>
        <v>34636.189490493001</v>
      </c>
      <c r="P35">
        <f t="shared" si="7"/>
        <v>0.82010311282053583</v>
      </c>
    </row>
    <row r="36" spans="1:16" x14ac:dyDescent="0.2">
      <c r="A36" s="1">
        <v>46327</v>
      </c>
      <c r="B36">
        <v>22</v>
      </c>
      <c r="C36">
        <f t="shared" si="0"/>
        <v>1.8333333333333333</v>
      </c>
      <c r="E36">
        <f>IF(A36&lt;$E$6,0,IF(A36&gt;$G$6,0,$G$3/$F$4))</f>
        <v>0</v>
      </c>
      <c r="F36">
        <f>IF(C36=12,0,IF(A36&lt;$F$8,0,$G$7))</f>
        <v>-10000</v>
      </c>
      <c r="G36">
        <f>IF(A36&lt;$F$8,0,IF(A36&lt;$F$10,0,(1+$E$9)^(_xlfn.FLOOR.MATH(C36-$C$34)+1)))</f>
        <v>1.02</v>
      </c>
      <c r="H36">
        <f t="shared" si="1"/>
        <v>-10200</v>
      </c>
      <c r="I36">
        <f t="shared" si="2"/>
        <v>0.99529280145094834</v>
      </c>
      <c r="J36">
        <f t="shared" si="3"/>
        <v>-10151.986574799674</v>
      </c>
      <c r="K36">
        <f>IF(A36&lt;$L$2,0,$L$3)</f>
        <v>10000</v>
      </c>
      <c r="L36">
        <f>IF(L35=$L$6,$L$6,IF(A36&lt;$L$2,0,IF(A36=$L$2,$L$3,IF(A36&gt;$L$2,L35+$K$5,0))))</f>
        <v>15000</v>
      </c>
      <c r="M36">
        <f t="shared" si="4"/>
        <v>45000</v>
      </c>
      <c r="N36">
        <f t="shared" si="5"/>
        <v>44788.176065292675</v>
      </c>
      <c r="O36">
        <f t="shared" si="6"/>
        <v>34636.189490493001</v>
      </c>
      <c r="P36">
        <f t="shared" si="7"/>
        <v>0.81239446991431852</v>
      </c>
    </row>
    <row r="37" spans="1:16" x14ac:dyDescent="0.2">
      <c r="A37" s="1">
        <v>46357</v>
      </c>
      <c r="B37">
        <v>23</v>
      </c>
      <c r="C37">
        <f t="shared" si="0"/>
        <v>1.9166666666666667</v>
      </c>
      <c r="E37">
        <f>IF(A37&lt;$E$6,0,IF(A37&gt;$G$6,0,$G$3/$F$4))</f>
        <v>0</v>
      </c>
      <c r="F37">
        <f>IF(C37=12,0,IF(A37&lt;$F$8,0,$G$7))</f>
        <v>-10000</v>
      </c>
      <c r="G37">
        <f>IF(A37&lt;$F$8,0,IF(A37&lt;$F$10,0,(1+$E$9)^(_xlfn.FLOOR.MATH(C37-$C$34)+1)))</f>
        <v>1.02</v>
      </c>
      <c r="H37">
        <f t="shared" si="1"/>
        <v>-10200</v>
      </c>
      <c r="I37">
        <f t="shared" si="2"/>
        <v>0.99529280145094834</v>
      </c>
      <c r="J37">
        <f t="shared" si="3"/>
        <v>-10151.986574799674</v>
      </c>
      <c r="K37">
        <f>IF(A37&lt;$L$2,0,$L$3)</f>
        <v>10000</v>
      </c>
      <c r="L37">
        <f>IF(L36=$L$6,$L$6,IF(A37&lt;$L$2,0,IF(A37=$L$2,$L$3,IF(A37&gt;$L$2,L36+$K$5,0))))</f>
        <v>15000</v>
      </c>
      <c r="M37">
        <f t="shared" si="4"/>
        <v>45000</v>
      </c>
      <c r="N37">
        <f t="shared" si="5"/>
        <v>44788.176065292675</v>
      </c>
      <c r="O37">
        <f t="shared" si="6"/>
        <v>34636.189490493001</v>
      </c>
      <c r="P37">
        <f t="shared" si="7"/>
        <v>0.8047582851838192</v>
      </c>
    </row>
    <row r="38" spans="1:16" x14ac:dyDescent="0.2">
      <c r="A38" s="1">
        <v>46388</v>
      </c>
      <c r="B38">
        <v>24</v>
      </c>
      <c r="C38">
        <f t="shared" si="0"/>
        <v>2</v>
      </c>
      <c r="E38">
        <f>IF(A38&lt;$E$6,0,IF(A38&gt;$G$6,0,$G$3/$F$4))</f>
        <v>0</v>
      </c>
      <c r="F38">
        <f>IF(C38=12,0,IF(A38&lt;$F$8,0,$G$7))</f>
        <v>-10000</v>
      </c>
      <c r="G38">
        <f>IF(A38&lt;$F$8,0,IF(A38&lt;$F$10,0,(1+$E$9)^(_xlfn.FLOOR.MATH(C38-$C$34)+1)))</f>
        <v>1.02</v>
      </c>
      <c r="H38">
        <f t="shared" si="1"/>
        <v>-10200</v>
      </c>
      <c r="I38">
        <f t="shared" si="2"/>
        <v>0.99529280145094834</v>
      </c>
      <c r="J38">
        <f t="shared" si="3"/>
        <v>-10151.986574799674</v>
      </c>
      <c r="K38">
        <f>IF(A38&lt;$L$2,0,$L$3)</f>
        <v>10000</v>
      </c>
      <c r="L38">
        <f>IF(L37=$L$6,$L$6,IF(A38&lt;$L$2,0,IF(A38=$L$2,$L$3,IF(A38&gt;$L$2,L37+$K$5,0))))</f>
        <v>15000</v>
      </c>
      <c r="M38">
        <f t="shared" si="4"/>
        <v>45000</v>
      </c>
      <c r="N38">
        <f t="shared" si="5"/>
        <v>44788.176065292675</v>
      </c>
      <c r="O38">
        <f t="shared" si="6"/>
        <v>34636.189490493001</v>
      </c>
      <c r="P38">
        <f t="shared" si="7"/>
        <v>0.79719387755102034</v>
      </c>
    </row>
    <row r="39" spans="1:16" x14ac:dyDescent="0.2">
      <c r="A39" s="1">
        <v>46419</v>
      </c>
      <c r="B39">
        <v>25</v>
      </c>
      <c r="C39">
        <f t="shared" si="0"/>
        <v>2.0833333333333335</v>
      </c>
      <c r="E39">
        <f>IF(A39&lt;$E$6,0,IF(A39&gt;$G$6,0,$G$3/$F$4))</f>
        <v>0</v>
      </c>
      <c r="F39">
        <f>IF(C39=12,0,IF(A39&lt;$F$8,0,$G$7))</f>
        <v>-10000</v>
      </c>
      <c r="G39">
        <f>IF(A39&lt;$F$8,0,IF(A39&lt;$F$10,0,(1+$E$9)^(_xlfn.FLOOR.MATH(C39-$C$34)+1)))</f>
        <v>1.02</v>
      </c>
      <c r="H39">
        <f t="shared" si="1"/>
        <v>-10200</v>
      </c>
      <c r="I39">
        <f t="shared" si="2"/>
        <v>0.99529280145094834</v>
      </c>
      <c r="J39">
        <f t="shared" si="3"/>
        <v>-10151.986574799674</v>
      </c>
      <c r="K39">
        <f>IF(A39&lt;$L$2,0,$L$3)</f>
        <v>10000</v>
      </c>
      <c r="L39">
        <f>IF(L38=$L$6,$L$6,IF(A39&lt;$L$2,0,IF(A39=$L$2,$L$3,IF(A39&gt;$L$2,L38+$K$5,0))))</f>
        <v>15000</v>
      </c>
      <c r="M39">
        <f t="shared" si="4"/>
        <v>45000</v>
      </c>
      <c r="N39">
        <f t="shared" si="5"/>
        <v>44788.176065292675</v>
      </c>
      <c r="O39">
        <f t="shared" si="6"/>
        <v>34636.189490493001</v>
      </c>
      <c r="P39">
        <f t="shared" si="7"/>
        <v>0.78970057233976654</v>
      </c>
    </row>
    <row r="40" spans="1:16" x14ac:dyDescent="0.2">
      <c r="A40" s="1">
        <v>46447</v>
      </c>
      <c r="B40">
        <v>26</v>
      </c>
      <c r="C40">
        <f t="shared" si="0"/>
        <v>2.1666666666666665</v>
      </c>
      <c r="E40">
        <f>IF(A40&lt;$E$6,0,IF(A40&gt;$G$6,0,$G$3/$F$4))</f>
        <v>0</v>
      </c>
      <c r="F40">
        <f>IF(C40=12,0,IF(A40&lt;$F$8,0,$G$7))</f>
        <v>-10000</v>
      </c>
      <c r="G40">
        <f>IF(A40&lt;$F$8,0,IF(A40&lt;$F$10,0,(1+$E$9)^(_xlfn.FLOOR.MATH(C40-$C$34)+1)))</f>
        <v>1.02</v>
      </c>
      <c r="H40">
        <f t="shared" si="1"/>
        <v>-10200</v>
      </c>
      <c r="I40">
        <f t="shared" si="2"/>
        <v>0.99529280145094834</v>
      </c>
      <c r="J40">
        <f t="shared" si="3"/>
        <v>-10151.986574799674</v>
      </c>
      <c r="K40">
        <f>IF(A40&lt;$L$2,0,$L$3)</f>
        <v>10000</v>
      </c>
      <c r="L40">
        <f>IF(L39=$L$6,$L$6,IF(A40&lt;$L$2,0,IF(A40=$L$2,$L$3,IF(A40&gt;$L$2,L39+$K$5,0))))</f>
        <v>15000</v>
      </c>
      <c r="M40">
        <f t="shared" si="4"/>
        <v>45000</v>
      </c>
      <c r="N40">
        <f t="shared" si="5"/>
        <v>44788.176065292675</v>
      </c>
      <c r="O40">
        <f t="shared" si="6"/>
        <v>34636.189490493001</v>
      </c>
      <c r="P40">
        <f t="shared" si="7"/>
        <v>0.78227770121559026</v>
      </c>
    </row>
    <row r="41" spans="1:16" x14ac:dyDescent="0.2">
      <c r="A41" s="1">
        <v>46478</v>
      </c>
      <c r="B41">
        <v>27</v>
      </c>
      <c r="C41">
        <f t="shared" si="0"/>
        <v>2.25</v>
      </c>
      <c r="E41">
        <f>IF(A41&lt;$E$6,0,IF(A41&gt;$G$6,0,$G$3/$F$4))</f>
        <v>0</v>
      </c>
      <c r="F41">
        <f>IF(C41=12,0,IF(A41&lt;$F$8,0,$G$7))</f>
        <v>-10000</v>
      </c>
      <c r="G41">
        <f>IF(A41&lt;$F$8,0,IF(A41&lt;$F$10,0,(1+$E$9)^(_xlfn.FLOOR.MATH(C41-$C$34)+1)))</f>
        <v>1.02</v>
      </c>
      <c r="H41">
        <f t="shared" si="1"/>
        <v>-10200</v>
      </c>
      <c r="I41">
        <f t="shared" si="2"/>
        <v>0.99529280145094834</v>
      </c>
      <c r="J41">
        <f t="shared" si="3"/>
        <v>-10151.986574799674</v>
      </c>
      <c r="K41">
        <f>IF(A41&lt;$L$2,0,$L$3)</f>
        <v>10000</v>
      </c>
      <c r="L41">
        <f>IF(L40=$L$6,$L$6,IF(A41&lt;$L$2,0,IF(A41=$L$2,$L$3,IF(A41&gt;$L$2,L40+$K$5,0))))</f>
        <v>15000</v>
      </c>
      <c r="M41">
        <f t="shared" si="4"/>
        <v>45000</v>
      </c>
      <c r="N41">
        <f t="shared" si="5"/>
        <v>44788.176065292675</v>
      </c>
      <c r="O41">
        <f t="shared" si="6"/>
        <v>34636.189490493001</v>
      </c>
      <c r="P41">
        <f t="shared" si="7"/>
        <v>0.77492460212610159</v>
      </c>
    </row>
    <row r="42" spans="1:16" x14ac:dyDescent="0.2">
      <c r="A42" s="1">
        <v>46508</v>
      </c>
      <c r="B42">
        <v>28</v>
      </c>
      <c r="C42">
        <f t="shared" si="0"/>
        <v>2.3333333333333335</v>
      </c>
      <c r="E42">
        <f>IF(A42&lt;$E$6,0,IF(A42&gt;$G$6,0,$G$3/$F$4))</f>
        <v>0</v>
      </c>
      <c r="F42">
        <f>IF(C42=12,0,IF(A42&lt;$F$8,0,$G$7))</f>
        <v>-10000</v>
      </c>
      <c r="G42">
        <f>IF(A42&lt;$F$8,0,IF(A42&lt;$F$10,0,(1+$E$9)^(_xlfn.FLOOR.MATH(C42-$C$34)+1)))</f>
        <v>1.02</v>
      </c>
      <c r="H42">
        <f t="shared" si="1"/>
        <v>-10200</v>
      </c>
      <c r="I42">
        <f t="shared" si="2"/>
        <v>0.99529280145094834</v>
      </c>
      <c r="J42">
        <f t="shared" si="3"/>
        <v>-10151.986574799674</v>
      </c>
      <c r="K42">
        <f>IF(A42&lt;$L$2,0,$L$3)</f>
        <v>10000</v>
      </c>
      <c r="L42">
        <f>IF(L41=$L$6,$L$6,IF(A42&lt;$L$2,0,IF(A42=$L$2,$L$3,IF(A42&gt;$L$2,L41+$K$5,0))))</f>
        <v>15000</v>
      </c>
      <c r="M42">
        <f t="shared" si="4"/>
        <v>45000</v>
      </c>
      <c r="N42">
        <f t="shared" si="5"/>
        <v>44788.176065292675</v>
      </c>
      <c r="O42">
        <f t="shared" si="6"/>
        <v>34636.189490493001</v>
      </c>
      <c r="P42">
        <f t="shared" si="7"/>
        <v>0.76764061924193983</v>
      </c>
    </row>
    <row r="43" spans="1:16" x14ac:dyDescent="0.2">
      <c r="A43" s="1">
        <v>46539</v>
      </c>
      <c r="B43">
        <v>29</v>
      </c>
      <c r="C43">
        <f t="shared" si="0"/>
        <v>2.4166666666666665</v>
      </c>
      <c r="E43">
        <f>IF(A43&lt;$E$6,0,IF(A43&gt;$G$6,0,$G$3/$F$4))</f>
        <v>0</v>
      </c>
      <c r="F43">
        <f>IF(C43=12,0,IF(A43&lt;$F$8,0,$G$7))</f>
        <v>-10000</v>
      </c>
      <c r="G43">
        <f>IF(A43&lt;$F$8,0,IF(A43&lt;$F$10,0,(1+$E$9)^(_xlfn.FLOOR.MATH(C43-$C$34)+1)))</f>
        <v>1.02</v>
      </c>
      <c r="H43">
        <f t="shared" si="1"/>
        <v>-10200</v>
      </c>
      <c r="I43">
        <f t="shared" si="2"/>
        <v>0.99529280145094834</v>
      </c>
      <c r="J43">
        <f t="shared" si="3"/>
        <v>-10151.986574799674</v>
      </c>
      <c r="K43">
        <f>IF(A43&lt;$L$2,0,$L$3)</f>
        <v>10000</v>
      </c>
      <c r="L43">
        <f>IF(L42=$L$6,$L$6,IF(A43&lt;$L$2,0,IF(A43=$L$2,$L$3,IF(A43&gt;$L$2,L42+$K$5,0))))</f>
        <v>15000</v>
      </c>
      <c r="M43">
        <f t="shared" si="4"/>
        <v>45000</v>
      </c>
      <c r="N43">
        <f t="shared" si="5"/>
        <v>44788.176065292675</v>
      </c>
      <c r="O43">
        <f t="shared" si="6"/>
        <v>34636.189490493001</v>
      </c>
      <c r="P43">
        <f t="shared" si="7"/>
        <v>0.76042510289827903</v>
      </c>
    </row>
    <row r="44" spans="1:16" x14ac:dyDescent="0.2">
      <c r="A44" s="1">
        <v>46569</v>
      </c>
      <c r="B44">
        <v>30</v>
      </c>
      <c r="C44">
        <f t="shared" si="0"/>
        <v>2.5</v>
      </c>
      <c r="E44">
        <f>IF(A44&lt;$E$6,0,IF(A44&gt;$G$6,0,$G$3/$F$4))</f>
        <v>0</v>
      </c>
      <c r="F44">
        <f>IF(C44=12,0,IF(A44&lt;$F$8,0,$G$7))</f>
        <v>-10000</v>
      </c>
      <c r="G44">
        <f>IF(A44&lt;$F$8,0,IF(A44&lt;$F$10,0,(1+$E$9)^(_xlfn.FLOOR.MATH(C44-$C$34)+1)))</f>
        <v>1.02</v>
      </c>
      <c r="H44">
        <f t="shared" si="1"/>
        <v>-10200</v>
      </c>
      <c r="I44">
        <f t="shared" si="2"/>
        <v>0.99529280145094834</v>
      </c>
      <c r="J44">
        <f t="shared" si="3"/>
        <v>-10151.986574799674</v>
      </c>
      <c r="K44">
        <f>IF(A44&lt;$L$2,0,$L$3)</f>
        <v>10000</v>
      </c>
      <c r="L44">
        <f>IF(L43=$L$6,$L$6,IF(A44&lt;$L$2,0,IF(A44=$L$2,$L$3,IF(A44&gt;$L$2,L43+$K$5,0))))</f>
        <v>15000</v>
      </c>
      <c r="M44">
        <f t="shared" si="4"/>
        <v>45000</v>
      </c>
      <c r="N44">
        <f t="shared" si="5"/>
        <v>44788.176065292675</v>
      </c>
      <c r="O44">
        <f t="shared" si="6"/>
        <v>34636.189490493001</v>
      </c>
      <c r="P44">
        <f t="shared" si="7"/>
        <v>0.75327740953688449</v>
      </c>
    </row>
    <row r="45" spans="1:16" x14ac:dyDescent="0.2">
      <c r="A45" s="1">
        <v>46600</v>
      </c>
      <c r="B45">
        <v>31</v>
      </c>
      <c r="C45">
        <f t="shared" si="0"/>
        <v>2.5833333333333335</v>
      </c>
      <c r="E45">
        <f>IF(A45&lt;$E$6,0,IF(A45&gt;$G$6,0,$G$3/$F$4))</f>
        <v>0</v>
      </c>
      <c r="F45">
        <f>IF(C45=12,0,IF(A45&lt;$F$8,0,$G$7))</f>
        <v>-10000</v>
      </c>
      <c r="G45">
        <f>IF(A45&lt;$F$8,0,IF(A45&lt;$F$10,0,(1+$E$9)^(_xlfn.FLOOR.MATH(C45-$C$34)+1)))</f>
        <v>1.02</v>
      </c>
      <c r="H45">
        <f t="shared" si="1"/>
        <v>-10200</v>
      </c>
      <c r="I45">
        <f t="shared" si="2"/>
        <v>0.99529280145094834</v>
      </c>
      <c r="J45">
        <f t="shared" si="3"/>
        <v>-10151.986574799674</v>
      </c>
      <c r="K45">
        <f>IF(A45&lt;$L$2,0,$L$3)</f>
        <v>10000</v>
      </c>
      <c r="L45">
        <f>IF(L44=$L$6,$L$6,IF(A45&lt;$L$2,0,IF(A45=$L$2,$L$3,IF(A45&gt;$L$2,L44+$K$5,0))))</f>
        <v>15000</v>
      </c>
      <c r="M45">
        <f t="shared" si="4"/>
        <v>45000</v>
      </c>
      <c r="N45">
        <f t="shared" si="5"/>
        <v>44788.176065292675</v>
      </c>
      <c r="O45">
        <f t="shared" si="6"/>
        <v>34636.189490493001</v>
      </c>
      <c r="P45">
        <f t="shared" si="7"/>
        <v>0.74619690164871244</v>
      </c>
    </row>
    <row r="46" spans="1:16" x14ac:dyDescent="0.2">
      <c r="A46" s="1">
        <v>46631</v>
      </c>
      <c r="B46">
        <v>32</v>
      </c>
      <c r="C46">
        <f t="shared" si="0"/>
        <v>2.6666666666666665</v>
      </c>
      <c r="E46">
        <f>IF(A46&lt;$E$6,0,IF(A46&gt;$G$6,0,$G$3/$F$4))</f>
        <v>0</v>
      </c>
      <c r="F46">
        <f>IF(C46=12,0,IF(A46&lt;$F$8,0,$G$7))</f>
        <v>-10000</v>
      </c>
      <c r="G46">
        <f>IF(A46&lt;$F$8,0,IF(A46&lt;$F$10,0,(1+$E$9)^(_xlfn.FLOOR.MATH(C46-$C$34)+1)))</f>
        <v>1.0404</v>
      </c>
      <c r="H46">
        <f t="shared" si="1"/>
        <v>-10404</v>
      </c>
      <c r="I46">
        <f t="shared" si="2"/>
        <v>0.99529280145094834</v>
      </c>
      <c r="J46">
        <f t="shared" si="3"/>
        <v>-10355.026306295667</v>
      </c>
      <c r="K46">
        <f>IF(A46&lt;$L$2,0,$L$3)</f>
        <v>10000</v>
      </c>
      <c r="L46">
        <f>IF(L45=$L$6,$L$6,IF(A46&lt;$L$2,0,IF(A46=$L$2,$L$3,IF(A46&gt;$L$2,L45+$K$5,0))))</f>
        <v>15000</v>
      </c>
      <c r="M46">
        <f t="shared" si="4"/>
        <v>45000</v>
      </c>
      <c r="N46">
        <f t="shared" si="5"/>
        <v>44788.176065292675</v>
      </c>
      <c r="O46">
        <f t="shared" si="6"/>
        <v>34433.149758997009</v>
      </c>
      <c r="P46">
        <f t="shared" si="7"/>
        <v>0.73918294771705073</v>
      </c>
    </row>
    <row r="47" spans="1:16" x14ac:dyDescent="0.2">
      <c r="A47" s="1">
        <v>46661</v>
      </c>
      <c r="B47">
        <v>33</v>
      </c>
      <c r="C47">
        <f t="shared" si="0"/>
        <v>2.75</v>
      </c>
      <c r="E47">
        <f>IF(A47&lt;$E$6,0,IF(A47&gt;$G$6,0,$G$3/$F$4))</f>
        <v>0</v>
      </c>
      <c r="F47">
        <f>IF(C47=12,0,IF(A47&lt;$F$8,0,$G$7))</f>
        <v>-10000</v>
      </c>
      <c r="G47">
        <f>IF(A47&lt;$F$8,0,IF(A47&lt;$F$10,0,(1+$E$9)^(_xlfn.FLOOR.MATH(C47-$C$34)+1)))</f>
        <v>1.0404</v>
      </c>
      <c r="H47">
        <f t="shared" si="1"/>
        <v>-10404</v>
      </c>
      <c r="I47">
        <f t="shared" si="2"/>
        <v>0.99529280145094834</v>
      </c>
      <c r="J47">
        <f t="shared" si="3"/>
        <v>-10355.026306295667</v>
      </c>
      <c r="K47">
        <f>IF(A47&lt;$L$2,0,$L$3)</f>
        <v>10000</v>
      </c>
      <c r="L47">
        <f>IF(L46=$L$6,$L$6,IF(A47&lt;$L$2,0,IF(A47=$L$2,$L$3,IF(A47&gt;$L$2,L46+$K$5,0))))</f>
        <v>15000</v>
      </c>
      <c r="M47">
        <f t="shared" si="4"/>
        <v>45000</v>
      </c>
      <c r="N47">
        <f t="shared" si="5"/>
        <v>44788.176065292675</v>
      </c>
      <c r="O47">
        <f t="shared" si="6"/>
        <v>34433.149758997009</v>
      </c>
      <c r="P47">
        <f t="shared" si="7"/>
        <v>0.73223492216119268</v>
      </c>
    </row>
    <row r="48" spans="1:16" x14ac:dyDescent="0.2">
      <c r="A48" s="1">
        <v>46692</v>
      </c>
      <c r="B48">
        <v>34</v>
      </c>
      <c r="C48">
        <f t="shared" si="0"/>
        <v>2.8333333333333335</v>
      </c>
      <c r="E48">
        <f>IF(A48&lt;$E$6,0,IF(A48&gt;$G$6,0,$G$3/$F$4))</f>
        <v>0</v>
      </c>
      <c r="F48">
        <f>IF(C48=12,0,IF(A48&lt;$F$8,0,$G$7))</f>
        <v>-10000</v>
      </c>
      <c r="G48">
        <f>IF(A48&lt;$F$8,0,IF(A48&lt;$F$10,0,(1+$E$9)^(_xlfn.FLOOR.MATH(C48-$C$34)+1)))</f>
        <v>1.0404</v>
      </c>
      <c r="H48">
        <f t="shared" si="1"/>
        <v>-10404</v>
      </c>
      <c r="I48">
        <f t="shared" si="2"/>
        <v>0.99529280145094834</v>
      </c>
      <c r="J48">
        <f t="shared" si="3"/>
        <v>-10355.026306295667</v>
      </c>
      <c r="K48">
        <f>IF(A48&lt;$L$2,0,$L$3)</f>
        <v>10000</v>
      </c>
      <c r="L48">
        <f>IF(L47=$L$6,$L$6,IF(A48&lt;$L$2,0,IF(A48=$L$2,$L$3,IF(A48&gt;$L$2,L47+$K$5,0))))</f>
        <v>15000</v>
      </c>
      <c r="M48">
        <f t="shared" si="4"/>
        <v>45000</v>
      </c>
      <c r="N48">
        <f t="shared" si="5"/>
        <v>44788.176065292675</v>
      </c>
      <c r="O48">
        <f t="shared" si="6"/>
        <v>34433.149758997009</v>
      </c>
      <c r="P48">
        <f t="shared" si="7"/>
        <v>0.72535220528064148</v>
      </c>
    </row>
    <row r="49" spans="1:16" x14ac:dyDescent="0.2">
      <c r="A49" s="1">
        <v>46722</v>
      </c>
      <c r="B49">
        <v>35</v>
      </c>
      <c r="C49">
        <f t="shared" si="0"/>
        <v>2.9166666666666665</v>
      </c>
      <c r="E49">
        <f>IF(A49&lt;$E$6,0,IF(A49&gt;$G$6,0,$G$3/$F$4))</f>
        <v>0</v>
      </c>
      <c r="F49">
        <f>IF(C49=12,0,IF(A49&lt;$F$8,0,$G$7))</f>
        <v>-10000</v>
      </c>
      <c r="G49">
        <f>IF(A49&lt;$F$8,0,IF(A49&lt;$F$10,0,(1+$E$9)^(_xlfn.FLOOR.MATH(C49-$C$34)+1)))</f>
        <v>1.0404</v>
      </c>
      <c r="H49">
        <f t="shared" si="1"/>
        <v>-10404</v>
      </c>
      <c r="I49">
        <f t="shared" si="2"/>
        <v>0.99529280145094834</v>
      </c>
      <c r="J49">
        <f t="shared" si="3"/>
        <v>-10355.026306295667</v>
      </c>
      <c r="K49">
        <f>IF(A49&lt;$L$2,0,$L$3)</f>
        <v>10000</v>
      </c>
      <c r="L49">
        <f>IF(L48=$L$6,$L$6,IF(A49&lt;$L$2,0,IF(A49=$L$2,$L$3,IF(A49&gt;$L$2,L48+$K$5,0))))</f>
        <v>15000</v>
      </c>
      <c r="M49">
        <f t="shared" si="4"/>
        <v>45000</v>
      </c>
      <c r="N49">
        <f t="shared" si="5"/>
        <v>44788.176065292675</v>
      </c>
      <c r="O49">
        <f t="shared" si="6"/>
        <v>34433.149758997009</v>
      </c>
      <c r="P49">
        <f t="shared" si="7"/>
        <v>0.71853418319983853</v>
      </c>
    </row>
    <row r="50" spans="1:16" x14ac:dyDescent="0.2">
      <c r="A50" s="1">
        <v>46753</v>
      </c>
      <c r="B50">
        <v>36</v>
      </c>
      <c r="C50">
        <f t="shared" si="0"/>
        <v>3</v>
      </c>
      <c r="E50">
        <f>IF(A50&lt;$E$6,0,IF(A50&gt;$G$6,0,$G$3/$F$4))</f>
        <v>0</v>
      </c>
      <c r="F50">
        <f>IF(C50=12,0,IF(A50&lt;$F$8,0,$G$7))</f>
        <v>-10000</v>
      </c>
      <c r="G50">
        <f>IF(A50&lt;$F$8,0,IF(A50&lt;$F$10,0,(1+$E$9)^(_xlfn.FLOOR.MATH(C50-$C$34)+1)))</f>
        <v>1.0404</v>
      </c>
      <c r="H50">
        <f t="shared" si="1"/>
        <v>-10404</v>
      </c>
      <c r="I50">
        <f t="shared" si="2"/>
        <v>0.99529280145094834</v>
      </c>
      <c r="J50">
        <f t="shared" si="3"/>
        <v>-10355.026306295667</v>
      </c>
      <c r="K50">
        <f>IF(A50&lt;$L$2,0,$L$3)</f>
        <v>10000</v>
      </c>
      <c r="L50">
        <f>IF(L49=$L$6,$L$6,IF(A50&lt;$L$2,0,IF(A50=$L$2,$L$3,IF(A50&gt;$L$2,L49+$K$5,0))))</f>
        <v>15000</v>
      </c>
      <c r="M50">
        <f t="shared" si="4"/>
        <v>45000</v>
      </c>
      <c r="N50">
        <f t="shared" si="5"/>
        <v>44788.176065292675</v>
      </c>
      <c r="O50">
        <f t="shared" si="6"/>
        <v>34433.149758997009</v>
      </c>
      <c r="P50">
        <f t="shared" si="7"/>
        <v>0.71178024781341098</v>
      </c>
    </row>
    <row r="51" spans="1:16" x14ac:dyDescent="0.2">
      <c r="A51" s="1">
        <v>46784</v>
      </c>
      <c r="B51">
        <v>37</v>
      </c>
      <c r="C51">
        <f t="shared" si="0"/>
        <v>3.0833333333333335</v>
      </c>
      <c r="E51">
        <f>IF(A51&lt;$E$6,0,IF(A51&gt;$G$6,0,$G$3/$F$4))</f>
        <v>0</v>
      </c>
      <c r="F51">
        <f>IF(C51=12,0,IF(A51&lt;$F$8,0,$G$7))</f>
        <v>-10000</v>
      </c>
      <c r="G51">
        <f>IF(A51&lt;$F$8,0,IF(A51&lt;$F$10,0,(1+$E$9)^(_xlfn.FLOOR.MATH(C51-$C$34)+1)))</f>
        <v>1.0404</v>
      </c>
      <c r="H51">
        <f t="shared" si="1"/>
        <v>-10404</v>
      </c>
      <c r="I51">
        <f t="shared" si="2"/>
        <v>0.99529280145094834</v>
      </c>
      <c r="J51">
        <f t="shared" si="3"/>
        <v>-10355.026306295667</v>
      </c>
      <c r="K51">
        <f>IF(A51&lt;$L$2,0,$L$3)</f>
        <v>10000</v>
      </c>
      <c r="L51">
        <f>IF(L50=$L$6,$L$6,IF(A51&lt;$L$2,0,IF(A51=$L$2,$L$3,IF(A51&gt;$L$2,L50+$K$5,0))))</f>
        <v>15000</v>
      </c>
      <c r="M51">
        <f t="shared" si="4"/>
        <v>45000</v>
      </c>
      <c r="N51">
        <f t="shared" si="5"/>
        <v>44788.176065292675</v>
      </c>
      <c r="O51">
        <f t="shared" si="6"/>
        <v>34433.149758997009</v>
      </c>
      <c r="P51">
        <f t="shared" si="7"/>
        <v>0.70508979673193439</v>
      </c>
    </row>
    <row r="52" spans="1:16" x14ac:dyDescent="0.2">
      <c r="A52" s="1">
        <v>46813</v>
      </c>
      <c r="B52">
        <v>38</v>
      </c>
      <c r="C52">
        <f t="shared" si="0"/>
        <v>3.1666666666666665</v>
      </c>
      <c r="E52">
        <f>IF(A52&lt;$E$6,0,IF(A52&gt;$G$6,0,$G$3/$F$4))</f>
        <v>0</v>
      </c>
      <c r="F52">
        <f>IF(C52=12,0,IF(A52&lt;$F$8,0,$G$7))</f>
        <v>-10000</v>
      </c>
      <c r="G52">
        <f>IF(A52&lt;$F$8,0,IF(A52&lt;$F$10,0,(1+$E$9)^(_xlfn.FLOOR.MATH(C52-$C$34)+1)))</f>
        <v>1.0404</v>
      </c>
      <c r="H52">
        <f t="shared" si="1"/>
        <v>-10404</v>
      </c>
      <c r="I52">
        <f t="shared" si="2"/>
        <v>0.99529280145094834</v>
      </c>
      <c r="J52">
        <f t="shared" si="3"/>
        <v>-10355.026306295667</v>
      </c>
      <c r="K52">
        <f>IF(A52&lt;$L$2,0,$L$3)</f>
        <v>10000</v>
      </c>
      <c r="L52">
        <f>IF(L51=$L$6,$L$6,IF(A52&lt;$L$2,0,IF(A52=$L$2,$L$3,IF(A52&gt;$L$2,L51+$K$5,0))))</f>
        <v>15000</v>
      </c>
      <c r="M52">
        <f t="shared" si="4"/>
        <v>45000</v>
      </c>
      <c r="N52">
        <f t="shared" si="5"/>
        <v>44788.176065292675</v>
      </c>
      <c r="O52">
        <f t="shared" si="6"/>
        <v>34433.149758997009</v>
      </c>
      <c r="P52">
        <f t="shared" si="7"/>
        <v>0.69846223322820555</v>
      </c>
    </row>
    <row r="53" spans="1:16" x14ac:dyDescent="0.2">
      <c r="A53" s="1">
        <v>46844</v>
      </c>
      <c r="B53">
        <v>39</v>
      </c>
      <c r="C53">
        <f t="shared" si="0"/>
        <v>3.25</v>
      </c>
      <c r="E53">
        <f>IF(A53&lt;$E$6,0,IF(A53&gt;$G$6,0,$G$3/$F$4))</f>
        <v>0</v>
      </c>
      <c r="F53">
        <f>IF(C53=12,0,IF(A53&lt;$F$8,0,$G$7))</f>
        <v>-10000</v>
      </c>
      <c r="G53">
        <f>IF(A53&lt;$F$8,0,IF(A53&lt;$F$10,0,(1+$E$9)^(_xlfn.FLOOR.MATH(C53-$C$34)+1)))</f>
        <v>1.0404</v>
      </c>
      <c r="H53">
        <f t="shared" si="1"/>
        <v>-10404</v>
      </c>
      <c r="I53">
        <f t="shared" si="2"/>
        <v>0.99529280145094834</v>
      </c>
      <c r="J53">
        <f t="shared" si="3"/>
        <v>-10355.026306295667</v>
      </c>
      <c r="K53">
        <f>IF(A53&lt;$L$2,0,$L$3)</f>
        <v>10000</v>
      </c>
      <c r="L53">
        <f>IF(L52=$L$6,$L$6,IF(A53&lt;$L$2,0,IF(A53=$L$2,$L$3,IF(A53&gt;$L$2,L52+$K$5,0))))</f>
        <v>15000</v>
      </c>
      <c r="M53">
        <f t="shared" si="4"/>
        <v>45000</v>
      </c>
      <c r="N53">
        <f t="shared" si="5"/>
        <v>44788.176065292675</v>
      </c>
      <c r="O53">
        <f t="shared" si="6"/>
        <v>34433.149758997009</v>
      </c>
      <c r="P53">
        <f t="shared" si="7"/>
        <v>0.69189696618401919</v>
      </c>
    </row>
    <row r="54" spans="1:16" x14ac:dyDescent="0.2">
      <c r="A54" s="1">
        <v>46874</v>
      </c>
      <c r="B54">
        <v>40</v>
      </c>
      <c r="C54">
        <f t="shared" si="0"/>
        <v>3.3333333333333335</v>
      </c>
      <c r="E54">
        <f>IF(A54&lt;$E$6,0,IF(A54&gt;$G$6,0,$G$3/$F$4))</f>
        <v>0</v>
      </c>
      <c r="F54">
        <f>IF(C54=12,0,IF(A54&lt;$F$8,0,$G$7))</f>
        <v>-10000</v>
      </c>
      <c r="G54">
        <f>IF(A54&lt;$F$8,0,IF(A54&lt;$F$10,0,(1+$E$9)^(_xlfn.FLOOR.MATH(C54-$C$34)+1)))</f>
        <v>1.0404</v>
      </c>
      <c r="H54">
        <f t="shared" si="1"/>
        <v>-10404</v>
      </c>
      <c r="I54">
        <f t="shared" si="2"/>
        <v>0.99529280145094834</v>
      </c>
      <c r="J54">
        <f t="shared" si="3"/>
        <v>-10355.026306295667</v>
      </c>
      <c r="K54">
        <f>IF(A54&lt;$L$2,0,$L$3)</f>
        <v>10000</v>
      </c>
      <c r="L54">
        <f>IF(L53=$L$6,$L$6,IF(A54&lt;$L$2,0,IF(A54=$L$2,$L$3,IF(A54&gt;$L$2,L53+$K$5,0))))</f>
        <v>15000</v>
      </c>
      <c r="M54">
        <f t="shared" si="4"/>
        <v>45000</v>
      </c>
      <c r="N54">
        <f t="shared" si="5"/>
        <v>44788.176065292675</v>
      </c>
      <c r="O54">
        <f t="shared" si="6"/>
        <v>34433.149758997009</v>
      </c>
      <c r="P54">
        <f t="shared" si="7"/>
        <v>0.68539341003744614</v>
      </c>
    </row>
    <row r="55" spans="1:16" x14ac:dyDescent="0.2">
      <c r="A55" s="1">
        <v>46905</v>
      </c>
      <c r="B55">
        <v>41</v>
      </c>
      <c r="C55">
        <f t="shared" si="0"/>
        <v>3.4166666666666665</v>
      </c>
      <c r="E55">
        <f>IF(A55&lt;$E$6,0,IF(A55&gt;$G$6,0,$G$3/$F$4))</f>
        <v>0</v>
      </c>
      <c r="F55">
        <f>IF(C55=12,0,IF(A55&lt;$F$8,0,$G$7))</f>
        <v>-10000</v>
      </c>
      <c r="G55">
        <f>IF(A55&lt;$F$8,0,IF(A55&lt;$F$10,0,(1+$E$9)^(_xlfn.FLOOR.MATH(C55-$C$34)+1)))</f>
        <v>1.0404</v>
      </c>
      <c r="H55">
        <f t="shared" si="1"/>
        <v>-10404</v>
      </c>
      <c r="I55">
        <f t="shared" si="2"/>
        <v>0.99529280145094834</v>
      </c>
      <c r="J55">
        <f t="shared" si="3"/>
        <v>-10355.026306295667</v>
      </c>
      <c r="K55">
        <f>IF(A55&lt;$L$2,0,$L$3)</f>
        <v>10000</v>
      </c>
      <c r="L55">
        <f>IF(L54=$L$6,$L$6,IF(A55&lt;$L$2,0,IF(A55=$L$2,$L$3,IF(A55&gt;$L$2,L54+$K$5,0))))</f>
        <v>15000</v>
      </c>
      <c r="M55">
        <f t="shared" si="4"/>
        <v>45000</v>
      </c>
      <c r="N55">
        <f t="shared" si="5"/>
        <v>44788.176065292675</v>
      </c>
      <c r="O55">
        <f t="shared" si="6"/>
        <v>34433.149758997009</v>
      </c>
      <c r="P55">
        <f t="shared" si="7"/>
        <v>0.67895098473060622</v>
      </c>
    </row>
    <row r="56" spans="1:16" x14ac:dyDescent="0.2">
      <c r="A56" s="1">
        <v>46935</v>
      </c>
      <c r="B56">
        <v>42</v>
      </c>
      <c r="C56">
        <f t="shared" si="0"/>
        <v>3.5</v>
      </c>
      <c r="E56">
        <f>IF(A56&lt;$E$6,0,IF(A56&gt;$G$6,0,$G$3/$F$4))</f>
        <v>0</v>
      </c>
      <c r="F56">
        <f>IF(C56=12,0,IF(A56&lt;$F$8,0,$G$7))</f>
        <v>-10000</v>
      </c>
      <c r="G56">
        <f>IF(A56&lt;$F$8,0,IF(A56&lt;$F$10,0,(1+$E$9)^(_xlfn.FLOOR.MATH(C56-$C$34)+1)))</f>
        <v>1.0404</v>
      </c>
      <c r="H56">
        <f t="shared" si="1"/>
        <v>-10404</v>
      </c>
      <c r="I56">
        <f t="shared" si="2"/>
        <v>0.99529280145094834</v>
      </c>
      <c r="J56">
        <f t="shared" si="3"/>
        <v>-10355.026306295667</v>
      </c>
      <c r="K56">
        <f>IF(A56&lt;$L$2,0,$L$3)</f>
        <v>10000</v>
      </c>
      <c r="L56">
        <f>IF(L55=$L$6,$L$6,IF(A56&lt;$L$2,0,IF(A56=$L$2,$L$3,IF(A56&gt;$L$2,L55+$K$5,0))))</f>
        <v>15000</v>
      </c>
      <c r="M56">
        <f t="shared" si="4"/>
        <v>45000</v>
      </c>
      <c r="N56">
        <f t="shared" si="5"/>
        <v>44788.176065292675</v>
      </c>
      <c r="O56">
        <f t="shared" si="6"/>
        <v>34433.149758997009</v>
      </c>
      <c r="P56">
        <f t="shared" si="7"/>
        <v>0.67256911565793254</v>
      </c>
    </row>
    <row r="57" spans="1:16" x14ac:dyDescent="0.2">
      <c r="A57" s="1">
        <v>46966</v>
      </c>
      <c r="B57">
        <v>43</v>
      </c>
      <c r="C57">
        <f t="shared" si="0"/>
        <v>3.5833333333333335</v>
      </c>
      <c r="E57">
        <f>IF(A57&lt;$E$6,0,IF(A57&gt;$G$6,0,$G$3/$F$4))</f>
        <v>0</v>
      </c>
      <c r="F57">
        <f>IF(C57=12,0,IF(A57&lt;$F$8,0,$G$7))</f>
        <v>-10000</v>
      </c>
      <c r="G57">
        <f>IF(A57&lt;$F$8,0,IF(A57&lt;$F$10,0,(1+$E$9)^(_xlfn.FLOOR.MATH(C57-$C$34)+1)))</f>
        <v>1.0404</v>
      </c>
      <c r="H57">
        <f t="shared" si="1"/>
        <v>-10404</v>
      </c>
      <c r="I57">
        <f t="shared" si="2"/>
        <v>0.99529280145094834</v>
      </c>
      <c r="J57">
        <f t="shared" si="3"/>
        <v>-10355.026306295667</v>
      </c>
      <c r="K57">
        <f>IF(A57&lt;$L$2,0,$L$3)</f>
        <v>10000</v>
      </c>
      <c r="L57">
        <f>IF(L56=$L$6,$L$6,IF(A57&lt;$L$2,0,IF(A57=$L$2,$L$3,IF(A57&gt;$L$2,L56+$K$5,0))))</f>
        <v>15000</v>
      </c>
      <c r="M57">
        <f t="shared" si="4"/>
        <v>45000</v>
      </c>
      <c r="N57">
        <f t="shared" si="5"/>
        <v>44788.176065292675</v>
      </c>
      <c r="O57">
        <f t="shared" si="6"/>
        <v>34433.149758997009</v>
      </c>
      <c r="P57">
        <f t="shared" si="7"/>
        <v>0.66624723361492177</v>
      </c>
    </row>
    <row r="58" spans="1:16" x14ac:dyDescent="0.2">
      <c r="A58" s="1">
        <v>46997</v>
      </c>
      <c r="B58">
        <v>44</v>
      </c>
      <c r="C58">
        <f t="shared" si="0"/>
        <v>3.6666666666666665</v>
      </c>
      <c r="E58">
        <f>IF(A58&lt;$E$6,0,IF(A58&gt;$G$6,0,$G$3/$F$4))</f>
        <v>0</v>
      </c>
      <c r="F58">
        <f>IF(C58=12,0,IF(A58&lt;$F$8,0,$G$7))</f>
        <v>-10000</v>
      </c>
      <c r="G58">
        <f>IF(A58&lt;$F$8,0,IF(A58&lt;$F$10,0,(1+$E$9)^(_xlfn.FLOOR.MATH(C58-$C$34)+1)))</f>
        <v>1.0612079999999999</v>
      </c>
      <c r="H58">
        <f t="shared" si="1"/>
        <v>-10612.08</v>
      </c>
      <c r="I58">
        <f t="shared" si="2"/>
        <v>0.99529280145094834</v>
      </c>
      <c r="J58">
        <f t="shared" si="3"/>
        <v>-10562.12683242158</v>
      </c>
      <c r="K58">
        <f>IF(A58&lt;$L$2,0,$L$3)</f>
        <v>10000</v>
      </c>
      <c r="L58">
        <f>IF(L57=$L$6,$L$6,IF(A58&lt;$L$2,0,IF(A58=$L$2,$L$3,IF(A58&gt;$L$2,L57+$K$5,0))))</f>
        <v>15000</v>
      </c>
      <c r="M58">
        <f t="shared" si="4"/>
        <v>45000</v>
      </c>
      <c r="N58">
        <f t="shared" si="5"/>
        <v>44788.176065292675</v>
      </c>
      <c r="O58">
        <f t="shared" si="6"/>
        <v>34226.049232871097</v>
      </c>
      <c r="P58">
        <f t="shared" si="7"/>
        <v>0.65998477474736661</v>
      </c>
    </row>
    <row r="59" spans="1:16" x14ac:dyDescent="0.2">
      <c r="A59" s="1">
        <v>47027</v>
      </c>
      <c r="B59">
        <v>45</v>
      </c>
      <c r="C59">
        <f t="shared" si="0"/>
        <v>3.75</v>
      </c>
      <c r="E59">
        <f>IF(A59&lt;$E$6,0,IF(A59&gt;$G$6,0,$G$3/$F$4))</f>
        <v>0</v>
      </c>
      <c r="F59">
        <f>IF(C59=12,0,IF(A59&lt;$F$8,0,$G$7))</f>
        <v>-10000</v>
      </c>
      <c r="G59">
        <f>IF(A59&lt;$F$8,0,IF(A59&lt;$F$10,0,(1+$E$9)^(_xlfn.FLOOR.MATH(C59-$C$34)+1)))</f>
        <v>1.0612079999999999</v>
      </c>
      <c r="H59">
        <f t="shared" si="1"/>
        <v>-10612.08</v>
      </c>
      <c r="I59">
        <f t="shared" si="2"/>
        <v>0.99529280145094834</v>
      </c>
      <c r="J59">
        <f t="shared" si="3"/>
        <v>-10562.12683242158</v>
      </c>
      <c r="K59">
        <f>IF(A59&lt;$L$2,0,$L$3)</f>
        <v>10000</v>
      </c>
      <c r="L59">
        <f>IF(L58=$L$6,$L$6,IF(A59&lt;$L$2,0,IF(A59=$L$2,$L$3,IF(A59&gt;$L$2,L58+$K$5,0))))</f>
        <v>15000</v>
      </c>
      <c r="M59">
        <f t="shared" si="4"/>
        <v>45000</v>
      </c>
      <c r="N59">
        <f t="shared" si="5"/>
        <v>44788.176065292675</v>
      </c>
      <c r="O59">
        <f t="shared" si="6"/>
        <v>34226.049232871097</v>
      </c>
      <c r="P59">
        <f t="shared" si="7"/>
        <v>0.65378118050106482</v>
      </c>
    </row>
    <row r="60" spans="1:16" x14ac:dyDescent="0.2">
      <c r="A60" s="1">
        <v>47058</v>
      </c>
      <c r="B60">
        <v>46</v>
      </c>
      <c r="C60">
        <f t="shared" si="0"/>
        <v>3.8333333333333335</v>
      </c>
      <c r="E60">
        <f>IF(A60&lt;$E$6,0,IF(A60&gt;$G$6,0,$G$3/$F$4))</f>
        <v>0</v>
      </c>
      <c r="F60">
        <f>IF(C60=12,0,IF(A60&lt;$F$8,0,$G$7))</f>
        <v>-10000</v>
      </c>
      <c r="G60">
        <f>IF(A60&lt;$F$8,0,IF(A60&lt;$F$10,0,(1+$E$9)^(_xlfn.FLOOR.MATH(C60-$C$34)+1)))</f>
        <v>1.0612079999999999</v>
      </c>
      <c r="H60">
        <f t="shared" si="1"/>
        <v>-10612.08</v>
      </c>
      <c r="I60">
        <f t="shared" si="2"/>
        <v>0.99529280145094834</v>
      </c>
      <c r="J60">
        <f t="shared" si="3"/>
        <v>-10562.12683242158</v>
      </c>
      <c r="K60">
        <f>IF(A60&lt;$L$2,0,$L$3)</f>
        <v>10000</v>
      </c>
      <c r="L60">
        <f>IF(L59=$L$6,$L$6,IF(A60&lt;$L$2,0,IF(A60=$L$2,$L$3,IF(A60&gt;$L$2,L59+$K$5,0))))</f>
        <v>15000</v>
      </c>
      <c r="M60">
        <f t="shared" si="4"/>
        <v>45000</v>
      </c>
      <c r="N60">
        <f t="shared" si="5"/>
        <v>44788.176065292675</v>
      </c>
      <c r="O60">
        <f t="shared" si="6"/>
        <v>34226.049232871097</v>
      </c>
      <c r="P60">
        <f t="shared" si="7"/>
        <v>0.64763589757200135</v>
      </c>
    </row>
    <row r="61" spans="1:16" x14ac:dyDescent="0.2">
      <c r="A61" s="1">
        <v>47088</v>
      </c>
      <c r="B61">
        <v>47</v>
      </c>
      <c r="C61">
        <f t="shared" si="0"/>
        <v>3.9166666666666665</v>
      </c>
      <c r="E61">
        <f>IF(A61&lt;$E$6,0,IF(A61&gt;$G$6,0,$G$3/$F$4))</f>
        <v>0</v>
      </c>
      <c r="F61">
        <f>IF(C61=12,0,IF(A61&lt;$F$8,0,$G$7))</f>
        <v>-10000</v>
      </c>
      <c r="G61">
        <f>IF(A61&lt;$F$8,0,IF(A61&lt;$F$10,0,(1+$E$9)^(_xlfn.FLOOR.MATH(C61-$C$34)+1)))</f>
        <v>1.0612079999999999</v>
      </c>
      <c r="H61">
        <f t="shared" si="1"/>
        <v>-10612.08</v>
      </c>
      <c r="I61">
        <f t="shared" si="2"/>
        <v>0.99529280145094834</v>
      </c>
      <c r="J61">
        <f t="shared" si="3"/>
        <v>-10562.12683242158</v>
      </c>
      <c r="K61">
        <f>IF(A61&lt;$L$2,0,$L$3)</f>
        <v>10000</v>
      </c>
      <c r="L61">
        <f>IF(L60=$L$6,$L$6,IF(A61&lt;$L$2,0,IF(A61=$L$2,$L$3,IF(A61&gt;$L$2,L60+$K$5,0))))</f>
        <v>15000</v>
      </c>
      <c r="M61">
        <f t="shared" si="4"/>
        <v>45000</v>
      </c>
      <c r="N61">
        <f t="shared" si="5"/>
        <v>44788.176065292675</v>
      </c>
      <c r="O61">
        <f t="shared" si="6"/>
        <v>34226.049232871097</v>
      </c>
      <c r="P61">
        <f t="shared" si="7"/>
        <v>0.6415483778569987</v>
      </c>
    </row>
    <row r="62" spans="1:16" x14ac:dyDescent="0.2">
      <c r="A62" s="1">
        <v>47119</v>
      </c>
      <c r="B62">
        <v>48</v>
      </c>
      <c r="C62">
        <f t="shared" si="0"/>
        <v>4</v>
      </c>
      <c r="E62">
        <f>IF(A62&lt;$E$6,0,IF(A62&gt;$G$6,0,$G$3/$F$4))</f>
        <v>0</v>
      </c>
      <c r="F62">
        <f>IF(C62=12,0,IF(A62&lt;$F$8,0,$G$7))</f>
        <v>-10000</v>
      </c>
      <c r="G62">
        <f>IF(A62&lt;$F$8,0,IF(A62&lt;$F$10,0,(1+$E$9)^(_xlfn.FLOOR.MATH(C62-$C$34)+1)))</f>
        <v>1.0612079999999999</v>
      </c>
      <c r="H62">
        <f t="shared" si="1"/>
        <v>-10612.08</v>
      </c>
      <c r="I62">
        <f t="shared" si="2"/>
        <v>0.99529280145094834</v>
      </c>
      <c r="J62">
        <f t="shared" si="3"/>
        <v>-10562.12683242158</v>
      </c>
      <c r="K62">
        <f>IF(A62&lt;$L$2,0,$L$3)</f>
        <v>10000</v>
      </c>
      <c r="L62">
        <f>IF(L61=$L$6,$L$6,IF(A62&lt;$L$2,0,IF(A62=$L$2,$L$3,IF(A62&gt;$L$2,L61+$K$5,0))))</f>
        <v>15000</v>
      </c>
      <c r="M62">
        <f t="shared" si="4"/>
        <v>45000</v>
      </c>
      <c r="N62">
        <f t="shared" si="5"/>
        <v>44788.176065292675</v>
      </c>
      <c r="O62">
        <f t="shared" si="6"/>
        <v>34226.049232871097</v>
      </c>
      <c r="P62">
        <f t="shared" si="7"/>
        <v>0.63551807840483121</v>
      </c>
    </row>
    <row r="63" spans="1:16" x14ac:dyDescent="0.2">
      <c r="A63" s="1">
        <v>47150</v>
      </c>
      <c r="B63">
        <v>49</v>
      </c>
      <c r="C63">
        <f t="shared" si="0"/>
        <v>4.083333333333333</v>
      </c>
      <c r="E63">
        <f>IF(A63&lt;$E$6,0,IF(A63&gt;$G$6,0,$G$3/$F$4))</f>
        <v>0</v>
      </c>
      <c r="F63">
        <f>IF(C63=12,0,IF(A63&lt;$F$8,0,$G$7))</f>
        <v>-10000</v>
      </c>
      <c r="G63">
        <f>IF(A63&lt;$F$8,0,IF(A63&lt;$F$10,0,(1+$E$9)^(_xlfn.FLOOR.MATH(C63-$C$34)+1)))</f>
        <v>1.0612079999999999</v>
      </c>
      <c r="H63">
        <f t="shared" si="1"/>
        <v>-10612.08</v>
      </c>
      <c r="I63">
        <f t="shared" si="2"/>
        <v>0.99529280145094834</v>
      </c>
      <c r="J63">
        <f t="shared" si="3"/>
        <v>-10562.12683242158</v>
      </c>
      <c r="K63">
        <f>IF(A63&lt;$L$2,0,$L$3)</f>
        <v>10000</v>
      </c>
      <c r="L63">
        <f>IF(L62=$L$6,$L$6,IF(A63&lt;$L$2,0,IF(A63=$L$2,$L$3,IF(A63&gt;$L$2,L62+$K$5,0))))</f>
        <v>15000</v>
      </c>
      <c r="M63">
        <f t="shared" si="4"/>
        <v>45000</v>
      </c>
      <c r="N63">
        <f t="shared" si="5"/>
        <v>44788.176065292675</v>
      </c>
      <c r="O63">
        <f t="shared" si="6"/>
        <v>34226.049232871097</v>
      </c>
      <c r="P63">
        <f t="shared" si="7"/>
        <v>0.62954446136779862</v>
      </c>
    </row>
    <row r="64" spans="1:16" x14ac:dyDescent="0.2">
      <c r="A64" s="1">
        <v>47178</v>
      </c>
      <c r="B64">
        <v>50</v>
      </c>
      <c r="C64">
        <f t="shared" si="0"/>
        <v>4.166666666666667</v>
      </c>
      <c r="E64">
        <f>IF(A64&lt;$E$6,0,IF(A64&gt;$G$6,0,$G$3/$F$4))</f>
        <v>0</v>
      </c>
      <c r="F64">
        <f>IF(C64=12,0,IF(A64&lt;$F$8,0,$G$7))</f>
        <v>-10000</v>
      </c>
      <c r="G64">
        <f>IF(A64&lt;$F$8,0,IF(A64&lt;$F$10,0,(1+$E$9)^(_xlfn.FLOOR.MATH(C64-$C$34)+1)))</f>
        <v>1.0612079999999999</v>
      </c>
      <c r="H64">
        <f t="shared" si="1"/>
        <v>-10612.08</v>
      </c>
      <c r="I64">
        <f t="shared" si="2"/>
        <v>0.99529280145094834</v>
      </c>
      <c r="J64">
        <f t="shared" si="3"/>
        <v>-10562.12683242158</v>
      </c>
      <c r="K64">
        <f>IF(A64&lt;$L$2,0,$L$3)</f>
        <v>10000</v>
      </c>
      <c r="L64">
        <f>IF(L63=$L$6,$L$6,IF(A64&lt;$L$2,0,IF(A64=$L$2,$L$3,IF(A64&gt;$L$2,L63+$K$5,0))))</f>
        <v>15000</v>
      </c>
      <c r="M64">
        <f t="shared" si="4"/>
        <v>45000</v>
      </c>
      <c r="N64">
        <f t="shared" si="5"/>
        <v>44788.176065292675</v>
      </c>
      <c r="O64">
        <f t="shared" si="6"/>
        <v>34226.049232871097</v>
      </c>
      <c r="P64">
        <f t="shared" si="7"/>
        <v>0.62362699395375487</v>
      </c>
    </row>
    <row r="65" spans="1:16" x14ac:dyDescent="0.2">
      <c r="A65" s="1">
        <v>47209</v>
      </c>
      <c r="B65">
        <v>51</v>
      </c>
      <c r="C65">
        <f t="shared" si="0"/>
        <v>4.25</v>
      </c>
      <c r="E65">
        <f>IF(A65&lt;$E$6,0,IF(A65&gt;$G$6,0,$G$3/$F$4))</f>
        <v>0</v>
      </c>
      <c r="F65">
        <f>IF(C65=12,0,IF(A65&lt;$F$8,0,$G$7))</f>
        <v>-10000</v>
      </c>
      <c r="G65">
        <f>IF(A65&lt;$F$8,0,IF(A65&lt;$F$10,0,(1+$E$9)^(_xlfn.FLOOR.MATH(C65-$C$34)+1)))</f>
        <v>1.0612079999999999</v>
      </c>
      <c r="H65">
        <f t="shared" si="1"/>
        <v>-10612.08</v>
      </c>
      <c r="I65">
        <f t="shared" si="2"/>
        <v>0.99529280145094834</v>
      </c>
      <c r="J65">
        <f t="shared" si="3"/>
        <v>-10562.12683242158</v>
      </c>
      <c r="K65">
        <f>IF(A65&lt;$L$2,0,$L$3)</f>
        <v>10000</v>
      </c>
      <c r="L65">
        <f>IF(L64=$L$6,$L$6,IF(A65&lt;$L$2,0,IF(A65=$L$2,$L$3,IF(A65&gt;$L$2,L64+$K$5,0))))</f>
        <v>15000</v>
      </c>
      <c r="M65">
        <f t="shared" si="4"/>
        <v>45000</v>
      </c>
      <c r="N65">
        <f t="shared" si="5"/>
        <v>44788.176065292675</v>
      </c>
      <c r="O65">
        <f t="shared" si="6"/>
        <v>34226.049232871097</v>
      </c>
      <c r="P65">
        <f t="shared" si="7"/>
        <v>0.61776514837858854</v>
      </c>
    </row>
    <row r="66" spans="1:16" x14ac:dyDescent="0.2">
      <c r="A66" s="1">
        <v>47239</v>
      </c>
      <c r="B66">
        <v>52</v>
      </c>
      <c r="C66">
        <f t="shared" si="0"/>
        <v>4.333333333333333</v>
      </c>
      <c r="E66">
        <f>IF(A66&lt;$E$6,0,IF(A66&gt;$G$6,0,$G$3/$F$4))</f>
        <v>0</v>
      </c>
      <c r="F66">
        <f>IF(C66=12,0,IF(A66&lt;$F$8,0,$G$7))</f>
        <v>-10000</v>
      </c>
      <c r="G66">
        <f>IF(A66&lt;$F$8,0,IF(A66&lt;$F$10,0,(1+$E$9)^(_xlfn.FLOOR.MATH(C66-$C$34)+1)))</f>
        <v>1.0612079999999999</v>
      </c>
      <c r="H66">
        <f t="shared" si="1"/>
        <v>-10612.08</v>
      </c>
      <c r="I66">
        <f t="shared" si="2"/>
        <v>0.99529280145094834</v>
      </c>
      <c r="J66">
        <f t="shared" si="3"/>
        <v>-10562.12683242158</v>
      </c>
      <c r="K66">
        <f>IF(A66&lt;$L$2,0,$L$3)</f>
        <v>10000</v>
      </c>
      <c r="L66">
        <f>IF(L65=$L$6,$L$6,IF(A66&lt;$L$2,0,IF(A66=$L$2,$L$3,IF(A66&gt;$L$2,L65+$K$5,0))))</f>
        <v>15000</v>
      </c>
      <c r="M66">
        <f t="shared" si="4"/>
        <v>45000</v>
      </c>
      <c r="N66">
        <f t="shared" si="5"/>
        <v>44788.176065292675</v>
      </c>
      <c r="O66">
        <f t="shared" si="6"/>
        <v>34226.049232871097</v>
      </c>
      <c r="P66">
        <f t="shared" si="7"/>
        <v>0.6119584018191484</v>
      </c>
    </row>
    <row r="67" spans="1:16" x14ac:dyDescent="0.2">
      <c r="A67" s="1">
        <v>47270</v>
      </c>
      <c r="B67">
        <v>53</v>
      </c>
      <c r="C67">
        <f t="shared" si="0"/>
        <v>4.416666666666667</v>
      </c>
      <c r="E67">
        <f>IF(A67&lt;$E$6,0,IF(A67&gt;$G$6,0,$G$3/$F$4))</f>
        <v>0</v>
      </c>
      <c r="F67">
        <f>IF(C67=12,0,IF(A67&lt;$F$8,0,$G$7))</f>
        <v>-10000</v>
      </c>
      <c r="G67">
        <f>IF(A67&lt;$F$8,0,IF(A67&lt;$F$10,0,(1+$E$9)^(_xlfn.FLOOR.MATH(C67-$C$34)+1)))</f>
        <v>1.0612079999999999</v>
      </c>
      <c r="H67">
        <f t="shared" si="1"/>
        <v>-10612.08</v>
      </c>
      <c r="I67">
        <f t="shared" si="2"/>
        <v>0.99529280145094834</v>
      </c>
      <c r="J67">
        <f t="shared" si="3"/>
        <v>-10562.12683242158</v>
      </c>
      <c r="K67">
        <f>IF(A67&lt;$L$2,0,$L$3)</f>
        <v>10000</v>
      </c>
      <c r="L67">
        <f>IF(L66=$L$6,$L$6,IF(A67&lt;$L$2,0,IF(A67=$L$2,$L$3,IF(A67&gt;$L$2,L66+$K$5,0))))</f>
        <v>15000</v>
      </c>
      <c r="M67">
        <f t="shared" si="4"/>
        <v>45000</v>
      </c>
      <c r="N67">
        <f t="shared" si="5"/>
        <v>44788.176065292675</v>
      </c>
      <c r="O67">
        <f t="shared" si="6"/>
        <v>34226.049232871097</v>
      </c>
      <c r="P67">
        <f t="shared" si="7"/>
        <v>0.60620623636661264</v>
      </c>
    </row>
    <row r="68" spans="1:16" x14ac:dyDescent="0.2">
      <c r="A68" s="1">
        <v>47300</v>
      </c>
      <c r="B68">
        <v>54</v>
      </c>
      <c r="C68">
        <f t="shared" si="0"/>
        <v>4.5</v>
      </c>
      <c r="E68">
        <f>IF(A68&lt;$E$6,0,IF(A68&gt;$G$6,0,$G$3/$F$4))</f>
        <v>0</v>
      </c>
      <c r="F68">
        <f>IF(C68=12,0,IF(A68&lt;$F$8,0,$G$7))</f>
        <v>-10000</v>
      </c>
      <c r="G68">
        <f>IF(A68&lt;$F$8,0,IF(A68&lt;$F$10,0,(1+$E$9)^(_xlfn.FLOOR.MATH(C68-$C$34)+1)))</f>
        <v>1.0612079999999999</v>
      </c>
      <c r="H68">
        <f t="shared" si="1"/>
        <v>-10612.08</v>
      </c>
      <c r="I68">
        <f t="shared" si="2"/>
        <v>0.99529280145094834</v>
      </c>
      <c r="J68">
        <f t="shared" si="3"/>
        <v>-10562.12683242158</v>
      </c>
      <c r="K68">
        <f>IF(A68&lt;$L$2,0,$L$3)</f>
        <v>10000</v>
      </c>
      <c r="L68">
        <f>IF(L67=$L$6,$L$6,IF(A68&lt;$L$2,0,IF(A68=$L$2,$L$3,IF(A68&gt;$L$2,L67+$K$5,0))))</f>
        <v>15000</v>
      </c>
      <c r="M68">
        <f t="shared" si="4"/>
        <v>45000</v>
      </c>
      <c r="N68">
        <f t="shared" si="5"/>
        <v>44788.176065292675</v>
      </c>
      <c r="O68">
        <f t="shared" si="6"/>
        <v>34226.049232871097</v>
      </c>
      <c r="P68">
        <f t="shared" si="7"/>
        <v>0.60050813898029687</v>
      </c>
    </row>
    <row r="69" spans="1:16" x14ac:dyDescent="0.2">
      <c r="A69" s="1">
        <v>47331</v>
      </c>
      <c r="B69">
        <v>55</v>
      </c>
      <c r="C69">
        <f t="shared" si="0"/>
        <v>4.583333333333333</v>
      </c>
      <c r="E69">
        <f>IF(A69&lt;$E$6,0,IF(A69&gt;$G$6,0,$G$3/$F$4))</f>
        <v>0</v>
      </c>
      <c r="F69">
        <f>IF(C69=12,0,IF(A69&lt;$F$8,0,$G$7))</f>
        <v>-10000</v>
      </c>
      <c r="G69">
        <f>IF(A69&lt;$F$8,0,IF(A69&lt;$F$10,0,(1+$E$9)^(_xlfn.FLOOR.MATH(C69-$C$34)+1)))</f>
        <v>1.0612079999999999</v>
      </c>
      <c r="H69">
        <f t="shared" si="1"/>
        <v>-10612.08</v>
      </c>
      <c r="I69">
        <f t="shared" si="2"/>
        <v>0.99529280145094834</v>
      </c>
      <c r="J69">
        <f t="shared" si="3"/>
        <v>-10562.12683242158</v>
      </c>
      <c r="K69">
        <f>IF(A69&lt;$L$2,0,$L$3)</f>
        <v>10000</v>
      </c>
      <c r="L69">
        <f>IF(L68=$L$6,$L$6,IF(A69&lt;$L$2,0,IF(A69=$L$2,$L$3,IF(A69&gt;$L$2,L68+$K$5,0))))</f>
        <v>15000</v>
      </c>
      <c r="M69">
        <f t="shared" si="4"/>
        <v>45000</v>
      </c>
      <c r="N69">
        <f t="shared" si="5"/>
        <v>44788.176065292675</v>
      </c>
      <c r="O69">
        <f t="shared" si="6"/>
        <v>34226.049232871097</v>
      </c>
      <c r="P69">
        <f t="shared" si="7"/>
        <v>0.59486360144189443</v>
      </c>
    </row>
    <row r="70" spans="1:16" x14ac:dyDescent="0.2">
      <c r="A70" s="1">
        <v>47362</v>
      </c>
      <c r="B70">
        <v>56</v>
      </c>
      <c r="C70">
        <f t="shared" si="0"/>
        <v>4.666666666666667</v>
      </c>
      <c r="E70">
        <f>IF(A70&lt;$E$6,0,IF(A70&gt;$G$6,0,$G$3/$F$4))</f>
        <v>0</v>
      </c>
      <c r="F70">
        <f>IF(C70=12,0,IF(A70&lt;$F$8,0,$G$7))</f>
        <v>-10000</v>
      </c>
      <c r="G70">
        <f>IF(A70&lt;$F$8,0,IF(A70&lt;$F$10,0,(1+$E$9)^(_xlfn.FLOOR.MATH(C70-$C$34)+1)))</f>
        <v>1.08243216</v>
      </c>
      <c r="H70">
        <f t="shared" si="1"/>
        <v>-10824.321599999999</v>
      </c>
      <c r="I70">
        <f t="shared" si="2"/>
        <v>0.99529280145094834</v>
      </c>
      <c r="J70">
        <f t="shared" si="3"/>
        <v>-10773.369369070011</v>
      </c>
      <c r="K70">
        <f>IF(A70&lt;$L$2,0,$L$3)</f>
        <v>10000</v>
      </c>
      <c r="L70">
        <f>IF(L69=$L$6,$L$6,IF(A70&lt;$L$2,0,IF(A70=$L$2,$L$3,IF(A70&gt;$L$2,L69+$K$5,0))))</f>
        <v>15000</v>
      </c>
      <c r="M70">
        <f t="shared" si="4"/>
        <v>45000</v>
      </c>
      <c r="N70">
        <f t="shared" si="5"/>
        <v>44788.176065292675</v>
      </c>
      <c r="O70">
        <f t="shared" si="6"/>
        <v>34014.806696222666</v>
      </c>
      <c r="P70">
        <f t="shared" si="7"/>
        <v>0.58927212031014875</v>
      </c>
    </row>
    <row r="71" spans="1:16" x14ac:dyDescent="0.2">
      <c r="A71" s="1">
        <v>47392</v>
      </c>
      <c r="B71">
        <v>57</v>
      </c>
      <c r="C71">
        <f t="shared" si="0"/>
        <v>4.75</v>
      </c>
      <c r="E71">
        <f>IF(A71&lt;$E$6,0,IF(A71&gt;$G$6,0,$G$3/$F$4))</f>
        <v>0</v>
      </c>
      <c r="F71">
        <f>IF(C71=12,0,IF(A71&lt;$F$8,0,$G$7))</f>
        <v>-10000</v>
      </c>
      <c r="G71">
        <f>IF(A71&lt;$F$8,0,IF(A71&lt;$F$10,0,(1+$E$9)^(_xlfn.FLOOR.MATH(C71-$C$34)+1)))</f>
        <v>1.08243216</v>
      </c>
      <c r="H71">
        <f t="shared" si="1"/>
        <v>-10824.321599999999</v>
      </c>
      <c r="I71">
        <f t="shared" si="2"/>
        <v>0.99529280145094834</v>
      </c>
      <c r="J71">
        <f t="shared" si="3"/>
        <v>-10773.369369070011</v>
      </c>
      <c r="K71">
        <f>IF(A71&lt;$L$2,0,$L$3)</f>
        <v>10000</v>
      </c>
      <c r="L71">
        <f>IF(L70=$L$6,$L$6,IF(A71&lt;$L$2,0,IF(A71=$L$2,$L$3,IF(A71&gt;$L$2,L70+$K$5,0))))</f>
        <v>15000</v>
      </c>
      <c r="M71">
        <f t="shared" si="4"/>
        <v>45000</v>
      </c>
      <c r="N71">
        <f t="shared" si="5"/>
        <v>44788.176065292675</v>
      </c>
      <c r="O71">
        <f t="shared" si="6"/>
        <v>34014.806696222666</v>
      </c>
      <c r="P71">
        <f t="shared" si="7"/>
        <v>0.58373319687595071</v>
      </c>
    </row>
    <row r="72" spans="1:16" x14ac:dyDescent="0.2">
      <c r="A72" s="1">
        <v>47423</v>
      </c>
      <c r="B72">
        <v>58</v>
      </c>
      <c r="C72">
        <f t="shared" si="0"/>
        <v>4.833333333333333</v>
      </c>
      <c r="E72">
        <f>IF(A72&lt;$E$6,0,IF(A72&gt;$G$6,0,$G$3/$F$4))</f>
        <v>0</v>
      </c>
      <c r="F72">
        <f>IF(C72=12,0,IF(A72&lt;$F$8,0,$G$7))</f>
        <v>-10000</v>
      </c>
      <c r="G72">
        <f>IF(A72&lt;$F$8,0,IF(A72&lt;$F$10,0,(1+$E$9)^(_xlfn.FLOOR.MATH(C72-$C$34)+1)))</f>
        <v>1.08243216</v>
      </c>
      <c r="H72">
        <f t="shared" si="1"/>
        <v>-10824.321599999999</v>
      </c>
      <c r="I72">
        <f t="shared" si="2"/>
        <v>0.99529280145094834</v>
      </c>
      <c r="J72">
        <f t="shared" si="3"/>
        <v>-10773.369369070011</v>
      </c>
      <c r="K72">
        <f>IF(A72&lt;$L$2,0,$L$3)</f>
        <v>10000</v>
      </c>
      <c r="L72">
        <f>IF(L71=$L$6,$L$6,IF(A72&lt;$L$2,0,IF(A72=$L$2,$L$3,IF(A72&gt;$L$2,L71+$K$5,0))))</f>
        <v>15000</v>
      </c>
      <c r="M72">
        <f t="shared" si="4"/>
        <v>45000</v>
      </c>
      <c r="N72">
        <f t="shared" si="5"/>
        <v>44788.176065292675</v>
      </c>
      <c r="O72">
        <f t="shared" si="6"/>
        <v>34014.806696222666</v>
      </c>
      <c r="P72">
        <f t="shared" si="7"/>
        <v>0.57824633711785833</v>
      </c>
    </row>
    <row r="73" spans="1:16" x14ac:dyDescent="0.2">
      <c r="A73" s="1">
        <v>47453</v>
      </c>
      <c r="B73">
        <v>59</v>
      </c>
      <c r="C73">
        <f t="shared" si="0"/>
        <v>4.916666666666667</v>
      </c>
      <c r="E73">
        <f>IF(A73&lt;$E$6,0,IF(A73&gt;$G$6,0,$G$3/$F$4))</f>
        <v>0</v>
      </c>
      <c r="F73">
        <f>IF(C73=12,0,IF(A73&lt;$F$8,0,$G$7))</f>
        <v>-10000</v>
      </c>
      <c r="G73">
        <f>IF(A73&lt;$F$8,0,IF(A73&lt;$F$10,0,(1+$E$9)^(_xlfn.FLOOR.MATH(C73-$C$34)+1)))</f>
        <v>1.08243216</v>
      </c>
      <c r="H73">
        <f t="shared" si="1"/>
        <v>-10824.321599999999</v>
      </c>
      <c r="I73">
        <f t="shared" si="2"/>
        <v>0.99529280145094834</v>
      </c>
      <c r="J73">
        <f t="shared" si="3"/>
        <v>-10773.369369070011</v>
      </c>
      <c r="K73">
        <f>IF(A73&lt;$L$2,0,$L$3)</f>
        <v>10000</v>
      </c>
      <c r="L73">
        <f>IF(L72=$L$6,$L$6,IF(A73&lt;$L$2,0,IF(A73=$L$2,$L$3,IF(A73&gt;$L$2,L72+$K$5,0))))</f>
        <v>15000</v>
      </c>
      <c r="M73">
        <f t="shared" si="4"/>
        <v>45000</v>
      </c>
      <c r="N73">
        <f t="shared" si="5"/>
        <v>44788.176065292675</v>
      </c>
      <c r="O73">
        <f t="shared" si="6"/>
        <v>34014.806696222666</v>
      </c>
      <c r="P73">
        <f t="shared" si="7"/>
        <v>0.57281105165803448</v>
      </c>
    </row>
    <row r="74" spans="1:16" x14ac:dyDescent="0.2">
      <c r="A74" s="1">
        <v>47484</v>
      </c>
      <c r="B74">
        <v>60</v>
      </c>
      <c r="C74">
        <f t="shared" si="0"/>
        <v>5</v>
      </c>
      <c r="E74">
        <f>IF(A74&lt;$E$6,0,IF(A74&gt;$G$6,0,$G$3/$F$4))</f>
        <v>0</v>
      </c>
      <c r="F74">
        <f>IF(C74=12,0,IF(A74&lt;$F$8,0,$G$7))</f>
        <v>-10000</v>
      </c>
      <c r="G74">
        <f>IF(A74&lt;$F$8,0,IF(A74&lt;$F$10,0,(1+$E$9)^(_xlfn.FLOOR.MATH(C74-$C$34)+1)))</f>
        <v>1.08243216</v>
      </c>
      <c r="H74">
        <f t="shared" si="1"/>
        <v>-10824.321599999999</v>
      </c>
      <c r="I74">
        <f t="shared" si="2"/>
        <v>0.99529280145094834</v>
      </c>
      <c r="J74">
        <f t="shared" si="3"/>
        <v>-10773.369369070011</v>
      </c>
      <c r="K74">
        <f>IF(A74&lt;$L$2,0,$L$3)</f>
        <v>10000</v>
      </c>
      <c r="L74">
        <f>IF(L73=$L$6,$L$6,IF(A74&lt;$L$2,0,IF(A74=$L$2,$L$3,IF(A74&gt;$L$2,L73+$K$5,0))))</f>
        <v>15000</v>
      </c>
      <c r="M74">
        <f t="shared" si="4"/>
        <v>45000</v>
      </c>
      <c r="N74">
        <f t="shared" si="5"/>
        <v>44788.176065292675</v>
      </c>
      <c r="O74">
        <f t="shared" si="6"/>
        <v>34014.806696222666</v>
      </c>
      <c r="P74">
        <f t="shared" si="7"/>
        <v>0.5674268557185993</v>
      </c>
    </row>
    <row r="75" spans="1:16" x14ac:dyDescent="0.2">
      <c r="A75" s="1">
        <v>47515</v>
      </c>
      <c r="B75">
        <v>61</v>
      </c>
      <c r="C75">
        <f t="shared" si="0"/>
        <v>5.083333333333333</v>
      </c>
      <c r="E75">
        <f>IF(A75&lt;$E$6,0,IF(A75&gt;$G$6,0,$G$3/$F$4))</f>
        <v>0</v>
      </c>
      <c r="F75">
        <f>IF(C75=12,0,IF(A75&lt;$F$8,0,$G$7))</f>
        <v>-10000</v>
      </c>
      <c r="G75">
        <f>IF(A75&lt;$F$8,0,IF(A75&lt;$F$10,0,(1+$E$9)^(_xlfn.FLOOR.MATH(C75-$C$34)+1)))</f>
        <v>1.08243216</v>
      </c>
      <c r="H75">
        <f t="shared" si="1"/>
        <v>-10824.321599999999</v>
      </c>
      <c r="I75">
        <f t="shared" si="2"/>
        <v>0.99529280145094834</v>
      </c>
      <c r="J75">
        <f t="shared" si="3"/>
        <v>-10773.369369070011</v>
      </c>
      <c r="K75">
        <f>IF(A75&lt;$L$2,0,$L$3)</f>
        <v>10000</v>
      </c>
      <c r="L75">
        <f>IF(L74=$L$6,$L$6,IF(A75&lt;$L$2,0,IF(A75=$L$2,$L$3,IF(A75&gt;$L$2,L74+$K$5,0))))</f>
        <v>15000</v>
      </c>
      <c r="M75">
        <f t="shared" si="4"/>
        <v>45000</v>
      </c>
      <c r="N75">
        <f t="shared" si="5"/>
        <v>44788.176065292675</v>
      </c>
      <c r="O75">
        <f t="shared" si="6"/>
        <v>34014.806696222666</v>
      </c>
      <c r="P75">
        <f t="shared" si="7"/>
        <v>0.56209326907839152</v>
      </c>
    </row>
    <row r="76" spans="1:16" x14ac:dyDescent="0.2">
      <c r="A76" s="1">
        <v>47543</v>
      </c>
      <c r="B76">
        <v>62</v>
      </c>
      <c r="C76">
        <f t="shared" si="0"/>
        <v>5.166666666666667</v>
      </c>
      <c r="E76">
        <f>IF(A76&lt;$E$6,0,IF(A76&gt;$G$6,0,$G$3/$F$4))</f>
        <v>0</v>
      </c>
      <c r="F76">
        <f>IF(C76=12,0,IF(A76&lt;$F$8,0,$G$7))</f>
        <v>-10000</v>
      </c>
      <c r="G76">
        <f>IF(A76&lt;$F$8,0,IF(A76&lt;$F$10,0,(1+$E$9)^(_xlfn.FLOOR.MATH(C76-$C$34)+1)))</f>
        <v>1.08243216</v>
      </c>
      <c r="H76">
        <f t="shared" si="1"/>
        <v>-10824.321599999999</v>
      </c>
      <c r="I76">
        <f t="shared" si="2"/>
        <v>0.99529280145094834</v>
      </c>
      <c r="J76">
        <f t="shared" si="3"/>
        <v>-10773.369369070011</v>
      </c>
      <c r="K76">
        <f>IF(A76&lt;$L$2,0,$L$3)</f>
        <v>10000</v>
      </c>
      <c r="L76">
        <f>IF(L75=$L$6,$L$6,IF(A76&lt;$L$2,0,IF(A76=$L$2,$L$3,IF(A76&gt;$L$2,L75+$K$5,0))))</f>
        <v>15000</v>
      </c>
      <c r="M76">
        <f t="shared" si="4"/>
        <v>45000</v>
      </c>
      <c r="N76">
        <f t="shared" si="5"/>
        <v>44788.176065292675</v>
      </c>
      <c r="O76">
        <f t="shared" si="6"/>
        <v>34014.806696222666</v>
      </c>
      <c r="P76">
        <f t="shared" si="7"/>
        <v>0.55680981603013824</v>
      </c>
    </row>
    <row r="77" spans="1:16" x14ac:dyDescent="0.2">
      <c r="A77" s="1">
        <v>47574</v>
      </c>
      <c r="B77">
        <v>63</v>
      </c>
      <c r="C77">
        <f t="shared" si="0"/>
        <v>5.25</v>
      </c>
      <c r="E77">
        <f>IF(A77&lt;$E$6,0,IF(A77&gt;$G$6,0,$G$3/$F$4))</f>
        <v>0</v>
      </c>
      <c r="F77">
        <f>IF(C77=12,0,IF(A77&lt;$F$8,0,$G$7))</f>
        <v>-10000</v>
      </c>
      <c r="G77">
        <f>IF(A77&lt;$F$8,0,IF(A77&lt;$F$10,0,(1+$E$9)^(_xlfn.FLOOR.MATH(C77-$C$34)+1)))</f>
        <v>1.08243216</v>
      </c>
      <c r="H77">
        <f t="shared" si="1"/>
        <v>-10824.321599999999</v>
      </c>
      <c r="I77">
        <f t="shared" si="2"/>
        <v>0.99529280145094834</v>
      </c>
      <c r="J77">
        <f t="shared" si="3"/>
        <v>-10773.369369070011</v>
      </c>
      <c r="K77">
        <f>IF(A77&lt;$L$2,0,$L$3)</f>
        <v>10000</v>
      </c>
      <c r="L77">
        <f>IF(L76=$L$6,$L$6,IF(A77&lt;$L$2,0,IF(A77=$L$2,$L$3,IF(A77&gt;$L$2,L76+$K$5,0))))</f>
        <v>15000</v>
      </c>
      <c r="M77">
        <f t="shared" si="4"/>
        <v>45000</v>
      </c>
      <c r="N77">
        <f t="shared" si="5"/>
        <v>44788.176065292675</v>
      </c>
      <c r="O77">
        <f t="shared" si="6"/>
        <v>34014.806696222666</v>
      </c>
      <c r="P77">
        <f t="shared" si="7"/>
        <v>0.55157602533802552</v>
      </c>
    </row>
    <row r="78" spans="1:16" x14ac:dyDescent="0.2">
      <c r="A78" s="1">
        <v>47604</v>
      </c>
      <c r="B78">
        <v>64</v>
      </c>
      <c r="C78">
        <f t="shared" si="0"/>
        <v>5.333333333333333</v>
      </c>
      <c r="E78">
        <f>IF(A78&lt;$E$6,0,IF(A78&gt;$G$6,0,$G$3/$F$4))</f>
        <v>0</v>
      </c>
      <c r="F78">
        <f>IF(C78=12,0,IF(A78&lt;$F$8,0,$G$7))</f>
        <v>-10000</v>
      </c>
      <c r="G78">
        <f>IF(A78&lt;$F$8,0,IF(A78&lt;$F$10,0,(1+$E$9)^(_xlfn.FLOOR.MATH(C78-$C$34)+1)))</f>
        <v>1.08243216</v>
      </c>
      <c r="H78">
        <f t="shared" si="1"/>
        <v>-10824.321599999999</v>
      </c>
      <c r="I78">
        <f t="shared" si="2"/>
        <v>0.99529280145094834</v>
      </c>
      <c r="J78">
        <f t="shared" si="3"/>
        <v>-10773.369369070011</v>
      </c>
      <c r="K78">
        <f>IF(A78&lt;$L$2,0,$L$3)</f>
        <v>10000</v>
      </c>
      <c r="L78">
        <f>IF(L77=$L$6,$L$6,IF(A78&lt;$L$2,0,IF(A78=$L$2,$L$3,IF(A78&gt;$L$2,L77+$K$5,0))))</f>
        <v>15000</v>
      </c>
      <c r="M78">
        <f t="shared" si="4"/>
        <v>45000</v>
      </c>
      <c r="N78">
        <f t="shared" si="5"/>
        <v>44788.176065292675</v>
      </c>
      <c r="O78">
        <f t="shared" si="6"/>
        <v>34014.806696222666</v>
      </c>
      <c r="P78">
        <f t="shared" si="7"/>
        <v>0.54639143019566816</v>
      </c>
    </row>
    <row r="79" spans="1:16" x14ac:dyDescent="0.2">
      <c r="A79" s="1">
        <v>47635</v>
      </c>
      <c r="B79">
        <v>65</v>
      </c>
      <c r="C79">
        <f t="shared" ref="C79:C142" si="8">B79/12</f>
        <v>5.416666666666667</v>
      </c>
      <c r="E79">
        <f>IF(A79&lt;$E$6,0,IF(A79&gt;$G$6,0,$G$3/$F$4))</f>
        <v>0</v>
      </c>
      <c r="F79">
        <f>IF(C79=12,0,IF(A79&lt;$F$8,0,$G$7))</f>
        <v>-10000</v>
      </c>
      <c r="G79">
        <f>IF(A79&lt;$F$8,0,IF(A79&lt;$F$10,0,(1+$E$9)^(_xlfn.FLOOR.MATH(C79-$C$34)+1)))</f>
        <v>1.08243216</v>
      </c>
      <c r="H79">
        <f t="shared" ref="H79:H142" si="9">F79*G79+IF(G79=0,F79,0)</f>
        <v>-10824.321599999999</v>
      </c>
      <c r="I79">
        <f t="shared" ref="I79:I142" si="10">(1-$Q$6)/$Q$7</f>
        <v>0.99529280145094834</v>
      </c>
      <c r="J79">
        <f t="shared" ref="J79:J142" si="11">H79*I79</f>
        <v>-10773.369369070011</v>
      </c>
      <c r="K79">
        <f>IF(A79&lt;$L$2,0,$L$3)</f>
        <v>10000</v>
      </c>
      <c r="L79">
        <f>IF(L78=$L$6,$L$6,IF(A79&lt;$L$2,0,IF(A79=$L$2,$L$3,IF(A79&gt;$L$2,L78+$K$5,0))))</f>
        <v>15000</v>
      </c>
      <c r="M79">
        <f t="shared" ref="M79:M142" si="12">IF(C79=12,0,IF(C79&gt;=0,L79*$L$8,0))</f>
        <v>45000</v>
      </c>
      <c r="N79">
        <f t="shared" ref="N79:N142" si="13">M79*I79</f>
        <v>44788.176065292675</v>
      </c>
      <c r="O79">
        <f t="shared" ref="O79:O142" si="14">D79+E79+J79+N79</f>
        <v>34014.806696222666</v>
      </c>
      <c r="P79">
        <f t="shared" ref="P79:P142" si="15">$Q$3^(C79)</f>
        <v>0.54125556818447562</v>
      </c>
    </row>
    <row r="80" spans="1:16" x14ac:dyDescent="0.2">
      <c r="A80" s="1">
        <v>47665</v>
      </c>
      <c r="B80">
        <v>66</v>
      </c>
      <c r="C80">
        <f t="shared" si="8"/>
        <v>5.5</v>
      </c>
      <c r="E80">
        <f>IF(A80&lt;$E$6,0,IF(A80&gt;$G$6,0,$G$3/$F$4))</f>
        <v>0</v>
      </c>
      <c r="F80">
        <f>IF(C80=12,0,IF(A80&lt;$F$8,0,$G$7))</f>
        <v>-10000</v>
      </c>
      <c r="G80">
        <f>IF(A80&lt;$F$8,0,IF(A80&lt;$F$10,0,(1+$E$9)^(_xlfn.FLOOR.MATH(C80-$C$34)+1)))</f>
        <v>1.08243216</v>
      </c>
      <c r="H80">
        <f t="shared" si="9"/>
        <v>-10824.321599999999</v>
      </c>
      <c r="I80">
        <f t="shared" si="10"/>
        <v>0.99529280145094834</v>
      </c>
      <c r="J80">
        <f t="shared" si="11"/>
        <v>-10773.369369070011</v>
      </c>
      <c r="K80">
        <f>IF(A80&lt;$L$2,0,$L$3)</f>
        <v>10000</v>
      </c>
      <c r="L80">
        <f>IF(L79=$L$6,$L$6,IF(A80&lt;$L$2,0,IF(A80=$L$2,$L$3,IF(A80&gt;$L$2,L79+$K$5,0))))</f>
        <v>15000</v>
      </c>
      <c r="M80">
        <f t="shared" si="12"/>
        <v>45000</v>
      </c>
      <c r="N80">
        <f t="shared" si="13"/>
        <v>44788.176065292675</v>
      </c>
      <c r="O80">
        <f t="shared" si="14"/>
        <v>34014.806696222666</v>
      </c>
      <c r="P80">
        <f t="shared" si="15"/>
        <v>0.53616798123240794</v>
      </c>
    </row>
    <row r="81" spans="1:16" x14ac:dyDescent="0.2">
      <c r="A81" s="1">
        <v>47696</v>
      </c>
      <c r="B81">
        <v>67</v>
      </c>
      <c r="C81">
        <f t="shared" si="8"/>
        <v>5.583333333333333</v>
      </c>
      <c r="E81">
        <f>IF(A81&lt;$E$6,0,IF(A81&gt;$G$6,0,$G$3/$F$4))</f>
        <v>0</v>
      </c>
      <c r="F81">
        <f>IF(C81=12,0,IF(A81&lt;$F$8,0,$G$7))</f>
        <v>-10000</v>
      </c>
      <c r="G81">
        <f>IF(A81&lt;$F$8,0,IF(A81&lt;$F$10,0,(1+$E$9)^(_xlfn.FLOOR.MATH(C81-$C$34)+1)))</f>
        <v>1.08243216</v>
      </c>
      <c r="H81">
        <f t="shared" si="9"/>
        <v>-10824.321599999999</v>
      </c>
      <c r="I81">
        <f t="shared" si="10"/>
        <v>0.99529280145094834</v>
      </c>
      <c r="J81">
        <f t="shared" si="11"/>
        <v>-10773.369369070011</v>
      </c>
      <c r="K81">
        <f>IF(A81&lt;$L$2,0,$L$3)</f>
        <v>10000</v>
      </c>
      <c r="L81">
        <f>IF(L80=$L$6,$L$6,IF(A81&lt;$L$2,0,IF(A81=$L$2,$L$3,IF(A81&gt;$L$2,L80+$K$5,0))))</f>
        <v>15000</v>
      </c>
      <c r="M81">
        <f t="shared" si="12"/>
        <v>45000</v>
      </c>
      <c r="N81">
        <f t="shared" si="13"/>
        <v>44788.176065292675</v>
      </c>
      <c r="O81">
        <f t="shared" si="14"/>
        <v>34014.806696222666</v>
      </c>
      <c r="P81">
        <f t="shared" si="15"/>
        <v>0.53112821557311996</v>
      </c>
    </row>
    <row r="82" spans="1:16" x14ac:dyDescent="0.2">
      <c r="A82" s="1">
        <v>47727</v>
      </c>
      <c r="B82">
        <v>68</v>
      </c>
      <c r="C82">
        <f t="shared" si="8"/>
        <v>5.666666666666667</v>
      </c>
      <c r="E82">
        <f>IF(A82&lt;$E$6,0,IF(A82&gt;$G$6,0,$G$3/$F$4))</f>
        <v>0</v>
      </c>
      <c r="F82">
        <f>IF(C82=12,0,IF(A82&lt;$F$8,0,$G$7))</f>
        <v>-10000</v>
      </c>
      <c r="G82">
        <f>IF(A82&lt;$F$8,0,IF(A82&lt;$F$10,0,(1+$E$9)^(_xlfn.FLOOR.MATH(C82-$C$34)+1)))</f>
        <v>1.1040808032</v>
      </c>
      <c r="H82">
        <f t="shared" si="9"/>
        <v>-11040.808032000001</v>
      </c>
      <c r="I82">
        <f t="shared" si="10"/>
        <v>0.99529280145094834</v>
      </c>
      <c r="J82">
        <f t="shared" si="11"/>
        <v>-10988.836756451412</v>
      </c>
      <c r="K82">
        <f>IF(A82&lt;$L$2,0,$L$3)</f>
        <v>10000</v>
      </c>
      <c r="L82">
        <f>IF(L81=$L$6,$L$6,IF(A82&lt;$L$2,0,IF(A82=$L$2,$L$3,IF(A82&gt;$L$2,L81+$K$5,0))))</f>
        <v>15000</v>
      </c>
      <c r="M82">
        <f t="shared" si="12"/>
        <v>45000</v>
      </c>
      <c r="N82">
        <f t="shared" si="13"/>
        <v>44788.176065292675</v>
      </c>
      <c r="O82">
        <f t="shared" si="14"/>
        <v>33799.339308841263</v>
      </c>
      <c r="P82">
        <f t="shared" si="15"/>
        <v>0.52613582170548989</v>
      </c>
    </row>
    <row r="83" spans="1:16" x14ac:dyDescent="0.2">
      <c r="A83" s="1">
        <v>47757</v>
      </c>
      <c r="B83">
        <v>69</v>
      </c>
      <c r="C83">
        <f t="shared" si="8"/>
        <v>5.75</v>
      </c>
      <c r="E83">
        <f>IF(A83&lt;$E$6,0,IF(A83&gt;$G$6,0,$G$3/$F$4))</f>
        <v>0</v>
      </c>
      <c r="F83">
        <f>IF(C83=12,0,IF(A83&lt;$F$8,0,$G$7))</f>
        <v>-10000</v>
      </c>
      <c r="G83">
        <f>IF(A83&lt;$F$8,0,IF(A83&lt;$F$10,0,(1+$E$9)^(_xlfn.FLOOR.MATH(C83-$C$34)+1)))</f>
        <v>1.1040808032</v>
      </c>
      <c r="H83">
        <f t="shared" si="9"/>
        <v>-11040.808032000001</v>
      </c>
      <c r="I83">
        <f t="shared" si="10"/>
        <v>0.99529280145094834</v>
      </c>
      <c r="J83">
        <f t="shared" si="11"/>
        <v>-10988.836756451412</v>
      </c>
      <c r="K83">
        <f>IF(A83&lt;$L$2,0,$L$3)</f>
        <v>10000</v>
      </c>
      <c r="L83">
        <f>IF(L82=$L$6,$L$6,IF(A83&lt;$L$2,0,IF(A83=$L$2,$L$3,IF(A83&gt;$L$2,L82+$K$5,0))))</f>
        <v>15000</v>
      </c>
      <c r="M83">
        <f t="shared" si="12"/>
        <v>45000</v>
      </c>
      <c r="N83">
        <f t="shared" si="13"/>
        <v>44788.176065292675</v>
      </c>
      <c r="O83">
        <f t="shared" si="14"/>
        <v>33799.339308841263</v>
      </c>
      <c r="P83">
        <f t="shared" si="15"/>
        <v>0.52119035435352734</v>
      </c>
    </row>
    <row r="84" spans="1:16" x14ac:dyDescent="0.2">
      <c r="A84" s="1">
        <v>47788</v>
      </c>
      <c r="B84">
        <v>70</v>
      </c>
      <c r="C84">
        <f t="shared" si="8"/>
        <v>5.833333333333333</v>
      </c>
      <c r="E84">
        <f>IF(A84&lt;$E$6,0,IF(A84&gt;$G$6,0,$G$3/$F$4))</f>
        <v>0</v>
      </c>
      <c r="F84">
        <f>IF(C84=12,0,IF(A84&lt;$F$8,0,$G$7))</f>
        <v>-10000</v>
      </c>
      <c r="G84">
        <f>IF(A84&lt;$F$8,0,IF(A84&lt;$F$10,0,(1+$E$9)^(_xlfn.FLOOR.MATH(C84-$C$34)+1)))</f>
        <v>1.1040808032</v>
      </c>
      <c r="H84">
        <f t="shared" si="9"/>
        <v>-11040.808032000001</v>
      </c>
      <c r="I84">
        <f t="shared" si="10"/>
        <v>0.99529280145094834</v>
      </c>
      <c r="J84">
        <f t="shared" si="11"/>
        <v>-10988.836756451412</v>
      </c>
      <c r="K84">
        <f>IF(A84&lt;$L$2,0,$L$3)</f>
        <v>10000</v>
      </c>
      <c r="L84">
        <f>IF(L83=$L$6,$L$6,IF(A84&lt;$L$2,0,IF(A84=$L$2,$L$3,IF(A84&gt;$L$2,L83+$K$5,0))))</f>
        <v>15000</v>
      </c>
      <c r="M84">
        <f t="shared" si="12"/>
        <v>45000</v>
      </c>
      <c r="N84">
        <f t="shared" si="13"/>
        <v>44788.176065292675</v>
      </c>
      <c r="O84">
        <f t="shared" si="14"/>
        <v>33799.339308841263</v>
      </c>
      <c r="P84">
        <f t="shared" si="15"/>
        <v>0.51629137242665912</v>
      </c>
    </row>
    <row r="85" spans="1:16" x14ac:dyDescent="0.2">
      <c r="A85" s="1">
        <v>47818</v>
      </c>
      <c r="B85">
        <v>71</v>
      </c>
      <c r="C85">
        <f t="shared" si="8"/>
        <v>5.916666666666667</v>
      </c>
      <c r="E85">
        <f>IF(A85&lt;$E$6,0,IF(A85&gt;$G$6,0,$G$3/$F$4))</f>
        <v>0</v>
      </c>
      <c r="F85">
        <f>IF(C85=12,0,IF(A85&lt;$F$8,0,$G$7))</f>
        <v>-10000</v>
      </c>
      <c r="G85">
        <f>IF(A85&lt;$F$8,0,IF(A85&lt;$F$10,0,(1+$E$9)^(_xlfn.FLOOR.MATH(C85-$C$34)+1)))</f>
        <v>1.1040808032</v>
      </c>
      <c r="H85">
        <f t="shared" si="9"/>
        <v>-11040.808032000001</v>
      </c>
      <c r="I85">
        <f t="shared" si="10"/>
        <v>0.99529280145094834</v>
      </c>
      <c r="J85">
        <f t="shared" si="11"/>
        <v>-10988.836756451412</v>
      </c>
      <c r="K85">
        <f>IF(A85&lt;$L$2,0,$L$3)</f>
        <v>10000</v>
      </c>
      <c r="L85">
        <f>IF(L84=$L$6,$L$6,IF(A85&lt;$L$2,0,IF(A85=$L$2,$L$3,IF(A85&gt;$L$2,L84+$K$5,0))))</f>
        <v>15000</v>
      </c>
      <c r="M85">
        <f t="shared" si="12"/>
        <v>45000</v>
      </c>
      <c r="N85">
        <f t="shared" si="13"/>
        <v>44788.176065292675</v>
      </c>
      <c r="O85">
        <f t="shared" si="14"/>
        <v>33799.339308841263</v>
      </c>
      <c r="P85">
        <f t="shared" si="15"/>
        <v>0.51143843898038788</v>
      </c>
    </row>
    <row r="86" spans="1:16" x14ac:dyDescent="0.2">
      <c r="A86" s="1">
        <v>47849</v>
      </c>
      <c r="B86">
        <v>72</v>
      </c>
      <c r="C86">
        <f t="shared" si="8"/>
        <v>6</v>
      </c>
      <c r="E86">
        <f>IF(A86&lt;$E$6,0,IF(A86&gt;$G$6,0,$G$3/$F$4))</f>
        <v>0</v>
      </c>
      <c r="F86">
        <f>IF(C86=12,0,IF(A86&lt;$F$8,0,$G$7))</f>
        <v>-10000</v>
      </c>
      <c r="G86">
        <f>IF(A86&lt;$F$8,0,IF(A86&lt;$F$10,0,(1+$E$9)^(_xlfn.FLOOR.MATH(C86-$C$34)+1)))</f>
        <v>1.1040808032</v>
      </c>
      <c r="H86">
        <f t="shared" si="9"/>
        <v>-11040.808032000001</v>
      </c>
      <c r="I86">
        <f t="shared" si="10"/>
        <v>0.99529280145094834</v>
      </c>
      <c r="J86">
        <f t="shared" si="11"/>
        <v>-10988.836756451412</v>
      </c>
      <c r="K86">
        <f>IF(A86&lt;$L$2,0,$L$3)</f>
        <v>10000</v>
      </c>
      <c r="L86">
        <f>IF(L85=$L$6,$L$6,IF(A86&lt;$L$2,0,IF(A86=$L$2,$L$3,IF(A86&gt;$L$2,L85+$K$5,0))))</f>
        <v>15000</v>
      </c>
      <c r="M86">
        <f t="shared" si="12"/>
        <v>45000</v>
      </c>
      <c r="N86">
        <f t="shared" si="13"/>
        <v>44788.176065292675</v>
      </c>
      <c r="O86">
        <f t="shared" si="14"/>
        <v>33799.339308841263</v>
      </c>
      <c r="P86">
        <f t="shared" si="15"/>
        <v>0.50663112117732079</v>
      </c>
    </row>
    <row r="87" spans="1:16" x14ac:dyDescent="0.2">
      <c r="A87" s="1">
        <v>47880</v>
      </c>
      <c r="B87">
        <v>73</v>
      </c>
      <c r="C87">
        <f t="shared" si="8"/>
        <v>6.083333333333333</v>
      </c>
      <c r="E87">
        <f>IF(A87&lt;$E$6,0,IF(A87&gt;$G$6,0,$G$3/$F$4))</f>
        <v>0</v>
      </c>
      <c r="F87">
        <f>IF(C87=12,0,IF(A87&lt;$F$8,0,$G$7))</f>
        <v>-10000</v>
      </c>
      <c r="G87">
        <f>IF(A87&lt;$F$8,0,IF(A87&lt;$F$10,0,(1+$E$9)^(_xlfn.FLOOR.MATH(C87-$C$34)+1)))</f>
        <v>1.1040808032</v>
      </c>
      <c r="H87">
        <f t="shared" si="9"/>
        <v>-11040.808032000001</v>
      </c>
      <c r="I87">
        <f t="shared" si="10"/>
        <v>0.99529280145094834</v>
      </c>
      <c r="J87">
        <f t="shared" si="11"/>
        <v>-10988.836756451412</v>
      </c>
      <c r="K87">
        <f>IF(A87&lt;$L$2,0,$L$3)</f>
        <v>10000</v>
      </c>
      <c r="L87">
        <f>IF(L86=$L$6,$L$6,IF(A87&lt;$L$2,0,IF(A87=$L$2,$L$3,IF(A87&gt;$L$2,L86+$K$5,0))))</f>
        <v>15000</v>
      </c>
      <c r="M87">
        <f t="shared" si="12"/>
        <v>45000</v>
      </c>
      <c r="N87">
        <f t="shared" si="13"/>
        <v>44788.176065292675</v>
      </c>
      <c r="O87">
        <f t="shared" si="14"/>
        <v>33799.339308841263</v>
      </c>
      <c r="P87">
        <f t="shared" si="15"/>
        <v>0.5018689902485638</v>
      </c>
    </row>
    <row r="88" spans="1:16" x14ac:dyDescent="0.2">
      <c r="A88" s="1">
        <v>47908</v>
      </c>
      <c r="B88">
        <v>74</v>
      </c>
      <c r="C88">
        <f t="shared" si="8"/>
        <v>6.166666666666667</v>
      </c>
      <c r="E88">
        <f>IF(A88&lt;$E$6,0,IF(A88&gt;$G$6,0,$G$3/$F$4))</f>
        <v>0</v>
      </c>
      <c r="F88">
        <f>IF(C88=12,0,IF(A88&lt;$F$8,0,$G$7))</f>
        <v>-10000</v>
      </c>
      <c r="G88">
        <f>IF(A88&lt;$F$8,0,IF(A88&lt;$F$10,0,(1+$E$9)^(_xlfn.FLOOR.MATH(C88-$C$34)+1)))</f>
        <v>1.1040808032</v>
      </c>
      <c r="H88">
        <f t="shared" si="9"/>
        <v>-11040.808032000001</v>
      </c>
      <c r="I88">
        <f t="shared" si="10"/>
        <v>0.99529280145094834</v>
      </c>
      <c r="J88">
        <f t="shared" si="11"/>
        <v>-10988.836756451412</v>
      </c>
      <c r="K88">
        <f>IF(A88&lt;$L$2,0,$L$3)</f>
        <v>10000</v>
      </c>
      <c r="L88">
        <f>IF(L87=$L$6,$L$6,IF(A88&lt;$L$2,0,IF(A88=$L$2,$L$3,IF(A88&gt;$L$2,L87+$K$5,0))))</f>
        <v>15000</v>
      </c>
      <c r="M88">
        <f t="shared" si="12"/>
        <v>45000</v>
      </c>
      <c r="N88">
        <f t="shared" si="13"/>
        <v>44788.176065292675</v>
      </c>
      <c r="O88">
        <f t="shared" si="14"/>
        <v>33799.339308841263</v>
      </c>
      <c r="P88">
        <f t="shared" si="15"/>
        <v>0.49715162145548059</v>
      </c>
    </row>
    <row r="89" spans="1:16" x14ac:dyDescent="0.2">
      <c r="A89" s="1">
        <v>47939</v>
      </c>
      <c r="B89">
        <v>75</v>
      </c>
      <c r="C89">
        <f t="shared" si="8"/>
        <v>6.25</v>
      </c>
      <c r="E89">
        <f>IF(A89&lt;$E$6,0,IF(A89&gt;$G$6,0,$G$3/$F$4))</f>
        <v>0</v>
      </c>
      <c r="F89">
        <f>IF(C89=12,0,IF(A89&lt;$F$8,0,$G$7))</f>
        <v>-10000</v>
      </c>
      <c r="G89">
        <f>IF(A89&lt;$F$8,0,IF(A89&lt;$F$10,0,(1+$E$9)^(_xlfn.FLOOR.MATH(C89-$C$34)+1)))</f>
        <v>1.1040808032</v>
      </c>
      <c r="H89">
        <f t="shared" si="9"/>
        <v>-11040.808032000001</v>
      </c>
      <c r="I89">
        <f t="shared" si="10"/>
        <v>0.99529280145094834</v>
      </c>
      <c r="J89">
        <f t="shared" si="11"/>
        <v>-10988.836756451412</v>
      </c>
      <c r="K89">
        <f>IF(A89&lt;$L$2,0,$L$3)</f>
        <v>10000</v>
      </c>
      <c r="L89">
        <f>IF(L88=$L$6,$L$6,IF(A89&lt;$L$2,0,IF(A89=$L$2,$L$3,IF(A89&gt;$L$2,L88+$K$5,0))))</f>
        <v>15000</v>
      </c>
      <c r="M89">
        <f t="shared" si="12"/>
        <v>45000</v>
      </c>
      <c r="N89">
        <f t="shared" si="13"/>
        <v>44788.176065292675</v>
      </c>
      <c r="O89">
        <f t="shared" si="14"/>
        <v>33799.339308841263</v>
      </c>
      <c r="P89">
        <f t="shared" si="15"/>
        <v>0.49247859405180844</v>
      </c>
    </row>
    <row r="90" spans="1:16" x14ac:dyDescent="0.2">
      <c r="A90" s="1">
        <v>47969</v>
      </c>
      <c r="B90">
        <v>76</v>
      </c>
      <c r="C90">
        <f t="shared" si="8"/>
        <v>6.333333333333333</v>
      </c>
      <c r="E90">
        <f>IF(A90&lt;$E$6,0,IF(A90&gt;$G$6,0,$G$3/$F$4))</f>
        <v>0</v>
      </c>
      <c r="F90">
        <f>IF(C90=12,0,IF(A90&lt;$F$8,0,$G$7))</f>
        <v>-10000</v>
      </c>
      <c r="G90">
        <f>IF(A90&lt;$F$8,0,IF(A90&lt;$F$10,0,(1+$E$9)^(_xlfn.FLOOR.MATH(C90-$C$34)+1)))</f>
        <v>1.1040808032</v>
      </c>
      <c r="H90">
        <f t="shared" si="9"/>
        <v>-11040.808032000001</v>
      </c>
      <c r="I90">
        <f t="shared" si="10"/>
        <v>0.99529280145094834</v>
      </c>
      <c r="J90">
        <f t="shared" si="11"/>
        <v>-10988.836756451412</v>
      </c>
      <c r="K90">
        <f>IF(A90&lt;$L$2,0,$L$3)</f>
        <v>10000</v>
      </c>
      <c r="L90">
        <f>IF(L89=$L$6,$L$6,IF(A90&lt;$L$2,0,IF(A90=$L$2,$L$3,IF(A90&gt;$L$2,L89+$K$5,0))))</f>
        <v>15000</v>
      </c>
      <c r="M90">
        <f t="shared" si="12"/>
        <v>45000</v>
      </c>
      <c r="N90">
        <f t="shared" si="13"/>
        <v>44788.176065292675</v>
      </c>
      <c r="O90">
        <f t="shared" si="14"/>
        <v>33799.339308841263</v>
      </c>
      <c r="P90">
        <f t="shared" si="15"/>
        <v>0.48784949124613225</v>
      </c>
    </row>
    <row r="91" spans="1:16" x14ac:dyDescent="0.2">
      <c r="A91" s="1">
        <v>48000</v>
      </c>
      <c r="B91">
        <v>77</v>
      </c>
      <c r="C91">
        <f t="shared" si="8"/>
        <v>6.416666666666667</v>
      </c>
      <c r="E91">
        <f>IF(A91&lt;$E$6,0,IF(A91&gt;$G$6,0,$G$3/$F$4))</f>
        <v>0</v>
      </c>
      <c r="F91">
        <f>IF(C91=12,0,IF(A91&lt;$F$8,0,$G$7))</f>
        <v>-10000</v>
      </c>
      <c r="G91">
        <f>IF(A91&lt;$F$8,0,IF(A91&lt;$F$10,0,(1+$E$9)^(_xlfn.FLOOR.MATH(C91-$C$34)+1)))</f>
        <v>1.1040808032</v>
      </c>
      <c r="H91">
        <f t="shared" si="9"/>
        <v>-11040.808032000001</v>
      </c>
      <c r="I91">
        <f t="shared" si="10"/>
        <v>0.99529280145094834</v>
      </c>
      <c r="J91">
        <f t="shared" si="11"/>
        <v>-10988.836756451412</v>
      </c>
      <c r="K91">
        <f>IF(A91&lt;$L$2,0,$L$3)</f>
        <v>10000</v>
      </c>
      <c r="L91">
        <f>IF(L90=$L$6,$L$6,IF(A91&lt;$L$2,0,IF(A91=$L$2,$L$3,IF(A91&gt;$L$2,L90+$K$5,0))))</f>
        <v>15000</v>
      </c>
      <c r="M91">
        <f t="shared" si="12"/>
        <v>45000</v>
      </c>
      <c r="N91">
        <f t="shared" si="13"/>
        <v>44788.176065292675</v>
      </c>
      <c r="O91">
        <f t="shared" si="14"/>
        <v>33799.339308841263</v>
      </c>
      <c r="P91">
        <f t="shared" si="15"/>
        <v>0.48326390016471032</v>
      </c>
    </row>
    <row r="92" spans="1:16" x14ac:dyDescent="0.2">
      <c r="A92" s="1">
        <v>48030</v>
      </c>
      <c r="B92">
        <v>78</v>
      </c>
      <c r="C92">
        <f t="shared" si="8"/>
        <v>6.5</v>
      </c>
      <c r="E92">
        <f>IF(A92&lt;$E$6,0,IF(A92&gt;$G$6,0,$G$3/$F$4))</f>
        <v>0</v>
      </c>
      <c r="F92">
        <f>IF(C92=12,0,IF(A92&lt;$F$8,0,$G$7))</f>
        <v>-10000</v>
      </c>
      <c r="G92">
        <f>IF(A92&lt;$F$8,0,IF(A92&lt;$F$10,0,(1+$E$9)^(_xlfn.FLOOR.MATH(C92-$C$34)+1)))</f>
        <v>1.1040808032</v>
      </c>
      <c r="H92">
        <f t="shared" si="9"/>
        <v>-11040.808032000001</v>
      </c>
      <c r="I92">
        <f t="shared" si="10"/>
        <v>0.99529280145094834</v>
      </c>
      <c r="J92">
        <f t="shared" si="11"/>
        <v>-10988.836756451412</v>
      </c>
      <c r="K92">
        <f>IF(A92&lt;$L$2,0,$L$3)</f>
        <v>10000</v>
      </c>
      <c r="L92">
        <f>IF(L91=$L$6,$L$6,IF(A92&lt;$L$2,0,IF(A92=$L$2,$L$3,IF(A92&gt;$L$2,L91+$K$5,0))))</f>
        <v>15000</v>
      </c>
      <c r="M92">
        <f t="shared" si="12"/>
        <v>45000</v>
      </c>
      <c r="N92">
        <f t="shared" si="13"/>
        <v>44788.176065292675</v>
      </c>
      <c r="O92">
        <f t="shared" si="14"/>
        <v>33799.339308841263</v>
      </c>
      <c r="P92">
        <f t="shared" si="15"/>
        <v>0.47872141181464989</v>
      </c>
    </row>
    <row r="93" spans="1:16" x14ac:dyDescent="0.2">
      <c r="A93" s="1">
        <v>48061</v>
      </c>
      <c r="B93">
        <v>79</v>
      </c>
      <c r="C93">
        <f t="shared" si="8"/>
        <v>6.583333333333333</v>
      </c>
      <c r="E93">
        <f>IF(A93&lt;$E$6,0,IF(A93&gt;$G$6,0,$G$3/$F$4))</f>
        <v>0</v>
      </c>
      <c r="F93">
        <f>IF(C93=12,0,IF(A93&lt;$F$8,0,$G$7))</f>
        <v>-10000</v>
      </c>
      <c r="G93">
        <f>IF(A93&lt;$F$8,0,IF(A93&lt;$F$10,0,(1+$E$9)^(_xlfn.FLOOR.MATH(C93-$C$34)+1)))</f>
        <v>1.1040808032</v>
      </c>
      <c r="H93">
        <f t="shared" si="9"/>
        <v>-11040.808032000001</v>
      </c>
      <c r="I93">
        <f t="shared" si="10"/>
        <v>0.99529280145094834</v>
      </c>
      <c r="J93">
        <f t="shared" si="11"/>
        <v>-10988.836756451412</v>
      </c>
      <c r="K93">
        <f>IF(A93&lt;$L$2,0,$L$3)</f>
        <v>10000</v>
      </c>
      <c r="L93">
        <f>IF(L92=$L$6,$L$6,IF(A93&lt;$L$2,0,IF(A93=$L$2,$L$3,IF(A93&gt;$L$2,L92+$K$5,0))))</f>
        <v>15000</v>
      </c>
      <c r="M93">
        <f t="shared" si="12"/>
        <v>45000</v>
      </c>
      <c r="N93">
        <f t="shared" si="13"/>
        <v>44788.176065292675</v>
      </c>
      <c r="O93">
        <f t="shared" si="14"/>
        <v>33799.339308841263</v>
      </c>
      <c r="P93">
        <f t="shared" si="15"/>
        <v>0.47422162104742854</v>
      </c>
    </row>
    <row r="94" spans="1:16" x14ac:dyDescent="0.2">
      <c r="A94" s="1">
        <v>48092</v>
      </c>
      <c r="B94">
        <v>80</v>
      </c>
      <c r="C94">
        <f t="shared" si="8"/>
        <v>6.666666666666667</v>
      </c>
      <c r="E94">
        <f>IF(A94&lt;$E$6,0,IF(A94&gt;$G$6,0,$G$3/$F$4))</f>
        <v>0</v>
      </c>
      <c r="F94">
        <f>IF(C94=12,0,IF(A94&lt;$F$8,0,$G$7))</f>
        <v>-10000</v>
      </c>
      <c r="G94">
        <f>IF(A94&lt;$F$8,0,IF(A94&lt;$F$10,0,(1+$E$9)^(_xlfn.FLOOR.MATH(C94-$C$34)+1)))</f>
        <v>1.1261624192640001</v>
      </c>
      <c r="H94">
        <f t="shared" si="9"/>
        <v>-11261.62419264</v>
      </c>
      <c r="I94">
        <f t="shared" si="10"/>
        <v>0.99529280145094834</v>
      </c>
      <c r="J94">
        <f t="shared" si="11"/>
        <v>-11208.61349158044</v>
      </c>
      <c r="K94">
        <f>IF(A94&lt;$L$2,0,$L$3)</f>
        <v>10000</v>
      </c>
      <c r="L94">
        <f>IF(L93=$L$6,$L$6,IF(A94&lt;$L$2,0,IF(A94=$L$2,$L$3,IF(A94&gt;$L$2,L93+$K$5,0))))</f>
        <v>15000</v>
      </c>
      <c r="M94">
        <f t="shared" si="12"/>
        <v>45000</v>
      </c>
      <c r="N94">
        <f t="shared" si="13"/>
        <v>44788.176065292675</v>
      </c>
      <c r="O94">
        <f t="shared" si="14"/>
        <v>33579.562573712232</v>
      </c>
      <c r="P94">
        <f t="shared" si="15"/>
        <v>0.46976412652275884</v>
      </c>
    </row>
    <row r="95" spans="1:16" x14ac:dyDescent="0.2">
      <c r="A95" s="1">
        <v>48122</v>
      </c>
      <c r="B95">
        <v>81</v>
      </c>
      <c r="C95">
        <f t="shared" si="8"/>
        <v>6.75</v>
      </c>
      <c r="E95">
        <f>IF(A95&lt;$E$6,0,IF(A95&gt;$G$6,0,$G$3/$F$4))</f>
        <v>0</v>
      </c>
      <c r="F95">
        <f>IF(C95=12,0,IF(A95&lt;$F$8,0,$G$7))</f>
        <v>-10000</v>
      </c>
      <c r="G95">
        <f>IF(A95&lt;$F$8,0,IF(A95&lt;$F$10,0,(1+$E$9)^(_xlfn.FLOOR.MATH(C95-$C$34)+1)))</f>
        <v>1.1261624192640001</v>
      </c>
      <c r="H95">
        <f t="shared" si="9"/>
        <v>-11261.62419264</v>
      </c>
      <c r="I95">
        <f t="shared" si="10"/>
        <v>0.99529280145094834</v>
      </c>
      <c r="J95">
        <f t="shared" si="11"/>
        <v>-11208.61349158044</v>
      </c>
      <c r="K95">
        <f>IF(A95&lt;$L$2,0,$L$3)</f>
        <v>10000</v>
      </c>
      <c r="L95">
        <f>IF(L94=$L$6,$L$6,IF(A95&lt;$L$2,0,IF(A95=$L$2,$L$3,IF(A95&gt;$L$2,L94+$K$5,0))))</f>
        <v>15000</v>
      </c>
      <c r="M95">
        <f t="shared" si="12"/>
        <v>45000</v>
      </c>
      <c r="N95">
        <f t="shared" si="13"/>
        <v>44788.176065292675</v>
      </c>
      <c r="O95">
        <f t="shared" si="14"/>
        <v>33579.562573712232</v>
      </c>
      <c r="P95">
        <f t="shared" si="15"/>
        <v>0.4653485306727923</v>
      </c>
    </row>
    <row r="96" spans="1:16" x14ac:dyDescent="0.2">
      <c r="A96" s="1">
        <v>48153</v>
      </c>
      <c r="B96">
        <v>82</v>
      </c>
      <c r="C96">
        <f t="shared" si="8"/>
        <v>6.833333333333333</v>
      </c>
      <c r="E96">
        <f>IF(A96&lt;$E$6,0,IF(A96&gt;$G$6,0,$G$3/$F$4))</f>
        <v>0</v>
      </c>
      <c r="F96">
        <f>IF(C96=12,0,IF(A96&lt;$F$8,0,$G$7))</f>
        <v>-10000</v>
      </c>
      <c r="G96">
        <f>IF(A96&lt;$F$8,0,IF(A96&lt;$F$10,0,(1+$E$9)^(_xlfn.FLOOR.MATH(C96-$C$34)+1)))</f>
        <v>1.1261624192640001</v>
      </c>
      <c r="H96">
        <f t="shared" si="9"/>
        <v>-11261.62419264</v>
      </c>
      <c r="I96">
        <f t="shared" si="10"/>
        <v>0.99529280145094834</v>
      </c>
      <c r="J96">
        <f t="shared" si="11"/>
        <v>-11208.61349158044</v>
      </c>
      <c r="K96">
        <f>IF(A96&lt;$L$2,0,$L$3)</f>
        <v>10000</v>
      </c>
      <c r="L96">
        <f>IF(L95=$L$6,$L$6,IF(A96&lt;$L$2,0,IF(A96=$L$2,$L$3,IF(A96&gt;$L$2,L95+$K$5,0))))</f>
        <v>15000</v>
      </c>
      <c r="M96">
        <f t="shared" si="12"/>
        <v>45000</v>
      </c>
      <c r="N96">
        <f t="shared" si="13"/>
        <v>44788.176065292675</v>
      </c>
      <c r="O96">
        <f t="shared" si="14"/>
        <v>33579.562573712232</v>
      </c>
      <c r="P96">
        <f t="shared" si="15"/>
        <v>0.46097443966665991</v>
      </c>
    </row>
    <row r="97" spans="1:16" x14ac:dyDescent="0.2">
      <c r="A97" s="1">
        <v>48183</v>
      </c>
      <c r="B97">
        <v>83</v>
      </c>
      <c r="C97">
        <f t="shared" si="8"/>
        <v>6.916666666666667</v>
      </c>
      <c r="E97">
        <f>IF(A97&lt;$E$6,0,IF(A97&gt;$G$6,0,$G$3/$F$4))</f>
        <v>0</v>
      </c>
      <c r="F97">
        <f>IF(C97=12,0,IF(A97&lt;$F$8,0,$G$7))</f>
        <v>-10000</v>
      </c>
      <c r="G97">
        <f>IF(A97&lt;$F$8,0,IF(A97&lt;$F$10,0,(1+$E$9)^(_xlfn.FLOOR.MATH(C97-$C$34)+1)))</f>
        <v>1.1261624192640001</v>
      </c>
      <c r="H97">
        <f t="shared" si="9"/>
        <v>-11261.62419264</v>
      </c>
      <c r="I97">
        <f t="shared" si="10"/>
        <v>0.99529280145094834</v>
      </c>
      <c r="J97">
        <f t="shared" si="11"/>
        <v>-11208.61349158044</v>
      </c>
      <c r="K97">
        <f>IF(A97&lt;$L$2,0,$L$3)</f>
        <v>10000</v>
      </c>
      <c r="L97">
        <f>IF(L96=$L$6,$L$6,IF(A97&lt;$L$2,0,IF(A97=$L$2,$L$3,IF(A97&gt;$L$2,L96+$K$5,0))))</f>
        <v>15000</v>
      </c>
      <c r="M97">
        <f t="shared" si="12"/>
        <v>45000</v>
      </c>
      <c r="N97">
        <f t="shared" si="13"/>
        <v>44788.176065292675</v>
      </c>
      <c r="O97">
        <f t="shared" si="14"/>
        <v>33579.562573712232</v>
      </c>
      <c r="P97">
        <f t="shared" si="15"/>
        <v>0.45664146337534633</v>
      </c>
    </row>
    <row r="98" spans="1:16" x14ac:dyDescent="0.2">
      <c r="A98" s="1">
        <v>48214</v>
      </c>
      <c r="B98">
        <v>84</v>
      </c>
      <c r="C98">
        <f t="shared" si="8"/>
        <v>7</v>
      </c>
      <c r="E98">
        <f>IF(A98&lt;$E$6,0,IF(A98&gt;$G$6,0,$G$3/$F$4))</f>
        <v>0</v>
      </c>
      <c r="F98">
        <f>IF(C98=12,0,IF(A98&lt;$F$8,0,$G$7))</f>
        <v>-10000</v>
      </c>
      <c r="G98">
        <f>IF(A98&lt;$F$8,0,IF(A98&lt;$F$10,0,(1+$E$9)^(_xlfn.FLOOR.MATH(C98-$C$34)+1)))</f>
        <v>1.1261624192640001</v>
      </c>
      <c r="H98">
        <f t="shared" si="9"/>
        <v>-11261.62419264</v>
      </c>
      <c r="I98">
        <f t="shared" si="10"/>
        <v>0.99529280145094834</v>
      </c>
      <c r="J98">
        <f t="shared" si="11"/>
        <v>-11208.61349158044</v>
      </c>
      <c r="K98">
        <f>IF(A98&lt;$L$2,0,$L$3)</f>
        <v>10000</v>
      </c>
      <c r="L98">
        <f>IF(L97=$L$6,$L$6,IF(A98&lt;$L$2,0,IF(A98=$L$2,$L$3,IF(A98&gt;$L$2,L97+$K$5,0))))</f>
        <v>15000</v>
      </c>
      <c r="M98">
        <f t="shared" si="12"/>
        <v>45000</v>
      </c>
      <c r="N98">
        <f t="shared" si="13"/>
        <v>44788.176065292675</v>
      </c>
      <c r="O98">
        <f t="shared" si="14"/>
        <v>33579.562573712232</v>
      </c>
      <c r="P98">
        <f t="shared" si="15"/>
        <v>0.45234921533689348</v>
      </c>
    </row>
    <row r="99" spans="1:16" x14ac:dyDescent="0.2">
      <c r="A99" s="1">
        <v>48245</v>
      </c>
      <c r="B99">
        <v>85</v>
      </c>
      <c r="C99">
        <f t="shared" si="8"/>
        <v>7.083333333333333</v>
      </c>
      <c r="E99">
        <f>IF(A99&lt;$E$6,0,IF(A99&gt;$G$6,0,$G$3/$F$4))</f>
        <v>0</v>
      </c>
      <c r="F99">
        <f>IF(C99=12,0,IF(A99&lt;$F$8,0,$G$7))</f>
        <v>-10000</v>
      </c>
      <c r="G99">
        <f>IF(A99&lt;$F$8,0,IF(A99&lt;$F$10,0,(1+$E$9)^(_xlfn.FLOOR.MATH(C99-$C$34)+1)))</f>
        <v>1.1261624192640001</v>
      </c>
      <c r="H99">
        <f t="shared" si="9"/>
        <v>-11261.62419264</v>
      </c>
      <c r="I99">
        <f t="shared" si="10"/>
        <v>0.99529280145094834</v>
      </c>
      <c r="J99">
        <f t="shared" si="11"/>
        <v>-11208.61349158044</v>
      </c>
      <c r="K99">
        <f>IF(A99&lt;$L$2,0,$L$3)</f>
        <v>10000</v>
      </c>
      <c r="L99">
        <f>IF(L98=$L$6,$L$6,IF(A99&lt;$L$2,0,IF(A99=$L$2,$L$3,IF(A99&gt;$L$2,L98+$K$5,0))))</f>
        <v>15000</v>
      </c>
      <c r="M99">
        <f t="shared" si="12"/>
        <v>45000</v>
      </c>
      <c r="N99">
        <f t="shared" si="13"/>
        <v>44788.176065292675</v>
      </c>
      <c r="O99">
        <f t="shared" si="14"/>
        <v>33579.562573712232</v>
      </c>
      <c r="P99">
        <f t="shared" si="15"/>
        <v>0.44809731272193193</v>
      </c>
    </row>
    <row r="100" spans="1:16" x14ac:dyDescent="0.2">
      <c r="A100" s="1">
        <v>48274</v>
      </c>
      <c r="B100">
        <v>86</v>
      </c>
      <c r="C100">
        <f t="shared" si="8"/>
        <v>7.166666666666667</v>
      </c>
      <c r="E100">
        <f>IF(A100&lt;$E$6,0,IF(A100&gt;$G$6,0,$G$3/$F$4))</f>
        <v>0</v>
      </c>
      <c r="F100">
        <f>IF(C100=12,0,IF(A100&lt;$F$8,0,$G$7))</f>
        <v>-10000</v>
      </c>
      <c r="G100">
        <f>IF(A100&lt;$F$8,0,IF(A100&lt;$F$10,0,(1+$E$9)^(_xlfn.FLOOR.MATH(C100-$C$34)+1)))</f>
        <v>1.1261624192640001</v>
      </c>
      <c r="H100">
        <f t="shared" si="9"/>
        <v>-11261.62419264</v>
      </c>
      <c r="I100">
        <f t="shared" si="10"/>
        <v>0.99529280145094834</v>
      </c>
      <c r="J100">
        <f t="shared" si="11"/>
        <v>-11208.61349158044</v>
      </c>
      <c r="K100">
        <f>IF(A100&lt;$L$2,0,$L$3)</f>
        <v>10000</v>
      </c>
      <c r="L100">
        <f>IF(L99=$L$6,$L$6,IF(A100&lt;$L$2,0,IF(A100=$L$2,$L$3,IF(A100&gt;$L$2,L99+$K$5,0))))</f>
        <v>15000</v>
      </c>
      <c r="M100">
        <f t="shared" si="12"/>
        <v>45000</v>
      </c>
      <c r="N100">
        <f t="shared" si="13"/>
        <v>44788.176065292675</v>
      </c>
      <c r="O100">
        <f t="shared" si="14"/>
        <v>33579.562573712232</v>
      </c>
      <c r="P100">
        <f t="shared" si="15"/>
        <v>0.44388537629953623</v>
      </c>
    </row>
    <row r="101" spans="1:16" x14ac:dyDescent="0.2">
      <c r="A101" s="1">
        <v>48305</v>
      </c>
      <c r="B101">
        <v>87</v>
      </c>
      <c r="C101">
        <f t="shared" si="8"/>
        <v>7.25</v>
      </c>
      <c r="E101">
        <f>IF(A101&lt;$E$6,0,IF(A101&gt;$G$6,0,$G$3/$F$4))</f>
        <v>0</v>
      </c>
      <c r="F101">
        <f>IF(C101=12,0,IF(A101&lt;$F$8,0,$G$7))</f>
        <v>-10000</v>
      </c>
      <c r="G101">
        <f>IF(A101&lt;$F$8,0,IF(A101&lt;$F$10,0,(1+$E$9)^(_xlfn.FLOOR.MATH(C101-$C$34)+1)))</f>
        <v>1.1261624192640001</v>
      </c>
      <c r="H101">
        <f t="shared" si="9"/>
        <v>-11261.62419264</v>
      </c>
      <c r="I101">
        <f t="shared" si="10"/>
        <v>0.99529280145094834</v>
      </c>
      <c r="J101">
        <f t="shared" si="11"/>
        <v>-11208.61349158044</v>
      </c>
      <c r="K101">
        <f>IF(A101&lt;$L$2,0,$L$3)</f>
        <v>10000</v>
      </c>
      <c r="L101">
        <f>IF(L100=$L$6,$L$6,IF(A101&lt;$L$2,0,IF(A101=$L$2,$L$3,IF(A101&gt;$L$2,L100+$K$5,0))))</f>
        <v>15000</v>
      </c>
      <c r="M101">
        <f t="shared" si="12"/>
        <v>45000</v>
      </c>
      <c r="N101">
        <f t="shared" si="13"/>
        <v>44788.176065292675</v>
      </c>
      <c r="O101">
        <f t="shared" si="14"/>
        <v>33579.562573712232</v>
      </c>
      <c r="P101">
        <f t="shared" si="15"/>
        <v>0.43971303040340037</v>
      </c>
    </row>
    <row r="102" spans="1:16" x14ac:dyDescent="0.2">
      <c r="A102" s="1">
        <v>48335</v>
      </c>
      <c r="B102">
        <v>88</v>
      </c>
      <c r="C102">
        <f t="shared" si="8"/>
        <v>7.333333333333333</v>
      </c>
      <c r="E102">
        <f>IF(A102&lt;$E$6,0,IF(A102&gt;$G$6,0,$G$3/$F$4))</f>
        <v>0</v>
      </c>
      <c r="F102">
        <f>IF(C102=12,0,IF(A102&lt;$F$8,0,$G$7))</f>
        <v>-10000</v>
      </c>
      <c r="G102">
        <f>IF(A102&lt;$F$8,0,IF(A102&lt;$F$10,0,(1+$E$9)^(_xlfn.FLOOR.MATH(C102-$C$34)+1)))</f>
        <v>1.1261624192640001</v>
      </c>
      <c r="H102">
        <f t="shared" si="9"/>
        <v>-11261.62419264</v>
      </c>
      <c r="I102">
        <f t="shared" si="10"/>
        <v>0.99529280145094834</v>
      </c>
      <c r="J102">
        <f t="shared" si="11"/>
        <v>-11208.61349158044</v>
      </c>
      <c r="K102">
        <f>IF(A102&lt;$L$2,0,$L$3)</f>
        <v>10000</v>
      </c>
      <c r="L102">
        <f>IF(L101=$L$6,$L$6,IF(A102&lt;$L$2,0,IF(A102=$L$2,$L$3,IF(A102&gt;$L$2,L101+$K$5,0))))</f>
        <v>15000</v>
      </c>
      <c r="M102">
        <f t="shared" si="12"/>
        <v>45000</v>
      </c>
      <c r="N102">
        <f t="shared" si="13"/>
        <v>44788.176065292675</v>
      </c>
      <c r="O102">
        <f t="shared" si="14"/>
        <v>33579.562573712232</v>
      </c>
      <c r="P102">
        <f t="shared" si="15"/>
        <v>0.43557990289833232</v>
      </c>
    </row>
    <row r="103" spans="1:16" x14ac:dyDescent="0.2">
      <c r="A103" s="1">
        <v>48366</v>
      </c>
      <c r="B103">
        <v>89</v>
      </c>
      <c r="C103">
        <f t="shared" si="8"/>
        <v>7.416666666666667</v>
      </c>
      <c r="E103">
        <f>IF(A103&lt;$E$6,0,IF(A103&gt;$G$6,0,$G$3/$F$4))</f>
        <v>0</v>
      </c>
      <c r="F103">
        <f>IF(C103=12,0,IF(A103&lt;$F$8,0,$G$7))</f>
        <v>-10000</v>
      </c>
      <c r="G103">
        <f>IF(A103&lt;$F$8,0,IF(A103&lt;$F$10,0,(1+$E$9)^(_xlfn.FLOOR.MATH(C103-$C$34)+1)))</f>
        <v>1.1261624192640001</v>
      </c>
      <c r="H103">
        <f t="shared" si="9"/>
        <v>-11261.62419264</v>
      </c>
      <c r="I103">
        <f t="shared" si="10"/>
        <v>0.99529280145094834</v>
      </c>
      <c r="J103">
        <f t="shared" si="11"/>
        <v>-11208.61349158044</v>
      </c>
      <c r="K103">
        <f>IF(A103&lt;$L$2,0,$L$3)</f>
        <v>10000</v>
      </c>
      <c r="L103">
        <f>IF(L102=$L$6,$L$6,IF(A103&lt;$L$2,0,IF(A103=$L$2,$L$3,IF(A103&gt;$L$2,L102+$K$5,0))))</f>
        <v>15000</v>
      </c>
      <c r="M103">
        <f t="shared" si="12"/>
        <v>45000</v>
      </c>
      <c r="N103">
        <f t="shared" si="13"/>
        <v>44788.176065292675</v>
      </c>
      <c r="O103">
        <f t="shared" si="14"/>
        <v>33579.562573712232</v>
      </c>
      <c r="P103">
        <f t="shared" si="15"/>
        <v>0.43148562514706273</v>
      </c>
    </row>
    <row r="104" spans="1:16" x14ac:dyDescent="0.2">
      <c r="A104" s="1">
        <v>48396</v>
      </c>
      <c r="B104">
        <v>90</v>
      </c>
      <c r="C104">
        <f t="shared" si="8"/>
        <v>7.5</v>
      </c>
      <c r="E104">
        <f>IF(A104&lt;$E$6,0,IF(A104&gt;$G$6,0,$G$3/$F$4))</f>
        <v>0</v>
      </c>
      <c r="F104">
        <f>IF(C104=12,0,IF(A104&lt;$F$8,0,$G$7))</f>
        <v>-10000</v>
      </c>
      <c r="G104">
        <f>IF(A104&lt;$F$8,0,IF(A104&lt;$F$10,0,(1+$E$9)^(_xlfn.FLOOR.MATH(C104-$C$34)+1)))</f>
        <v>1.1261624192640001</v>
      </c>
      <c r="H104">
        <f t="shared" si="9"/>
        <v>-11261.62419264</v>
      </c>
      <c r="I104">
        <f t="shared" si="10"/>
        <v>0.99529280145094834</v>
      </c>
      <c r="J104">
        <f t="shared" si="11"/>
        <v>-11208.61349158044</v>
      </c>
      <c r="K104">
        <f>IF(A104&lt;$L$2,0,$L$3)</f>
        <v>10000</v>
      </c>
      <c r="L104">
        <f>IF(L103=$L$6,$L$6,IF(A104&lt;$L$2,0,IF(A104=$L$2,$L$3,IF(A104&gt;$L$2,L103+$K$5,0))))</f>
        <v>15000</v>
      </c>
      <c r="M104">
        <f t="shared" si="12"/>
        <v>45000</v>
      </c>
      <c r="N104">
        <f t="shared" si="13"/>
        <v>44788.176065292675</v>
      </c>
      <c r="O104">
        <f t="shared" si="14"/>
        <v>33579.562573712232</v>
      </c>
      <c r="P104">
        <f t="shared" si="15"/>
        <v>0.42742983197736595</v>
      </c>
    </row>
    <row r="105" spans="1:16" x14ac:dyDescent="0.2">
      <c r="A105" s="1">
        <v>48427</v>
      </c>
      <c r="B105">
        <v>91</v>
      </c>
      <c r="C105">
        <f t="shared" si="8"/>
        <v>7.583333333333333</v>
      </c>
      <c r="E105">
        <f>IF(A105&lt;$E$6,0,IF(A105&gt;$G$6,0,$G$3/$F$4))</f>
        <v>0</v>
      </c>
      <c r="F105">
        <f>IF(C105=12,0,IF(A105&lt;$F$8,0,$G$7))</f>
        <v>-10000</v>
      </c>
      <c r="G105">
        <f>IF(A105&lt;$F$8,0,IF(A105&lt;$F$10,0,(1+$E$9)^(_xlfn.FLOOR.MATH(C105-$C$34)+1)))</f>
        <v>1.1261624192640001</v>
      </c>
      <c r="H105">
        <f t="shared" si="9"/>
        <v>-11261.62419264</v>
      </c>
      <c r="I105">
        <f t="shared" si="10"/>
        <v>0.99529280145094834</v>
      </c>
      <c r="J105">
        <f t="shared" si="11"/>
        <v>-11208.61349158044</v>
      </c>
      <c r="K105">
        <f>IF(A105&lt;$L$2,0,$L$3)</f>
        <v>10000</v>
      </c>
      <c r="L105">
        <f>IF(L104=$L$6,$L$6,IF(A105&lt;$L$2,0,IF(A105=$L$2,$L$3,IF(A105&gt;$L$2,L104+$K$5,0))))</f>
        <v>15000</v>
      </c>
      <c r="M105">
        <f t="shared" si="12"/>
        <v>45000</v>
      </c>
      <c r="N105">
        <f t="shared" si="13"/>
        <v>44788.176065292675</v>
      </c>
      <c r="O105">
        <f t="shared" si="14"/>
        <v>33579.562573712232</v>
      </c>
      <c r="P105">
        <f t="shared" si="15"/>
        <v>0.42341216164948975</v>
      </c>
    </row>
    <row r="106" spans="1:16" x14ac:dyDescent="0.2">
      <c r="A106" s="1">
        <v>48458</v>
      </c>
      <c r="B106">
        <v>92</v>
      </c>
      <c r="C106">
        <f t="shared" si="8"/>
        <v>7.666666666666667</v>
      </c>
      <c r="E106">
        <f>IF(A106&lt;$E$6,0,IF(A106&gt;$G$6,0,$G$3/$F$4))</f>
        <v>0</v>
      </c>
      <c r="F106">
        <f>IF(C106=12,0,IF(A106&lt;$F$8,0,$G$7))</f>
        <v>-10000</v>
      </c>
      <c r="G106">
        <f>IF(A106&lt;$F$8,0,IF(A106&lt;$F$10,0,(1+$E$9)^(_xlfn.FLOOR.MATH(C106-$C$34)+1)))</f>
        <v>1.1486856676492798</v>
      </c>
      <c r="H106">
        <f t="shared" si="9"/>
        <v>-11486.856676492798</v>
      </c>
      <c r="I106">
        <f t="shared" si="10"/>
        <v>0.99529280145094834</v>
      </c>
      <c r="J106">
        <f t="shared" si="11"/>
        <v>-11432.785761412048</v>
      </c>
      <c r="K106">
        <f>IF(A106&lt;$L$2,0,$L$3)</f>
        <v>10000</v>
      </c>
      <c r="L106">
        <f>IF(L105=$L$6,$L$6,IF(A106&lt;$L$2,0,IF(A106=$L$2,$L$3,IF(A106&gt;$L$2,L105+$K$5,0))))</f>
        <v>15000</v>
      </c>
      <c r="M106">
        <f t="shared" si="12"/>
        <v>45000</v>
      </c>
      <c r="N106">
        <f t="shared" si="13"/>
        <v>44788.176065292675</v>
      </c>
      <c r="O106">
        <f t="shared" si="14"/>
        <v>33355.390303880631</v>
      </c>
      <c r="P106">
        <f t="shared" si="15"/>
        <v>0.41943225582389182</v>
      </c>
    </row>
    <row r="107" spans="1:16" x14ac:dyDescent="0.2">
      <c r="A107" s="1">
        <v>48488</v>
      </c>
      <c r="B107">
        <v>93</v>
      </c>
      <c r="C107">
        <f t="shared" si="8"/>
        <v>7.75</v>
      </c>
      <c r="E107">
        <f>IF(A107&lt;$E$6,0,IF(A107&gt;$G$6,0,$G$3/$F$4))</f>
        <v>0</v>
      </c>
      <c r="F107">
        <f>IF(C107=12,0,IF(A107&lt;$F$8,0,$G$7))</f>
        <v>-10000</v>
      </c>
      <c r="G107">
        <f>IF(A107&lt;$F$8,0,IF(A107&lt;$F$10,0,(1+$E$9)^(_xlfn.FLOOR.MATH(C107-$C$34)+1)))</f>
        <v>1.1486856676492798</v>
      </c>
      <c r="H107">
        <f t="shared" si="9"/>
        <v>-11486.856676492798</v>
      </c>
      <c r="I107">
        <f t="shared" si="10"/>
        <v>0.99529280145094834</v>
      </c>
      <c r="J107">
        <f t="shared" si="11"/>
        <v>-11432.785761412048</v>
      </c>
      <c r="K107">
        <f>IF(A107&lt;$L$2,0,$L$3)</f>
        <v>10000</v>
      </c>
      <c r="L107">
        <f>IF(L106=$L$6,$L$6,IF(A107&lt;$L$2,0,IF(A107=$L$2,$L$3,IF(A107&gt;$L$2,L106+$K$5,0))))</f>
        <v>15000</v>
      </c>
      <c r="M107">
        <f t="shared" si="12"/>
        <v>45000</v>
      </c>
      <c r="N107">
        <f t="shared" si="13"/>
        <v>44788.176065292675</v>
      </c>
      <c r="O107">
        <f t="shared" si="14"/>
        <v>33355.390303880631</v>
      </c>
      <c r="P107">
        <f t="shared" si="15"/>
        <v>0.4154897595292788</v>
      </c>
    </row>
    <row r="108" spans="1:16" x14ac:dyDescent="0.2">
      <c r="A108" s="1">
        <v>48519</v>
      </c>
      <c r="B108">
        <v>94</v>
      </c>
      <c r="C108">
        <f t="shared" si="8"/>
        <v>7.833333333333333</v>
      </c>
      <c r="E108">
        <f>IF(A108&lt;$E$6,0,IF(A108&gt;$G$6,0,$G$3/$F$4))</f>
        <v>0</v>
      </c>
      <c r="F108">
        <f>IF(C108=12,0,IF(A108&lt;$F$8,0,$G$7))</f>
        <v>-10000</v>
      </c>
      <c r="G108">
        <f>IF(A108&lt;$F$8,0,IF(A108&lt;$F$10,0,(1+$E$9)^(_xlfn.FLOOR.MATH(C108-$C$34)+1)))</f>
        <v>1.1486856676492798</v>
      </c>
      <c r="H108">
        <f t="shared" si="9"/>
        <v>-11486.856676492798</v>
      </c>
      <c r="I108">
        <f t="shared" si="10"/>
        <v>0.99529280145094834</v>
      </c>
      <c r="J108">
        <f t="shared" si="11"/>
        <v>-11432.785761412048</v>
      </c>
      <c r="K108">
        <f>IF(A108&lt;$L$2,0,$L$3)</f>
        <v>10000</v>
      </c>
      <c r="L108">
        <f>IF(L107=$L$6,$L$6,IF(A108&lt;$L$2,0,IF(A108=$L$2,$L$3,IF(A108&gt;$L$2,L107+$K$5,0))))</f>
        <v>15000</v>
      </c>
      <c r="M108">
        <f t="shared" si="12"/>
        <v>45000</v>
      </c>
      <c r="N108">
        <f t="shared" si="13"/>
        <v>44788.176065292675</v>
      </c>
      <c r="O108">
        <f t="shared" si="14"/>
        <v>33355.390303880631</v>
      </c>
      <c r="P108">
        <f t="shared" si="15"/>
        <v>0.41158432113094634</v>
      </c>
    </row>
    <row r="109" spans="1:16" x14ac:dyDescent="0.2">
      <c r="A109" s="1">
        <v>48549</v>
      </c>
      <c r="B109">
        <v>95</v>
      </c>
      <c r="C109">
        <f t="shared" si="8"/>
        <v>7.916666666666667</v>
      </c>
      <c r="E109">
        <f>IF(A109&lt;$E$6,0,IF(A109&gt;$G$6,0,$G$3/$F$4))</f>
        <v>0</v>
      </c>
      <c r="F109">
        <f>IF(C109=12,0,IF(A109&lt;$F$8,0,$G$7))</f>
        <v>-10000</v>
      </c>
      <c r="G109">
        <f>IF(A109&lt;$F$8,0,IF(A109&lt;$F$10,0,(1+$E$9)^(_xlfn.FLOOR.MATH(C109-$C$34)+1)))</f>
        <v>1.1486856676492798</v>
      </c>
      <c r="H109">
        <f t="shared" si="9"/>
        <v>-11486.856676492798</v>
      </c>
      <c r="I109">
        <f t="shared" si="10"/>
        <v>0.99529280145094834</v>
      </c>
      <c r="J109">
        <f t="shared" si="11"/>
        <v>-11432.785761412048</v>
      </c>
      <c r="K109">
        <f>IF(A109&lt;$L$2,0,$L$3)</f>
        <v>10000</v>
      </c>
      <c r="L109">
        <f>IF(L108=$L$6,$L$6,IF(A109&lt;$L$2,0,IF(A109=$L$2,$L$3,IF(A109&gt;$L$2,L108+$K$5,0))))</f>
        <v>15000</v>
      </c>
      <c r="M109">
        <f t="shared" si="12"/>
        <v>45000</v>
      </c>
      <c r="N109">
        <f t="shared" si="13"/>
        <v>44788.176065292675</v>
      </c>
      <c r="O109">
        <f t="shared" si="14"/>
        <v>33355.390303880631</v>
      </c>
      <c r="P109">
        <f t="shared" si="15"/>
        <v>0.40771559229941634</v>
      </c>
    </row>
    <row r="110" spans="1:16" x14ac:dyDescent="0.2">
      <c r="A110" s="1">
        <v>48580</v>
      </c>
      <c r="B110">
        <v>96</v>
      </c>
      <c r="C110">
        <f t="shared" si="8"/>
        <v>8</v>
      </c>
      <c r="E110">
        <f>IF(A110&lt;$E$6,0,IF(A110&gt;$G$6,0,$G$3/$F$4))</f>
        <v>0</v>
      </c>
      <c r="F110">
        <f>IF(C110=12,0,IF(A110&lt;$F$8,0,$G$7))</f>
        <v>-10000</v>
      </c>
      <c r="G110">
        <f>IF(A110&lt;$F$8,0,IF(A110&lt;$F$10,0,(1+$E$9)^(_xlfn.FLOOR.MATH(C110-$C$34)+1)))</f>
        <v>1.1486856676492798</v>
      </c>
      <c r="H110">
        <f t="shared" si="9"/>
        <v>-11486.856676492798</v>
      </c>
      <c r="I110">
        <f t="shared" si="10"/>
        <v>0.99529280145094834</v>
      </c>
      <c r="J110">
        <f t="shared" si="11"/>
        <v>-11432.785761412048</v>
      </c>
      <c r="K110">
        <f>IF(A110&lt;$L$2,0,$L$3)</f>
        <v>10000</v>
      </c>
      <c r="L110">
        <f>IF(L109=$L$6,$L$6,IF(A110&lt;$L$2,0,IF(A110=$L$2,$L$3,IF(A110&gt;$L$2,L109+$K$5,0))))</f>
        <v>15000</v>
      </c>
      <c r="M110">
        <f t="shared" si="12"/>
        <v>45000</v>
      </c>
      <c r="N110">
        <f t="shared" si="13"/>
        <v>44788.176065292675</v>
      </c>
      <c r="O110">
        <f t="shared" si="14"/>
        <v>33355.390303880631</v>
      </c>
      <c r="P110">
        <f t="shared" si="15"/>
        <v>0.40388322797936921</v>
      </c>
    </row>
    <row r="111" spans="1:16" x14ac:dyDescent="0.2">
      <c r="A111" s="1">
        <v>48611</v>
      </c>
      <c r="B111">
        <v>97</v>
      </c>
      <c r="C111">
        <f t="shared" si="8"/>
        <v>8.0833333333333339</v>
      </c>
      <c r="E111">
        <f>IF(A111&lt;$E$6,0,IF(A111&gt;$G$6,0,$G$3/$F$4))</f>
        <v>0</v>
      </c>
      <c r="F111">
        <f>IF(C111=12,0,IF(A111&lt;$F$8,0,$G$7))</f>
        <v>-10000</v>
      </c>
      <c r="G111">
        <f>IF(A111&lt;$F$8,0,IF(A111&lt;$F$10,0,(1+$E$9)^(_xlfn.FLOOR.MATH(C111-$C$34)+1)))</f>
        <v>1.1486856676492798</v>
      </c>
      <c r="H111">
        <f t="shared" si="9"/>
        <v>-11486.856676492798</v>
      </c>
      <c r="I111">
        <f t="shared" si="10"/>
        <v>0.99529280145094834</v>
      </c>
      <c r="J111">
        <f t="shared" si="11"/>
        <v>-11432.785761412048</v>
      </c>
      <c r="K111">
        <f>IF(A111&lt;$L$2,0,$L$3)</f>
        <v>10000</v>
      </c>
      <c r="L111">
        <f>IF(L110=$L$6,$L$6,IF(A111&lt;$L$2,0,IF(A111=$L$2,$L$3,IF(A111&gt;$L$2,L110+$K$5,0))))</f>
        <v>15000</v>
      </c>
      <c r="M111">
        <f t="shared" si="12"/>
        <v>45000</v>
      </c>
      <c r="N111">
        <f t="shared" si="13"/>
        <v>44788.176065292675</v>
      </c>
      <c r="O111">
        <f t="shared" si="14"/>
        <v>33355.390303880631</v>
      </c>
      <c r="P111">
        <f t="shared" si="15"/>
        <v>0.40008688635886774</v>
      </c>
    </row>
    <row r="112" spans="1:16" x14ac:dyDescent="0.2">
      <c r="A112" s="1">
        <v>48639</v>
      </c>
      <c r="B112">
        <v>98</v>
      </c>
      <c r="C112">
        <f t="shared" si="8"/>
        <v>8.1666666666666661</v>
      </c>
      <c r="E112">
        <f>IF(A112&lt;$E$6,0,IF(A112&gt;$G$6,0,$G$3/$F$4))</f>
        <v>0</v>
      </c>
      <c r="F112">
        <f>IF(C112=12,0,IF(A112&lt;$F$8,0,$G$7))</f>
        <v>-10000</v>
      </c>
      <c r="G112">
        <f>IF(A112&lt;$F$8,0,IF(A112&lt;$F$10,0,(1+$E$9)^(_xlfn.FLOOR.MATH(C112-$C$34)+1)))</f>
        <v>1.1486856676492798</v>
      </c>
      <c r="H112">
        <f t="shared" si="9"/>
        <v>-11486.856676492798</v>
      </c>
      <c r="I112">
        <f t="shared" si="10"/>
        <v>0.99529280145094834</v>
      </c>
      <c r="J112">
        <f t="shared" si="11"/>
        <v>-11432.785761412048</v>
      </c>
      <c r="K112">
        <f>IF(A112&lt;$L$2,0,$L$3)</f>
        <v>10000</v>
      </c>
      <c r="L112">
        <f>IF(L111=$L$6,$L$6,IF(A112&lt;$L$2,0,IF(A112=$L$2,$L$3,IF(A112&gt;$L$2,L111+$K$5,0))))</f>
        <v>15000</v>
      </c>
      <c r="M112">
        <f t="shared" si="12"/>
        <v>45000</v>
      </c>
      <c r="N112">
        <f t="shared" si="13"/>
        <v>44788.176065292675</v>
      </c>
      <c r="O112">
        <f t="shared" si="14"/>
        <v>33355.390303880631</v>
      </c>
      <c r="P112">
        <f t="shared" si="15"/>
        <v>0.39632622883887164</v>
      </c>
    </row>
    <row r="113" spans="1:16" x14ac:dyDescent="0.2">
      <c r="A113" s="1">
        <v>48670</v>
      </c>
      <c r="B113">
        <v>99</v>
      </c>
      <c r="C113">
        <f t="shared" si="8"/>
        <v>8.25</v>
      </c>
      <c r="E113">
        <f>IF(A113&lt;$E$6,0,IF(A113&gt;$G$6,0,$G$3/$F$4))</f>
        <v>0</v>
      </c>
      <c r="F113">
        <f>IF(C113=12,0,IF(A113&lt;$F$8,0,$G$7))</f>
        <v>-10000</v>
      </c>
      <c r="G113">
        <f>IF(A113&lt;$F$8,0,IF(A113&lt;$F$10,0,(1+$E$9)^(_xlfn.FLOOR.MATH(C113-$C$34)+1)))</f>
        <v>1.1486856676492798</v>
      </c>
      <c r="H113">
        <f t="shared" si="9"/>
        <v>-11486.856676492798</v>
      </c>
      <c r="I113">
        <f t="shared" si="10"/>
        <v>0.99529280145094834</v>
      </c>
      <c r="J113">
        <f t="shared" si="11"/>
        <v>-11432.785761412048</v>
      </c>
      <c r="K113">
        <f>IF(A113&lt;$L$2,0,$L$3)</f>
        <v>10000</v>
      </c>
      <c r="L113">
        <f>IF(L112=$L$6,$L$6,IF(A113&lt;$L$2,0,IF(A113=$L$2,$L$3,IF(A113&gt;$L$2,L112+$K$5,0))))</f>
        <v>15000</v>
      </c>
      <c r="M113">
        <f t="shared" si="12"/>
        <v>45000</v>
      </c>
      <c r="N113">
        <f t="shared" si="13"/>
        <v>44788.176065292675</v>
      </c>
      <c r="O113">
        <f t="shared" si="14"/>
        <v>33355.390303880631</v>
      </c>
      <c r="P113">
        <f t="shared" si="15"/>
        <v>0.39260092000303598</v>
      </c>
    </row>
    <row r="114" spans="1:16" x14ac:dyDescent="0.2">
      <c r="A114" s="1">
        <v>48700</v>
      </c>
      <c r="B114">
        <v>100</v>
      </c>
      <c r="C114">
        <f t="shared" si="8"/>
        <v>8.3333333333333339</v>
      </c>
      <c r="E114">
        <f>IF(A114&lt;$E$6,0,IF(A114&gt;$G$6,0,$G$3/$F$4))</f>
        <v>0</v>
      </c>
      <c r="F114">
        <f>IF(C114=12,0,IF(A114&lt;$F$8,0,$G$7))</f>
        <v>-10000</v>
      </c>
      <c r="G114">
        <f>IF(A114&lt;$F$8,0,IF(A114&lt;$F$10,0,(1+$E$9)^(_xlfn.FLOOR.MATH(C114-$C$34)+1)))</f>
        <v>1.1486856676492798</v>
      </c>
      <c r="H114">
        <f t="shared" si="9"/>
        <v>-11486.856676492798</v>
      </c>
      <c r="I114">
        <f t="shared" si="10"/>
        <v>0.99529280145094834</v>
      </c>
      <c r="J114">
        <f t="shared" si="11"/>
        <v>-11432.785761412048</v>
      </c>
      <c r="K114">
        <f>IF(A114&lt;$L$2,0,$L$3)</f>
        <v>10000</v>
      </c>
      <c r="L114">
        <f>IF(L113=$L$6,$L$6,IF(A114&lt;$L$2,0,IF(A114=$L$2,$L$3,IF(A114&gt;$L$2,L113+$K$5,0))))</f>
        <v>15000</v>
      </c>
      <c r="M114">
        <f t="shared" si="12"/>
        <v>45000</v>
      </c>
      <c r="N114">
        <f t="shared" si="13"/>
        <v>44788.176065292675</v>
      </c>
      <c r="O114">
        <f t="shared" si="14"/>
        <v>33355.390303880631</v>
      </c>
      <c r="P114">
        <f t="shared" si="15"/>
        <v>0.38891062758779665</v>
      </c>
    </row>
    <row r="115" spans="1:16" x14ac:dyDescent="0.2">
      <c r="A115" s="1">
        <v>48731</v>
      </c>
      <c r="B115">
        <v>101</v>
      </c>
      <c r="C115">
        <f t="shared" si="8"/>
        <v>8.4166666666666661</v>
      </c>
      <c r="E115">
        <f>IF(A115&lt;$E$6,0,IF(A115&gt;$G$6,0,$G$3/$F$4))</f>
        <v>0</v>
      </c>
      <c r="F115">
        <f>IF(C115=12,0,IF(A115&lt;$F$8,0,$G$7))</f>
        <v>-10000</v>
      </c>
      <c r="G115">
        <f>IF(A115&lt;$F$8,0,IF(A115&lt;$F$10,0,(1+$E$9)^(_xlfn.FLOOR.MATH(C115-$C$34)+1)))</f>
        <v>1.1486856676492798</v>
      </c>
      <c r="H115">
        <f t="shared" si="9"/>
        <v>-11486.856676492798</v>
      </c>
      <c r="I115">
        <f t="shared" si="10"/>
        <v>0.99529280145094834</v>
      </c>
      <c r="J115">
        <f t="shared" si="11"/>
        <v>-11432.785761412048</v>
      </c>
      <c r="K115">
        <f>IF(A115&lt;$L$2,0,$L$3)</f>
        <v>10000</v>
      </c>
      <c r="L115">
        <f>IF(L114=$L$6,$L$6,IF(A115&lt;$L$2,0,IF(A115=$L$2,$L$3,IF(A115&gt;$L$2,L114+$K$5,0))))</f>
        <v>15000</v>
      </c>
      <c r="M115">
        <f t="shared" si="12"/>
        <v>45000</v>
      </c>
      <c r="N115">
        <f t="shared" si="13"/>
        <v>44788.176065292675</v>
      </c>
      <c r="O115">
        <f t="shared" si="14"/>
        <v>33355.390303880631</v>
      </c>
      <c r="P115">
        <f t="shared" si="15"/>
        <v>0.38525502245273463</v>
      </c>
    </row>
    <row r="116" spans="1:16" x14ac:dyDescent="0.2">
      <c r="A116" s="1">
        <v>48761</v>
      </c>
      <c r="B116">
        <v>102</v>
      </c>
      <c r="C116">
        <f t="shared" si="8"/>
        <v>8.5</v>
      </c>
      <c r="E116">
        <f>IF(A116&lt;$E$6,0,IF(A116&gt;$G$6,0,$G$3/$F$4))</f>
        <v>0</v>
      </c>
      <c r="F116">
        <f>IF(C116=12,0,IF(A116&lt;$F$8,0,$G$7))</f>
        <v>-10000</v>
      </c>
      <c r="G116">
        <f>IF(A116&lt;$F$8,0,IF(A116&lt;$F$10,0,(1+$E$9)^(_xlfn.FLOOR.MATH(C116-$C$34)+1)))</f>
        <v>1.1486856676492798</v>
      </c>
      <c r="H116">
        <f t="shared" si="9"/>
        <v>-11486.856676492798</v>
      </c>
      <c r="I116">
        <f t="shared" si="10"/>
        <v>0.99529280145094834</v>
      </c>
      <c r="J116">
        <f t="shared" si="11"/>
        <v>-11432.785761412048</v>
      </c>
      <c r="K116">
        <f>IF(A116&lt;$L$2,0,$L$3)</f>
        <v>10000</v>
      </c>
      <c r="L116">
        <f>IF(L115=$L$6,$L$6,IF(A116&lt;$L$2,0,IF(A116=$L$2,$L$3,IF(A116&gt;$L$2,L115+$K$5,0))))</f>
        <v>15000</v>
      </c>
      <c r="M116">
        <f t="shared" si="12"/>
        <v>45000</v>
      </c>
      <c r="N116">
        <f t="shared" si="13"/>
        <v>44788.176065292675</v>
      </c>
      <c r="O116">
        <f t="shared" si="14"/>
        <v>33355.390303880631</v>
      </c>
      <c r="P116">
        <f t="shared" si="15"/>
        <v>0.38163377855121955</v>
      </c>
    </row>
    <row r="117" spans="1:16" x14ac:dyDescent="0.2">
      <c r="A117" s="1">
        <v>48792</v>
      </c>
      <c r="B117">
        <v>103</v>
      </c>
      <c r="C117">
        <f t="shared" si="8"/>
        <v>8.5833333333333339</v>
      </c>
      <c r="E117">
        <f>IF(A117&lt;$E$6,0,IF(A117&gt;$G$6,0,$G$3/$F$4))</f>
        <v>0</v>
      </c>
      <c r="F117">
        <f>IF(C117=12,0,IF(A117&lt;$F$8,0,$G$7))</f>
        <v>-10000</v>
      </c>
      <c r="G117">
        <f>IF(A117&lt;$F$8,0,IF(A117&lt;$F$10,0,(1+$E$9)^(_xlfn.FLOOR.MATH(C117-$C$34)+1)))</f>
        <v>1.1486856676492798</v>
      </c>
      <c r="H117">
        <f t="shared" si="9"/>
        <v>-11486.856676492798</v>
      </c>
      <c r="I117">
        <f t="shared" si="10"/>
        <v>0.99529280145094834</v>
      </c>
      <c r="J117">
        <f t="shared" si="11"/>
        <v>-11432.785761412048</v>
      </c>
      <c r="K117">
        <f>IF(A117&lt;$L$2,0,$L$3)</f>
        <v>10000</v>
      </c>
      <c r="L117">
        <f>IF(L116=$L$6,$L$6,IF(A117&lt;$L$2,0,IF(A117=$L$2,$L$3,IF(A117&gt;$L$2,L116+$K$5,0))))</f>
        <v>15000</v>
      </c>
      <c r="M117">
        <f t="shared" si="12"/>
        <v>45000</v>
      </c>
      <c r="N117">
        <f t="shared" si="13"/>
        <v>44788.176065292675</v>
      </c>
      <c r="O117">
        <f t="shared" si="14"/>
        <v>33355.390303880631</v>
      </c>
      <c r="P117">
        <f t="shared" si="15"/>
        <v>0.37804657290133004</v>
      </c>
    </row>
    <row r="118" spans="1:16" x14ac:dyDescent="0.2">
      <c r="A118" s="1">
        <v>48823</v>
      </c>
      <c r="B118">
        <v>104</v>
      </c>
      <c r="C118">
        <f t="shared" si="8"/>
        <v>8.6666666666666661</v>
      </c>
      <c r="E118">
        <f>IF(A118&lt;$E$6,0,IF(A118&gt;$G$6,0,$G$3/$F$4))</f>
        <v>0</v>
      </c>
      <c r="F118">
        <f>IF(C118=12,0,IF(A118&lt;$F$8,0,$G$7))</f>
        <v>-10000</v>
      </c>
      <c r="G118">
        <f>IF(A118&lt;$F$8,0,IF(A118&lt;$F$10,0,(1+$E$9)^(_xlfn.FLOOR.MATH(C118-$C$34)+1)))</f>
        <v>1.1716593810022655</v>
      </c>
      <c r="H118">
        <f t="shared" si="9"/>
        <v>-11716.593810022656</v>
      </c>
      <c r="I118">
        <f t="shared" si="10"/>
        <v>0.99529280145094834</v>
      </c>
      <c r="J118">
        <f t="shared" si="11"/>
        <v>-11661.44147664029</v>
      </c>
      <c r="K118">
        <f>IF(A118&lt;$L$2,0,$L$3)</f>
        <v>10000</v>
      </c>
      <c r="L118">
        <f>IF(L117=$L$6,$L$6,IF(A118&lt;$L$2,0,IF(A118=$L$2,$L$3,IF(A118&gt;$L$2,L117+$K$5,0))))</f>
        <v>15000</v>
      </c>
      <c r="M118">
        <f t="shared" si="12"/>
        <v>45000</v>
      </c>
      <c r="N118">
        <f t="shared" si="13"/>
        <v>44788.176065292675</v>
      </c>
      <c r="O118">
        <f t="shared" si="14"/>
        <v>33126.734588652384</v>
      </c>
      <c r="P118">
        <f t="shared" si="15"/>
        <v>0.37449308555704625</v>
      </c>
    </row>
    <row r="119" spans="1:16" x14ac:dyDescent="0.2">
      <c r="A119" s="1">
        <v>48853</v>
      </c>
      <c r="B119">
        <v>105</v>
      </c>
      <c r="C119">
        <f t="shared" si="8"/>
        <v>8.75</v>
      </c>
      <c r="E119">
        <f>IF(A119&lt;$E$6,0,IF(A119&gt;$G$6,0,$G$3/$F$4))</f>
        <v>0</v>
      </c>
      <c r="F119">
        <f>IF(C119=12,0,IF(A119&lt;$F$8,0,$G$7))</f>
        <v>-10000</v>
      </c>
      <c r="G119">
        <f>IF(A119&lt;$F$8,0,IF(A119&lt;$F$10,0,(1+$E$9)^(_xlfn.FLOOR.MATH(C119-$C$34)+1)))</f>
        <v>1.1716593810022655</v>
      </c>
      <c r="H119">
        <f t="shared" si="9"/>
        <v>-11716.593810022656</v>
      </c>
      <c r="I119">
        <f t="shared" si="10"/>
        <v>0.99529280145094834</v>
      </c>
      <c r="J119">
        <f t="shared" si="11"/>
        <v>-11661.44147664029</v>
      </c>
      <c r="K119">
        <f>IF(A119&lt;$L$2,0,$L$3)</f>
        <v>10000</v>
      </c>
      <c r="L119">
        <f>IF(L118=$L$6,$L$6,IF(A119&lt;$L$2,0,IF(A119=$L$2,$L$3,IF(A119&gt;$L$2,L118+$K$5,0))))</f>
        <v>15000</v>
      </c>
      <c r="M119">
        <f t="shared" si="12"/>
        <v>45000</v>
      </c>
      <c r="N119">
        <f t="shared" si="13"/>
        <v>44788.176065292675</v>
      </c>
      <c r="O119">
        <f t="shared" si="14"/>
        <v>33126.734588652384</v>
      </c>
      <c r="P119">
        <f t="shared" si="15"/>
        <v>0.37097299957971319</v>
      </c>
    </row>
    <row r="120" spans="1:16" x14ac:dyDescent="0.2">
      <c r="A120" s="1">
        <v>48884</v>
      </c>
      <c r="B120">
        <v>106</v>
      </c>
      <c r="C120">
        <f t="shared" si="8"/>
        <v>8.8333333333333339</v>
      </c>
      <c r="E120">
        <f>IF(A120&lt;$E$6,0,IF(A120&gt;$G$6,0,$G$3/$F$4))</f>
        <v>0</v>
      </c>
      <c r="F120">
        <f>IF(C120=12,0,IF(A120&lt;$F$8,0,$G$7))</f>
        <v>-10000</v>
      </c>
      <c r="G120">
        <f>IF(A120&lt;$F$8,0,IF(A120&lt;$F$10,0,(1+$E$9)^(_xlfn.FLOOR.MATH(C120-$C$34)+1)))</f>
        <v>1.1716593810022655</v>
      </c>
      <c r="H120">
        <f t="shared" si="9"/>
        <v>-11716.593810022656</v>
      </c>
      <c r="I120">
        <f t="shared" si="10"/>
        <v>0.99529280145094834</v>
      </c>
      <c r="J120">
        <f t="shared" si="11"/>
        <v>-11661.44147664029</v>
      </c>
      <c r="K120">
        <f>IF(A120&lt;$L$2,0,$L$3)</f>
        <v>10000</v>
      </c>
      <c r="L120">
        <f>IF(L119=$L$6,$L$6,IF(A120&lt;$L$2,0,IF(A120=$L$2,$L$3,IF(A120&gt;$L$2,L119+$K$5,0))))</f>
        <v>15000</v>
      </c>
      <c r="M120">
        <f t="shared" si="12"/>
        <v>45000</v>
      </c>
      <c r="N120">
        <f t="shared" si="13"/>
        <v>44788.176065292675</v>
      </c>
      <c r="O120">
        <f t="shared" si="14"/>
        <v>33126.734588652384</v>
      </c>
      <c r="P120">
        <f t="shared" si="15"/>
        <v>0.36748600100977347</v>
      </c>
    </row>
    <row r="121" spans="1:16" x14ac:dyDescent="0.2">
      <c r="A121" s="1">
        <v>48914</v>
      </c>
      <c r="B121">
        <v>107</v>
      </c>
      <c r="C121">
        <f t="shared" si="8"/>
        <v>8.9166666666666661</v>
      </c>
      <c r="E121">
        <f>IF(A121&lt;$E$6,0,IF(A121&gt;$G$6,0,$G$3/$F$4))</f>
        <v>0</v>
      </c>
      <c r="F121">
        <f>IF(C121=12,0,IF(A121&lt;$F$8,0,$G$7))</f>
        <v>-10000</v>
      </c>
      <c r="G121">
        <f>IF(A121&lt;$F$8,0,IF(A121&lt;$F$10,0,(1+$E$9)^(_xlfn.FLOOR.MATH(C121-$C$34)+1)))</f>
        <v>1.1716593810022655</v>
      </c>
      <c r="H121">
        <f t="shared" si="9"/>
        <v>-11716.593810022656</v>
      </c>
      <c r="I121">
        <f t="shared" si="10"/>
        <v>0.99529280145094834</v>
      </c>
      <c r="J121">
        <f t="shared" si="11"/>
        <v>-11661.44147664029</v>
      </c>
      <c r="K121">
        <f>IF(A121&lt;$L$2,0,$L$3)</f>
        <v>10000</v>
      </c>
      <c r="L121">
        <f>IF(L120=$L$6,$L$6,IF(A121&lt;$L$2,0,IF(A121=$L$2,$L$3,IF(A121&gt;$L$2,L120+$K$5,0))))</f>
        <v>15000</v>
      </c>
      <c r="M121">
        <f t="shared" si="12"/>
        <v>45000</v>
      </c>
      <c r="N121">
        <f t="shared" si="13"/>
        <v>44788.176065292675</v>
      </c>
      <c r="O121">
        <f t="shared" si="14"/>
        <v>33126.734588652384</v>
      </c>
      <c r="P121">
        <f t="shared" si="15"/>
        <v>0.36403177883876453</v>
      </c>
    </row>
    <row r="122" spans="1:16" x14ac:dyDescent="0.2">
      <c r="A122" s="1">
        <v>48945</v>
      </c>
      <c r="B122">
        <v>108</v>
      </c>
      <c r="C122">
        <f t="shared" si="8"/>
        <v>9</v>
      </c>
      <c r="E122">
        <f>IF(A122&lt;$E$6,0,IF(A122&gt;$G$6,0,$G$3/$F$4))</f>
        <v>0</v>
      </c>
      <c r="F122">
        <f>IF(C122=12,0,IF(A122&lt;$F$8,0,$G$7))</f>
        <v>-10000</v>
      </c>
      <c r="G122">
        <f>IF(A122&lt;$F$8,0,IF(A122&lt;$F$10,0,(1+$E$9)^(_xlfn.FLOOR.MATH(C122-$C$34)+1)))</f>
        <v>1.1716593810022655</v>
      </c>
      <c r="H122">
        <f t="shared" si="9"/>
        <v>-11716.593810022656</v>
      </c>
      <c r="I122">
        <f t="shared" si="10"/>
        <v>0.99529280145094834</v>
      </c>
      <c r="J122">
        <f t="shared" si="11"/>
        <v>-11661.44147664029</v>
      </c>
      <c r="K122">
        <f>IF(A122&lt;$L$2,0,$L$3)</f>
        <v>10000</v>
      </c>
      <c r="L122">
        <f>IF(L121=$L$6,$L$6,IF(A122&lt;$L$2,0,IF(A122=$L$2,$L$3,IF(A122&gt;$L$2,L121+$K$5,0))))</f>
        <v>15000</v>
      </c>
      <c r="M122">
        <f t="shared" si="12"/>
        <v>45000</v>
      </c>
      <c r="N122">
        <f t="shared" si="13"/>
        <v>44788.176065292675</v>
      </c>
      <c r="O122">
        <f t="shared" si="14"/>
        <v>33126.734588652384</v>
      </c>
      <c r="P122">
        <f t="shared" si="15"/>
        <v>0.36061002498157962</v>
      </c>
    </row>
    <row r="123" spans="1:16" x14ac:dyDescent="0.2">
      <c r="A123" s="1">
        <v>48976</v>
      </c>
      <c r="B123">
        <v>109</v>
      </c>
      <c r="C123">
        <f t="shared" si="8"/>
        <v>9.0833333333333339</v>
      </c>
      <c r="E123">
        <f>IF(A123&lt;$E$6,0,IF(A123&gt;$G$6,0,$G$3/$F$4))</f>
        <v>0</v>
      </c>
      <c r="F123">
        <f>IF(C123=12,0,IF(A123&lt;$F$8,0,$G$7))</f>
        <v>-10000</v>
      </c>
      <c r="G123">
        <f>IF(A123&lt;$F$8,0,IF(A123&lt;$F$10,0,(1+$E$9)^(_xlfn.FLOOR.MATH(C123-$C$34)+1)))</f>
        <v>1.1716593810022655</v>
      </c>
      <c r="H123">
        <f t="shared" si="9"/>
        <v>-11716.593810022656</v>
      </c>
      <c r="I123">
        <f t="shared" si="10"/>
        <v>0.99529280145094834</v>
      </c>
      <c r="J123">
        <f t="shared" si="11"/>
        <v>-11661.44147664029</v>
      </c>
      <c r="K123">
        <f>IF(A123&lt;$L$2,0,$L$3)</f>
        <v>10000</v>
      </c>
      <c r="L123">
        <f>IF(L122=$L$6,$L$6,IF(A123&lt;$L$2,0,IF(A123=$L$2,$L$3,IF(A123&gt;$L$2,L122+$K$5,0))))</f>
        <v>15000</v>
      </c>
      <c r="M123">
        <f t="shared" si="12"/>
        <v>45000</v>
      </c>
      <c r="N123">
        <f t="shared" si="13"/>
        <v>44788.176065292675</v>
      </c>
      <c r="O123">
        <f t="shared" si="14"/>
        <v>33126.734588652384</v>
      </c>
      <c r="P123">
        <f t="shared" si="15"/>
        <v>0.35722043424898908</v>
      </c>
    </row>
    <row r="124" spans="1:16" x14ac:dyDescent="0.2">
      <c r="A124" s="1">
        <v>49004</v>
      </c>
      <c r="B124">
        <v>110</v>
      </c>
      <c r="C124">
        <f t="shared" si="8"/>
        <v>9.1666666666666661</v>
      </c>
      <c r="E124">
        <f>IF(A124&lt;$E$6,0,IF(A124&gt;$G$6,0,$G$3/$F$4))</f>
        <v>0</v>
      </c>
      <c r="F124">
        <f>IF(C124=12,0,IF(A124&lt;$F$8,0,$G$7))</f>
        <v>-10000</v>
      </c>
      <c r="G124">
        <f>IF(A124&lt;$F$8,0,IF(A124&lt;$F$10,0,(1+$E$9)^(_xlfn.FLOOR.MATH(C124-$C$34)+1)))</f>
        <v>1.1716593810022655</v>
      </c>
      <c r="H124">
        <f t="shared" si="9"/>
        <v>-11716.593810022656</v>
      </c>
      <c r="I124">
        <f t="shared" si="10"/>
        <v>0.99529280145094834</v>
      </c>
      <c r="J124">
        <f t="shared" si="11"/>
        <v>-11661.44147664029</v>
      </c>
      <c r="K124">
        <f>IF(A124&lt;$L$2,0,$L$3)</f>
        <v>10000</v>
      </c>
      <c r="L124">
        <f>IF(L123=$L$6,$L$6,IF(A124&lt;$L$2,0,IF(A124=$L$2,$L$3,IF(A124&gt;$L$2,L123+$K$5,0))))</f>
        <v>15000</v>
      </c>
      <c r="M124">
        <f t="shared" si="12"/>
        <v>45000</v>
      </c>
      <c r="N124">
        <f t="shared" si="13"/>
        <v>44788.176065292675</v>
      </c>
      <c r="O124">
        <f t="shared" si="14"/>
        <v>33126.734588652384</v>
      </c>
      <c r="P124">
        <f t="shared" si="15"/>
        <v>0.35386270432042105</v>
      </c>
    </row>
    <row r="125" spans="1:16" x14ac:dyDescent="0.2">
      <c r="A125" s="1">
        <v>49035</v>
      </c>
      <c r="B125">
        <v>111</v>
      </c>
      <c r="C125">
        <f t="shared" si="8"/>
        <v>9.25</v>
      </c>
      <c r="E125">
        <f>IF(A125&lt;$E$6,0,IF(A125&gt;$G$6,0,$G$3/$F$4))</f>
        <v>0</v>
      </c>
      <c r="F125">
        <f>IF(C125=12,0,IF(A125&lt;$F$8,0,$G$7))</f>
        <v>-10000</v>
      </c>
      <c r="G125">
        <f>IF(A125&lt;$F$8,0,IF(A125&lt;$F$10,0,(1+$E$9)^(_xlfn.FLOOR.MATH(C125-$C$34)+1)))</f>
        <v>1.1716593810022655</v>
      </c>
      <c r="H125">
        <f t="shared" si="9"/>
        <v>-11716.593810022656</v>
      </c>
      <c r="I125">
        <f t="shared" si="10"/>
        <v>0.99529280145094834</v>
      </c>
      <c r="J125">
        <f t="shared" si="11"/>
        <v>-11661.44147664029</v>
      </c>
      <c r="K125">
        <f>IF(A125&lt;$L$2,0,$L$3)</f>
        <v>10000</v>
      </c>
      <c r="L125">
        <f>IF(L124=$L$6,$L$6,IF(A125&lt;$L$2,0,IF(A125=$L$2,$L$3,IF(A125&gt;$L$2,L124+$K$5,0))))</f>
        <v>15000</v>
      </c>
      <c r="M125">
        <f t="shared" si="12"/>
        <v>45000</v>
      </c>
      <c r="N125">
        <f t="shared" si="13"/>
        <v>44788.176065292675</v>
      </c>
      <c r="O125">
        <f t="shared" si="14"/>
        <v>33126.734588652384</v>
      </c>
      <c r="P125">
        <f t="shared" si="15"/>
        <v>0.35053653571699639</v>
      </c>
    </row>
    <row r="126" spans="1:16" x14ac:dyDescent="0.2">
      <c r="A126" s="1">
        <v>49065</v>
      </c>
      <c r="B126">
        <v>112</v>
      </c>
      <c r="C126">
        <f t="shared" si="8"/>
        <v>9.3333333333333339</v>
      </c>
      <c r="E126">
        <f>IF(A126&lt;$E$6,0,IF(A126&gt;$G$6,0,$G$3/$F$4))</f>
        <v>0</v>
      </c>
      <c r="F126">
        <f>IF(C126=12,0,IF(A126&lt;$F$8,0,$G$7))</f>
        <v>-10000</v>
      </c>
      <c r="G126">
        <f>IF(A126&lt;$F$8,0,IF(A126&lt;$F$10,0,(1+$E$9)^(_xlfn.FLOOR.MATH(C126-$C$34)+1)))</f>
        <v>1.1716593810022655</v>
      </c>
      <c r="H126">
        <f t="shared" si="9"/>
        <v>-11716.593810022656</v>
      </c>
      <c r="I126">
        <f t="shared" si="10"/>
        <v>0.99529280145094834</v>
      </c>
      <c r="J126">
        <f t="shared" si="11"/>
        <v>-11661.44147664029</v>
      </c>
      <c r="K126">
        <f>IF(A126&lt;$L$2,0,$L$3)</f>
        <v>10000</v>
      </c>
      <c r="L126">
        <f>IF(L125=$L$6,$L$6,IF(A126&lt;$L$2,0,IF(A126=$L$2,$L$3,IF(A126&gt;$L$2,L125+$K$5,0))))</f>
        <v>15000</v>
      </c>
      <c r="M126">
        <f t="shared" si="12"/>
        <v>45000</v>
      </c>
      <c r="N126">
        <f t="shared" si="13"/>
        <v>44788.176065292675</v>
      </c>
      <c r="O126">
        <f t="shared" si="14"/>
        <v>33126.734588652384</v>
      </c>
      <c r="P126">
        <f t="shared" si="15"/>
        <v>0.34724163177481843</v>
      </c>
    </row>
    <row r="127" spans="1:16" x14ac:dyDescent="0.2">
      <c r="A127" s="1">
        <v>49096</v>
      </c>
      <c r="B127">
        <v>113</v>
      </c>
      <c r="C127">
        <f t="shared" si="8"/>
        <v>9.4166666666666661</v>
      </c>
      <c r="E127">
        <f>IF(A127&lt;$E$6,0,IF(A127&gt;$G$6,0,$G$3/$F$4))</f>
        <v>0</v>
      </c>
      <c r="F127">
        <f>IF(C127=12,0,IF(A127&lt;$F$8,0,$G$7))</f>
        <v>-10000</v>
      </c>
      <c r="G127">
        <f>IF(A127&lt;$F$8,0,IF(A127&lt;$F$10,0,(1+$E$9)^(_xlfn.FLOOR.MATH(C127-$C$34)+1)))</f>
        <v>1.1716593810022655</v>
      </c>
      <c r="H127">
        <f t="shared" si="9"/>
        <v>-11716.593810022656</v>
      </c>
      <c r="I127">
        <f t="shared" si="10"/>
        <v>0.99529280145094834</v>
      </c>
      <c r="J127">
        <f t="shared" si="11"/>
        <v>-11661.44147664029</v>
      </c>
      <c r="K127">
        <f>IF(A127&lt;$L$2,0,$L$3)</f>
        <v>10000</v>
      </c>
      <c r="L127">
        <f>IF(L126=$L$6,$L$6,IF(A127&lt;$L$2,0,IF(A127=$L$2,$L$3,IF(A127&gt;$L$2,L126+$K$5,0))))</f>
        <v>15000</v>
      </c>
      <c r="M127">
        <f t="shared" si="12"/>
        <v>45000</v>
      </c>
      <c r="N127">
        <f t="shared" si="13"/>
        <v>44788.176065292675</v>
      </c>
      <c r="O127">
        <f t="shared" si="14"/>
        <v>33126.734588652384</v>
      </c>
      <c r="P127">
        <f t="shared" si="15"/>
        <v>0.34397769861851296</v>
      </c>
    </row>
    <row r="128" spans="1:16" x14ac:dyDescent="0.2">
      <c r="A128" s="1">
        <v>49126</v>
      </c>
      <c r="B128">
        <v>114</v>
      </c>
      <c r="C128">
        <f t="shared" si="8"/>
        <v>9.5</v>
      </c>
      <c r="E128">
        <f>IF(A128&lt;$E$6,0,IF(A128&gt;$G$6,0,$G$3/$F$4))</f>
        <v>0</v>
      </c>
      <c r="F128">
        <f>IF(C128=12,0,IF(A128&lt;$F$8,0,$G$7))</f>
        <v>-10000</v>
      </c>
      <c r="G128">
        <f>IF(A128&lt;$F$8,0,IF(A128&lt;$F$10,0,(1+$E$9)^(_xlfn.FLOOR.MATH(C128-$C$34)+1)))</f>
        <v>1.1716593810022655</v>
      </c>
      <c r="H128">
        <f t="shared" si="9"/>
        <v>-11716.593810022656</v>
      </c>
      <c r="I128">
        <f t="shared" si="10"/>
        <v>0.99529280145094834</v>
      </c>
      <c r="J128">
        <f t="shared" si="11"/>
        <v>-11661.44147664029</v>
      </c>
      <c r="K128">
        <f>IF(A128&lt;$L$2,0,$L$3)</f>
        <v>10000</v>
      </c>
      <c r="L128">
        <f>IF(L127=$L$6,$L$6,IF(A128&lt;$L$2,0,IF(A128=$L$2,$L$3,IF(A128&gt;$L$2,L127+$K$5,0))))</f>
        <v>15000</v>
      </c>
      <c r="M128">
        <f t="shared" si="12"/>
        <v>45000</v>
      </c>
      <c r="N128">
        <f t="shared" si="13"/>
        <v>44788.176065292675</v>
      </c>
      <c r="O128">
        <f t="shared" si="14"/>
        <v>33126.734588652384</v>
      </c>
      <c r="P128">
        <f t="shared" si="15"/>
        <v>0.34074444513501745</v>
      </c>
    </row>
    <row r="129" spans="1:16" x14ac:dyDescent="0.2">
      <c r="A129" s="1">
        <v>49157</v>
      </c>
      <c r="B129">
        <v>115</v>
      </c>
      <c r="C129">
        <f t="shared" si="8"/>
        <v>9.5833333333333339</v>
      </c>
      <c r="E129">
        <f>IF(A129&lt;$E$6,0,IF(A129&gt;$G$6,0,$G$3/$F$4))</f>
        <v>0</v>
      </c>
      <c r="F129">
        <f>IF(C129=12,0,IF(A129&lt;$F$8,0,$G$7))</f>
        <v>-10000</v>
      </c>
      <c r="G129">
        <f>IF(A129&lt;$F$8,0,IF(A129&lt;$F$10,0,(1+$E$9)^(_xlfn.FLOOR.MATH(C129-$C$34)+1)))</f>
        <v>1.1716593810022655</v>
      </c>
      <c r="H129">
        <f t="shared" si="9"/>
        <v>-11716.593810022656</v>
      </c>
      <c r="I129">
        <f t="shared" si="10"/>
        <v>0.99529280145094834</v>
      </c>
      <c r="J129">
        <f t="shared" si="11"/>
        <v>-11661.44147664029</v>
      </c>
      <c r="K129">
        <f>IF(A129&lt;$L$2,0,$L$3)</f>
        <v>10000</v>
      </c>
      <c r="L129">
        <f>IF(L128=$L$6,$L$6,IF(A129&lt;$L$2,0,IF(A129=$L$2,$L$3,IF(A129&gt;$L$2,L128+$K$5,0))))</f>
        <v>15000</v>
      </c>
      <c r="M129">
        <f t="shared" si="12"/>
        <v>45000</v>
      </c>
      <c r="N129">
        <f t="shared" si="13"/>
        <v>44788.176065292675</v>
      </c>
      <c r="O129">
        <f t="shared" si="14"/>
        <v>33126.734588652384</v>
      </c>
      <c r="P129">
        <f t="shared" si="15"/>
        <v>0.33754158294761616</v>
      </c>
    </row>
    <row r="130" spans="1:16" x14ac:dyDescent="0.2">
      <c r="A130" s="1">
        <v>49188</v>
      </c>
      <c r="B130">
        <v>116</v>
      </c>
      <c r="C130">
        <f t="shared" si="8"/>
        <v>9.6666666666666661</v>
      </c>
      <c r="E130">
        <f>IF(A130&lt;$E$6,0,IF(A130&gt;$G$6,0,$G$3/$F$4))</f>
        <v>0</v>
      </c>
      <c r="F130">
        <f>IF(C130=12,0,IF(A130&lt;$F$8,0,$G$7))</f>
        <v>-10000</v>
      </c>
      <c r="G130">
        <f>IF(A130&lt;$F$8,0,IF(A130&lt;$F$10,0,(1+$E$9)^(_xlfn.FLOOR.MATH(C130-$C$34)+1)))</f>
        <v>1.1950925686223108</v>
      </c>
      <c r="H130">
        <f t="shared" si="9"/>
        <v>-11950.925686223109</v>
      </c>
      <c r="I130">
        <f t="shared" si="10"/>
        <v>0.99529280145094834</v>
      </c>
      <c r="J130">
        <f t="shared" si="11"/>
        <v>-11894.670306173095</v>
      </c>
      <c r="K130">
        <f>IF(A130&lt;$L$2,0,$L$3)</f>
        <v>10000</v>
      </c>
      <c r="L130">
        <f>IF(L129=$L$6,$L$6,IF(A130&lt;$L$2,0,IF(A130=$L$2,$L$3,IF(A130&gt;$L$2,L129+$K$5,0))))</f>
        <v>15000</v>
      </c>
      <c r="M130">
        <f t="shared" si="12"/>
        <v>45000</v>
      </c>
      <c r="N130">
        <f t="shared" si="13"/>
        <v>44788.176065292675</v>
      </c>
      <c r="O130">
        <f t="shared" si="14"/>
        <v>32893.50575911958</v>
      </c>
      <c r="P130">
        <f t="shared" si="15"/>
        <v>0.33436882639021981</v>
      </c>
    </row>
    <row r="131" spans="1:16" x14ac:dyDescent="0.2">
      <c r="A131" s="1">
        <v>49218</v>
      </c>
      <c r="B131">
        <v>117</v>
      </c>
      <c r="C131">
        <f t="shared" si="8"/>
        <v>9.75</v>
      </c>
      <c r="E131">
        <f>IF(A131&lt;$E$6,0,IF(A131&gt;$G$6,0,$G$3/$F$4))</f>
        <v>0</v>
      </c>
      <c r="F131">
        <f>IF(C131=12,0,IF(A131&lt;$F$8,0,$G$7))</f>
        <v>-10000</v>
      </c>
      <c r="G131">
        <f>IF(A131&lt;$F$8,0,IF(A131&lt;$F$10,0,(1+$E$9)^(_xlfn.FLOOR.MATH(C131-$C$34)+1)))</f>
        <v>1.1950925686223108</v>
      </c>
      <c r="H131">
        <f t="shared" si="9"/>
        <v>-11950.925686223109</v>
      </c>
      <c r="I131">
        <f t="shared" si="10"/>
        <v>0.99529280145094834</v>
      </c>
      <c r="J131">
        <f t="shared" si="11"/>
        <v>-11894.670306173095</v>
      </c>
      <c r="K131">
        <f>IF(A131&lt;$L$2,0,$L$3)</f>
        <v>10000</v>
      </c>
      <c r="L131">
        <f>IF(L130=$L$6,$L$6,IF(A131&lt;$L$2,0,IF(A131=$L$2,$L$3,IF(A131&gt;$L$2,L130+$K$5,0))))</f>
        <v>15000</v>
      </c>
      <c r="M131">
        <f t="shared" si="12"/>
        <v>45000</v>
      </c>
      <c r="N131">
        <f t="shared" si="13"/>
        <v>44788.176065292675</v>
      </c>
      <c r="O131">
        <f t="shared" si="14"/>
        <v>32893.50575911958</v>
      </c>
      <c r="P131">
        <f t="shared" si="15"/>
        <v>0.33122589248188677</v>
      </c>
    </row>
    <row r="132" spans="1:16" x14ac:dyDescent="0.2">
      <c r="A132" s="1">
        <v>49249</v>
      </c>
      <c r="B132">
        <v>118</v>
      </c>
      <c r="C132">
        <f t="shared" si="8"/>
        <v>9.8333333333333339</v>
      </c>
      <c r="E132">
        <f>IF(A132&lt;$E$6,0,IF(A132&gt;$G$6,0,$G$3/$F$4))</f>
        <v>0</v>
      </c>
      <c r="F132">
        <f>IF(C132=12,0,IF(A132&lt;$F$8,0,$G$7))</f>
        <v>-10000</v>
      </c>
      <c r="G132">
        <f>IF(A132&lt;$F$8,0,IF(A132&lt;$F$10,0,(1+$E$9)^(_xlfn.FLOOR.MATH(C132-$C$34)+1)))</f>
        <v>1.1950925686223108</v>
      </c>
      <c r="H132">
        <f t="shared" si="9"/>
        <v>-11950.925686223109</v>
      </c>
      <c r="I132">
        <f t="shared" si="10"/>
        <v>0.99529280145094834</v>
      </c>
      <c r="J132">
        <f t="shared" si="11"/>
        <v>-11894.670306173095</v>
      </c>
      <c r="K132">
        <f>IF(A132&lt;$L$2,0,$L$3)</f>
        <v>10000</v>
      </c>
      <c r="L132">
        <f>IF(L131=$L$6,$L$6,IF(A132&lt;$L$2,0,IF(A132=$L$2,$L$3,IF(A132&gt;$L$2,L131+$K$5,0))))</f>
        <v>15000</v>
      </c>
      <c r="M132">
        <f t="shared" si="12"/>
        <v>45000</v>
      </c>
      <c r="N132">
        <f t="shared" si="13"/>
        <v>44788.176065292675</v>
      </c>
      <c r="O132">
        <f t="shared" si="14"/>
        <v>32893.50575911958</v>
      </c>
      <c r="P132">
        <f t="shared" si="15"/>
        <v>0.32811250090158345</v>
      </c>
    </row>
    <row r="133" spans="1:16" x14ac:dyDescent="0.2">
      <c r="A133" s="1">
        <v>49279</v>
      </c>
      <c r="B133">
        <v>119</v>
      </c>
      <c r="C133">
        <f t="shared" si="8"/>
        <v>9.9166666666666661</v>
      </c>
      <c r="E133">
        <f>IF(A133&lt;$E$6,0,IF(A133&gt;$G$6,0,$G$3/$F$4))</f>
        <v>0</v>
      </c>
      <c r="F133">
        <f>IF(C133=12,0,IF(A133&lt;$F$8,0,$G$7))</f>
        <v>-10000</v>
      </c>
      <c r="G133">
        <f>IF(A133&lt;$F$8,0,IF(A133&lt;$F$10,0,(1+$E$9)^(_xlfn.FLOOR.MATH(C133-$C$34)+1)))</f>
        <v>1.1950925686223108</v>
      </c>
      <c r="H133">
        <f t="shared" si="9"/>
        <v>-11950.925686223109</v>
      </c>
      <c r="I133">
        <f t="shared" si="10"/>
        <v>0.99529280145094834</v>
      </c>
      <c r="J133">
        <f t="shared" si="11"/>
        <v>-11894.670306173095</v>
      </c>
      <c r="K133">
        <f>IF(A133&lt;$L$2,0,$L$3)</f>
        <v>10000</v>
      </c>
      <c r="L133">
        <f>IF(L132=$L$6,$L$6,IF(A133&lt;$L$2,0,IF(A133=$L$2,$L$3,IF(A133&gt;$L$2,L132+$K$5,0))))</f>
        <v>15000</v>
      </c>
      <c r="M133">
        <f t="shared" si="12"/>
        <v>45000</v>
      </c>
      <c r="N133">
        <f t="shared" si="13"/>
        <v>44788.176065292675</v>
      </c>
      <c r="O133">
        <f t="shared" si="14"/>
        <v>32893.50575911958</v>
      </c>
      <c r="P133">
        <f t="shared" si="15"/>
        <v>0.32502837396318263</v>
      </c>
    </row>
    <row r="134" spans="1:16" x14ac:dyDescent="0.2">
      <c r="A134" s="1">
        <v>49310</v>
      </c>
      <c r="B134">
        <v>120</v>
      </c>
      <c r="C134">
        <f t="shared" si="8"/>
        <v>10</v>
      </c>
      <c r="E134">
        <f>IF(A134&lt;$E$6,0,IF(A134&gt;$G$6,0,$G$3/$F$4))</f>
        <v>0</v>
      </c>
      <c r="F134">
        <f>IF(C134=12,0,IF(A134&lt;$F$8,0,$G$7))</f>
        <v>-10000</v>
      </c>
      <c r="G134">
        <f>IF(A134&lt;$F$8,0,IF(A134&lt;$F$10,0,(1+$E$9)^(_xlfn.FLOOR.MATH(C134-$C$34)+1)))</f>
        <v>1.1950925686223108</v>
      </c>
      <c r="H134">
        <f t="shared" si="9"/>
        <v>-11950.925686223109</v>
      </c>
      <c r="I134">
        <f t="shared" si="10"/>
        <v>0.99529280145094834</v>
      </c>
      <c r="J134">
        <f t="shared" si="11"/>
        <v>-11894.670306173095</v>
      </c>
      <c r="K134">
        <f>IF(A134&lt;$L$2,0,$L$3)</f>
        <v>10000</v>
      </c>
      <c r="L134">
        <f>IF(L133=$L$6,$L$6,IF(A134&lt;$L$2,0,IF(A134=$L$2,$L$3,IF(A134&gt;$L$2,L133+$K$5,0))))</f>
        <v>15000</v>
      </c>
      <c r="M134">
        <f t="shared" si="12"/>
        <v>45000</v>
      </c>
      <c r="N134">
        <f t="shared" si="13"/>
        <v>44788.176065292675</v>
      </c>
      <c r="O134">
        <f t="shared" si="14"/>
        <v>32893.50575911958</v>
      </c>
      <c r="P134">
        <f t="shared" si="15"/>
        <v>0.3219732365906961</v>
      </c>
    </row>
    <row r="135" spans="1:16" x14ac:dyDescent="0.2">
      <c r="A135" s="1">
        <v>49341</v>
      </c>
      <c r="B135">
        <v>121</v>
      </c>
      <c r="C135">
        <f t="shared" si="8"/>
        <v>10.083333333333334</v>
      </c>
      <c r="E135">
        <f>IF(A135&lt;$E$6,0,IF(A135&gt;$G$6,0,$G$3/$F$4))</f>
        <v>0</v>
      </c>
      <c r="F135">
        <f>IF(C135=12,0,IF(A135&lt;$F$8,0,$G$7))</f>
        <v>-10000</v>
      </c>
      <c r="G135">
        <f>IF(A135&lt;$F$8,0,IF(A135&lt;$F$10,0,(1+$E$9)^(_xlfn.FLOOR.MATH(C135-$C$34)+1)))</f>
        <v>1.1950925686223108</v>
      </c>
      <c r="H135">
        <f t="shared" si="9"/>
        <v>-11950.925686223109</v>
      </c>
      <c r="I135">
        <f t="shared" si="10"/>
        <v>0.99529280145094834</v>
      </c>
      <c r="J135">
        <f t="shared" si="11"/>
        <v>-11894.670306173095</v>
      </c>
      <c r="K135">
        <f>IF(A135&lt;$L$2,0,$L$3)</f>
        <v>10000</v>
      </c>
      <c r="L135">
        <f>IF(L134=$L$6,$L$6,IF(A135&lt;$L$2,0,IF(A135=$L$2,$L$3,IF(A135&gt;$L$2,L134+$K$5,0))))</f>
        <v>15000</v>
      </c>
      <c r="M135">
        <f t="shared" si="12"/>
        <v>45000</v>
      </c>
      <c r="N135">
        <f t="shared" si="13"/>
        <v>44788.176065292675</v>
      </c>
      <c r="O135">
        <f t="shared" si="14"/>
        <v>32893.50575911958</v>
      </c>
      <c r="P135">
        <f t="shared" si="15"/>
        <v>0.31894681629374022</v>
      </c>
    </row>
    <row r="136" spans="1:16" x14ac:dyDescent="0.2">
      <c r="A136" s="1">
        <v>49369</v>
      </c>
      <c r="B136">
        <v>122</v>
      </c>
      <c r="C136">
        <f t="shared" si="8"/>
        <v>10.166666666666666</v>
      </c>
      <c r="E136">
        <f>IF(A136&lt;$E$6,0,IF(A136&gt;$G$6,0,$G$3/$F$4))</f>
        <v>0</v>
      </c>
      <c r="F136">
        <f>IF(C136=12,0,IF(A136&lt;$F$8,0,$G$7))</f>
        <v>-10000</v>
      </c>
      <c r="G136">
        <f>IF(A136&lt;$F$8,0,IF(A136&lt;$F$10,0,(1+$E$9)^(_xlfn.FLOOR.MATH(C136-$C$34)+1)))</f>
        <v>1.1950925686223108</v>
      </c>
      <c r="H136">
        <f t="shared" si="9"/>
        <v>-11950.925686223109</v>
      </c>
      <c r="I136">
        <f t="shared" si="10"/>
        <v>0.99529280145094834</v>
      </c>
      <c r="J136">
        <f t="shared" si="11"/>
        <v>-11894.670306173095</v>
      </c>
      <c r="K136">
        <f>IF(A136&lt;$L$2,0,$L$3)</f>
        <v>10000</v>
      </c>
      <c r="L136">
        <f>IF(L135=$L$6,$L$6,IF(A136&lt;$L$2,0,IF(A136=$L$2,$L$3,IF(A136&gt;$L$2,L135+$K$5,0))))</f>
        <v>15000</v>
      </c>
      <c r="M136">
        <f t="shared" si="12"/>
        <v>45000</v>
      </c>
      <c r="N136">
        <f t="shared" si="13"/>
        <v>44788.176065292675</v>
      </c>
      <c r="O136">
        <f t="shared" si="14"/>
        <v>32893.50575911958</v>
      </c>
      <c r="P136">
        <f t="shared" si="15"/>
        <v>0.31594884314323307</v>
      </c>
    </row>
    <row r="137" spans="1:16" x14ac:dyDescent="0.2">
      <c r="A137" s="1">
        <v>49400</v>
      </c>
      <c r="B137">
        <v>123</v>
      </c>
      <c r="C137">
        <f t="shared" si="8"/>
        <v>10.25</v>
      </c>
      <c r="E137">
        <f>IF(A137&lt;$E$6,0,IF(A137&gt;$G$6,0,$G$3/$F$4))</f>
        <v>0</v>
      </c>
      <c r="F137">
        <f>IF(C137=12,0,IF(A137&lt;$F$8,0,$G$7))</f>
        <v>-10000</v>
      </c>
      <c r="G137">
        <f>IF(A137&lt;$F$8,0,IF(A137&lt;$F$10,0,(1+$E$9)^(_xlfn.FLOOR.MATH(C137-$C$34)+1)))</f>
        <v>1.1950925686223108</v>
      </c>
      <c r="H137">
        <f t="shared" si="9"/>
        <v>-11950.925686223109</v>
      </c>
      <c r="I137">
        <f t="shared" si="10"/>
        <v>0.99529280145094834</v>
      </c>
      <c r="J137">
        <f t="shared" si="11"/>
        <v>-11894.670306173095</v>
      </c>
      <c r="K137">
        <f>IF(A137&lt;$L$2,0,$L$3)</f>
        <v>10000</v>
      </c>
      <c r="L137">
        <f>IF(L136=$L$6,$L$6,IF(A137&lt;$L$2,0,IF(A137=$L$2,$L$3,IF(A137&gt;$L$2,L136+$K$5,0))))</f>
        <v>15000</v>
      </c>
      <c r="M137">
        <f t="shared" si="12"/>
        <v>45000</v>
      </c>
      <c r="N137">
        <f t="shared" si="13"/>
        <v>44788.176065292675</v>
      </c>
      <c r="O137">
        <f t="shared" si="14"/>
        <v>32893.50575911958</v>
      </c>
      <c r="P137">
        <f t="shared" si="15"/>
        <v>0.31297904974731822</v>
      </c>
    </row>
    <row r="138" spans="1:16" x14ac:dyDescent="0.2">
      <c r="A138" s="1">
        <v>49430</v>
      </c>
      <c r="B138">
        <v>124</v>
      </c>
      <c r="C138">
        <f t="shared" si="8"/>
        <v>10.333333333333334</v>
      </c>
      <c r="E138">
        <f>IF(A138&lt;$E$6,0,IF(A138&gt;$G$6,0,$G$3/$F$4))</f>
        <v>0</v>
      </c>
      <c r="F138">
        <f>IF(C138=12,0,IF(A138&lt;$F$8,0,$G$7))</f>
        <v>-10000</v>
      </c>
      <c r="G138">
        <f>IF(A138&lt;$F$8,0,IF(A138&lt;$F$10,0,(1+$E$9)^(_xlfn.FLOOR.MATH(C138-$C$34)+1)))</f>
        <v>1.1950925686223108</v>
      </c>
      <c r="H138">
        <f t="shared" si="9"/>
        <v>-11950.925686223109</v>
      </c>
      <c r="I138">
        <f t="shared" si="10"/>
        <v>0.99529280145094834</v>
      </c>
      <c r="J138">
        <f t="shared" si="11"/>
        <v>-11894.670306173095</v>
      </c>
      <c r="K138">
        <f>IF(A138&lt;$L$2,0,$L$3)</f>
        <v>10000</v>
      </c>
      <c r="L138">
        <f>IF(L137=$L$6,$L$6,IF(A138&lt;$L$2,0,IF(A138=$L$2,$L$3,IF(A138&gt;$L$2,L137+$K$5,0))))</f>
        <v>15000</v>
      </c>
      <c r="M138">
        <f t="shared" si="12"/>
        <v>45000</v>
      </c>
      <c r="N138">
        <f t="shared" si="13"/>
        <v>44788.176065292675</v>
      </c>
      <c r="O138">
        <f t="shared" si="14"/>
        <v>32893.50575911958</v>
      </c>
      <c r="P138">
        <f t="shared" si="15"/>
        <v>0.31003717122751645</v>
      </c>
    </row>
    <row r="139" spans="1:16" x14ac:dyDescent="0.2">
      <c r="A139" s="1">
        <v>49461</v>
      </c>
      <c r="B139">
        <v>125</v>
      </c>
      <c r="C139">
        <f t="shared" si="8"/>
        <v>10.416666666666666</v>
      </c>
      <c r="E139">
        <f>IF(A139&lt;$E$6,0,IF(A139&gt;$G$6,0,$G$3/$F$4))</f>
        <v>0</v>
      </c>
      <c r="F139">
        <f>IF(C139=12,0,IF(A139&lt;$F$8,0,$G$7))</f>
        <v>-10000</v>
      </c>
      <c r="G139">
        <f>IF(A139&lt;$F$8,0,IF(A139&lt;$F$10,0,(1+$E$9)^(_xlfn.FLOOR.MATH(C139-$C$34)+1)))</f>
        <v>1.1950925686223108</v>
      </c>
      <c r="H139">
        <f t="shared" si="9"/>
        <v>-11950.925686223109</v>
      </c>
      <c r="I139">
        <f t="shared" si="10"/>
        <v>0.99529280145094834</v>
      </c>
      <c r="J139">
        <f t="shared" si="11"/>
        <v>-11894.670306173095</v>
      </c>
      <c r="K139">
        <f>IF(A139&lt;$L$2,0,$L$3)</f>
        <v>10000</v>
      </c>
      <c r="L139">
        <f>IF(L138=$L$6,$L$6,IF(A139&lt;$L$2,0,IF(A139=$L$2,$L$3,IF(A139&gt;$L$2,L138+$K$5,0))))</f>
        <v>15000</v>
      </c>
      <c r="M139">
        <f t="shared" si="12"/>
        <v>45000</v>
      </c>
      <c r="N139">
        <f t="shared" si="13"/>
        <v>44788.176065292675</v>
      </c>
      <c r="O139">
        <f t="shared" si="14"/>
        <v>32893.50575911958</v>
      </c>
      <c r="P139">
        <f t="shared" si="15"/>
        <v>0.30712294519510086</v>
      </c>
    </row>
    <row r="140" spans="1:16" x14ac:dyDescent="0.2">
      <c r="A140" s="1">
        <v>49491</v>
      </c>
      <c r="B140">
        <v>126</v>
      </c>
      <c r="C140">
        <f t="shared" si="8"/>
        <v>10.5</v>
      </c>
      <c r="E140">
        <f>IF(A140&lt;$E$6,0,IF(A140&gt;$G$6,0,$G$3/$F$4))</f>
        <v>0</v>
      </c>
      <c r="F140">
        <f>IF(C140=12,0,IF(A140&lt;$F$8,0,$G$7))</f>
        <v>-10000</v>
      </c>
      <c r="G140">
        <f>IF(A140&lt;$F$8,0,IF(A140&lt;$F$10,0,(1+$E$9)^(_xlfn.FLOOR.MATH(C140-$C$34)+1)))</f>
        <v>1.1950925686223108</v>
      </c>
      <c r="H140">
        <f t="shared" si="9"/>
        <v>-11950.925686223109</v>
      </c>
      <c r="I140">
        <f t="shared" si="10"/>
        <v>0.99529280145094834</v>
      </c>
      <c r="J140">
        <f t="shared" si="11"/>
        <v>-11894.670306173095</v>
      </c>
      <c r="K140">
        <f>IF(A140&lt;$L$2,0,$L$3)</f>
        <v>10000</v>
      </c>
      <c r="L140">
        <f>IF(L139=$L$6,$L$6,IF(A140&lt;$L$2,0,IF(A140=$L$2,$L$3,IF(A140&gt;$L$2,L139+$K$5,0))))</f>
        <v>15000</v>
      </c>
      <c r="M140">
        <f t="shared" si="12"/>
        <v>45000</v>
      </c>
      <c r="N140">
        <f t="shared" si="13"/>
        <v>44788.176065292675</v>
      </c>
      <c r="O140">
        <f t="shared" si="14"/>
        <v>32893.50575911958</v>
      </c>
      <c r="P140">
        <f t="shared" si="15"/>
        <v>0.3042361117276941</v>
      </c>
    </row>
    <row r="141" spans="1:16" x14ac:dyDescent="0.2">
      <c r="A141" s="1">
        <v>49522</v>
      </c>
      <c r="B141">
        <v>127</v>
      </c>
      <c r="C141">
        <f t="shared" si="8"/>
        <v>10.583333333333334</v>
      </c>
      <c r="E141">
        <f>IF(A141&lt;$E$6,0,IF(A141&gt;$G$6,0,$G$3/$F$4))</f>
        <v>0</v>
      </c>
      <c r="F141">
        <f>IF(C141=12,0,IF(A141&lt;$F$8,0,$G$7))</f>
        <v>-10000</v>
      </c>
      <c r="G141">
        <f>IF(A141&lt;$F$8,0,IF(A141&lt;$F$10,0,(1+$E$9)^(_xlfn.FLOOR.MATH(C141-$C$34)+1)))</f>
        <v>1.1950925686223108</v>
      </c>
      <c r="H141">
        <f t="shared" si="9"/>
        <v>-11950.925686223109</v>
      </c>
      <c r="I141">
        <f t="shared" si="10"/>
        <v>0.99529280145094834</v>
      </c>
      <c r="J141">
        <f t="shared" si="11"/>
        <v>-11894.670306173095</v>
      </c>
      <c r="K141">
        <f>IF(A141&lt;$L$2,0,$L$3)</f>
        <v>10000</v>
      </c>
      <c r="L141">
        <f>IF(L140=$L$6,$L$6,IF(A141&lt;$L$2,0,IF(A141=$L$2,$L$3,IF(A141&gt;$L$2,L140+$K$5,0))))</f>
        <v>15000</v>
      </c>
      <c r="M141">
        <f t="shared" si="12"/>
        <v>45000</v>
      </c>
      <c r="N141">
        <f t="shared" si="13"/>
        <v>44788.176065292675</v>
      </c>
      <c r="O141">
        <f t="shared" si="14"/>
        <v>32893.50575911958</v>
      </c>
      <c r="P141">
        <f t="shared" si="15"/>
        <v>0.30137641334608584</v>
      </c>
    </row>
    <row r="142" spans="1:16" x14ac:dyDescent="0.2">
      <c r="A142" s="1">
        <v>49553</v>
      </c>
      <c r="B142">
        <v>128</v>
      </c>
      <c r="C142">
        <f t="shared" si="8"/>
        <v>10.666666666666666</v>
      </c>
      <c r="E142">
        <f>IF(A142&lt;$E$6,0,IF(A142&gt;$G$6,0,$G$3/$F$4))</f>
        <v>0</v>
      </c>
      <c r="F142">
        <f>IF(C142=12,0,IF(A142&lt;$F$8,0,$G$7))</f>
        <v>-10000</v>
      </c>
      <c r="G142">
        <f>IF(A142&lt;$F$8,0,IF(A142&lt;$F$10,0,(1+$E$9)^(_xlfn.FLOOR.MATH(C142-$C$34)+1)))</f>
        <v>1.2189944199947571</v>
      </c>
      <c r="H142">
        <f t="shared" si="9"/>
        <v>-12189.944199947571</v>
      </c>
      <c r="I142">
        <f t="shared" si="10"/>
        <v>0.99529280145094834</v>
      </c>
      <c r="J142">
        <f t="shared" si="11"/>
        <v>-12132.563712296558</v>
      </c>
      <c r="K142">
        <f>IF(A142&lt;$L$2,0,$L$3)</f>
        <v>10000</v>
      </c>
      <c r="L142">
        <f>IF(L141=$L$6,$L$6,IF(A142&lt;$L$2,0,IF(A142=$L$2,$L$3,IF(A142&gt;$L$2,L141+$K$5,0))))</f>
        <v>15000</v>
      </c>
      <c r="M142">
        <f t="shared" si="12"/>
        <v>45000</v>
      </c>
      <c r="N142">
        <f t="shared" si="13"/>
        <v>44788.176065292675</v>
      </c>
      <c r="O142">
        <f t="shared" si="14"/>
        <v>32655.612352996119</v>
      </c>
      <c r="P142">
        <f t="shared" si="15"/>
        <v>0.2985435949912677</v>
      </c>
    </row>
    <row r="143" spans="1:16" x14ac:dyDescent="0.2">
      <c r="A143" s="1">
        <v>49583</v>
      </c>
      <c r="B143">
        <v>129</v>
      </c>
      <c r="C143">
        <f t="shared" ref="C143:C158" si="16">B143/12</f>
        <v>10.75</v>
      </c>
      <c r="E143">
        <f>IF(A143&lt;$E$6,0,IF(A143&gt;$G$6,0,$G$3/$F$4))</f>
        <v>0</v>
      </c>
      <c r="F143">
        <f>IF(C143=12,0,IF(A143&lt;$F$8,0,$G$7))</f>
        <v>-10000</v>
      </c>
      <c r="G143">
        <f>IF(A143&lt;$F$8,0,IF(A143&lt;$F$10,0,(1+$E$9)^(_xlfn.FLOOR.MATH(C143-$C$34)+1)))</f>
        <v>1.2189944199947571</v>
      </c>
      <c r="H143">
        <f t="shared" ref="H143:H158" si="17">F143*G143+IF(G143=0,F143,0)</f>
        <v>-12189.944199947571</v>
      </c>
      <c r="I143">
        <f t="shared" ref="I143:I158" si="18">(1-$Q$6)/$Q$7</f>
        <v>0.99529280145094834</v>
      </c>
      <c r="J143">
        <f t="shared" ref="J143:J158" si="19">H143*I143</f>
        <v>-12132.563712296558</v>
      </c>
      <c r="K143">
        <f>IF(A143&lt;$L$2,0,$L$3)</f>
        <v>10000</v>
      </c>
      <c r="L143">
        <f>IF(L142=$L$6,$L$6,IF(A143&lt;$L$2,0,IF(A143=$L$2,$L$3,IF(A143&gt;$L$2,L142+$K$5,0))))</f>
        <v>15000</v>
      </c>
      <c r="M143">
        <f t="shared" ref="M143:M158" si="20">IF(C143=12,0,IF(C143&gt;=0,L143*$L$8,0))</f>
        <v>45000</v>
      </c>
      <c r="N143">
        <f t="shared" ref="N143:N158" si="21">M143*I143</f>
        <v>44788.176065292675</v>
      </c>
      <c r="O143">
        <f t="shared" ref="O143:O158" si="22">D143+E143+J143+N143</f>
        <v>32655.612352996119</v>
      </c>
      <c r="P143">
        <f t="shared" ref="P143:P158" si="23">$Q$3^(C143)</f>
        <v>0.29573740400168458</v>
      </c>
    </row>
    <row r="144" spans="1:16" x14ac:dyDescent="0.2">
      <c r="A144" s="1">
        <v>49614</v>
      </c>
      <c r="B144">
        <v>130</v>
      </c>
      <c r="C144">
        <f t="shared" si="16"/>
        <v>10.833333333333334</v>
      </c>
      <c r="E144">
        <f>IF(A144&lt;$E$6,0,IF(A144&gt;$G$6,0,$G$3/$F$4))</f>
        <v>0</v>
      </c>
      <c r="F144">
        <f>IF(C144=12,0,IF(A144&lt;$F$8,0,$G$7))</f>
        <v>-10000</v>
      </c>
      <c r="G144">
        <f>IF(A144&lt;$F$8,0,IF(A144&lt;$F$10,0,(1+$E$9)^(_xlfn.FLOOR.MATH(C144-$C$34)+1)))</f>
        <v>1.2189944199947571</v>
      </c>
      <c r="H144">
        <f t="shared" si="17"/>
        <v>-12189.944199947571</v>
      </c>
      <c r="I144">
        <f t="shared" si="18"/>
        <v>0.99529280145094834</v>
      </c>
      <c r="J144">
        <f t="shared" si="19"/>
        <v>-12132.563712296558</v>
      </c>
      <c r="K144">
        <f>IF(A144&lt;$L$2,0,$L$3)</f>
        <v>10000</v>
      </c>
      <c r="L144">
        <f>IF(L143=$L$6,$L$6,IF(A144&lt;$L$2,0,IF(A144=$L$2,$L$3,IF(A144&gt;$L$2,L143+$K$5,0))))</f>
        <v>15000</v>
      </c>
      <c r="M144">
        <f t="shared" si="20"/>
        <v>45000</v>
      </c>
      <c r="N144">
        <f t="shared" si="21"/>
        <v>44788.176065292675</v>
      </c>
      <c r="O144">
        <f t="shared" si="22"/>
        <v>32655.612352996119</v>
      </c>
      <c r="P144">
        <f t="shared" si="23"/>
        <v>0.29295759009069949</v>
      </c>
    </row>
    <row r="145" spans="1:16" x14ac:dyDescent="0.2">
      <c r="A145" s="1">
        <v>49644</v>
      </c>
      <c r="B145">
        <v>131</v>
      </c>
      <c r="C145">
        <f t="shared" si="16"/>
        <v>10.916666666666666</v>
      </c>
      <c r="E145">
        <f>IF(A145&lt;$E$6,0,IF(A145&gt;$G$6,0,$G$3/$F$4))</f>
        <v>0</v>
      </c>
      <c r="F145">
        <f>IF(C145=12,0,IF(A145&lt;$F$8,0,$G$7))</f>
        <v>-10000</v>
      </c>
      <c r="G145">
        <f>IF(A145&lt;$F$8,0,IF(A145&lt;$F$10,0,(1+$E$9)^(_xlfn.FLOOR.MATH(C145-$C$34)+1)))</f>
        <v>1.2189944199947571</v>
      </c>
      <c r="H145">
        <f t="shared" si="17"/>
        <v>-12189.944199947571</v>
      </c>
      <c r="I145">
        <f t="shared" si="18"/>
        <v>0.99529280145094834</v>
      </c>
      <c r="J145">
        <f t="shared" si="19"/>
        <v>-12132.563712296558</v>
      </c>
      <c r="K145">
        <f>IF(A145&lt;$L$2,0,$L$3)</f>
        <v>10000</v>
      </c>
      <c r="L145">
        <f>IF(L144=$L$6,$L$6,IF(A145&lt;$L$2,0,IF(A145=$L$2,$L$3,IF(A145&gt;$L$2,L144+$K$5,0))))</f>
        <v>15000</v>
      </c>
      <c r="M145">
        <f t="shared" si="20"/>
        <v>45000</v>
      </c>
      <c r="N145">
        <f t="shared" si="21"/>
        <v>44788.176065292675</v>
      </c>
      <c r="O145">
        <f t="shared" si="22"/>
        <v>32655.612352996119</v>
      </c>
      <c r="P145">
        <f t="shared" si="23"/>
        <v>0.29020390532427015</v>
      </c>
    </row>
    <row r="146" spans="1:16" x14ac:dyDescent="0.2">
      <c r="A146" s="1">
        <v>49675</v>
      </c>
      <c r="B146">
        <v>132</v>
      </c>
      <c r="C146">
        <f t="shared" si="16"/>
        <v>11</v>
      </c>
      <c r="E146">
        <f>IF(A146&lt;$E$6,0,IF(A146&gt;$G$6,0,$G$3/$F$4))</f>
        <v>0</v>
      </c>
      <c r="F146">
        <f>IF(C146=12,0,IF(A146&lt;$F$8,0,$G$7))</f>
        <v>-10000</v>
      </c>
      <c r="G146">
        <f>IF(A146&lt;$F$8,0,IF(A146&lt;$F$10,0,(1+$E$9)^(_xlfn.FLOOR.MATH(C146-$C$34)+1)))</f>
        <v>1.2189944199947571</v>
      </c>
      <c r="H146">
        <f t="shared" si="17"/>
        <v>-12189.944199947571</v>
      </c>
      <c r="I146">
        <f t="shared" si="18"/>
        <v>0.99529280145094834</v>
      </c>
      <c r="J146">
        <f t="shared" si="19"/>
        <v>-12132.563712296558</v>
      </c>
      <c r="K146">
        <f>IF(A146&lt;$L$2,0,$L$3)</f>
        <v>10000</v>
      </c>
      <c r="L146">
        <f>IF(L145=$L$6,$L$6,IF(A146&lt;$L$2,0,IF(A146=$L$2,$L$3,IF(A146&gt;$L$2,L145+$K$5,0))))</f>
        <v>15000</v>
      </c>
      <c r="M146">
        <f t="shared" si="20"/>
        <v>45000</v>
      </c>
      <c r="N146">
        <f t="shared" si="21"/>
        <v>44788.176065292675</v>
      </c>
      <c r="O146">
        <f t="shared" si="22"/>
        <v>32655.612352996119</v>
      </c>
      <c r="P146">
        <f t="shared" si="23"/>
        <v>0.28747610409883578</v>
      </c>
    </row>
    <row r="147" spans="1:16" x14ac:dyDescent="0.2">
      <c r="A147" s="1">
        <v>49706</v>
      </c>
      <c r="B147">
        <v>133</v>
      </c>
      <c r="C147">
        <f t="shared" si="16"/>
        <v>11.083333333333334</v>
      </c>
      <c r="E147">
        <f>IF(A147&lt;$E$6,0,IF(A147&gt;$G$6,0,$G$3/$F$4))</f>
        <v>0</v>
      </c>
      <c r="F147">
        <f>IF(C147=12,0,IF(A147&lt;$F$8,0,$G$7))</f>
        <v>-10000</v>
      </c>
      <c r="G147">
        <f>IF(A147&lt;$F$8,0,IF(A147&lt;$F$10,0,(1+$E$9)^(_xlfn.FLOOR.MATH(C147-$C$34)+1)))</f>
        <v>1.2189944199947571</v>
      </c>
      <c r="H147">
        <f t="shared" si="17"/>
        <v>-12189.944199947571</v>
      </c>
      <c r="I147">
        <f t="shared" si="18"/>
        <v>0.99529280145094834</v>
      </c>
      <c r="J147">
        <f t="shared" si="19"/>
        <v>-12132.563712296558</v>
      </c>
      <c r="K147">
        <f>IF(A147&lt;$L$2,0,$L$3)</f>
        <v>10000</v>
      </c>
      <c r="L147">
        <f>IF(L146=$L$6,$L$6,IF(A147&lt;$L$2,0,IF(A147=$L$2,$L$3,IF(A147&gt;$L$2,L146+$K$5,0))))</f>
        <v>15000</v>
      </c>
      <c r="M147">
        <f t="shared" si="20"/>
        <v>45000</v>
      </c>
      <c r="N147">
        <f t="shared" si="21"/>
        <v>44788.176065292675</v>
      </c>
      <c r="O147">
        <f t="shared" si="22"/>
        <v>32655.612352996119</v>
      </c>
      <c r="P147">
        <f t="shared" si="23"/>
        <v>0.2847739431194109</v>
      </c>
    </row>
    <row r="148" spans="1:16" x14ac:dyDescent="0.2">
      <c r="A148" s="1">
        <v>49735</v>
      </c>
      <c r="B148">
        <v>134</v>
      </c>
      <c r="C148">
        <f t="shared" si="16"/>
        <v>11.166666666666666</v>
      </c>
      <c r="E148">
        <f>IF(A148&lt;$E$6,0,IF(A148&gt;$G$6,0,$G$3/$F$4))</f>
        <v>0</v>
      </c>
      <c r="F148">
        <f>IF(C148=12,0,IF(A148&lt;$F$8,0,$G$7))</f>
        <v>-10000</v>
      </c>
      <c r="G148">
        <f>IF(A148&lt;$F$8,0,IF(A148&lt;$F$10,0,(1+$E$9)^(_xlfn.FLOOR.MATH(C148-$C$34)+1)))</f>
        <v>1.2189944199947571</v>
      </c>
      <c r="H148">
        <f t="shared" si="17"/>
        <v>-12189.944199947571</v>
      </c>
      <c r="I148">
        <f t="shared" si="18"/>
        <v>0.99529280145094834</v>
      </c>
      <c r="J148">
        <f t="shared" si="19"/>
        <v>-12132.563712296558</v>
      </c>
      <c r="K148">
        <f>IF(A148&lt;$L$2,0,$L$3)</f>
        <v>10000</v>
      </c>
      <c r="L148">
        <f>IF(L147=$L$6,$L$6,IF(A148&lt;$L$2,0,IF(A148=$L$2,$L$3,IF(A148&gt;$L$2,L147+$K$5,0))))</f>
        <v>15000</v>
      </c>
      <c r="M148">
        <f t="shared" si="20"/>
        <v>45000</v>
      </c>
      <c r="N148">
        <f t="shared" si="21"/>
        <v>44788.176065292675</v>
      </c>
      <c r="O148">
        <f t="shared" si="22"/>
        <v>32655.612352996119</v>
      </c>
      <c r="P148">
        <f t="shared" si="23"/>
        <v>0.28209718137788664</v>
      </c>
    </row>
    <row r="149" spans="1:16" x14ac:dyDescent="0.2">
      <c r="A149" s="1">
        <v>49766</v>
      </c>
      <c r="B149">
        <v>135</v>
      </c>
      <c r="C149">
        <f t="shared" si="16"/>
        <v>11.25</v>
      </c>
      <c r="E149">
        <f>IF(A149&lt;$E$6,0,IF(A149&gt;$G$6,0,$G$3/$F$4))</f>
        <v>0</v>
      </c>
      <c r="F149">
        <f>IF(C149=12,0,IF(A149&lt;$F$8,0,$G$7))</f>
        <v>-10000</v>
      </c>
      <c r="G149">
        <f>IF(A149&lt;$F$8,0,IF(A149&lt;$F$10,0,(1+$E$9)^(_xlfn.FLOOR.MATH(C149-$C$34)+1)))</f>
        <v>1.2189944199947571</v>
      </c>
      <c r="H149">
        <f t="shared" si="17"/>
        <v>-12189.944199947571</v>
      </c>
      <c r="I149">
        <f t="shared" si="18"/>
        <v>0.99529280145094834</v>
      </c>
      <c r="J149">
        <f t="shared" si="19"/>
        <v>-12132.563712296558</v>
      </c>
      <c r="K149">
        <f>IF(A149&lt;$L$2,0,$L$3)</f>
        <v>10000</v>
      </c>
      <c r="L149">
        <f>IF(L148=$L$6,$L$6,IF(A149&lt;$L$2,0,IF(A149=$L$2,$L$3,IF(A149&gt;$L$2,L148+$K$5,0))))</f>
        <v>15000</v>
      </c>
      <c r="M149">
        <f t="shared" si="20"/>
        <v>45000</v>
      </c>
      <c r="N149">
        <f t="shared" si="21"/>
        <v>44788.176065292675</v>
      </c>
      <c r="O149">
        <f t="shared" si="22"/>
        <v>32655.612352996119</v>
      </c>
      <c r="P149">
        <f t="shared" si="23"/>
        <v>0.27944558013153409</v>
      </c>
    </row>
    <row r="150" spans="1:16" x14ac:dyDescent="0.2">
      <c r="A150" s="1">
        <v>49796</v>
      </c>
      <c r="B150">
        <v>136</v>
      </c>
      <c r="C150">
        <f t="shared" si="16"/>
        <v>11.333333333333334</v>
      </c>
      <c r="E150">
        <f>IF(A150&lt;$E$6,0,IF(A150&gt;$G$6,0,$G$3/$F$4))</f>
        <v>0</v>
      </c>
      <c r="F150">
        <f>IF(C150=12,0,IF(A150&lt;$F$8,0,$G$7))</f>
        <v>-10000</v>
      </c>
      <c r="G150">
        <f>IF(A150&lt;$F$8,0,IF(A150&lt;$F$10,0,(1+$E$9)^(_xlfn.FLOOR.MATH(C150-$C$34)+1)))</f>
        <v>1.2189944199947571</v>
      </c>
      <c r="H150">
        <f t="shared" si="17"/>
        <v>-12189.944199947571</v>
      </c>
      <c r="I150">
        <f t="shared" si="18"/>
        <v>0.99529280145094834</v>
      </c>
      <c r="J150">
        <f t="shared" si="19"/>
        <v>-12132.563712296558</v>
      </c>
      <c r="K150">
        <f>IF(A150&lt;$L$2,0,$L$3)</f>
        <v>10000</v>
      </c>
      <c r="L150">
        <f>IF(L149=$L$6,$L$6,IF(A150&lt;$L$2,0,IF(A150=$L$2,$L$3,IF(A150&gt;$L$2,L149+$K$5,0))))</f>
        <v>15000</v>
      </c>
      <c r="M150">
        <f t="shared" si="20"/>
        <v>45000</v>
      </c>
      <c r="N150">
        <f t="shared" si="21"/>
        <v>44788.176065292675</v>
      </c>
      <c r="O150">
        <f t="shared" si="22"/>
        <v>32655.612352996119</v>
      </c>
      <c r="P150">
        <f t="shared" si="23"/>
        <v>0.27681890288171107</v>
      </c>
    </row>
    <row r="151" spans="1:16" x14ac:dyDescent="0.2">
      <c r="A151" s="1">
        <v>49827</v>
      </c>
      <c r="B151">
        <v>137</v>
      </c>
      <c r="C151">
        <f t="shared" si="16"/>
        <v>11.416666666666666</v>
      </c>
      <c r="E151">
        <f>IF(A151&lt;$E$6,0,IF(A151&gt;$G$6,0,$G$3/$F$4))</f>
        <v>0</v>
      </c>
      <c r="F151">
        <f>IF(C151=12,0,IF(A151&lt;$F$8,0,$G$7))</f>
        <v>-10000</v>
      </c>
      <c r="G151">
        <f>IF(A151&lt;$F$8,0,IF(A151&lt;$F$10,0,(1+$E$9)^(_xlfn.FLOOR.MATH(C151-$C$34)+1)))</f>
        <v>1.2189944199947571</v>
      </c>
      <c r="H151">
        <f t="shared" si="17"/>
        <v>-12189.944199947571</v>
      </c>
      <c r="I151">
        <f t="shared" si="18"/>
        <v>0.99529280145094834</v>
      </c>
      <c r="J151">
        <f t="shared" si="19"/>
        <v>-12132.563712296558</v>
      </c>
      <c r="K151">
        <f>IF(A151&lt;$L$2,0,$L$3)</f>
        <v>10000</v>
      </c>
      <c r="L151">
        <f>IF(L150=$L$6,$L$6,IF(A151&lt;$L$2,0,IF(A151=$L$2,$L$3,IF(A151&gt;$L$2,L150+$K$5,0))))</f>
        <v>15000</v>
      </c>
      <c r="M151">
        <f t="shared" si="20"/>
        <v>45000</v>
      </c>
      <c r="N151">
        <f t="shared" si="21"/>
        <v>44788.176065292675</v>
      </c>
      <c r="O151">
        <f t="shared" si="22"/>
        <v>32655.612352996119</v>
      </c>
      <c r="P151">
        <f t="shared" si="23"/>
        <v>0.2742169153527686</v>
      </c>
    </row>
    <row r="152" spans="1:16" x14ac:dyDescent="0.2">
      <c r="A152" s="1">
        <v>49857</v>
      </c>
      <c r="B152">
        <v>138</v>
      </c>
      <c r="C152">
        <f t="shared" si="16"/>
        <v>11.5</v>
      </c>
      <c r="E152">
        <f>IF(A152&lt;$E$6,0,IF(A152&gt;$G$6,0,$G$3/$F$4))</f>
        <v>0</v>
      </c>
      <c r="F152">
        <f>IF(C152=12,0,IF(A152&lt;$F$8,0,$G$7))</f>
        <v>-10000</v>
      </c>
      <c r="G152">
        <f>IF(A152&lt;$F$8,0,IF(A152&lt;$F$10,0,(1+$E$9)^(_xlfn.FLOOR.MATH(C152-$C$34)+1)))</f>
        <v>1.2189944199947571</v>
      </c>
      <c r="H152">
        <f t="shared" si="17"/>
        <v>-12189.944199947571</v>
      </c>
      <c r="I152">
        <f t="shared" si="18"/>
        <v>0.99529280145094834</v>
      </c>
      <c r="J152">
        <f t="shared" si="19"/>
        <v>-12132.563712296558</v>
      </c>
      <c r="K152">
        <f>IF(A152&lt;$L$2,0,$L$3)</f>
        <v>10000</v>
      </c>
      <c r="L152">
        <f>IF(L151=$L$6,$L$6,IF(A152&lt;$L$2,0,IF(A152=$L$2,$L$3,IF(A152&gt;$L$2,L151+$K$5,0))))</f>
        <v>15000</v>
      </c>
      <c r="M152">
        <f t="shared" si="20"/>
        <v>45000</v>
      </c>
      <c r="N152">
        <f t="shared" si="21"/>
        <v>44788.176065292675</v>
      </c>
      <c r="O152">
        <f t="shared" si="22"/>
        <v>32655.612352996119</v>
      </c>
      <c r="P152">
        <f t="shared" si="23"/>
        <v>0.27163938547115546</v>
      </c>
    </row>
    <row r="153" spans="1:16" x14ac:dyDescent="0.2">
      <c r="A153" s="1">
        <v>49888</v>
      </c>
      <c r="B153">
        <v>139</v>
      </c>
      <c r="C153">
        <f t="shared" si="16"/>
        <v>11.583333333333334</v>
      </c>
      <c r="E153">
        <f>IF(A153&lt;$E$6,0,IF(A153&gt;$G$6,0,$G$3/$F$4))</f>
        <v>0</v>
      </c>
      <c r="F153">
        <f>IF(C153=12,0,IF(A153&lt;$F$8,0,$G$7))</f>
        <v>-10000</v>
      </c>
      <c r="G153">
        <f>IF(A153&lt;$F$8,0,IF(A153&lt;$F$10,0,(1+$E$9)^(_xlfn.FLOOR.MATH(C153-$C$34)+1)))</f>
        <v>1.2189944199947571</v>
      </c>
      <c r="H153">
        <f t="shared" si="17"/>
        <v>-12189.944199947571</v>
      </c>
      <c r="I153">
        <f t="shared" si="18"/>
        <v>0.99529280145094834</v>
      </c>
      <c r="J153">
        <f t="shared" si="19"/>
        <v>-12132.563712296558</v>
      </c>
      <c r="K153">
        <f>IF(A153&lt;$L$2,0,$L$3)</f>
        <v>10000</v>
      </c>
      <c r="L153">
        <f>IF(L152=$L$6,$L$6,IF(A153&lt;$L$2,0,IF(A153=$L$2,$L$3,IF(A153&gt;$L$2,L152+$K$5,0))))</f>
        <v>15000</v>
      </c>
      <c r="M153">
        <f t="shared" si="20"/>
        <v>45000</v>
      </c>
      <c r="N153">
        <f t="shared" si="21"/>
        <v>44788.176065292675</v>
      </c>
      <c r="O153">
        <f t="shared" si="22"/>
        <v>32655.612352996119</v>
      </c>
      <c r="P153">
        <f t="shared" si="23"/>
        <v>0.26908608334471945</v>
      </c>
    </row>
    <row r="154" spans="1:16" x14ac:dyDescent="0.2">
      <c r="A154" s="1">
        <v>49919</v>
      </c>
      <c r="B154">
        <v>140</v>
      </c>
      <c r="C154">
        <f t="shared" si="16"/>
        <v>11.666666666666666</v>
      </c>
      <c r="E154">
        <f>IF(A154&lt;$E$6,0,IF(A154&gt;$G$6,0,$G$3/$F$4))</f>
        <v>0</v>
      </c>
      <c r="F154">
        <f>IF(C154=12,0,IF(A154&lt;$F$8,0,$G$7))</f>
        <v>-10000</v>
      </c>
      <c r="G154">
        <f>IF(A154&lt;$F$8,0,IF(A154&lt;$F$10,0,(1+$E$9)^(_xlfn.FLOOR.MATH(C154-$C$34)+1)))</f>
        <v>1.243374308394652</v>
      </c>
      <c r="H154">
        <f t="shared" si="17"/>
        <v>-12433.74308394652</v>
      </c>
      <c r="I154">
        <f t="shared" si="18"/>
        <v>0.99529280145094834</v>
      </c>
      <c r="J154">
        <f t="shared" si="19"/>
        <v>-12375.214986542485</v>
      </c>
      <c r="K154">
        <f>IF(A154&lt;$L$2,0,$L$3)</f>
        <v>10000</v>
      </c>
      <c r="L154">
        <f>IF(L153=$L$6,$L$6,IF(A154&lt;$L$2,0,IF(A154=$L$2,$L$3,IF(A154&gt;$L$2,L153+$K$5,0))))</f>
        <v>15000</v>
      </c>
      <c r="M154">
        <f t="shared" si="20"/>
        <v>45000</v>
      </c>
      <c r="N154">
        <f t="shared" si="21"/>
        <v>44788.176065292675</v>
      </c>
      <c r="O154">
        <f t="shared" si="22"/>
        <v>32412.961078750188</v>
      </c>
      <c r="P154">
        <f t="shared" si="23"/>
        <v>0.26655678124220328</v>
      </c>
    </row>
    <row r="155" spans="1:16" x14ac:dyDescent="0.2">
      <c r="A155" s="1">
        <v>49949</v>
      </c>
      <c r="B155">
        <v>141</v>
      </c>
      <c r="C155">
        <f t="shared" si="16"/>
        <v>11.75</v>
      </c>
      <c r="E155">
        <f>IF(A155&lt;$E$6,0,IF(A155&gt;$G$6,0,$G$3/$F$4))</f>
        <v>0</v>
      </c>
      <c r="F155">
        <f>IF(C155=12,0,IF(A155&lt;$F$8,0,$G$7))</f>
        <v>-10000</v>
      </c>
      <c r="G155">
        <f>IF(A155&lt;$F$8,0,IF(A155&lt;$F$10,0,(1+$E$9)^(_xlfn.FLOOR.MATH(C155-$C$34)+1)))</f>
        <v>1.243374308394652</v>
      </c>
      <c r="H155">
        <f t="shared" si="17"/>
        <v>-12433.74308394652</v>
      </c>
      <c r="I155">
        <f t="shared" si="18"/>
        <v>0.99529280145094834</v>
      </c>
      <c r="J155">
        <f t="shared" si="19"/>
        <v>-12375.214986542485</v>
      </c>
      <c r="K155">
        <f>IF(A155&lt;$L$2,0,$L$3)</f>
        <v>10000</v>
      </c>
      <c r="L155">
        <f>IF(L154=$L$6,$L$6,IF(A155&lt;$L$2,0,IF(A155=$L$2,$L$3,IF(A155&gt;$L$2,L154+$K$5,0))))</f>
        <v>15000</v>
      </c>
      <c r="M155">
        <f t="shared" si="20"/>
        <v>45000</v>
      </c>
      <c r="N155">
        <f t="shared" si="21"/>
        <v>44788.176065292675</v>
      </c>
      <c r="O155">
        <f t="shared" si="22"/>
        <v>32412.961078750188</v>
      </c>
      <c r="P155">
        <f t="shared" si="23"/>
        <v>0.26405125357293263</v>
      </c>
    </row>
    <row r="156" spans="1:16" x14ac:dyDescent="0.2">
      <c r="A156" s="1">
        <v>49980</v>
      </c>
      <c r="B156">
        <v>142</v>
      </c>
      <c r="C156">
        <f t="shared" si="16"/>
        <v>11.833333333333334</v>
      </c>
      <c r="E156">
        <f>IF(A156&lt;$E$6,0,IF(A156&gt;$G$6,0,$G$3/$F$4))</f>
        <v>0</v>
      </c>
      <c r="F156">
        <f>IF(C156=12,0,IF(A156&lt;$F$8,0,$G$7))</f>
        <v>-10000</v>
      </c>
      <c r="G156">
        <f>IF(A156&lt;$F$8,0,IF(A156&lt;$F$10,0,(1+$E$9)^(_xlfn.FLOOR.MATH(C156-$C$34)+1)))</f>
        <v>1.243374308394652</v>
      </c>
      <c r="H156">
        <f t="shared" si="17"/>
        <v>-12433.74308394652</v>
      </c>
      <c r="I156">
        <f t="shared" si="18"/>
        <v>0.99529280145094834</v>
      </c>
      <c r="J156">
        <f t="shared" si="19"/>
        <v>-12375.214986542485</v>
      </c>
      <c r="K156">
        <f>IF(A156&lt;$L$2,0,$L$3)</f>
        <v>10000</v>
      </c>
      <c r="L156">
        <f>IF(L155=$L$6,$L$6,IF(A156&lt;$L$2,0,IF(A156=$L$2,$L$3,IF(A156&gt;$L$2,L155+$K$5,0))))</f>
        <v>15000</v>
      </c>
      <c r="M156">
        <f t="shared" si="20"/>
        <v>45000</v>
      </c>
      <c r="N156">
        <f t="shared" si="21"/>
        <v>44788.176065292675</v>
      </c>
      <c r="O156">
        <f t="shared" si="22"/>
        <v>32412.961078750188</v>
      </c>
      <c r="P156">
        <f t="shared" si="23"/>
        <v>0.26156927686669595</v>
      </c>
    </row>
    <row r="157" spans="1:16" x14ac:dyDescent="0.2">
      <c r="A157" s="1">
        <v>50010</v>
      </c>
      <c r="B157">
        <v>143</v>
      </c>
      <c r="C157">
        <f t="shared" si="16"/>
        <v>11.916666666666666</v>
      </c>
      <c r="E157">
        <f>IF(A157&lt;$E$6,0,IF(A157&gt;$G$6,0,$G$3/$F$4))</f>
        <v>0</v>
      </c>
      <c r="F157">
        <f>IF(C157=12,0,IF(A157&lt;$F$8,0,$G$7))</f>
        <v>-10000</v>
      </c>
      <c r="G157">
        <f>IF(A157&lt;$F$8,0,IF(A157&lt;$F$10,0,(1+$E$9)^(_xlfn.FLOOR.MATH(C157-$C$34)+1)))</f>
        <v>1.243374308394652</v>
      </c>
      <c r="H157">
        <f t="shared" si="17"/>
        <v>-12433.74308394652</v>
      </c>
      <c r="I157">
        <f t="shared" si="18"/>
        <v>0.99529280145094834</v>
      </c>
      <c r="J157">
        <f t="shared" si="19"/>
        <v>-12375.214986542485</v>
      </c>
      <c r="K157">
        <f>IF(A157&lt;$L$2,0,$L$3)</f>
        <v>10000</v>
      </c>
      <c r="L157">
        <f>IF(L156=$L$6,$L$6,IF(A157&lt;$L$2,0,IF(A157=$L$2,$L$3,IF(A157&gt;$L$2,L156+$K$5,0))))</f>
        <v>15000</v>
      </c>
      <c r="M157">
        <f t="shared" si="20"/>
        <v>45000</v>
      </c>
      <c r="N157">
        <f t="shared" si="21"/>
        <v>44788.176065292675</v>
      </c>
      <c r="O157">
        <f t="shared" si="22"/>
        <v>32412.961078750188</v>
      </c>
      <c r="P157">
        <f t="shared" si="23"/>
        <v>0.25911062975381266</v>
      </c>
    </row>
    <row r="158" spans="1:16" x14ac:dyDescent="0.2">
      <c r="A158" s="1">
        <v>50041</v>
      </c>
      <c r="B158">
        <v>144</v>
      </c>
      <c r="C158">
        <f t="shared" si="16"/>
        <v>12</v>
      </c>
      <c r="E158">
        <f>IF(A158&lt;$E$6,0,IF(A158&gt;$G$6,0,$G$3/$F$4))</f>
        <v>0</v>
      </c>
      <c r="F158">
        <f>IF(C158=12,0,IF(A158&lt;$F$8,0,$G$7))</f>
        <v>0</v>
      </c>
      <c r="G158">
        <f>IF(A158&lt;$F$8,0,IF(A158&lt;$F$10,0,(1+$E$9)^(_xlfn.FLOOR.MATH(C158-$C$34)+1)))</f>
        <v>1.243374308394652</v>
      </c>
      <c r="H158">
        <f t="shared" si="17"/>
        <v>0</v>
      </c>
      <c r="I158">
        <f t="shared" si="18"/>
        <v>0.99529280145094834</v>
      </c>
      <c r="J158">
        <f t="shared" si="19"/>
        <v>0</v>
      </c>
      <c r="K158">
        <f>IF(A158&lt;$L$2,0,$L$3)</f>
        <v>10000</v>
      </c>
      <c r="L158">
        <f>IF(L157=$L$6,$L$6,IF(A158&lt;$L$2,0,IF(A158=$L$2,$L$3,IF(A158&gt;$L$2,L157+$K$5,0))))</f>
        <v>15000</v>
      </c>
      <c r="M158">
        <f t="shared" si="20"/>
        <v>0</v>
      </c>
      <c r="N158">
        <f t="shared" si="21"/>
        <v>0</v>
      </c>
      <c r="O158">
        <f t="shared" si="22"/>
        <v>0</v>
      </c>
      <c r="P158">
        <f t="shared" si="23"/>
        <v>0.25667509294538909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2025-04-18T14:31:41Z</dcterms:created>
  <dcterms:modified xsi:type="dcterms:W3CDTF">2025-04-25T10:05:22Z</dcterms:modified>
</cp:coreProperties>
</file>