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wetsi_m/Documents/LaTexNotes/BUS2016H/excel docs/excel question bank/suggested solutions/"/>
    </mc:Choice>
  </mc:AlternateContent>
  <xr:revisionPtr revIDLastSave="0" documentId="8_{05A52155-3BF4-3A47-A222-473A17B7F76F}" xr6:coauthVersionLast="47" xr6:coauthVersionMax="47" xr10:uidLastSave="{00000000-0000-0000-0000-000000000000}"/>
  <bookViews>
    <workbookView xWindow="780" yWindow="1000" windowWidth="27640" windowHeight="16440" xr2:uid="{66A83EE4-85C4-1849-AC2B-74CEEC544BDC}"/>
  </bookViews>
  <sheets>
    <sheet name="Q1" sheetId="1" r:id="rId1"/>
    <sheet name="UPDATED FORGOT TAX DEFERR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2" l="1"/>
  <c r="M19" i="2"/>
  <c r="M20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18" i="2"/>
  <c r="C98" i="2"/>
  <c r="B98" i="2"/>
  <c r="C97" i="2"/>
  <c r="B97" i="2"/>
  <c r="C96" i="2"/>
  <c r="K96" i="2" s="1"/>
  <c r="B96" i="2"/>
  <c r="C95" i="2"/>
  <c r="N95" i="2" s="1"/>
  <c r="O95" i="2" s="1"/>
  <c r="B95" i="2"/>
  <c r="C94" i="2"/>
  <c r="H94" i="2" s="1"/>
  <c r="B94" i="2"/>
  <c r="N93" i="2"/>
  <c r="O93" i="2" s="1"/>
  <c r="K93" i="2"/>
  <c r="C93" i="2"/>
  <c r="H93" i="2" s="1"/>
  <c r="B93" i="2"/>
  <c r="N92" i="2"/>
  <c r="O92" i="2" s="1"/>
  <c r="K92" i="2"/>
  <c r="C92" i="2"/>
  <c r="H92" i="2" s="1"/>
  <c r="B92" i="2"/>
  <c r="N91" i="2"/>
  <c r="O91" i="2" s="1"/>
  <c r="K91" i="2"/>
  <c r="G91" i="2"/>
  <c r="I91" i="2" s="1"/>
  <c r="C91" i="2"/>
  <c r="H91" i="2" s="1"/>
  <c r="B91" i="2"/>
  <c r="C90" i="2"/>
  <c r="K90" i="2" s="1"/>
  <c r="B90" i="2"/>
  <c r="N89" i="2"/>
  <c r="O89" i="2" s="1"/>
  <c r="K89" i="2"/>
  <c r="H89" i="2"/>
  <c r="C89" i="2"/>
  <c r="G89" i="2" s="1"/>
  <c r="B89" i="2"/>
  <c r="N88" i="2"/>
  <c r="O88" i="2" s="1"/>
  <c r="K88" i="2"/>
  <c r="H88" i="2"/>
  <c r="G88" i="2"/>
  <c r="I88" i="2" s="1"/>
  <c r="C88" i="2"/>
  <c r="B88" i="2"/>
  <c r="C87" i="2"/>
  <c r="B87" i="2"/>
  <c r="C86" i="2"/>
  <c r="B86" i="2"/>
  <c r="C85" i="2"/>
  <c r="N85" i="2" s="1"/>
  <c r="O85" i="2" s="1"/>
  <c r="B85" i="2"/>
  <c r="N84" i="2"/>
  <c r="O84" i="2" s="1"/>
  <c r="C84" i="2"/>
  <c r="K84" i="2" s="1"/>
  <c r="B84" i="2"/>
  <c r="N83" i="2"/>
  <c r="O83" i="2" s="1"/>
  <c r="K83" i="2"/>
  <c r="G83" i="2"/>
  <c r="I83" i="2" s="1"/>
  <c r="C83" i="2"/>
  <c r="H83" i="2" s="1"/>
  <c r="B83" i="2"/>
  <c r="C82" i="2"/>
  <c r="K82" i="2" s="1"/>
  <c r="B82" i="2"/>
  <c r="N81" i="2"/>
  <c r="O81" i="2" s="1"/>
  <c r="K81" i="2"/>
  <c r="H81" i="2"/>
  <c r="C81" i="2"/>
  <c r="G81" i="2" s="1"/>
  <c r="I81" i="2" s="1"/>
  <c r="B81" i="2"/>
  <c r="N80" i="2"/>
  <c r="O80" i="2" s="1"/>
  <c r="K80" i="2"/>
  <c r="H80" i="2"/>
  <c r="G80" i="2"/>
  <c r="I80" i="2" s="1"/>
  <c r="C80" i="2"/>
  <c r="B80" i="2"/>
  <c r="C79" i="2"/>
  <c r="N79" i="2" s="1"/>
  <c r="O79" i="2" s="1"/>
  <c r="B79" i="2"/>
  <c r="C78" i="2"/>
  <c r="B78" i="2"/>
  <c r="C77" i="2"/>
  <c r="N77" i="2" s="1"/>
  <c r="O77" i="2" s="1"/>
  <c r="B77" i="2"/>
  <c r="N76" i="2"/>
  <c r="O76" i="2" s="1"/>
  <c r="K76" i="2"/>
  <c r="C76" i="2"/>
  <c r="H76" i="2" s="1"/>
  <c r="B76" i="2"/>
  <c r="N75" i="2"/>
  <c r="O75" i="2" s="1"/>
  <c r="K75" i="2"/>
  <c r="G75" i="2"/>
  <c r="I75" i="2" s="1"/>
  <c r="C75" i="2"/>
  <c r="H75" i="2" s="1"/>
  <c r="B75" i="2"/>
  <c r="C74" i="2"/>
  <c r="K74" i="2" s="1"/>
  <c r="B74" i="2"/>
  <c r="N73" i="2"/>
  <c r="O73" i="2" s="1"/>
  <c r="K73" i="2"/>
  <c r="H73" i="2"/>
  <c r="C73" i="2"/>
  <c r="G73" i="2" s="1"/>
  <c r="B73" i="2"/>
  <c r="C72" i="2"/>
  <c r="B72" i="2"/>
  <c r="C71" i="2"/>
  <c r="N71" i="2" s="1"/>
  <c r="O71" i="2" s="1"/>
  <c r="B71" i="2"/>
  <c r="C70" i="2"/>
  <c r="B70" i="2"/>
  <c r="N69" i="2"/>
  <c r="O69" i="2" s="1"/>
  <c r="C69" i="2"/>
  <c r="K69" i="2" s="1"/>
  <c r="B69" i="2"/>
  <c r="N68" i="2"/>
  <c r="O68" i="2" s="1"/>
  <c r="K68" i="2"/>
  <c r="C68" i="2"/>
  <c r="H68" i="2" s="1"/>
  <c r="B68" i="2"/>
  <c r="N67" i="2"/>
  <c r="O67" i="2" s="1"/>
  <c r="K67" i="2"/>
  <c r="G67" i="2"/>
  <c r="I67" i="2" s="1"/>
  <c r="C67" i="2"/>
  <c r="H67" i="2" s="1"/>
  <c r="B67" i="2"/>
  <c r="C66" i="2"/>
  <c r="K66" i="2" s="1"/>
  <c r="B66" i="2"/>
  <c r="N65" i="2"/>
  <c r="O65" i="2" s="1"/>
  <c r="K65" i="2"/>
  <c r="H65" i="2"/>
  <c r="C65" i="2"/>
  <c r="G65" i="2" s="1"/>
  <c r="B65" i="2"/>
  <c r="N64" i="2"/>
  <c r="O64" i="2" s="1"/>
  <c r="K64" i="2"/>
  <c r="H64" i="2"/>
  <c r="G64" i="2"/>
  <c r="I64" i="2" s="1"/>
  <c r="C64" i="2"/>
  <c r="B64" i="2"/>
  <c r="C63" i="2"/>
  <c r="N63" i="2" s="1"/>
  <c r="O63" i="2" s="1"/>
  <c r="B63" i="2"/>
  <c r="C62" i="2"/>
  <c r="B62" i="2"/>
  <c r="N61" i="2"/>
  <c r="O61" i="2" s="1"/>
  <c r="C61" i="2"/>
  <c r="K61" i="2" s="1"/>
  <c r="B61" i="2"/>
  <c r="N60" i="2"/>
  <c r="O60" i="2" s="1"/>
  <c r="C60" i="2"/>
  <c r="K60" i="2" s="1"/>
  <c r="B60" i="2"/>
  <c r="N59" i="2"/>
  <c r="O59" i="2" s="1"/>
  <c r="K59" i="2"/>
  <c r="G59" i="2"/>
  <c r="I59" i="2" s="1"/>
  <c r="C59" i="2"/>
  <c r="H59" i="2" s="1"/>
  <c r="B59" i="2"/>
  <c r="C58" i="2"/>
  <c r="B58" i="2"/>
  <c r="Q57" i="2"/>
  <c r="N57" i="2"/>
  <c r="O57" i="2" s="1"/>
  <c r="K57" i="2"/>
  <c r="H57" i="2"/>
  <c r="C57" i="2"/>
  <c r="G57" i="2" s="1"/>
  <c r="B57" i="2"/>
  <c r="N56" i="2"/>
  <c r="O56" i="2" s="1"/>
  <c r="K56" i="2"/>
  <c r="H56" i="2"/>
  <c r="C56" i="2"/>
  <c r="G56" i="2" s="1"/>
  <c r="I56" i="2" s="1"/>
  <c r="B56" i="2"/>
  <c r="C55" i="2"/>
  <c r="B55" i="2"/>
  <c r="C54" i="2"/>
  <c r="H54" i="2" s="1"/>
  <c r="B54" i="2"/>
  <c r="N53" i="2"/>
  <c r="O53" i="2" s="1"/>
  <c r="K53" i="2"/>
  <c r="H53" i="2"/>
  <c r="G53" i="2"/>
  <c r="I53" i="2" s="1"/>
  <c r="E53" i="2"/>
  <c r="F53" i="2" s="1"/>
  <c r="J54" i="2" s="1"/>
  <c r="C53" i="2"/>
  <c r="B53" i="2"/>
  <c r="C52" i="2"/>
  <c r="N52" i="2" s="1"/>
  <c r="O52" i="2" s="1"/>
  <c r="B52" i="2"/>
  <c r="C51" i="2"/>
  <c r="B51" i="2"/>
  <c r="C50" i="2"/>
  <c r="B50" i="2"/>
  <c r="N49" i="2"/>
  <c r="O49" i="2" s="1"/>
  <c r="C49" i="2"/>
  <c r="K49" i="2" s="1"/>
  <c r="B49" i="2"/>
  <c r="Q48" i="2"/>
  <c r="C48" i="2"/>
  <c r="N48" i="2" s="1"/>
  <c r="O48" i="2" s="1"/>
  <c r="B48" i="2"/>
  <c r="N47" i="2"/>
  <c r="O47" i="2" s="1"/>
  <c r="K47" i="2"/>
  <c r="I47" i="2"/>
  <c r="G47" i="2"/>
  <c r="C47" i="2"/>
  <c r="H47" i="2" s="1"/>
  <c r="B47" i="2"/>
  <c r="C46" i="2"/>
  <c r="B46" i="2"/>
  <c r="Q45" i="2"/>
  <c r="N45" i="2"/>
  <c r="O45" i="2" s="1"/>
  <c r="K45" i="2"/>
  <c r="H45" i="2"/>
  <c r="C45" i="2"/>
  <c r="G45" i="2" s="1"/>
  <c r="B45" i="2"/>
  <c r="C44" i="2"/>
  <c r="B44" i="2"/>
  <c r="C43" i="2"/>
  <c r="B43" i="2"/>
  <c r="C42" i="2"/>
  <c r="B42" i="2"/>
  <c r="C41" i="2"/>
  <c r="B41" i="2"/>
  <c r="C40" i="2"/>
  <c r="B40" i="2"/>
  <c r="E39" i="2"/>
  <c r="F39" i="2" s="1"/>
  <c r="J40" i="2" s="1"/>
  <c r="C39" i="2"/>
  <c r="B39" i="2"/>
  <c r="C38" i="2"/>
  <c r="K38" i="2" s="1"/>
  <c r="B38" i="2"/>
  <c r="Q37" i="2"/>
  <c r="K37" i="2"/>
  <c r="H37" i="2"/>
  <c r="C37" i="2"/>
  <c r="N37" i="2" s="1"/>
  <c r="O37" i="2" s="1"/>
  <c r="B37" i="2"/>
  <c r="N36" i="2"/>
  <c r="O36" i="2" s="1"/>
  <c r="K36" i="2"/>
  <c r="H36" i="2"/>
  <c r="G36" i="2"/>
  <c r="I36" i="2" s="1"/>
  <c r="C36" i="2"/>
  <c r="B36" i="2"/>
  <c r="C35" i="2"/>
  <c r="B35" i="2"/>
  <c r="C34" i="2"/>
  <c r="B34" i="2"/>
  <c r="C33" i="2"/>
  <c r="G33" i="2" s="1"/>
  <c r="B33" i="2"/>
  <c r="Q32" i="2"/>
  <c r="E32" i="2"/>
  <c r="F32" i="2" s="1"/>
  <c r="J33" i="2" s="1"/>
  <c r="C32" i="2"/>
  <c r="B32" i="2"/>
  <c r="C31" i="2"/>
  <c r="B31" i="2"/>
  <c r="C30" i="2"/>
  <c r="K30" i="2" s="1"/>
  <c r="B30" i="2"/>
  <c r="Q29" i="2"/>
  <c r="K29" i="2"/>
  <c r="C29" i="2"/>
  <c r="N29" i="2" s="1"/>
  <c r="O29" i="2" s="1"/>
  <c r="B29" i="2"/>
  <c r="N28" i="2"/>
  <c r="O28" i="2" s="1"/>
  <c r="C28" i="2"/>
  <c r="K28" i="2" s="1"/>
  <c r="B28" i="2"/>
  <c r="C27" i="2"/>
  <c r="B27" i="2"/>
  <c r="C26" i="2"/>
  <c r="K26" i="2" s="1"/>
  <c r="B26" i="2"/>
  <c r="C25" i="2"/>
  <c r="G25" i="2" s="1"/>
  <c r="B25" i="2"/>
  <c r="N24" i="2"/>
  <c r="O24" i="2" s="1"/>
  <c r="K24" i="2"/>
  <c r="H24" i="2"/>
  <c r="G24" i="2"/>
  <c r="I24" i="2" s="1"/>
  <c r="C24" i="2"/>
  <c r="Q24" i="2" s="1"/>
  <c r="B24" i="2"/>
  <c r="C23" i="2"/>
  <c r="B23" i="2"/>
  <c r="C22" i="2"/>
  <c r="B22" i="2"/>
  <c r="Q21" i="2"/>
  <c r="C21" i="2"/>
  <c r="N21" i="2" s="1"/>
  <c r="O21" i="2" s="1"/>
  <c r="B21" i="2"/>
  <c r="C20" i="2"/>
  <c r="Q20" i="2" s="1"/>
  <c r="B20" i="2"/>
  <c r="C19" i="2"/>
  <c r="B19" i="2"/>
  <c r="D18" i="2"/>
  <c r="C18" i="2"/>
  <c r="B18" i="2"/>
  <c r="D5" i="2"/>
  <c r="Q4" i="2"/>
  <c r="Q50" i="2" s="1"/>
  <c r="L20" i="1"/>
  <c r="M22" i="1"/>
  <c r="N22" i="1"/>
  <c r="I57" i="2" l="1"/>
  <c r="I89" i="2"/>
  <c r="H55" i="2"/>
  <c r="G55" i="2"/>
  <c r="I55" i="2" s="1"/>
  <c r="K55" i="2"/>
  <c r="N55" i="2"/>
  <c r="O55" i="2" s="1"/>
  <c r="E95" i="2"/>
  <c r="F95" i="2" s="1"/>
  <c r="J96" i="2" s="1"/>
  <c r="E36" i="2"/>
  <c r="F36" i="2" s="1"/>
  <c r="J37" i="2" s="1"/>
  <c r="E34" i="2"/>
  <c r="F34" i="2" s="1"/>
  <c r="J35" i="2" s="1"/>
  <c r="E24" i="2"/>
  <c r="F24" i="2" s="1"/>
  <c r="J25" i="2" s="1"/>
  <c r="E45" i="2"/>
  <c r="F45" i="2" s="1"/>
  <c r="E43" i="2"/>
  <c r="F43" i="2" s="1"/>
  <c r="J44" i="2" s="1"/>
  <c r="E87" i="2"/>
  <c r="F87" i="2" s="1"/>
  <c r="J88" i="2" s="1"/>
  <c r="P88" i="2" s="1"/>
  <c r="E70" i="2"/>
  <c r="F70" i="2" s="1"/>
  <c r="J71" i="2" s="1"/>
  <c r="E89" i="2"/>
  <c r="F89" i="2" s="1"/>
  <c r="J90" i="2" s="1"/>
  <c r="E57" i="2"/>
  <c r="F57" i="2" s="1"/>
  <c r="E37" i="2"/>
  <c r="F37" i="2" s="1"/>
  <c r="J38" i="2" s="1"/>
  <c r="E31" i="2"/>
  <c r="F31" i="2" s="1"/>
  <c r="J32" i="2" s="1"/>
  <c r="E18" i="2"/>
  <c r="F18" i="2" s="1"/>
  <c r="J19" i="2" s="1"/>
  <c r="E49" i="2"/>
  <c r="F49" i="2" s="1"/>
  <c r="J50" i="2" s="1"/>
  <c r="E94" i="2"/>
  <c r="F94" i="2" s="1"/>
  <c r="J95" i="2" s="1"/>
  <c r="E79" i="2"/>
  <c r="F79" i="2" s="1"/>
  <c r="J80" i="2" s="1"/>
  <c r="E50" i="2"/>
  <c r="F50" i="2" s="1"/>
  <c r="E28" i="2"/>
  <c r="F28" i="2" s="1"/>
  <c r="J29" i="2" s="1"/>
  <c r="N97" i="2"/>
  <c r="O97" i="2" s="1"/>
  <c r="K97" i="2"/>
  <c r="G97" i="2"/>
  <c r="H97" i="2"/>
  <c r="N40" i="2"/>
  <c r="O40" i="2" s="1"/>
  <c r="K40" i="2"/>
  <c r="H40" i="2"/>
  <c r="E20" i="2"/>
  <c r="F20" i="2" s="1"/>
  <c r="J21" i="2" s="1"/>
  <c r="G44" i="2"/>
  <c r="N44" i="2"/>
  <c r="O44" i="2" s="1"/>
  <c r="N72" i="2"/>
  <c r="O72" i="2" s="1"/>
  <c r="H72" i="2"/>
  <c r="I72" i="2" s="1"/>
  <c r="K72" i="2"/>
  <c r="N20" i="2"/>
  <c r="O20" i="2" s="1"/>
  <c r="K20" i="2"/>
  <c r="H20" i="2"/>
  <c r="G20" i="2"/>
  <c r="I20" i="2" s="1"/>
  <c r="G40" i="2"/>
  <c r="I40" i="2" s="1"/>
  <c r="N25" i="2"/>
  <c r="O25" i="2" s="1"/>
  <c r="P25" i="2" s="1"/>
  <c r="K25" i="2"/>
  <c r="Q25" i="2"/>
  <c r="H25" i="2"/>
  <c r="I25" i="2" s="1"/>
  <c r="K44" i="2"/>
  <c r="H32" i="2"/>
  <c r="G32" i="2"/>
  <c r="I32" i="2" s="1"/>
  <c r="N32" i="2"/>
  <c r="O32" i="2" s="1"/>
  <c r="K32" i="2"/>
  <c r="N35" i="2"/>
  <c r="O35" i="2" s="1"/>
  <c r="H35" i="2"/>
  <c r="K35" i="2"/>
  <c r="G35" i="2"/>
  <c r="N39" i="2"/>
  <c r="O39" i="2" s="1"/>
  <c r="K39" i="2"/>
  <c r="H39" i="2"/>
  <c r="G39" i="2"/>
  <c r="I39" i="2" s="1"/>
  <c r="H42" i="2"/>
  <c r="K42" i="2"/>
  <c r="G72" i="2"/>
  <c r="Q28" i="2"/>
  <c r="G96" i="2"/>
  <c r="K33" i="2"/>
  <c r="G61" i="2"/>
  <c r="I61" i="2" s="1"/>
  <c r="G69" i="2"/>
  <c r="I69" i="2" s="1"/>
  <c r="G85" i="2"/>
  <c r="H50" i="2"/>
  <c r="K52" i="2"/>
  <c r="G60" i="2"/>
  <c r="H61" i="2"/>
  <c r="H69" i="2"/>
  <c r="H77" i="2"/>
  <c r="I77" i="2" s="1"/>
  <c r="G84" i="2"/>
  <c r="I84" i="2" s="1"/>
  <c r="P84" i="2" s="1"/>
  <c r="H85" i="2"/>
  <c r="I85" i="2" s="1"/>
  <c r="G93" i="2"/>
  <c r="I93" i="2" s="1"/>
  <c r="G21" i="2"/>
  <c r="G52" i="2"/>
  <c r="H21" i="2"/>
  <c r="G49" i="2"/>
  <c r="I49" i="2" s="1"/>
  <c r="H96" i="2"/>
  <c r="G28" i="2"/>
  <c r="I28" i="2" s="1"/>
  <c r="P28" i="2" s="1"/>
  <c r="G29" i="2"/>
  <c r="I29" i="2" s="1"/>
  <c r="H28" i="2"/>
  <c r="H29" i="2"/>
  <c r="Q39" i="2"/>
  <c r="G48" i="2"/>
  <c r="H60" i="2"/>
  <c r="G68" i="2"/>
  <c r="I68" i="2" s="1"/>
  <c r="G76" i="2"/>
  <c r="I76" i="2" s="1"/>
  <c r="P76" i="2" s="1"/>
  <c r="K77" i="2"/>
  <c r="H84" i="2"/>
  <c r="K85" i="2"/>
  <c r="G92" i="2"/>
  <c r="I92" i="2" s="1"/>
  <c r="N96" i="2"/>
  <c r="O96" i="2" s="1"/>
  <c r="H33" i="2"/>
  <c r="I33" i="2" s="1"/>
  <c r="H52" i="2"/>
  <c r="G77" i="2"/>
  <c r="H49" i="2"/>
  <c r="K21" i="2"/>
  <c r="G37" i="2"/>
  <c r="I37" i="2" s="1"/>
  <c r="P37" i="2" s="1"/>
  <c r="H48" i="2"/>
  <c r="K54" i="2"/>
  <c r="G27" i="2"/>
  <c r="H27" i="2"/>
  <c r="K27" i="2"/>
  <c r="H58" i="2"/>
  <c r="G58" i="2"/>
  <c r="K58" i="2"/>
  <c r="E58" i="2"/>
  <c r="F58" i="2" s="1"/>
  <c r="J59" i="2" s="1"/>
  <c r="K41" i="2"/>
  <c r="H41" i="2"/>
  <c r="H18" i="2"/>
  <c r="G18" i="2"/>
  <c r="I18" i="2" s="1"/>
  <c r="N18" i="2" s="1"/>
  <c r="O18" i="2" s="1"/>
  <c r="J18" i="2"/>
  <c r="H31" i="2"/>
  <c r="G31" i="2"/>
  <c r="K31" i="2"/>
  <c r="H34" i="2"/>
  <c r="K34" i="2"/>
  <c r="Q41" i="2"/>
  <c r="H90" i="2"/>
  <c r="H19" i="2"/>
  <c r="K19" i="2"/>
  <c r="J58" i="2"/>
  <c r="G19" i="2"/>
  <c r="I19" i="2" s="1"/>
  <c r="E41" i="2"/>
  <c r="F41" i="2" s="1"/>
  <c r="H51" i="2"/>
  <c r="G51" i="2"/>
  <c r="E51" i="2"/>
  <c r="F51" i="2" s="1"/>
  <c r="J52" i="2" s="1"/>
  <c r="K51" i="2"/>
  <c r="H78" i="2"/>
  <c r="K78" i="2"/>
  <c r="H86" i="2"/>
  <c r="K86" i="2"/>
  <c r="Q98" i="2"/>
  <c r="Q94" i="2"/>
  <c r="Q90" i="2"/>
  <c r="Q86" i="2"/>
  <c r="Q82" i="2"/>
  <c r="Q78" i="2"/>
  <c r="Q74" i="2"/>
  <c r="Q70" i="2"/>
  <c r="Q66" i="2"/>
  <c r="Q62" i="2"/>
  <c r="Q58" i="2"/>
  <c r="Q54" i="2"/>
  <c r="Q95" i="2"/>
  <c r="Q91" i="2"/>
  <c r="Q87" i="2"/>
  <c r="Q83" i="2"/>
  <c r="Q79" i="2"/>
  <c r="Q75" i="2"/>
  <c r="Q71" i="2"/>
  <c r="Q67" i="2"/>
  <c r="Q63" i="2"/>
  <c r="Q59" i="2"/>
  <c r="Q55" i="2"/>
  <c r="Q51" i="2"/>
  <c r="Q47" i="2"/>
  <c r="Q43" i="2"/>
  <c r="Q97" i="2"/>
  <c r="Q88" i="2"/>
  <c r="Q80" i="2"/>
  <c r="Q72" i="2"/>
  <c r="Q64" i="2"/>
  <c r="Q96" i="2"/>
  <c r="Q93" i="2"/>
  <c r="Q85" i="2"/>
  <c r="Q77" i="2"/>
  <c r="Q69" i="2"/>
  <c r="Q61" i="2"/>
  <c r="Q53" i="2"/>
  <c r="Q44" i="2"/>
  <c r="Q38" i="2"/>
  <c r="Q34" i="2"/>
  <c r="Q92" i="2"/>
  <c r="Q89" i="2"/>
  <c r="Q76" i="2"/>
  <c r="Q56" i="2"/>
  <c r="Q42" i="2"/>
  <c r="Q40" i="2"/>
  <c r="Q33" i="2"/>
  <c r="Q30" i="2"/>
  <c r="Q26" i="2"/>
  <c r="Q22" i="2"/>
  <c r="Q81" i="2"/>
  <c r="Q68" i="2"/>
  <c r="Q49" i="2"/>
  <c r="Q18" i="2"/>
  <c r="Q73" i="2"/>
  <c r="Q60" i="2"/>
  <c r="Q36" i="2"/>
  <c r="Q31" i="2"/>
  <c r="Q27" i="2"/>
  <c r="Q23" i="2"/>
  <c r="Q19" i="2"/>
  <c r="Q65" i="2"/>
  <c r="Q84" i="2"/>
  <c r="Q52" i="2"/>
  <c r="Q35" i="2"/>
  <c r="H22" i="2"/>
  <c r="E22" i="2"/>
  <c r="F22" i="2" s="1"/>
  <c r="J23" i="2" s="1"/>
  <c r="N27" i="2"/>
  <c r="O27" i="2" s="1"/>
  <c r="H38" i="2"/>
  <c r="E38" i="2"/>
  <c r="F38" i="2" s="1"/>
  <c r="J39" i="2" s="1"/>
  <c r="G41" i="2"/>
  <c r="I41" i="2" s="1"/>
  <c r="I45" i="2"/>
  <c r="E78" i="2"/>
  <c r="F78" i="2" s="1"/>
  <c r="J79" i="2" s="1"/>
  <c r="E86" i="2"/>
  <c r="F86" i="2" s="1"/>
  <c r="J87" i="2" s="1"/>
  <c r="P68" i="2"/>
  <c r="E19" i="2"/>
  <c r="F19" i="2" s="1"/>
  <c r="J20" i="2" s="1"/>
  <c r="H30" i="2"/>
  <c r="E30" i="2"/>
  <c r="F30" i="2" s="1"/>
  <c r="J31" i="2" s="1"/>
  <c r="P92" i="2"/>
  <c r="N19" i="2"/>
  <c r="O19" i="2" s="1"/>
  <c r="N41" i="2"/>
  <c r="O41" i="2" s="1"/>
  <c r="Q46" i="2"/>
  <c r="N51" i="2"/>
  <c r="O51" i="2" s="1"/>
  <c r="P80" i="2"/>
  <c r="G23" i="2"/>
  <c r="H23" i="2"/>
  <c r="K23" i="2"/>
  <c r="E27" i="2"/>
  <c r="F27" i="2" s="1"/>
  <c r="J28" i="2" s="1"/>
  <c r="E23" i="2"/>
  <c r="F23" i="2" s="1"/>
  <c r="J24" i="2" s="1"/>
  <c r="H46" i="2"/>
  <c r="G46" i="2"/>
  <c r="I46" i="2" s="1"/>
  <c r="N46" i="2" s="1"/>
  <c r="O46" i="2" s="1"/>
  <c r="K46" i="2"/>
  <c r="K18" i="2"/>
  <c r="H26" i="2"/>
  <c r="E26" i="2"/>
  <c r="F26" i="2" s="1"/>
  <c r="J27" i="2" s="1"/>
  <c r="N31" i="2"/>
  <c r="O31" i="2" s="1"/>
  <c r="J46" i="2"/>
  <c r="N23" i="2"/>
  <c r="O23" i="2" s="1"/>
  <c r="P29" i="2"/>
  <c r="K22" i="2"/>
  <c r="H43" i="2"/>
  <c r="K43" i="2"/>
  <c r="G43" i="2"/>
  <c r="N43" i="2"/>
  <c r="O43" i="2" s="1"/>
  <c r="J51" i="2"/>
  <c r="P59" i="2"/>
  <c r="H87" i="2"/>
  <c r="K87" i="2"/>
  <c r="G87" i="2"/>
  <c r="I87" i="2" s="1"/>
  <c r="N87" i="2"/>
  <c r="O87" i="2" s="1"/>
  <c r="E62" i="2"/>
  <c r="F62" i="2" s="1"/>
  <c r="J63" i="2" s="1"/>
  <c r="H70" i="2"/>
  <c r="K70" i="2"/>
  <c r="E71" i="2"/>
  <c r="F71" i="2" s="1"/>
  <c r="J72" i="2" s="1"/>
  <c r="I73" i="2"/>
  <c r="H79" i="2"/>
  <c r="K79" i="2"/>
  <c r="G79" i="2"/>
  <c r="E81" i="2"/>
  <c r="F81" i="2" s="1"/>
  <c r="J82" i="2" s="1"/>
  <c r="H82" i="2"/>
  <c r="G82" i="2"/>
  <c r="I82" i="2" s="1"/>
  <c r="E84" i="2"/>
  <c r="F84" i="2" s="1"/>
  <c r="J85" i="2" s="1"/>
  <c r="E97" i="2"/>
  <c r="F97" i="2" s="1"/>
  <c r="J98" i="2" s="1"/>
  <c r="E91" i="2"/>
  <c r="F91" i="2" s="1"/>
  <c r="J92" i="2" s="1"/>
  <c r="E83" i="2"/>
  <c r="F83" i="2" s="1"/>
  <c r="J84" i="2" s="1"/>
  <c r="E75" i="2"/>
  <c r="F75" i="2" s="1"/>
  <c r="J76" i="2" s="1"/>
  <c r="E67" i="2"/>
  <c r="F67" i="2" s="1"/>
  <c r="J68" i="2" s="1"/>
  <c r="E59" i="2"/>
  <c r="F59" i="2" s="1"/>
  <c r="J60" i="2" s="1"/>
  <c r="E96" i="2"/>
  <c r="F96" i="2" s="1"/>
  <c r="J97" i="2" s="1"/>
  <c r="E93" i="2"/>
  <c r="F93" i="2" s="1"/>
  <c r="E88" i="2"/>
  <c r="F88" i="2" s="1"/>
  <c r="J89" i="2" s="1"/>
  <c r="E85" i="2"/>
  <c r="F85" i="2" s="1"/>
  <c r="J86" i="2" s="1"/>
  <c r="E80" i="2"/>
  <c r="F80" i="2" s="1"/>
  <c r="J81" i="2" s="1"/>
  <c r="P81" i="2" s="1"/>
  <c r="E77" i="2"/>
  <c r="F77" i="2" s="1"/>
  <c r="J78" i="2" s="1"/>
  <c r="E72" i="2"/>
  <c r="F72" i="2" s="1"/>
  <c r="J73" i="2" s="1"/>
  <c r="E69" i="2"/>
  <c r="F69" i="2" s="1"/>
  <c r="E64" i="2"/>
  <c r="F64" i="2" s="1"/>
  <c r="J65" i="2" s="1"/>
  <c r="E61" i="2"/>
  <c r="F61" i="2" s="1"/>
  <c r="E56" i="2"/>
  <c r="F56" i="2" s="1"/>
  <c r="J57" i="2" s="1"/>
  <c r="E48" i="2"/>
  <c r="F48" i="2" s="1"/>
  <c r="J49" i="2" s="1"/>
  <c r="E46" i="2"/>
  <c r="F46" i="2" s="1"/>
  <c r="J47" i="2" s="1"/>
  <c r="P47" i="2" s="1"/>
  <c r="E90" i="2"/>
  <c r="F90" i="2" s="1"/>
  <c r="J91" i="2" s="1"/>
  <c r="P91" i="2" s="1"/>
  <c r="E82" i="2"/>
  <c r="F82" i="2" s="1"/>
  <c r="J83" i="2" s="1"/>
  <c r="E74" i="2"/>
  <c r="F74" i="2" s="1"/>
  <c r="J75" i="2" s="1"/>
  <c r="P75" i="2" s="1"/>
  <c r="E66" i="2"/>
  <c r="F66" i="2" s="1"/>
  <c r="J67" i="2" s="1"/>
  <c r="N33" i="2"/>
  <c r="O33" i="2" s="1"/>
  <c r="E40" i="2"/>
  <c r="F40" i="2" s="1"/>
  <c r="J41" i="2" s="1"/>
  <c r="E44" i="2"/>
  <c r="F44" i="2" s="1"/>
  <c r="J45" i="2" s="1"/>
  <c r="K48" i="2"/>
  <c r="E54" i="2"/>
  <c r="F54" i="2" s="1"/>
  <c r="J55" i="2" s="1"/>
  <c r="E60" i="2"/>
  <c r="F60" i="2" s="1"/>
  <c r="J61" i="2" s="1"/>
  <c r="E98" i="2"/>
  <c r="F98" i="2" s="1"/>
  <c r="H98" i="2"/>
  <c r="K98" i="2"/>
  <c r="J10" i="2"/>
  <c r="J12" i="2" s="1"/>
  <c r="E21" i="2"/>
  <c r="F21" i="2" s="1"/>
  <c r="J22" i="2" s="1"/>
  <c r="E25" i="2"/>
  <c r="F25" i="2" s="1"/>
  <c r="J26" i="2" s="1"/>
  <c r="E29" i="2"/>
  <c r="F29" i="2" s="1"/>
  <c r="J30" i="2" s="1"/>
  <c r="E33" i="2"/>
  <c r="F33" i="2" s="1"/>
  <c r="J34" i="2" s="1"/>
  <c r="E35" i="2"/>
  <c r="F35" i="2" s="1"/>
  <c r="J36" i="2" s="1"/>
  <c r="P36" i="2" s="1"/>
  <c r="E42" i="2"/>
  <c r="F42" i="2" s="1"/>
  <c r="J43" i="2" s="1"/>
  <c r="E47" i="2"/>
  <c r="F47" i="2" s="1"/>
  <c r="J48" i="2" s="1"/>
  <c r="K50" i="2"/>
  <c r="E55" i="2"/>
  <c r="F55" i="2" s="1"/>
  <c r="J56" i="2" s="1"/>
  <c r="H63" i="2"/>
  <c r="K63" i="2"/>
  <c r="G63" i="2"/>
  <c r="E65" i="2"/>
  <c r="F65" i="2" s="1"/>
  <c r="J66" i="2" s="1"/>
  <c r="H66" i="2"/>
  <c r="E68" i="2"/>
  <c r="F68" i="2" s="1"/>
  <c r="J69" i="2" s="1"/>
  <c r="H44" i="2"/>
  <c r="I44" i="2" s="1"/>
  <c r="P44" i="2" s="1"/>
  <c r="E52" i="2"/>
  <c r="F52" i="2" s="1"/>
  <c r="J53" i="2" s="1"/>
  <c r="H62" i="2"/>
  <c r="K62" i="2"/>
  <c r="E63" i="2"/>
  <c r="F63" i="2" s="1"/>
  <c r="J64" i="2" s="1"/>
  <c r="I65" i="2"/>
  <c r="H71" i="2"/>
  <c r="K71" i="2"/>
  <c r="G71" i="2"/>
  <c r="I71" i="2" s="1"/>
  <c r="E73" i="2"/>
  <c r="F73" i="2" s="1"/>
  <c r="J74" i="2" s="1"/>
  <c r="H74" i="2"/>
  <c r="E76" i="2"/>
  <c r="F76" i="2" s="1"/>
  <c r="J77" i="2" s="1"/>
  <c r="E92" i="2"/>
  <c r="F92" i="2" s="1"/>
  <c r="J93" i="2" s="1"/>
  <c r="P93" i="2" s="1"/>
  <c r="H95" i="2"/>
  <c r="K95" i="2"/>
  <c r="G95" i="2"/>
  <c r="I95" i="2" s="1"/>
  <c r="K94" i="2"/>
  <c r="P40" i="2" l="1"/>
  <c r="P39" i="2"/>
  <c r="P61" i="2"/>
  <c r="P53" i="2"/>
  <c r="P64" i="2"/>
  <c r="P67" i="2"/>
  <c r="P85" i="2"/>
  <c r="P72" i="2"/>
  <c r="P71" i="2"/>
  <c r="G50" i="2"/>
  <c r="I50" i="2" s="1"/>
  <c r="N50" i="2" s="1"/>
  <c r="O50" i="2" s="1"/>
  <c r="I97" i="2"/>
  <c r="P97" i="2" s="1"/>
  <c r="P32" i="2"/>
  <c r="P77" i="2"/>
  <c r="P55" i="2"/>
  <c r="G54" i="2"/>
  <c r="I54" i="2" s="1"/>
  <c r="P54" i="2" s="1"/>
  <c r="P24" i="2"/>
  <c r="G22" i="2"/>
  <c r="I22" i="2" s="1"/>
  <c r="N22" i="2" s="1"/>
  <c r="O22" i="2" s="1"/>
  <c r="P22" i="2" s="1"/>
  <c r="I96" i="2"/>
  <c r="P96" i="2" s="1"/>
  <c r="P49" i="2"/>
  <c r="G78" i="2"/>
  <c r="I78" i="2" s="1"/>
  <c r="N78" i="2" s="1"/>
  <c r="O78" i="2" s="1"/>
  <c r="P45" i="2"/>
  <c r="I52" i="2"/>
  <c r="I60" i="2"/>
  <c r="P60" i="2" s="1"/>
  <c r="P46" i="2"/>
  <c r="P48" i="2"/>
  <c r="P57" i="2"/>
  <c r="P89" i="2"/>
  <c r="I21" i="2"/>
  <c r="P83" i="2"/>
  <c r="P56" i="2"/>
  <c r="I48" i="2"/>
  <c r="P69" i="2"/>
  <c r="P33" i="2"/>
  <c r="P73" i="2"/>
  <c r="P52" i="2"/>
  <c r="G90" i="2"/>
  <c r="I90" i="2" s="1"/>
  <c r="N90" i="2" s="1"/>
  <c r="O90" i="2" s="1"/>
  <c r="I31" i="2"/>
  <c r="P31" i="2" s="1"/>
  <c r="I35" i="2"/>
  <c r="P35" i="2" s="1"/>
  <c r="I63" i="2"/>
  <c r="G98" i="2"/>
  <c r="I98" i="2" s="1"/>
  <c r="I43" i="2"/>
  <c r="I51" i="2"/>
  <c r="P51" i="2" s="1"/>
  <c r="P18" i="2"/>
  <c r="I58" i="2"/>
  <c r="I27" i="2"/>
  <c r="P90" i="2"/>
  <c r="P95" i="2"/>
  <c r="J62" i="2"/>
  <c r="G62" i="2"/>
  <c r="I62" i="2" s="1"/>
  <c r="I23" i="2"/>
  <c r="P23" i="2" s="1"/>
  <c r="N54" i="2"/>
  <c r="O54" i="2" s="1"/>
  <c r="P65" i="2"/>
  <c r="G66" i="2"/>
  <c r="I66" i="2" s="1"/>
  <c r="P87" i="2"/>
  <c r="G38" i="2"/>
  <c r="I38" i="2" s="1"/>
  <c r="G34" i="2"/>
  <c r="I34" i="2" s="1"/>
  <c r="G42" i="2"/>
  <c r="I42" i="2" s="1"/>
  <c r="J42" i="2"/>
  <c r="P19" i="2"/>
  <c r="J70" i="2"/>
  <c r="G70" i="2"/>
  <c r="I70" i="2" s="1"/>
  <c r="P78" i="2"/>
  <c r="G26" i="2"/>
  <c r="I26" i="2" s="1"/>
  <c r="G30" i="2"/>
  <c r="I30" i="2" s="1"/>
  <c r="J94" i="2"/>
  <c r="G94" i="2"/>
  <c r="I94" i="2" s="1"/>
  <c r="P41" i="2"/>
  <c r="N82" i="2"/>
  <c r="O82" i="2" s="1"/>
  <c r="P82" i="2" s="1"/>
  <c r="P20" i="2"/>
  <c r="G74" i="2"/>
  <c r="I74" i="2" s="1"/>
  <c r="I79" i="2"/>
  <c r="P79" i="2" s="1"/>
  <c r="G86" i="2"/>
  <c r="I86" i="2" s="1"/>
  <c r="P50" i="2"/>
  <c r="P43" i="2" l="1"/>
  <c r="P21" i="2"/>
  <c r="N34" i="2"/>
  <c r="O34" i="2" s="1"/>
  <c r="P34" i="2"/>
  <c r="N74" i="2"/>
  <c r="O74" i="2" s="1"/>
  <c r="P74" i="2" s="1"/>
  <c r="N66" i="2"/>
  <c r="O66" i="2" s="1"/>
  <c r="P66" i="2" s="1"/>
  <c r="N98" i="2"/>
  <c r="O98" i="2" s="1"/>
  <c r="P98" i="2" s="1"/>
  <c r="N86" i="2"/>
  <c r="O86" i="2" s="1"/>
  <c r="P86" i="2" s="1"/>
  <c r="N62" i="2"/>
  <c r="O62" i="2" s="1"/>
  <c r="P62" i="2" s="1"/>
  <c r="N94" i="2"/>
  <c r="O94" i="2" s="1"/>
  <c r="P94" i="2" s="1"/>
  <c r="N38" i="2"/>
  <c r="O38" i="2" s="1"/>
  <c r="P38" i="2" s="1"/>
  <c r="N30" i="2"/>
  <c r="O30" i="2" s="1"/>
  <c r="P30" i="2" s="1"/>
  <c r="P27" i="2"/>
  <c r="P63" i="2"/>
  <c r="N70" i="2"/>
  <c r="O70" i="2" s="1"/>
  <c r="P70" i="2" s="1"/>
  <c r="N26" i="2"/>
  <c r="O26" i="2" s="1"/>
  <c r="P26" i="2" s="1"/>
  <c r="N42" i="2"/>
  <c r="O42" i="2" s="1"/>
  <c r="P42" i="2" s="1"/>
  <c r="N58" i="2"/>
  <c r="O58" i="2" s="1"/>
  <c r="P58" i="2" s="1"/>
  <c r="R18" i="2" l="1"/>
  <c r="Q4" i="1" l="1"/>
  <c r="P26" i="1" s="1"/>
  <c r="M49" i="1"/>
  <c r="N49" i="1" s="1"/>
  <c r="M89" i="1"/>
  <c r="N89" i="1" s="1"/>
  <c r="H25" i="1"/>
  <c r="H33" i="1"/>
  <c r="H41" i="1"/>
  <c r="H49" i="1"/>
  <c r="H57" i="1"/>
  <c r="H65" i="1"/>
  <c r="H73" i="1"/>
  <c r="H81" i="1"/>
  <c r="H89" i="1"/>
  <c r="H97" i="1"/>
  <c r="E76" i="1"/>
  <c r="F76" i="1" s="1"/>
  <c r="J77" i="1" s="1"/>
  <c r="K24" i="1"/>
  <c r="K42" i="1"/>
  <c r="K65" i="1"/>
  <c r="K88" i="1"/>
  <c r="D18" i="1"/>
  <c r="C19" i="1"/>
  <c r="K19" i="1" s="1"/>
  <c r="C20" i="1"/>
  <c r="C21" i="1"/>
  <c r="M21" i="1" s="1"/>
  <c r="N21" i="1" s="1"/>
  <c r="C22" i="1"/>
  <c r="K22" i="1" s="1"/>
  <c r="C23" i="1"/>
  <c r="H23" i="1" s="1"/>
  <c r="C24" i="1"/>
  <c r="G24" i="1" s="1"/>
  <c r="C25" i="1"/>
  <c r="M25" i="1" s="1"/>
  <c r="N25" i="1" s="1"/>
  <c r="C26" i="1"/>
  <c r="H26" i="1" s="1"/>
  <c r="C27" i="1"/>
  <c r="K27" i="1" s="1"/>
  <c r="C28" i="1"/>
  <c r="C29" i="1"/>
  <c r="K29" i="1" s="1"/>
  <c r="C30" i="1"/>
  <c r="C31" i="1"/>
  <c r="K31" i="1" s="1"/>
  <c r="C32" i="1"/>
  <c r="G32" i="1" s="1"/>
  <c r="C33" i="1"/>
  <c r="G33" i="1" s="1"/>
  <c r="I33" i="1" s="1"/>
  <c r="C34" i="1"/>
  <c r="H34" i="1" s="1"/>
  <c r="C35" i="1"/>
  <c r="K35" i="1" s="1"/>
  <c r="C36" i="1"/>
  <c r="C37" i="1"/>
  <c r="C38" i="1"/>
  <c r="C39" i="1"/>
  <c r="K39" i="1" s="1"/>
  <c r="C40" i="1"/>
  <c r="G40" i="1" s="1"/>
  <c r="C41" i="1"/>
  <c r="G41" i="1" s="1"/>
  <c r="I41" i="1" s="1"/>
  <c r="C42" i="1"/>
  <c r="H42" i="1" s="1"/>
  <c r="C43" i="1"/>
  <c r="K43" i="1" s="1"/>
  <c r="C44" i="1"/>
  <c r="C45" i="1"/>
  <c r="C46" i="1"/>
  <c r="C47" i="1"/>
  <c r="K47" i="1" s="1"/>
  <c r="C48" i="1"/>
  <c r="G48" i="1" s="1"/>
  <c r="C49" i="1"/>
  <c r="G49" i="1" s="1"/>
  <c r="I49" i="1" s="1"/>
  <c r="C50" i="1"/>
  <c r="H50" i="1" s="1"/>
  <c r="C51" i="1"/>
  <c r="K51" i="1" s="1"/>
  <c r="C52" i="1"/>
  <c r="C53" i="1"/>
  <c r="C54" i="1"/>
  <c r="C55" i="1"/>
  <c r="K55" i="1" s="1"/>
  <c r="C56" i="1"/>
  <c r="G56" i="1" s="1"/>
  <c r="C57" i="1"/>
  <c r="M57" i="1" s="1"/>
  <c r="N57" i="1" s="1"/>
  <c r="C58" i="1"/>
  <c r="K58" i="1" s="1"/>
  <c r="C59" i="1"/>
  <c r="K59" i="1" s="1"/>
  <c r="C60" i="1"/>
  <c r="C61" i="1"/>
  <c r="C62" i="1"/>
  <c r="C63" i="1"/>
  <c r="K63" i="1" s="1"/>
  <c r="C64" i="1"/>
  <c r="G64" i="1" s="1"/>
  <c r="C65" i="1"/>
  <c r="G65" i="1" s="1"/>
  <c r="I65" i="1" s="1"/>
  <c r="C66" i="1"/>
  <c r="H66" i="1" s="1"/>
  <c r="C67" i="1"/>
  <c r="K67" i="1" s="1"/>
  <c r="C68" i="1"/>
  <c r="C69" i="1"/>
  <c r="C70" i="1"/>
  <c r="C71" i="1"/>
  <c r="H71" i="1" s="1"/>
  <c r="C72" i="1"/>
  <c r="G72" i="1" s="1"/>
  <c r="C73" i="1"/>
  <c r="G73" i="1" s="1"/>
  <c r="I73" i="1" s="1"/>
  <c r="C74" i="1"/>
  <c r="H74" i="1" s="1"/>
  <c r="C75" i="1"/>
  <c r="K75" i="1" s="1"/>
  <c r="C76" i="1"/>
  <c r="C77" i="1"/>
  <c r="C78" i="1"/>
  <c r="C79" i="1"/>
  <c r="H79" i="1" s="1"/>
  <c r="C80" i="1"/>
  <c r="G80" i="1" s="1"/>
  <c r="C81" i="1"/>
  <c r="K81" i="1" s="1"/>
  <c r="C82" i="1"/>
  <c r="K82" i="1" s="1"/>
  <c r="C83" i="1"/>
  <c r="K83" i="1" s="1"/>
  <c r="C84" i="1"/>
  <c r="C85" i="1"/>
  <c r="C86" i="1"/>
  <c r="C87" i="1"/>
  <c r="K87" i="1" s="1"/>
  <c r="C88" i="1"/>
  <c r="G88" i="1" s="1"/>
  <c r="C89" i="1"/>
  <c r="G89" i="1" s="1"/>
  <c r="I89" i="1" s="1"/>
  <c r="C90" i="1"/>
  <c r="H90" i="1" s="1"/>
  <c r="C91" i="1"/>
  <c r="K91" i="1" s="1"/>
  <c r="C92" i="1"/>
  <c r="C93" i="1"/>
  <c r="C94" i="1"/>
  <c r="C95" i="1"/>
  <c r="H95" i="1" s="1"/>
  <c r="C96" i="1"/>
  <c r="G96" i="1" s="1"/>
  <c r="C97" i="1"/>
  <c r="M97" i="1" s="1"/>
  <c r="N97" i="1" s="1"/>
  <c r="C98" i="1"/>
  <c r="H98" i="1" s="1"/>
  <c r="C18" i="1"/>
  <c r="K18" i="1" s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18" i="1"/>
  <c r="D5" i="1"/>
  <c r="E68" i="1" s="1"/>
  <c r="F68" i="1" s="1"/>
  <c r="J69" i="1" s="1"/>
  <c r="K92" i="1" l="1"/>
  <c r="M92" i="1"/>
  <c r="N92" i="1" s="1"/>
  <c r="G92" i="1"/>
  <c r="H92" i="1"/>
  <c r="K84" i="1"/>
  <c r="G84" i="1"/>
  <c r="H84" i="1"/>
  <c r="M84" i="1"/>
  <c r="N84" i="1" s="1"/>
  <c r="K76" i="1"/>
  <c r="M76" i="1"/>
  <c r="N76" i="1" s="1"/>
  <c r="G76" i="1"/>
  <c r="H76" i="1"/>
  <c r="K68" i="1"/>
  <c r="M68" i="1"/>
  <c r="N68" i="1" s="1"/>
  <c r="G68" i="1"/>
  <c r="I68" i="1" s="1"/>
  <c r="H68" i="1"/>
  <c r="K60" i="1"/>
  <c r="M60" i="1"/>
  <c r="N60" i="1" s="1"/>
  <c r="G60" i="1"/>
  <c r="H60" i="1"/>
  <c r="K52" i="1"/>
  <c r="M52" i="1"/>
  <c r="N52" i="1" s="1"/>
  <c r="G52" i="1"/>
  <c r="I52" i="1" s="1"/>
  <c r="H52" i="1"/>
  <c r="K44" i="1"/>
  <c r="G44" i="1"/>
  <c r="H44" i="1"/>
  <c r="M44" i="1"/>
  <c r="N44" i="1" s="1"/>
  <c r="K36" i="1"/>
  <c r="M36" i="1"/>
  <c r="N36" i="1" s="1"/>
  <c r="G36" i="1"/>
  <c r="I36" i="1" s="1"/>
  <c r="H36" i="1"/>
  <c r="K28" i="1"/>
  <c r="M28" i="1"/>
  <c r="N28" i="1" s="1"/>
  <c r="G28" i="1"/>
  <c r="H28" i="1"/>
  <c r="K20" i="1"/>
  <c r="M20" i="1"/>
  <c r="N20" i="1" s="1"/>
  <c r="G20" i="1"/>
  <c r="I20" i="1" s="1"/>
  <c r="H20" i="1"/>
  <c r="E84" i="1"/>
  <c r="F84" i="1" s="1"/>
  <c r="J85" i="1" s="1"/>
  <c r="I48" i="1"/>
  <c r="H94" i="1"/>
  <c r="G86" i="1"/>
  <c r="I86" i="1" s="1"/>
  <c r="H86" i="1"/>
  <c r="K78" i="1"/>
  <c r="H78" i="1"/>
  <c r="H70" i="1"/>
  <c r="H62" i="1"/>
  <c r="K54" i="1"/>
  <c r="H54" i="1"/>
  <c r="K46" i="1"/>
  <c r="H46" i="1"/>
  <c r="H38" i="1"/>
  <c r="G30" i="1"/>
  <c r="H30" i="1"/>
  <c r="J10" i="1"/>
  <c r="J12" i="1" s="1"/>
  <c r="E26" i="1"/>
  <c r="F26" i="1" s="1"/>
  <c r="J27" i="1" s="1"/>
  <c r="E34" i="1"/>
  <c r="F34" i="1" s="1"/>
  <c r="J35" i="1" s="1"/>
  <c r="E42" i="1"/>
  <c r="F42" i="1" s="1"/>
  <c r="J43" i="1" s="1"/>
  <c r="E50" i="1"/>
  <c r="F50" i="1" s="1"/>
  <c r="J51" i="1" s="1"/>
  <c r="E58" i="1"/>
  <c r="F58" i="1" s="1"/>
  <c r="J59" i="1" s="1"/>
  <c r="E66" i="1"/>
  <c r="F66" i="1" s="1"/>
  <c r="J67" i="1" s="1"/>
  <c r="E74" i="1"/>
  <c r="F74" i="1" s="1"/>
  <c r="J75" i="1" s="1"/>
  <c r="E82" i="1"/>
  <c r="F82" i="1" s="1"/>
  <c r="J83" i="1" s="1"/>
  <c r="E90" i="1"/>
  <c r="F90" i="1" s="1"/>
  <c r="J91" i="1" s="1"/>
  <c r="E98" i="1"/>
  <c r="F98" i="1" s="1"/>
  <c r="E20" i="1"/>
  <c r="F20" i="1" s="1"/>
  <c r="J21" i="1" s="1"/>
  <c r="E36" i="1"/>
  <c r="F36" i="1" s="1"/>
  <c r="J37" i="1" s="1"/>
  <c r="E44" i="1"/>
  <c r="F44" i="1" s="1"/>
  <c r="J45" i="1" s="1"/>
  <c r="E52" i="1"/>
  <c r="F52" i="1" s="1"/>
  <c r="J53" i="1" s="1"/>
  <c r="E19" i="1"/>
  <c r="F19" i="1" s="1"/>
  <c r="J20" i="1" s="1"/>
  <c r="E27" i="1"/>
  <c r="F27" i="1" s="1"/>
  <c r="J28" i="1" s="1"/>
  <c r="E35" i="1"/>
  <c r="F35" i="1" s="1"/>
  <c r="J36" i="1" s="1"/>
  <c r="L36" i="1" s="1"/>
  <c r="E43" i="1"/>
  <c r="F43" i="1" s="1"/>
  <c r="J44" i="1" s="1"/>
  <c r="L44" i="1" s="1"/>
  <c r="E51" i="1"/>
  <c r="F51" i="1" s="1"/>
  <c r="J52" i="1" s="1"/>
  <c r="L52" i="1" s="1"/>
  <c r="E59" i="1"/>
  <c r="F59" i="1" s="1"/>
  <c r="J60" i="1" s="1"/>
  <c r="E67" i="1"/>
  <c r="F67" i="1" s="1"/>
  <c r="J68" i="1" s="1"/>
  <c r="E75" i="1"/>
  <c r="F75" i="1" s="1"/>
  <c r="J76" i="1" s="1"/>
  <c r="E83" i="1"/>
  <c r="F83" i="1" s="1"/>
  <c r="J84" i="1" s="1"/>
  <c r="E91" i="1"/>
  <c r="F91" i="1" s="1"/>
  <c r="J92" i="1" s="1"/>
  <c r="E18" i="1"/>
  <c r="F18" i="1" s="1"/>
  <c r="J19" i="1" s="1"/>
  <c r="E28" i="1"/>
  <c r="F28" i="1" s="1"/>
  <c r="J29" i="1" s="1"/>
  <c r="E60" i="1"/>
  <c r="F60" i="1" s="1"/>
  <c r="J61" i="1" s="1"/>
  <c r="L61" i="1" s="1"/>
  <c r="E21" i="1"/>
  <c r="F21" i="1" s="1"/>
  <c r="J22" i="1" s="1"/>
  <c r="E29" i="1"/>
  <c r="F29" i="1" s="1"/>
  <c r="J30" i="1" s="1"/>
  <c r="E37" i="1"/>
  <c r="F37" i="1" s="1"/>
  <c r="J38" i="1" s="1"/>
  <c r="E45" i="1"/>
  <c r="F45" i="1" s="1"/>
  <c r="J46" i="1" s="1"/>
  <c r="E53" i="1"/>
  <c r="F53" i="1" s="1"/>
  <c r="J54" i="1" s="1"/>
  <c r="E61" i="1"/>
  <c r="F61" i="1" s="1"/>
  <c r="J62" i="1" s="1"/>
  <c r="L62" i="1" s="1"/>
  <c r="E69" i="1"/>
  <c r="F69" i="1" s="1"/>
  <c r="J70" i="1" s="1"/>
  <c r="L70" i="1" s="1"/>
  <c r="E77" i="1"/>
  <c r="F77" i="1" s="1"/>
  <c r="J78" i="1" s="1"/>
  <c r="L78" i="1" s="1"/>
  <c r="E85" i="1"/>
  <c r="F85" i="1" s="1"/>
  <c r="J86" i="1" s="1"/>
  <c r="E93" i="1"/>
  <c r="F93" i="1" s="1"/>
  <c r="J94" i="1" s="1"/>
  <c r="E22" i="1"/>
  <c r="F22" i="1" s="1"/>
  <c r="J23" i="1" s="1"/>
  <c r="E30" i="1"/>
  <c r="F30" i="1" s="1"/>
  <c r="J31" i="1" s="1"/>
  <c r="E38" i="1"/>
  <c r="F38" i="1" s="1"/>
  <c r="J39" i="1" s="1"/>
  <c r="L39" i="1" s="1"/>
  <c r="E46" i="1"/>
  <c r="F46" i="1" s="1"/>
  <c r="J47" i="1" s="1"/>
  <c r="L47" i="1" s="1"/>
  <c r="E54" i="1"/>
  <c r="F54" i="1" s="1"/>
  <c r="J55" i="1" s="1"/>
  <c r="L55" i="1" s="1"/>
  <c r="E62" i="1"/>
  <c r="F62" i="1" s="1"/>
  <c r="J63" i="1" s="1"/>
  <c r="E70" i="1"/>
  <c r="F70" i="1" s="1"/>
  <c r="J71" i="1" s="1"/>
  <c r="E78" i="1"/>
  <c r="F78" i="1" s="1"/>
  <c r="J79" i="1" s="1"/>
  <c r="E86" i="1"/>
  <c r="F86" i="1" s="1"/>
  <c r="J87" i="1" s="1"/>
  <c r="E94" i="1"/>
  <c r="F94" i="1" s="1"/>
  <c r="J95" i="1" s="1"/>
  <c r="E23" i="1"/>
  <c r="F23" i="1" s="1"/>
  <c r="J24" i="1" s="1"/>
  <c r="L24" i="1" s="1"/>
  <c r="E31" i="1"/>
  <c r="F31" i="1" s="1"/>
  <c r="J32" i="1" s="1"/>
  <c r="L32" i="1" s="1"/>
  <c r="E39" i="1"/>
  <c r="F39" i="1" s="1"/>
  <c r="J40" i="1" s="1"/>
  <c r="L40" i="1" s="1"/>
  <c r="E47" i="1"/>
  <c r="F47" i="1" s="1"/>
  <c r="J48" i="1" s="1"/>
  <c r="L48" i="1" s="1"/>
  <c r="E55" i="1"/>
  <c r="F55" i="1" s="1"/>
  <c r="J56" i="1" s="1"/>
  <c r="L56" i="1" s="1"/>
  <c r="E63" i="1"/>
  <c r="F63" i="1" s="1"/>
  <c r="J64" i="1" s="1"/>
  <c r="E71" i="1"/>
  <c r="F71" i="1" s="1"/>
  <c r="J72" i="1" s="1"/>
  <c r="E79" i="1"/>
  <c r="F79" i="1" s="1"/>
  <c r="J80" i="1" s="1"/>
  <c r="E87" i="1"/>
  <c r="F87" i="1" s="1"/>
  <c r="J88" i="1" s="1"/>
  <c r="L88" i="1" s="1"/>
  <c r="E95" i="1"/>
  <c r="F95" i="1" s="1"/>
  <c r="J96" i="1" s="1"/>
  <c r="E24" i="1"/>
  <c r="F24" i="1" s="1"/>
  <c r="J25" i="1" s="1"/>
  <c r="L25" i="1" s="1"/>
  <c r="E32" i="1"/>
  <c r="F32" i="1" s="1"/>
  <c r="J33" i="1" s="1"/>
  <c r="L33" i="1" s="1"/>
  <c r="E40" i="1"/>
  <c r="F40" i="1" s="1"/>
  <c r="J41" i="1" s="1"/>
  <c r="L41" i="1" s="1"/>
  <c r="E48" i="1"/>
  <c r="F48" i="1" s="1"/>
  <c r="J49" i="1" s="1"/>
  <c r="E56" i="1"/>
  <c r="F56" i="1" s="1"/>
  <c r="J57" i="1" s="1"/>
  <c r="E64" i="1"/>
  <c r="F64" i="1" s="1"/>
  <c r="J65" i="1" s="1"/>
  <c r="L65" i="1" s="1"/>
  <c r="E72" i="1"/>
  <c r="F72" i="1" s="1"/>
  <c r="J73" i="1" s="1"/>
  <c r="E80" i="1"/>
  <c r="F80" i="1" s="1"/>
  <c r="J81" i="1" s="1"/>
  <c r="L81" i="1" s="1"/>
  <c r="E88" i="1"/>
  <c r="F88" i="1" s="1"/>
  <c r="J89" i="1" s="1"/>
  <c r="L89" i="1" s="1"/>
  <c r="O89" i="1" s="1"/>
  <c r="E96" i="1"/>
  <c r="F96" i="1" s="1"/>
  <c r="J97" i="1" s="1"/>
  <c r="L97" i="1" s="1"/>
  <c r="E25" i="1"/>
  <c r="F25" i="1" s="1"/>
  <c r="E33" i="1"/>
  <c r="F33" i="1" s="1"/>
  <c r="E41" i="1"/>
  <c r="F41" i="1" s="1"/>
  <c r="E49" i="1"/>
  <c r="F49" i="1" s="1"/>
  <c r="E57" i="1"/>
  <c r="F57" i="1" s="1"/>
  <c r="E65" i="1"/>
  <c r="F65" i="1" s="1"/>
  <c r="E73" i="1"/>
  <c r="F73" i="1" s="1"/>
  <c r="E81" i="1"/>
  <c r="F81" i="1" s="1"/>
  <c r="E89" i="1"/>
  <c r="F89" i="1" s="1"/>
  <c r="E97" i="1"/>
  <c r="F97" i="1" s="1"/>
  <c r="K93" i="1"/>
  <c r="M93" i="1"/>
  <c r="N93" i="1" s="1"/>
  <c r="G93" i="1"/>
  <c r="H93" i="1"/>
  <c r="G85" i="1"/>
  <c r="H85" i="1"/>
  <c r="M85" i="1"/>
  <c r="N85" i="1" s="1"/>
  <c r="K77" i="1"/>
  <c r="M77" i="1"/>
  <c r="N77" i="1" s="1"/>
  <c r="G77" i="1"/>
  <c r="H77" i="1"/>
  <c r="M69" i="1"/>
  <c r="N69" i="1" s="1"/>
  <c r="G69" i="1"/>
  <c r="H69" i="1"/>
  <c r="K61" i="1"/>
  <c r="M61" i="1"/>
  <c r="N61" i="1" s="1"/>
  <c r="G61" i="1"/>
  <c r="H61" i="1"/>
  <c r="M53" i="1"/>
  <c r="N53" i="1" s="1"/>
  <c r="G53" i="1"/>
  <c r="H53" i="1"/>
  <c r="K45" i="1"/>
  <c r="L45" i="1" s="1"/>
  <c r="G45" i="1"/>
  <c r="I45" i="1" s="1"/>
  <c r="H45" i="1"/>
  <c r="M45" i="1"/>
  <c r="N45" i="1" s="1"/>
  <c r="M37" i="1"/>
  <c r="N37" i="1" s="1"/>
  <c r="G37" i="1"/>
  <c r="H37" i="1"/>
  <c r="E92" i="1"/>
  <c r="F92" i="1" s="1"/>
  <c r="J93" i="1" s="1"/>
  <c r="L93" i="1" s="1"/>
  <c r="K98" i="1"/>
  <c r="K80" i="1"/>
  <c r="K57" i="1"/>
  <c r="K34" i="1"/>
  <c r="J18" i="1"/>
  <c r="H22" i="1"/>
  <c r="G95" i="1"/>
  <c r="I95" i="1" s="1"/>
  <c r="G87" i="1"/>
  <c r="I87" i="1" s="1"/>
  <c r="G79" i="1"/>
  <c r="I79" i="1" s="1"/>
  <c r="G71" i="1"/>
  <c r="I71" i="1" s="1"/>
  <c r="G63" i="1"/>
  <c r="G55" i="1"/>
  <c r="G47" i="1"/>
  <c r="G39" i="1"/>
  <c r="G31" i="1"/>
  <c r="I31" i="1" s="1"/>
  <c r="G23" i="1"/>
  <c r="I23" i="1" s="1"/>
  <c r="M96" i="1"/>
  <c r="N96" i="1" s="1"/>
  <c r="M75" i="1"/>
  <c r="N75" i="1" s="1"/>
  <c r="M56" i="1"/>
  <c r="N56" i="1" s="1"/>
  <c r="M35" i="1"/>
  <c r="N35" i="1" s="1"/>
  <c r="M24" i="1"/>
  <c r="N24" i="1" s="1"/>
  <c r="P97" i="1"/>
  <c r="P89" i="1"/>
  <c r="P81" i="1"/>
  <c r="P73" i="1"/>
  <c r="P65" i="1"/>
  <c r="P57" i="1"/>
  <c r="P49" i="1"/>
  <c r="P41" i="1"/>
  <c r="P33" i="1"/>
  <c r="P25" i="1"/>
  <c r="K97" i="1"/>
  <c r="K74" i="1"/>
  <c r="K56" i="1"/>
  <c r="K33" i="1"/>
  <c r="H29" i="1"/>
  <c r="H21" i="1"/>
  <c r="G22" i="1"/>
  <c r="I22" i="1" s="1"/>
  <c r="O22" i="1" s="1"/>
  <c r="M95" i="1"/>
  <c r="N95" i="1" s="1"/>
  <c r="O95" i="1" s="1"/>
  <c r="M65" i="1"/>
  <c r="N65" i="1" s="1"/>
  <c r="O65" i="1" s="1"/>
  <c r="M55" i="1"/>
  <c r="N55" i="1" s="1"/>
  <c r="M33" i="1"/>
  <c r="N33" i="1" s="1"/>
  <c r="M23" i="1"/>
  <c r="N23" i="1" s="1"/>
  <c r="P96" i="1"/>
  <c r="P88" i="1"/>
  <c r="P80" i="1"/>
  <c r="P72" i="1"/>
  <c r="P64" i="1"/>
  <c r="P56" i="1"/>
  <c r="P48" i="1"/>
  <c r="P40" i="1"/>
  <c r="P32" i="1"/>
  <c r="P24" i="1"/>
  <c r="K96" i="1"/>
  <c r="K73" i="1"/>
  <c r="K50" i="1"/>
  <c r="K32" i="1"/>
  <c r="G29" i="1"/>
  <c r="G21" i="1"/>
  <c r="M83" i="1"/>
  <c r="N83" i="1" s="1"/>
  <c r="M73" i="1"/>
  <c r="N73" i="1" s="1"/>
  <c r="M64" i="1"/>
  <c r="N64" i="1" s="1"/>
  <c r="M43" i="1"/>
  <c r="N43" i="1" s="1"/>
  <c r="M32" i="1"/>
  <c r="N32" i="1" s="1"/>
  <c r="P95" i="1"/>
  <c r="P87" i="1"/>
  <c r="P79" i="1"/>
  <c r="P71" i="1"/>
  <c r="P63" i="1"/>
  <c r="P55" i="1"/>
  <c r="P47" i="1"/>
  <c r="P39" i="1"/>
  <c r="P31" i="1"/>
  <c r="P23" i="1"/>
  <c r="K90" i="1"/>
  <c r="K72" i="1"/>
  <c r="K49" i="1"/>
  <c r="K26" i="1"/>
  <c r="H18" i="1"/>
  <c r="H91" i="1"/>
  <c r="H83" i="1"/>
  <c r="H75" i="1"/>
  <c r="H67" i="1"/>
  <c r="H59" i="1"/>
  <c r="H51" i="1"/>
  <c r="H43" i="1"/>
  <c r="H35" i="1"/>
  <c r="H27" i="1"/>
  <c r="H19" i="1"/>
  <c r="M81" i="1"/>
  <c r="N81" i="1" s="1"/>
  <c r="M72" i="1"/>
  <c r="N72" i="1" s="1"/>
  <c r="M63" i="1"/>
  <c r="N63" i="1" s="1"/>
  <c r="M41" i="1"/>
  <c r="N41" i="1" s="1"/>
  <c r="O41" i="1" s="1"/>
  <c r="M31" i="1"/>
  <c r="N31" i="1" s="1"/>
  <c r="O31" i="1" s="1"/>
  <c r="P94" i="1"/>
  <c r="P86" i="1"/>
  <c r="P78" i="1"/>
  <c r="P70" i="1"/>
  <c r="P62" i="1"/>
  <c r="P54" i="1"/>
  <c r="P46" i="1"/>
  <c r="P38" i="1"/>
  <c r="P30" i="1"/>
  <c r="P22" i="1"/>
  <c r="K89" i="1"/>
  <c r="K66" i="1"/>
  <c r="K48" i="1"/>
  <c r="K25" i="1"/>
  <c r="H82" i="1"/>
  <c r="H58" i="1"/>
  <c r="G18" i="1"/>
  <c r="I18" i="1" s="1"/>
  <c r="G91" i="1"/>
  <c r="I91" i="1" s="1"/>
  <c r="G83" i="1"/>
  <c r="I83" i="1" s="1"/>
  <c r="G75" i="1"/>
  <c r="I75" i="1" s="1"/>
  <c r="G67" i="1"/>
  <c r="I67" i="1" s="1"/>
  <c r="G59" i="1"/>
  <c r="I59" i="1" s="1"/>
  <c r="G51" i="1"/>
  <c r="I51" i="1" s="1"/>
  <c r="G43" i="1"/>
  <c r="I43" i="1" s="1"/>
  <c r="G35" i="1"/>
  <c r="I35" i="1" s="1"/>
  <c r="G27" i="1"/>
  <c r="I27" i="1" s="1"/>
  <c r="G19" i="1"/>
  <c r="I19" i="1" s="1"/>
  <c r="M91" i="1"/>
  <c r="N91" i="1" s="1"/>
  <c r="M80" i="1"/>
  <c r="N80" i="1" s="1"/>
  <c r="M71" i="1"/>
  <c r="N71" i="1" s="1"/>
  <c r="M51" i="1"/>
  <c r="N51" i="1" s="1"/>
  <c r="O51" i="1" s="1"/>
  <c r="M40" i="1"/>
  <c r="N40" i="1" s="1"/>
  <c r="M29" i="1"/>
  <c r="N29" i="1" s="1"/>
  <c r="M19" i="1"/>
  <c r="N19" i="1" s="1"/>
  <c r="P93" i="1"/>
  <c r="P85" i="1"/>
  <c r="P77" i="1"/>
  <c r="P69" i="1"/>
  <c r="P61" i="1"/>
  <c r="P53" i="1"/>
  <c r="P45" i="1"/>
  <c r="P37" i="1"/>
  <c r="P29" i="1"/>
  <c r="P21" i="1"/>
  <c r="M79" i="1"/>
  <c r="N79" i="1" s="1"/>
  <c r="O79" i="1" s="1"/>
  <c r="M39" i="1"/>
  <c r="N39" i="1" s="1"/>
  <c r="P92" i="1"/>
  <c r="P84" i="1"/>
  <c r="P76" i="1"/>
  <c r="P68" i="1"/>
  <c r="P60" i="1"/>
  <c r="P52" i="1"/>
  <c r="P44" i="1"/>
  <c r="P36" i="1"/>
  <c r="P28" i="1"/>
  <c r="P20" i="1"/>
  <c r="K64" i="1"/>
  <c r="K41" i="1"/>
  <c r="H96" i="1"/>
  <c r="I96" i="1" s="1"/>
  <c r="H88" i="1"/>
  <c r="I88" i="1" s="1"/>
  <c r="H80" i="1"/>
  <c r="I80" i="1" s="1"/>
  <c r="H72" i="1"/>
  <c r="I72" i="1" s="1"/>
  <c r="H64" i="1"/>
  <c r="I64" i="1" s="1"/>
  <c r="H56" i="1"/>
  <c r="I56" i="1" s="1"/>
  <c r="H48" i="1"/>
  <c r="H40" i="1"/>
  <c r="I40" i="1" s="1"/>
  <c r="H32" i="1"/>
  <c r="I32" i="1" s="1"/>
  <c r="H24" i="1"/>
  <c r="I24" i="1" s="1"/>
  <c r="G97" i="1"/>
  <c r="I97" i="1" s="1"/>
  <c r="O97" i="1" s="1"/>
  <c r="G81" i="1"/>
  <c r="I81" i="1" s="1"/>
  <c r="G57" i="1"/>
  <c r="I57" i="1" s="1"/>
  <c r="G25" i="1"/>
  <c r="I25" i="1" s="1"/>
  <c r="O25" i="1" s="1"/>
  <c r="M88" i="1"/>
  <c r="N88" i="1" s="1"/>
  <c r="M59" i="1"/>
  <c r="N59" i="1" s="1"/>
  <c r="M48" i="1"/>
  <c r="N48" i="1" s="1"/>
  <c r="M27" i="1"/>
  <c r="N27" i="1" s="1"/>
  <c r="P18" i="1"/>
  <c r="P91" i="1"/>
  <c r="P83" i="1"/>
  <c r="P75" i="1"/>
  <c r="P67" i="1"/>
  <c r="P59" i="1"/>
  <c r="P51" i="1"/>
  <c r="P43" i="1"/>
  <c r="P35" i="1"/>
  <c r="P27" i="1"/>
  <c r="P19" i="1"/>
  <c r="K40" i="1"/>
  <c r="H87" i="1"/>
  <c r="H63" i="1"/>
  <c r="H55" i="1"/>
  <c r="H47" i="1"/>
  <c r="H39" i="1"/>
  <c r="H31" i="1"/>
  <c r="M87" i="1"/>
  <c r="N87" i="1" s="1"/>
  <c r="M67" i="1"/>
  <c r="N67" i="1" s="1"/>
  <c r="M47" i="1"/>
  <c r="N47" i="1" s="1"/>
  <c r="P98" i="1"/>
  <c r="P90" i="1"/>
  <c r="P82" i="1"/>
  <c r="P74" i="1"/>
  <c r="P66" i="1"/>
  <c r="P58" i="1"/>
  <c r="P50" i="1"/>
  <c r="P42" i="1"/>
  <c r="P34" i="1"/>
  <c r="M18" i="1"/>
  <c r="N18" i="1" s="1"/>
  <c r="O18" i="1" s="1"/>
  <c r="M86" i="1"/>
  <c r="N86" i="1" s="1"/>
  <c r="L38" i="1"/>
  <c r="L21" i="1"/>
  <c r="L22" i="1"/>
  <c r="L87" i="1"/>
  <c r="L31" i="1"/>
  <c r="L54" i="1"/>
  <c r="L46" i="1"/>
  <c r="K95" i="1"/>
  <c r="L95" i="1" s="1"/>
  <c r="K71" i="1"/>
  <c r="L71" i="1" s="1"/>
  <c r="K23" i="1"/>
  <c r="L23" i="1" s="1"/>
  <c r="L77" i="1"/>
  <c r="L29" i="1"/>
  <c r="K94" i="1"/>
  <c r="L94" i="1" s="1"/>
  <c r="K86" i="1"/>
  <c r="L86" i="1" s="1"/>
  <c r="K70" i="1"/>
  <c r="K62" i="1"/>
  <c r="K38" i="1"/>
  <c r="K30" i="1"/>
  <c r="L30" i="1" s="1"/>
  <c r="L92" i="1"/>
  <c r="L84" i="1"/>
  <c r="L76" i="1"/>
  <c r="L68" i="1"/>
  <c r="L60" i="1"/>
  <c r="L28" i="1"/>
  <c r="K85" i="1"/>
  <c r="L85" i="1" s="1"/>
  <c r="K69" i="1"/>
  <c r="L69" i="1" s="1"/>
  <c r="K53" i="1"/>
  <c r="L53" i="1" s="1"/>
  <c r="K37" i="1"/>
  <c r="K21" i="1"/>
  <c r="K79" i="1"/>
  <c r="L79" i="1" s="1"/>
  <c r="L18" i="1"/>
  <c r="L91" i="1"/>
  <c r="L83" i="1"/>
  <c r="L75" i="1"/>
  <c r="L67" i="1"/>
  <c r="L59" i="1"/>
  <c r="L51" i="1"/>
  <c r="L43" i="1"/>
  <c r="L35" i="1"/>
  <c r="L27" i="1"/>
  <c r="L19" i="1"/>
  <c r="L63" i="1"/>
  <c r="O43" i="1" l="1"/>
  <c r="O96" i="1"/>
  <c r="J90" i="1"/>
  <c r="L90" i="1" s="1"/>
  <c r="G90" i="1"/>
  <c r="I90" i="1" s="1"/>
  <c r="M90" i="1" s="1"/>
  <c r="N90" i="1" s="1"/>
  <c r="O90" i="1" s="1"/>
  <c r="J26" i="1"/>
  <c r="L26" i="1" s="1"/>
  <c r="G26" i="1"/>
  <c r="I26" i="1" s="1"/>
  <c r="M26" i="1" s="1"/>
  <c r="N26" i="1" s="1"/>
  <c r="O26" i="1" s="1"/>
  <c r="G78" i="1"/>
  <c r="I78" i="1" s="1"/>
  <c r="M78" i="1" s="1"/>
  <c r="N78" i="1" s="1"/>
  <c r="O78" i="1" s="1"/>
  <c r="G54" i="1"/>
  <c r="I54" i="1" s="1"/>
  <c r="M54" i="1" s="1"/>
  <c r="N54" i="1" s="1"/>
  <c r="O54" i="1" s="1"/>
  <c r="I30" i="1"/>
  <c r="M30" i="1" s="1"/>
  <c r="N30" i="1" s="1"/>
  <c r="O30" i="1" s="1"/>
  <c r="O20" i="1"/>
  <c r="O36" i="1"/>
  <c r="O52" i="1"/>
  <c r="O68" i="1"/>
  <c r="I84" i="1"/>
  <c r="O84" i="1" s="1"/>
  <c r="O27" i="1"/>
  <c r="G38" i="1"/>
  <c r="I38" i="1" s="1"/>
  <c r="M38" i="1" s="1"/>
  <c r="N38" i="1" s="1"/>
  <c r="O38" i="1" s="1"/>
  <c r="G62" i="1"/>
  <c r="I62" i="1" s="1"/>
  <c r="M62" i="1" s="1"/>
  <c r="N62" i="1" s="1"/>
  <c r="O62" i="1" s="1"/>
  <c r="O44" i="1"/>
  <c r="O40" i="1"/>
  <c r="I69" i="1"/>
  <c r="I53" i="1"/>
  <c r="O23" i="1"/>
  <c r="L73" i="1"/>
  <c r="O73" i="1" s="1"/>
  <c r="O47" i="1"/>
  <c r="O59" i="1"/>
  <c r="O91" i="1"/>
  <c r="O81" i="1"/>
  <c r="I29" i="1"/>
  <c r="O29" i="1" s="1"/>
  <c r="O33" i="1"/>
  <c r="O56" i="1"/>
  <c r="I55" i="1"/>
  <c r="O55" i="1" s="1"/>
  <c r="O37" i="1"/>
  <c r="I77" i="1"/>
  <c r="O77" i="1" s="1"/>
  <c r="J50" i="1"/>
  <c r="L50" i="1" s="1"/>
  <c r="G50" i="1"/>
  <c r="I50" i="1" s="1"/>
  <c r="M50" i="1" s="1"/>
  <c r="N50" i="1" s="1"/>
  <c r="O50" i="1" s="1"/>
  <c r="L80" i="1"/>
  <c r="O80" i="1" s="1"/>
  <c r="G94" i="1"/>
  <c r="I94" i="1" s="1"/>
  <c r="M94" i="1" s="1"/>
  <c r="N94" i="1" s="1"/>
  <c r="O94" i="1" s="1"/>
  <c r="I28" i="1"/>
  <c r="O28" i="1" s="1"/>
  <c r="I60" i="1"/>
  <c r="I76" i="1"/>
  <c r="I92" i="1"/>
  <c r="J74" i="1"/>
  <c r="L74" i="1" s="1"/>
  <c r="G74" i="1"/>
  <c r="I74" i="1" s="1"/>
  <c r="M74" i="1" s="1"/>
  <c r="N74" i="1" s="1"/>
  <c r="O74" i="1" s="1"/>
  <c r="O71" i="1"/>
  <c r="O83" i="1"/>
  <c r="O24" i="1"/>
  <c r="J66" i="1"/>
  <c r="L66" i="1" s="1"/>
  <c r="G66" i="1"/>
  <c r="I66" i="1" s="1"/>
  <c r="M66" i="1" s="1"/>
  <c r="N66" i="1" s="1"/>
  <c r="O48" i="1"/>
  <c r="O72" i="1"/>
  <c r="O35" i="1"/>
  <c r="I37" i="1"/>
  <c r="J58" i="1"/>
  <c r="L58" i="1" s="1"/>
  <c r="G58" i="1"/>
  <c r="I58" i="1" s="1"/>
  <c r="M58" i="1" s="1"/>
  <c r="N58" i="1" s="1"/>
  <c r="O58" i="1" s="1"/>
  <c r="O67" i="1"/>
  <c r="O88" i="1"/>
  <c r="I63" i="1"/>
  <c r="O45" i="1"/>
  <c r="I61" i="1"/>
  <c r="O61" i="1" s="1"/>
  <c r="J42" i="1"/>
  <c r="L42" i="1" s="1"/>
  <c r="G42" i="1"/>
  <c r="I42" i="1" s="1"/>
  <c r="M42" i="1" s="1"/>
  <c r="N42" i="1" s="1"/>
  <c r="O42" i="1" s="1"/>
  <c r="L57" i="1"/>
  <c r="O57" i="1" s="1"/>
  <c r="L72" i="1"/>
  <c r="G46" i="1"/>
  <c r="I46" i="1" s="1"/>
  <c r="M46" i="1" s="1"/>
  <c r="N46" i="1" s="1"/>
  <c r="O46" i="1" s="1"/>
  <c r="G70" i="1"/>
  <c r="I70" i="1" s="1"/>
  <c r="M70" i="1" s="1"/>
  <c r="N70" i="1" s="1"/>
  <c r="O70" i="1" s="1"/>
  <c r="I44" i="1"/>
  <c r="O60" i="1"/>
  <c r="O76" i="1"/>
  <c r="O92" i="1"/>
  <c r="O86" i="1"/>
  <c r="J82" i="1"/>
  <c r="L82" i="1" s="1"/>
  <c r="G82" i="1"/>
  <c r="I82" i="1" s="1"/>
  <c r="M82" i="1" s="1"/>
  <c r="N82" i="1" s="1"/>
  <c r="O82" i="1" s="1"/>
  <c r="I85" i="1"/>
  <c r="O85" i="1" s="1"/>
  <c r="O63" i="1"/>
  <c r="I39" i="1"/>
  <c r="O39" i="1" s="1"/>
  <c r="O69" i="1"/>
  <c r="L96" i="1"/>
  <c r="I21" i="1"/>
  <c r="O21" i="1" s="1"/>
  <c r="I47" i="1"/>
  <c r="O53" i="1"/>
  <c r="I93" i="1"/>
  <c r="O93" i="1" s="1"/>
  <c r="L37" i="1"/>
  <c r="O87" i="1"/>
  <c r="O19" i="1"/>
  <c r="O32" i="1"/>
  <c r="O75" i="1"/>
  <c r="J98" i="1"/>
  <c r="L98" i="1" s="1"/>
  <c r="G98" i="1"/>
  <c r="I98" i="1" s="1"/>
  <c r="M98" i="1" s="1"/>
  <c r="N98" i="1" s="1"/>
  <c r="O98" i="1" s="1"/>
  <c r="J34" i="1"/>
  <c r="L34" i="1" s="1"/>
  <c r="G34" i="1"/>
  <c r="I34" i="1" s="1"/>
  <c r="M34" i="1" s="1"/>
  <c r="N34" i="1" s="1"/>
  <c r="O34" i="1" s="1"/>
  <c r="L49" i="1"/>
  <c r="O49" i="1" s="1"/>
  <c r="L64" i="1"/>
  <c r="O64" i="1" s="1"/>
  <c r="O66" i="1" l="1"/>
  <c r="Q18" i="1" s="1"/>
</calcChain>
</file>

<file path=xl/sharedStrings.xml><?xml version="1.0" encoding="utf-8"?>
<sst xmlns="http://schemas.openxmlformats.org/spreadsheetml/2006/main" count="117" uniqueCount="51">
  <si>
    <t>interest is paid at rate</t>
  </si>
  <si>
    <t>payable quartely</t>
  </si>
  <si>
    <t xml:space="preserve">for the 1st </t>
  </si>
  <si>
    <t>years</t>
  </si>
  <si>
    <t xml:space="preserve">and payable binanually </t>
  </si>
  <si>
    <t xml:space="preserve">at rate </t>
  </si>
  <si>
    <t>thereafter</t>
  </si>
  <si>
    <t>total loan nominal</t>
  </si>
  <si>
    <t>where bonds of nominal</t>
  </si>
  <si>
    <t>were sold</t>
  </si>
  <si>
    <t xml:space="preserve">so, there are </t>
  </si>
  <si>
    <t>bonds</t>
  </si>
  <si>
    <t>bonds are redeemable pa</t>
  </si>
  <si>
    <t xml:space="preserve">for the first </t>
  </si>
  <si>
    <t xml:space="preserve">and </t>
  </si>
  <si>
    <t>bonds are</t>
  </si>
  <si>
    <t xml:space="preserve"> redeemable pa thereafter</t>
  </si>
  <si>
    <t xml:space="preserve">since there are </t>
  </si>
  <si>
    <t>loan is of term</t>
  </si>
  <si>
    <t>tax</t>
  </si>
  <si>
    <t>income tax is</t>
  </si>
  <si>
    <t>for the</t>
  </si>
  <si>
    <t xml:space="preserve">first </t>
  </si>
  <si>
    <t>and is</t>
  </si>
  <si>
    <t>capital gain tax</t>
  </si>
  <si>
    <t>interest</t>
  </si>
  <si>
    <t>net yield</t>
  </si>
  <si>
    <t>this paid exactly ONE YEAR after it is incurred</t>
  </si>
  <si>
    <t>time (quarters)</t>
  </si>
  <si>
    <t>time (half years)</t>
  </si>
  <si>
    <t>time (years)</t>
  </si>
  <si>
    <t>price</t>
  </si>
  <si>
    <t>price is</t>
  </si>
  <si>
    <t>GOALSEEKED</t>
  </si>
  <si>
    <t>interest payments</t>
  </si>
  <si>
    <t>income tax</t>
  </si>
  <si>
    <t>net interest payments</t>
  </si>
  <si>
    <t>total nominal remaining</t>
  </si>
  <si>
    <t>nominal bond remaining</t>
  </si>
  <si>
    <t>redemption is at rate</t>
  </si>
  <si>
    <t>and at rate</t>
  </si>
  <si>
    <t>redemption value</t>
  </si>
  <si>
    <t>redemption rate</t>
  </si>
  <si>
    <t>final redemption</t>
  </si>
  <si>
    <t>capital gain</t>
  </si>
  <si>
    <t>net cashflows</t>
  </si>
  <si>
    <t>discount factor</t>
  </si>
  <si>
    <t>with v=</t>
  </si>
  <si>
    <t>NPV</t>
  </si>
  <si>
    <t>per bond at 1000 nominal</t>
  </si>
  <si>
    <t>income tax liable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</si>
</sst>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9441C-485F-244C-8163-40E715FFD0A1}">
  <dimension ref="A2:Q98"/>
  <sheetViews>
    <sheetView tabSelected="1" workbookViewId="0">
      <selection activeCell="S72" sqref="S72"/>
    </sheetView>
  </sheetViews>
  <sheetFormatPr baseColWidth="10" defaultRowHeight="16" x14ac:dyDescent="0.2"/>
  <sheetData>
    <row r="2" spans="3:17" x14ac:dyDescent="0.2">
      <c r="C2" t="s">
        <v>7</v>
      </c>
      <c r="E2">
        <v>9800000</v>
      </c>
      <c r="H2">
        <v>400</v>
      </c>
      <c r="I2" t="s">
        <v>12</v>
      </c>
      <c r="L2" t="s">
        <v>19</v>
      </c>
      <c r="P2" t="s">
        <v>25</v>
      </c>
    </row>
    <row r="3" spans="3:17" x14ac:dyDescent="0.2">
      <c r="C3" t="s">
        <v>8</v>
      </c>
      <c r="E3">
        <v>1000</v>
      </c>
      <c r="H3" t="s">
        <v>13</v>
      </c>
      <c r="I3">
        <v>11</v>
      </c>
      <c r="J3" t="s">
        <v>3</v>
      </c>
      <c r="L3" t="s">
        <v>20</v>
      </c>
      <c r="M3">
        <v>0.3</v>
      </c>
      <c r="N3" t="s">
        <v>21</v>
      </c>
      <c r="P3" t="s">
        <v>26</v>
      </c>
      <c r="Q3">
        <v>0.05</v>
      </c>
    </row>
    <row r="4" spans="3:17" x14ac:dyDescent="0.2">
      <c r="C4" t="s">
        <v>9</v>
      </c>
      <c r="H4" t="s">
        <v>14</v>
      </c>
      <c r="I4">
        <v>600</v>
      </c>
      <c r="J4" t="s">
        <v>15</v>
      </c>
      <c r="L4" t="s">
        <v>22</v>
      </c>
      <c r="M4">
        <v>8</v>
      </c>
      <c r="N4" t="s">
        <v>3</v>
      </c>
      <c r="P4" t="s">
        <v>47</v>
      </c>
      <c r="Q4">
        <f>(1+Q3)^(-1)</f>
        <v>0.95238095238095233</v>
      </c>
    </row>
    <row r="5" spans="3:17" x14ac:dyDescent="0.2">
      <c r="C5" t="s">
        <v>10</v>
      </c>
      <c r="D5">
        <f>E2/E3</f>
        <v>9800</v>
      </c>
      <c r="E5" t="s">
        <v>11</v>
      </c>
      <c r="H5" t="s">
        <v>16</v>
      </c>
      <c r="L5" t="s">
        <v>23</v>
      </c>
      <c r="M5">
        <v>0.35</v>
      </c>
      <c r="N5" t="s">
        <v>6</v>
      </c>
    </row>
    <row r="6" spans="3:17" x14ac:dyDescent="0.2">
      <c r="H6" t="s">
        <v>39</v>
      </c>
      <c r="J6">
        <v>1.1000000000000001</v>
      </c>
      <c r="L6" t="s">
        <v>27</v>
      </c>
    </row>
    <row r="7" spans="3:17" x14ac:dyDescent="0.2">
      <c r="C7" t="s">
        <v>0</v>
      </c>
      <c r="E7">
        <v>0.06</v>
      </c>
      <c r="H7" t="s">
        <v>13</v>
      </c>
      <c r="I7">
        <v>9</v>
      </c>
      <c r="J7" t="s">
        <v>3</v>
      </c>
    </row>
    <row r="8" spans="3:17" x14ac:dyDescent="0.2">
      <c r="C8" t="s">
        <v>1</v>
      </c>
      <c r="E8">
        <v>4</v>
      </c>
      <c r="H8" t="s">
        <v>40</v>
      </c>
      <c r="I8">
        <v>1.1299999999999999</v>
      </c>
      <c r="J8" t="s">
        <v>6</v>
      </c>
      <c r="L8" t="s">
        <v>24</v>
      </c>
      <c r="N8">
        <v>0.25</v>
      </c>
    </row>
    <row r="9" spans="3:17" x14ac:dyDescent="0.2">
      <c r="C9" t="s">
        <v>2</v>
      </c>
      <c r="D9">
        <v>11</v>
      </c>
      <c r="E9" t="s">
        <v>3</v>
      </c>
    </row>
    <row r="10" spans="3:17" x14ac:dyDescent="0.2">
      <c r="C10" t="s">
        <v>4</v>
      </c>
      <c r="E10">
        <v>2</v>
      </c>
      <c r="H10" t="s">
        <v>17</v>
      </c>
      <c r="J10">
        <f>D5</f>
        <v>9800</v>
      </c>
    </row>
    <row r="11" spans="3:17" x14ac:dyDescent="0.2">
      <c r="C11" t="s">
        <v>5</v>
      </c>
      <c r="D11">
        <v>7.4999999999999997E-2</v>
      </c>
      <c r="H11" t="s">
        <v>11</v>
      </c>
    </row>
    <row r="12" spans="3:17" x14ac:dyDescent="0.2">
      <c r="C12" t="s">
        <v>6</v>
      </c>
      <c r="H12" t="s">
        <v>18</v>
      </c>
      <c r="J12">
        <f>(J10-I3*H2)/I4+I3</f>
        <v>20</v>
      </c>
    </row>
    <row r="14" spans="3:17" x14ac:dyDescent="0.2">
      <c r="C14" t="s">
        <v>32</v>
      </c>
      <c r="D14" s="1">
        <v>997.60744775694752</v>
      </c>
      <c r="E14" t="s">
        <v>49</v>
      </c>
    </row>
    <row r="15" spans="3:17" x14ac:dyDescent="0.2">
      <c r="D15" s="1" t="s">
        <v>33</v>
      </c>
    </row>
    <row r="17" spans="1:17" x14ac:dyDescent="0.2">
      <c r="A17" t="s">
        <v>28</v>
      </c>
      <c r="B17" t="s">
        <v>29</v>
      </c>
      <c r="C17" t="s">
        <v>30</v>
      </c>
      <c r="D17" t="s">
        <v>31</v>
      </c>
      <c r="E17" t="s">
        <v>37</v>
      </c>
      <c r="F17" t="s">
        <v>38</v>
      </c>
      <c r="G17" t="s">
        <v>41</v>
      </c>
      <c r="H17" t="s">
        <v>42</v>
      </c>
      <c r="I17" t="s">
        <v>43</v>
      </c>
      <c r="J17" t="s">
        <v>34</v>
      </c>
      <c r="K17" t="s">
        <v>35</v>
      </c>
      <c r="L17" t="s">
        <v>36</v>
      </c>
      <c r="M17" t="s">
        <v>44</v>
      </c>
      <c r="N17" t="s">
        <v>24</v>
      </c>
      <c r="O17" t="s">
        <v>45</v>
      </c>
      <c r="P17" t="s">
        <v>46</v>
      </c>
      <c r="Q17" t="s">
        <v>48</v>
      </c>
    </row>
    <row r="18" spans="1:17" x14ac:dyDescent="0.2">
      <c r="A18">
        <v>0</v>
      </c>
      <c r="B18">
        <f>A18/2</f>
        <v>0</v>
      </c>
      <c r="C18">
        <f>A18/4</f>
        <v>0</v>
      </c>
      <c r="D18">
        <f>$D$14</f>
        <v>997.60744775694752</v>
      </c>
      <c r="E18">
        <f t="shared" ref="E18:E49" si="0">($D$5-IF(C18&lt;=$I$3,$H$2*INT(C18),$H$2*$I$3)-$I$4*(INT(C18)-$I$3)*(IF(C18&lt;=$I$3,0,1)))*$E$3</f>
        <v>9800000</v>
      </c>
      <c r="F18">
        <f>E18/$D$5</f>
        <v>1000</v>
      </c>
      <c r="G18">
        <f>IF(AND(INT(C18)=C18,C18&lt;&gt;0),F17-F18,0)</f>
        <v>0</v>
      </c>
      <c r="H18">
        <f>IF(C18&lt;=$I$7,$J$6,$I$8)</f>
        <v>1.1000000000000001</v>
      </c>
      <c r="I18">
        <f>G18*H18</f>
        <v>0</v>
      </c>
      <c r="J18">
        <f t="shared" ref="J18:J49" si="1">IF(ISNUMBER(F17),F17,0)*(IF(C18=0,0,IF(C18&lt;=$D$9,$E$7/$E$8,IF(INT(B18)=B18,$D$11/$E$10,0))))</f>
        <v>0</v>
      </c>
      <c r="K18">
        <f t="shared" ref="K18:K49" si="2">IF(C18&lt;=$M$4,$M$3,$M$5)</f>
        <v>0.3</v>
      </c>
      <c r="L18">
        <f>J18*(1-K18)</f>
        <v>0</v>
      </c>
      <c r="M18">
        <f>IF(INT(C18)=C18,I18-$D$18*G18/$F$18,0)</f>
        <v>0</v>
      </c>
      <c r="N18">
        <f>$N$8*M18</f>
        <v>0</v>
      </c>
      <c r="O18">
        <f>-D18+I18+L18-N18</f>
        <v>-997.60744775694752</v>
      </c>
      <c r="P18">
        <f>$Q$4^(C18)</f>
        <v>1</v>
      </c>
      <c r="Q18">
        <f>SUMPRODUCT(O18:O98,P18:P98)</f>
        <v>-2.1316282072803006E-14</v>
      </c>
    </row>
    <row r="19" spans="1:17" x14ac:dyDescent="0.2">
      <c r="A19">
        <v>1</v>
      </c>
      <c r="B19">
        <f t="shared" ref="B19:B82" si="3">A19/2</f>
        <v>0.5</v>
      </c>
      <c r="C19">
        <f t="shared" ref="C19:C82" si="4">A19/4</f>
        <v>0.25</v>
      </c>
      <c r="E19">
        <f t="shared" si="0"/>
        <v>9800000</v>
      </c>
      <c r="F19">
        <f t="shared" ref="F19:F82" si="5">E19/$D$5</f>
        <v>1000</v>
      </c>
      <c r="G19">
        <f t="shared" ref="G19:G82" si="6">IF(AND(INT(C19)=C19,C19&lt;&gt;0),F18-F19,0)</f>
        <v>0</v>
      </c>
      <c r="H19">
        <f t="shared" ref="H19:H82" si="7">IF(C19&lt;=$I$7,$J$6,$I$8)</f>
        <v>1.1000000000000001</v>
      </c>
      <c r="I19">
        <f t="shared" ref="I19:I82" si="8">G19*H19</f>
        <v>0</v>
      </c>
      <c r="J19">
        <f t="shared" si="1"/>
        <v>15</v>
      </c>
      <c r="K19">
        <f t="shared" si="2"/>
        <v>0.3</v>
      </c>
      <c r="L19">
        <f t="shared" ref="L19:L82" si="9">J19*(1-K19)</f>
        <v>10.5</v>
      </c>
      <c r="M19">
        <f t="shared" ref="M19:M82" si="10">IF(INT(C19)=C19,I19-$D$18*G19/$F$18,0)</f>
        <v>0</v>
      </c>
      <c r="N19">
        <f t="shared" ref="N19:N82" si="11">$N$8*M19</f>
        <v>0</v>
      </c>
      <c r="O19">
        <f t="shared" ref="O19:O82" si="12">-D19+I19+L19-N19</f>
        <v>10.5</v>
      </c>
      <c r="P19">
        <f t="shared" ref="P19:P82" si="13">$Q$4^(C19)</f>
        <v>0.98787654742307407</v>
      </c>
    </row>
    <row r="20" spans="1:17" x14ac:dyDescent="0.2">
      <c r="A20">
        <v>2</v>
      </c>
      <c r="B20">
        <f t="shared" si="3"/>
        <v>1</v>
      </c>
      <c r="C20">
        <f t="shared" si="4"/>
        <v>0.5</v>
      </c>
      <c r="E20">
        <f t="shared" si="0"/>
        <v>9800000</v>
      </c>
      <c r="F20">
        <f t="shared" si="5"/>
        <v>1000</v>
      </c>
      <c r="G20">
        <f t="shared" si="6"/>
        <v>0</v>
      </c>
      <c r="H20">
        <f t="shared" si="7"/>
        <v>1.1000000000000001</v>
      </c>
      <c r="I20">
        <f t="shared" si="8"/>
        <v>0</v>
      </c>
      <c r="J20">
        <f t="shared" si="1"/>
        <v>15</v>
      </c>
      <c r="K20">
        <f t="shared" si="2"/>
        <v>0.3</v>
      </c>
      <c r="L20">
        <f>J20*(1-K20)</f>
        <v>10.5</v>
      </c>
      <c r="M20">
        <f t="shared" si="10"/>
        <v>0</v>
      </c>
      <c r="N20">
        <f t="shared" si="11"/>
        <v>0</v>
      </c>
      <c r="O20">
        <f t="shared" si="12"/>
        <v>10.5</v>
      </c>
      <c r="P20">
        <f t="shared" si="13"/>
        <v>0.9759000729485332</v>
      </c>
    </row>
    <row r="21" spans="1:17" x14ac:dyDescent="0.2">
      <c r="A21">
        <v>3</v>
      </c>
      <c r="B21">
        <f t="shared" si="3"/>
        <v>1.5</v>
      </c>
      <c r="C21">
        <f t="shared" si="4"/>
        <v>0.75</v>
      </c>
      <c r="E21">
        <f t="shared" si="0"/>
        <v>9800000</v>
      </c>
      <c r="F21">
        <f t="shared" si="5"/>
        <v>1000</v>
      </c>
      <c r="G21">
        <f t="shared" si="6"/>
        <v>0</v>
      </c>
      <c r="H21">
        <f t="shared" si="7"/>
        <v>1.1000000000000001</v>
      </c>
      <c r="I21">
        <f t="shared" si="8"/>
        <v>0</v>
      </c>
      <c r="J21">
        <f t="shared" si="1"/>
        <v>15</v>
      </c>
      <c r="K21">
        <f t="shared" si="2"/>
        <v>0.3</v>
      </c>
      <c r="L21">
        <f t="shared" si="9"/>
        <v>10.5</v>
      </c>
      <c r="M21">
        <f t="shared" si="10"/>
        <v>0</v>
      </c>
      <c r="N21">
        <f t="shared" si="11"/>
        <v>0</v>
      </c>
      <c r="O21">
        <f t="shared" si="12"/>
        <v>10.5</v>
      </c>
      <c r="P21">
        <f t="shared" si="13"/>
        <v>0.96406879469432305</v>
      </c>
    </row>
    <row r="22" spans="1:17" x14ac:dyDescent="0.2">
      <c r="A22">
        <v>4</v>
      </c>
      <c r="B22">
        <f t="shared" si="3"/>
        <v>2</v>
      </c>
      <c r="C22">
        <f t="shared" si="4"/>
        <v>1</v>
      </c>
      <c r="E22">
        <f t="shared" si="0"/>
        <v>9400000</v>
      </c>
      <c r="F22">
        <f t="shared" si="5"/>
        <v>959.18367346938771</v>
      </c>
      <c r="G22">
        <f t="shared" si="6"/>
        <v>40.816326530612287</v>
      </c>
      <c r="H22">
        <f t="shared" si="7"/>
        <v>1.1000000000000001</v>
      </c>
      <c r="I22">
        <f t="shared" si="8"/>
        <v>44.897959183673521</v>
      </c>
      <c r="J22">
        <f t="shared" si="1"/>
        <v>15</v>
      </c>
      <c r="K22">
        <f t="shared" si="2"/>
        <v>0.3</v>
      </c>
      <c r="L22">
        <f t="shared" si="9"/>
        <v>10.5</v>
      </c>
      <c r="M22">
        <f>IF(INT(C22)=C22,I22-$D$18*G22/$F$18,0)</f>
        <v>4.1792878466552139</v>
      </c>
      <c r="N22">
        <f>$N$8*M22</f>
        <v>1.0448219616638035</v>
      </c>
      <c r="O22">
        <f t="shared" si="12"/>
        <v>54.353137222009721</v>
      </c>
      <c r="P22">
        <f t="shared" si="13"/>
        <v>0.95238095238095233</v>
      </c>
    </row>
    <row r="23" spans="1:17" x14ac:dyDescent="0.2">
      <c r="A23">
        <v>5</v>
      </c>
      <c r="B23">
        <f t="shared" si="3"/>
        <v>2.5</v>
      </c>
      <c r="C23">
        <f t="shared" si="4"/>
        <v>1.25</v>
      </c>
      <c r="E23">
        <f t="shared" si="0"/>
        <v>9400000</v>
      </c>
      <c r="F23">
        <f t="shared" si="5"/>
        <v>959.18367346938771</v>
      </c>
      <c r="G23">
        <f t="shared" si="6"/>
        <v>0</v>
      </c>
      <c r="H23">
        <f t="shared" si="7"/>
        <v>1.1000000000000001</v>
      </c>
      <c r="I23">
        <f t="shared" si="8"/>
        <v>0</v>
      </c>
      <c r="J23">
        <f t="shared" si="1"/>
        <v>14.387755102040815</v>
      </c>
      <c r="K23">
        <f t="shared" si="2"/>
        <v>0.3</v>
      </c>
      <c r="L23">
        <f t="shared" si="9"/>
        <v>10.071428571428569</v>
      </c>
      <c r="M23">
        <f t="shared" si="10"/>
        <v>0</v>
      </c>
      <c r="N23">
        <f t="shared" si="11"/>
        <v>0</v>
      </c>
      <c r="O23">
        <f t="shared" si="12"/>
        <v>10.071428571428569</v>
      </c>
      <c r="P23">
        <f t="shared" si="13"/>
        <v>0.94083480706959433</v>
      </c>
    </row>
    <row r="24" spans="1:17" x14ac:dyDescent="0.2">
      <c r="A24">
        <v>6</v>
      </c>
      <c r="B24">
        <f t="shared" si="3"/>
        <v>3</v>
      </c>
      <c r="C24">
        <f t="shared" si="4"/>
        <v>1.5</v>
      </c>
      <c r="E24">
        <f t="shared" si="0"/>
        <v>9400000</v>
      </c>
      <c r="F24">
        <f t="shared" si="5"/>
        <v>959.18367346938771</v>
      </c>
      <c r="G24">
        <f t="shared" si="6"/>
        <v>0</v>
      </c>
      <c r="H24">
        <f t="shared" si="7"/>
        <v>1.1000000000000001</v>
      </c>
      <c r="I24">
        <f t="shared" si="8"/>
        <v>0</v>
      </c>
      <c r="J24">
        <f t="shared" si="1"/>
        <v>14.387755102040815</v>
      </c>
      <c r="K24">
        <f t="shared" si="2"/>
        <v>0.3</v>
      </c>
      <c r="L24">
        <f t="shared" si="9"/>
        <v>10.071428571428569</v>
      </c>
      <c r="M24">
        <f t="shared" si="10"/>
        <v>0</v>
      </c>
      <c r="N24">
        <f t="shared" si="11"/>
        <v>0</v>
      </c>
      <c r="O24">
        <f t="shared" si="12"/>
        <v>10.071428571428569</v>
      </c>
      <c r="P24">
        <f t="shared" si="13"/>
        <v>0.92942864090336486</v>
      </c>
    </row>
    <row r="25" spans="1:17" x14ac:dyDescent="0.2">
      <c r="A25">
        <v>7</v>
      </c>
      <c r="B25">
        <f t="shared" si="3"/>
        <v>3.5</v>
      </c>
      <c r="C25">
        <f t="shared" si="4"/>
        <v>1.75</v>
      </c>
      <c r="E25">
        <f t="shared" si="0"/>
        <v>9400000</v>
      </c>
      <c r="F25">
        <f t="shared" si="5"/>
        <v>959.18367346938771</v>
      </c>
      <c r="G25">
        <f t="shared" si="6"/>
        <v>0</v>
      </c>
      <c r="H25">
        <f t="shared" si="7"/>
        <v>1.1000000000000001</v>
      </c>
      <c r="I25">
        <f t="shared" si="8"/>
        <v>0</v>
      </c>
      <c r="J25">
        <f t="shared" si="1"/>
        <v>14.387755102040815</v>
      </c>
      <c r="K25">
        <f t="shared" si="2"/>
        <v>0.3</v>
      </c>
      <c r="L25">
        <f t="shared" si="9"/>
        <v>10.071428571428569</v>
      </c>
      <c r="M25">
        <f t="shared" si="10"/>
        <v>0</v>
      </c>
      <c r="N25">
        <f t="shared" si="11"/>
        <v>0</v>
      </c>
      <c r="O25">
        <f t="shared" si="12"/>
        <v>10.071428571428569</v>
      </c>
      <c r="P25">
        <f t="shared" si="13"/>
        <v>0.91816075685173626</v>
      </c>
    </row>
    <row r="26" spans="1:17" x14ac:dyDescent="0.2">
      <c r="A26">
        <v>8</v>
      </c>
      <c r="B26">
        <f t="shared" si="3"/>
        <v>4</v>
      </c>
      <c r="C26">
        <f t="shared" si="4"/>
        <v>2</v>
      </c>
      <c r="E26">
        <f t="shared" si="0"/>
        <v>9000000</v>
      </c>
      <c r="F26">
        <f t="shared" si="5"/>
        <v>918.36734693877554</v>
      </c>
      <c r="G26">
        <f t="shared" si="6"/>
        <v>40.816326530612173</v>
      </c>
      <c r="H26">
        <f t="shared" si="7"/>
        <v>1.1000000000000001</v>
      </c>
      <c r="I26">
        <f t="shared" si="8"/>
        <v>44.897959183673393</v>
      </c>
      <c r="J26">
        <f t="shared" si="1"/>
        <v>14.387755102040815</v>
      </c>
      <c r="K26">
        <f t="shared" si="2"/>
        <v>0.3</v>
      </c>
      <c r="L26">
        <f t="shared" si="9"/>
        <v>10.071428571428569</v>
      </c>
      <c r="M26">
        <f t="shared" si="10"/>
        <v>4.1792878466551997</v>
      </c>
      <c r="N26">
        <f t="shared" si="11"/>
        <v>1.0448219616637999</v>
      </c>
      <c r="O26">
        <f t="shared" si="12"/>
        <v>53.924565793438163</v>
      </c>
      <c r="P26">
        <f t="shared" si="13"/>
        <v>0.90702947845804982</v>
      </c>
    </row>
    <row r="27" spans="1:17" x14ac:dyDescent="0.2">
      <c r="A27">
        <v>9</v>
      </c>
      <c r="B27">
        <f t="shared" si="3"/>
        <v>4.5</v>
      </c>
      <c r="C27">
        <f t="shared" si="4"/>
        <v>2.25</v>
      </c>
      <c r="E27">
        <f t="shared" si="0"/>
        <v>9000000</v>
      </c>
      <c r="F27">
        <f t="shared" si="5"/>
        <v>918.36734693877554</v>
      </c>
      <c r="G27">
        <f t="shared" si="6"/>
        <v>0</v>
      </c>
      <c r="H27">
        <f t="shared" si="7"/>
        <v>1.1000000000000001</v>
      </c>
      <c r="I27">
        <f t="shared" si="8"/>
        <v>0</v>
      </c>
      <c r="J27">
        <f t="shared" si="1"/>
        <v>13.775510204081632</v>
      </c>
      <c r="K27">
        <f t="shared" si="2"/>
        <v>0.3</v>
      </c>
      <c r="L27">
        <f t="shared" si="9"/>
        <v>9.6428571428571423</v>
      </c>
      <c r="M27">
        <f t="shared" si="10"/>
        <v>0</v>
      </c>
      <c r="N27">
        <f t="shared" si="11"/>
        <v>0</v>
      </c>
      <c r="O27">
        <f t="shared" si="12"/>
        <v>9.6428571428571423</v>
      </c>
      <c r="P27">
        <f t="shared" si="13"/>
        <v>0.89603314959008984</v>
      </c>
    </row>
    <row r="28" spans="1:17" x14ac:dyDescent="0.2">
      <c r="A28">
        <v>10</v>
      </c>
      <c r="B28">
        <f t="shared" si="3"/>
        <v>5</v>
      </c>
      <c r="C28">
        <f t="shared" si="4"/>
        <v>2.5</v>
      </c>
      <c r="E28">
        <f t="shared" si="0"/>
        <v>9000000</v>
      </c>
      <c r="F28">
        <f t="shared" si="5"/>
        <v>918.36734693877554</v>
      </c>
      <c r="G28">
        <f t="shared" si="6"/>
        <v>0</v>
      </c>
      <c r="H28">
        <f t="shared" si="7"/>
        <v>1.1000000000000001</v>
      </c>
      <c r="I28">
        <f t="shared" si="8"/>
        <v>0</v>
      </c>
      <c r="J28">
        <f t="shared" si="1"/>
        <v>13.775510204081632</v>
      </c>
      <c r="K28">
        <f t="shared" si="2"/>
        <v>0.3</v>
      </c>
      <c r="L28">
        <f t="shared" si="9"/>
        <v>9.6428571428571423</v>
      </c>
      <c r="M28">
        <f t="shared" si="10"/>
        <v>0</v>
      </c>
      <c r="N28">
        <f t="shared" si="11"/>
        <v>0</v>
      </c>
      <c r="O28">
        <f t="shared" si="12"/>
        <v>9.6428571428571423</v>
      </c>
      <c r="P28">
        <f t="shared" si="13"/>
        <v>0.88517013419368074</v>
      </c>
    </row>
    <row r="29" spans="1:17" x14ac:dyDescent="0.2">
      <c r="A29">
        <v>11</v>
      </c>
      <c r="B29">
        <f t="shared" si="3"/>
        <v>5.5</v>
      </c>
      <c r="C29">
        <f t="shared" si="4"/>
        <v>2.75</v>
      </c>
      <c r="E29">
        <f t="shared" si="0"/>
        <v>9000000</v>
      </c>
      <c r="F29">
        <f t="shared" si="5"/>
        <v>918.36734693877554</v>
      </c>
      <c r="G29">
        <f t="shared" si="6"/>
        <v>0</v>
      </c>
      <c r="H29">
        <f t="shared" si="7"/>
        <v>1.1000000000000001</v>
      </c>
      <c r="I29">
        <f t="shared" si="8"/>
        <v>0</v>
      </c>
      <c r="J29">
        <f t="shared" si="1"/>
        <v>13.775510204081632</v>
      </c>
      <c r="K29">
        <f t="shared" si="2"/>
        <v>0.3</v>
      </c>
      <c r="L29">
        <f t="shared" si="9"/>
        <v>9.6428571428571423</v>
      </c>
      <c r="M29">
        <f t="shared" si="10"/>
        <v>0</v>
      </c>
      <c r="N29">
        <f t="shared" si="11"/>
        <v>0</v>
      </c>
      <c r="O29">
        <f t="shared" si="12"/>
        <v>9.6428571428571423</v>
      </c>
      <c r="P29">
        <f t="shared" si="13"/>
        <v>0.87443881604927254</v>
      </c>
    </row>
    <row r="30" spans="1:17" x14ac:dyDescent="0.2">
      <c r="A30">
        <v>12</v>
      </c>
      <c r="B30">
        <f t="shared" si="3"/>
        <v>6</v>
      </c>
      <c r="C30">
        <f t="shared" si="4"/>
        <v>3</v>
      </c>
      <c r="E30">
        <f t="shared" si="0"/>
        <v>8600000</v>
      </c>
      <c r="F30">
        <f t="shared" si="5"/>
        <v>877.55102040816325</v>
      </c>
      <c r="G30">
        <f t="shared" si="6"/>
        <v>40.816326530612287</v>
      </c>
      <c r="H30">
        <f t="shared" si="7"/>
        <v>1.1000000000000001</v>
      </c>
      <c r="I30">
        <f t="shared" si="8"/>
        <v>44.897959183673521</v>
      </c>
      <c r="J30">
        <f t="shared" si="1"/>
        <v>13.775510204081632</v>
      </c>
      <c r="K30">
        <f t="shared" si="2"/>
        <v>0.3</v>
      </c>
      <c r="L30">
        <f t="shared" si="9"/>
        <v>9.6428571428571423</v>
      </c>
      <c r="M30">
        <f t="shared" si="10"/>
        <v>4.1792878466552139</v>
      </c>
      <c r="N30">
        <f t="shared" si="11"/>
        <v>1.0448219616638035</v>
      </c>
      <c r="O30">
        <f t="shared" si="12"/>
        <v>53.49599436486686</v>
      </c>
      <c r="P30">
        <f t="shared" si="13"/>
        <v>0.86383759853147601</v>
      </c>
    </row>
    <row r="31" spans="1:17" x14ac:dyDescent="0.2">
      <c r="A31">
        <v>13</v>
      </c>
      <c r="B31">
        <f t="shared" si="3"/>
        <v>6.5</v>
      </c>
      <c r="C31">
        <f t="shared" si="4"/>
        <v>3.25</v>
      </c>
      <c r="E31">
        <f t="shared" si="0"/>
        <v>8600000</v>
      </c>
      <c r="F31">
        <f t="shared" si="5"/>
        <v>877.55102040816325</v>
      </c>
      <c r="G31">
        <f t="shared" si="6"/>
        <v>0</v>
      </c>
      <c r="H31">
        <f t="shared" si="7"/>
        <v>1.1000000000000001</v>
      </c>
      <c r="I31">
        <f t="shared" si="8"/>
        <v>0</v>
      </c>
      <c r="J31">
        <f t="shared" si="1"/>
        <v>13.163265306122449</v>
      </c>
      <c r="K31">
        <f t="shared" si="2"/>
        <v>0.3</v>
      </c>
      <c r="L31">
        <f t="shared" si="9"/>
        <v>9.2142857142857135</v>
      </c>
      <c r="M31">
        <f t="shared" si="10"/>
        <v>0</v>
      </c>
      <c r="N31">
        <f t="shared" si="11"/>
        <v>0</v>
      </c>
      <c r="O31">
        <f t="shared" si="12"/>
        <v>9.2142857142857135</v>
      </c>
      <c r="P31">
        <f t="shared" si="13"/>
        <v>0.85336490437151402</v>
      </c>
    </row>
    <row r="32" spans="1:17" x14ac:dyDescent="0.2">
      <c r="A32">
        <v>14</v>
      </c>
      <c r="B32">
        <f t="shared" si="3"/>
        <v>7</v>
      </c>
      <c r="C32">
        <f t="shared" si="4"/>
        <v>3.5</v>
      </c>
      <c r="E32">
        <f t="shared" si="0"/>
        <v>8600000</v>
      </c>
      <c r="F32">
        <f t="shared" si="5"/>
        <v>877.55102040816325</v>
      </c>
      <c r="G32">
        <f t="shared" si="6"/>
        <v>0</v>
      </c>
      <c r="H32">
        <f t="shared" si="7"/>
        <v>1.1000000000000001</v>
      </c>
      <c r="I32">
        <f t="shared" si="8"/>
        <v>0</v>
      </c>
      <c r="J32">
        <f t="shared" si="1"/>
        <v>13.163265306122449</v>
      </c>
      <c r="K32">
        <f t="shared" si="2"/>
        <v>0.3</v>
      </c>
      <c r="L32">
        <f t="shared" si="9"/>
        <v>9.2142857142857135</v>
      </c>
      <c r="M32">
        <f t="shared" si="10"/>
        <v>0</v>
      </c>
      <c r="N32">
        <f t="shared" si="11"/>
        <v>0</v>
      </c>
      <c r="O32">
        <f t="shared" si="12"/>
        <v>9.2142857142857135</v>
      </c>
      <c r="P32">
        <f t="shared" si="13"/>
        <v>0.84301917542255311</v>
      </c>
    </row>
    <row r="33" spans="1:16" x14ac:dyDescent="0.2">
      <c r="A33">
        <v>15</v>
      </c>
      <c r="B33">
        <f t="shared" si="3"/>
        <v>7.5</v>
      </c>
      <c r="C33">
        <f t="shared" si="4"/>
        <v>3.75</v>
      </c>
      <c r="E33">
        <f t="shared" si="0"/>
        <v>8600000</v>
      </c>
      <c r="F33">
        <f t="shared" si="5"/>
        <v>877.55102040816325</v>
      </c>
      <c r="G33">
        <f t="shared" si="6"/>
        <v>0</v>
      </c>
      <c r="H33">
        <f t="shared" si="7"/>
        <v>1.1000000000000001</v>
      </c>
      <c r="I33">
        <f t="shared" si="8"/>
        <v>0</v>
      </c>
      <c r="J33">
        <f t="shared" si="1"/>
        <v>13.163265306122449</v>
      </c>
      <c r="K33">
        <f t="shared" si="2"/>
        <v>0.3</v>
      </c>
      <c r="L33">
        <f t="shared" si="9"/>
        <v>9.2142857142857135</v>
      </c>
      <c r="M33">
        <f t="shared" si="10"/>
        <v>0</v>
      </c>
      <c r="N33">
        <f t="shared" si="11"/>
        <v>0</v>
      </c>
      <c r="O33">
        <f t="shared" si="12"/>
        <v>9.2142857142857135</v>
      </c>
      <c r="P33">
        <f t="shared" si="13"/>
        <v>0.83279887242787853</v>
      </c>
    </row>
    <row r="34" spans="1:16" x14ac:dyDescent="0.2">
      <c r="A34">
        <v>16</v>
      </c>
      <c r="B34">
        <f t="shared" si="3"/>
        <v>8</v>
      </c>
      <c r="C34">
        <f t="shared" si="4"/>
        <v>4</v>
      </c>
      <c r="E34">
        <f t="shared" si="0"/>
        <v>8200000</v>
      </c>
      <c r="F34">
        <f t="shared" si="5"/>
        <v>836.73469387755097</v>
      </c>
      <c r="G34">
        <f t="shared" si="6"/>
        <v>40.816326530612287</v>
      </c>
      <c r="H34">
        <f t="shared" si="7"/>
        <v>1.1000000000000001</v>
      </c>
      <c r="I34">
        <f t="shared" si="8"/>
        <v>44.897959183673521</v>
      </c>
      <c r="J34">
        <f t="shared" si="1"/>
        <v>13.163265306122449</v>
      </c>
      <c r="K34">
        <f t="shared" si="2"/>
        <v>0.3</v>
      </c>
      <c r="L34">
        <f t="shared" si="9"/>
        <v>9.2142857142857135</v>
      </c>
      <c r="M34">
        <f t="shared" si="10"/>
        <v>4.1792878466552139</v>
      </c>
      <c r="N34">
        <f t="shared" si="11"/>
        <v>1.0448219616638035</v>
      </c>
      <c r="O34">
        <f t="shared" si="12"/>
        <v>53.067422936295429</v>
      </c>
      <c r="P34">
        <f t="shared" si="13"/>
        <v>0.82270247479188185</v>
      </c>
    </row>
    <row r="35" spans="1:16" x14ac:dyDescent="0.2">
      <c r="A35">
        <v>17</v>
      </c>
      <c r="B35">
        <f t="shared" si="3"/>
        <v>8.5</v>
      </c>
      <c r="C35">
        <f t="shared" si="4"/>
        <v>4.25</v>
      </c>
      <c r="E35">
        <f t="shared" si="0"/>
        <v>8200000</v>
      </c>
      <c r="F35">
        <f t="shared" si="5"/>
        <v>836.73469387755097</v>
      </c>
      <c r="G35">
        <f t="shared" si="6"/>
        <v>0</v>
      </c>
      <c r="H35">
        <f t="shared" si="7"/>
        <v>1.1000000000000001</v>
      </c>
      <c r="I35">
        <f t="shared" si="8"/>
        <v>0</v>
      </c>
      <c r="J35">
        <f t="shared" si="1"/>
        <v>12.551020408163264</v>
      </c>
      <c r="K35">
        <f t="shared" si="2"/>
        <v>0.3</v>
      </c>
      <c r="L35">
        <f t="shared" si="9"/>
        <v>8.7857142857142847</v>
      </c>
      <c r="M35">
        <f t="shared" si="10"/>
        <v>0</v>
      </c>
      <c r="N35">
        <f t="shared" si="11"/>
        <v>0</v>
      </c>
      <c r="O35">
        <f t="shared" si="12"/>
        <v>8.7857142857142847</v>
      </c>
      <c r="P35">
        <f t="shared" si="13"/>
        <v>0.81272848035382284</v>
      </c>
    </row>
    <row r="36" spans="1:16" x14ac:dyDescent="0.2">
      <c r="A36">
        <v>18</v>
      </c>
      <c r="B36">
        <f t="shared" si="3"/>
        <v>9</v>
      </c>
      <c r="C36">
        <f t="shared" si="4"/>
        <v>4.5</v>
      </c>
      <c r="E36">
        <f t="shared" si="0"/>
        <v>8200000</v>
      </c>
      <c r="F36">
        <f t="shared" si="5"/>
        <v>836.73469387755097</v>
      </c>
      <c r="G36">
        <f t="shared" si="6"/>
        <v>0</v>
      </c>
      <c r="H36">
        <f t="shared" si="7"/>
        <v>1.1000000000000001</v>
      </c>
      <c r="I36">
        <f t="shared" si="8"/>
        <v>0</v>
      </c>
      <c r="J36">
        <f t="shared" si="1"/>
        <v>12.551020408163264</v>
      </c>
      <c r="K36">
        <f t="shared" si="2"/>
        <v>0.3</v>
      </c>
      <c r="L36">
        <f t="shared" si="9"/>
        <v>8.7857142857142847</v>
      </c>
      <c r="M36">
        <f t="shared" si="10"/>
        <v>0</v>
      </c>
      <c r="N36">
        <f t="shared" si="11"/>
        <v>0</v>
      </c>
      <c r="O36">
        <f t="shared" si="12"/>
        <v>8.7857142857142847</v>
      </c>
      <c r="P36">
        <f t="shared" si="13"/>
        <v>0.8028754051643362</v>
      </c>
    </row>
    <row r="37" spans="1:16" x14ac:dyDescent="0.2">
      <c r="A37">
        <v>19</v>
      </c>
      <c r="B37">
        <f t="shared" si="3"/>
        <v>9.5</v>
      </c>
      <c r="C37">
        <f t="shared" si="4"/>
        <v>4.75</v>
      </c>
      <c r="E37">
        <f t="shared" si="0"/>
        <v>8200000</v>
      </c>
      <c r="F37">
        <f t="shared" si="5"/>
        <v>836.73469387755097</v>
      </c>
      <c r="G37">
        <f t="shared" si="6"/>
        <v>0</v>
      </c>
      <c r="H37">
        <f t="shared" si="7"/>
        <v>1.1000000000000001</v>
      </c>
      <c r="I37">
        <f t="shared" si="8"/>
        <v>0</v>
      </c>
      <c r="J37">
        <f t="shared" si="1"/>
        <v>12.551020408163264</v>
      </c>
      <c r="K37">
        <f t="shared" si="2"/>
        <v>0.3</v>
      </c>
      <c r="L37">
        <f t="shared" si="9"/>
        <v>8.7857142857142847</v>
      </c>
      <c r="M37">
        <f t="shared" si="10"/>
        <v>0</v>
      </c>
      <c r="N37">
        <f t="shared" si="11"/>
        <v>0</v>
      </c>
      <c r="O37">
        <f t="shared" si="12"/>
        <v>8.7857142857142847</v>
      </c>
      <c r="P37">
        <f t="shared" si="13"/>
        <v>0.79314178326464624</v>
      </c>
    </row>
    <row r="38" spans="1:16" x14ac:dyDescent="0.2">
      <c r="A38">
        <v>20</v>
      </c>
      <c r="B38">
        <f t="shared" si="3"/>
        <v>10</v>
      </c>
      <c r="C38">
        <f t="shared" si="4"/>
        <v>5</v>
      </c>
      <c r="E38">
        <f t="shared" si="0"/>
        <v>7800000</v>
      </c>
      <c r="F38">
        <f t="shared" si="5"/>
        <v>795.91836734693879</v>
      </c>
      <c r="G38">
        <f t="shared" si="6"/>
        <v>40.816326530612173</v>
      </c>
      <c r="H38">
        <f t="shared" si="7"/>
        <v>1.1000000000000001</v>
      </c>
      <c r="I38">
        <f t="shared" si="8"/>
        <v>44.897959183673393</v>
      </c>
      <c r="J38">
        <f t="shared" si="1"/>
        <v>12.551020408163264</v>
      </c>
      <c r="K38">
        <f t="shared" si="2"/>
        <v>0.3</v>
      </c>
      <c r="L38">
        <f t="shared" si="9"/>
        <v>8.7857142857142847</v>
      </c>
      <c r="M38">
        <f t="shared" si="10"/>
        <v>4.1792878466551997</v>
      </c>
      <c r="N38">
        <f t="shared" si="11"/>
        <v>1.0448219616637999</v>
      </c>
      <c r="O38">
        <f t="shared" si="12"/>
        <v>52.638851507723878</v>
      </c>
      <c r="P38">
        <f t="shared" si="13"/>
        <v>0.78352616646845885</v>
      </c>
    </row>
    <row r="39" spans="1:16" x14ac:dyDescent="0.2">
      <c r="A39">
        <v>21</v>
      </c>
      <c r="B39">
        <f t="shared" si="3"/>
        <v>10.5</v>
      </c>
      <c r="C39">
        <f t="shared" si="4"/>
        <v>5.25</v>
      </c>
      <c r="E39">
        <f t="shared" si="0"/>
        <v>7800000</v>
      </c>
      <c r="F39">
        <f t="shared" si="5"/>
        <v>795.91836734693879</v>
      </c>
      <c r="G39">
        <f t="shared" si="6"/>
        <v>0</v>
      </c>
      <c r="H39">
        <f t="shared" si="7"/>
        <v>1.1000000000000001</v>
      </c>
      <c r="I39">
        <f t="shared" si="8"/>
        <v>0</v>
      </c>
      <c r="J39">
        <f t="shared" si="1"/>
        <v>11.938775510204081</v>
      </c>
      <c r="K39">
        <f t="shared" si="2"/>
        <v>0.3</v>
      </c>
      <c r="L39">
        <f t="shared" si="9"/>
        <v>8.3571428571428559</v>
      </c>
      <c r="M39">
        <f t="shared" si="10"/>
        <v>0</v>
      </c>
      <c r="N39">
        <f t="shared" si="11"/>
        <v>0</v>
      </c>
      <c r="O39">
        <f t="shared" si="12"/>
        <v>8.3571428571428559</v>
      </c>
      <c r="P39">
        <f t="shared" si="13"/>
        <v>0.77402712414649788</v>
      </c>
    </row>
    <row r="40" spans="1:16" x14ac:dyDescent="0.2">
      <c r="A40">
        <v>22</v>
      </c>
      <c r="B40">
        <f t="shared" si="3"/>
        <v>11</v>
      </c>
      <c r="C40">
        <f t="shared" si="4"/>
        <v>5.5</v>
      </c>
      <c r="E40">
        <f t="shared" si="0"/>
        <v>7800000</v>
      </c>
      <c r="F40">
        <f t="shared" si="5"/>
        <v>795.91836734693879</v>
      </c>
      <c r="G40">
        <f t="shared" si="6"/>
        <v>0</v>
      </c>
      <c r="H40">
        <f t="shared" si="7"/>
        <v>1.1000000000000001</v>
      </c>
      <c r="I40">
        <f t="shared" si="8"/>
        <v>0</v>
      </c>
      <c r="J40">
        <f t="shared" si="1"/>
        <v>11.938775510204081</v>
      </c>
      <c r="K40">
        <f t="shared" si="2"/>
        <v>0.3</v>
      </c>
      <c r="L40">
        <f t="shared" si="9"/>
        <v>8.3571428571428559</v>
      </c>
      <c r="M40">
        <f t="shared" si="10"/>
        <v>0</v>
      </c>
      <c r="N40">
        <f t="shared" si="11"/>
        <v>0</v>
      </c>
      <c r="O40">
        <f t="shared" si="12"/>
        <v>8.3571428571428559</v>
      </c>
      <c r="P40">
        <f t="shared" si="13"/>
        <v>0.7646432430136535</v>
      </c>
    </row>
    <row r="41" spans="1:16" x14ac:dyDescent="0.2">
      <c r="A41">
        <v>23</v>
      </c>
      <c r="B41">
        <f t="shared" si="3"/>
        <v>11.5</v>
      </c>
      <c r="C41">
        <f t="shared" si="4"/>
        <v>5.75</v>
      </c>
      <c r="E41">
        <f t="shared" si="0"/>
        <v>7800000</v>
      </c>
      <c r="F41">
        <f t="shared" si="5"/>
        <v>795.91836734693879</v>
      </c>
      <c r="G41">
        <f t="shared" si="6"/>
        <v>0</v>
      </c>
      <c r="H41">
        <f t="shared" si="7"/>
        <v>1.1000000000000001</v>
      </c>
      <c r="I41">
        <f t="shared" si="8"/>
        <v>0</v>
      </c>
      <c r="J41">
        <f t="shared" si="1"/>
        <v>11.938775510204081</v>
      </c>
      <c r="K41">
        <f t="shared" si="2"/>
        <v>0.3</v>
      </c>
      <c r="L41">
        <f t="shared" si="9"/>
        <v>8.3571428571428559</v>
      </c>
      <c r="M41">
        <f t="shared" si="10"/>
        <v>0</v>
      </c>
      <c r="N41">
        <f t="shared" si="11"/>
        <v>0</v>
      </c>
      <c r="O41">
        <f t="shared" si="12"/>
        <v>8.3571428571428559</v>
      </c>
      <c r="P41">
        <f t="shared" si="13"/>
        <v>0.75537312691871061</v>
      </c>
    </row>
    <row r="42" spans="1:16" x14ac:dyDescent="0.2">
      <c r="A42">
        <v>24</v>
      </c>
      <c r="B42">
        <f t="shared" si="3"/>
        <v>12</v>
      </c>
      <c r="C42">
        <f t="shared" si="4"/>
        <v>6</v>
      </c>
      <c r="E42">
        <f t="shared" si="0"/>
        <v>7400000</v>
      </c>
      <c r="F42">
        <f t="shared" si="5"/>
        <v>755.10204081632651</v>
      </c>
      <c r="G42">
        <f t="shared" si="6"/>
        <v>40.816326530612287</v>
      </c>
      <c r="H42">
        <f t="shared" si="7"/>
        <v>1.1000000000000001</v>
      </c>
      <c r="I42">
        <f t="shared" si="8"/>
        <v>44.897959183673521</v>
      </c>
      <c r="J42">
        <f t="shared" si="1"/>
        <v>11.938775510204081</v>
      </c>
      <c r="K42">
        <f t="shared" si="2"/>
        <v>0.3</v>
      </c>
      <c r="L42">
        <f t="shared" si="9"/>
        <v>8.3571428571428559</v>
      </c>
      <c r="M42">
        <f t="shared" si="10"/>
        <v>4.1792878466552139</v>
      </c>
      <c r="N42">
        <f t="shared" si="11"/>
        <v>1.0448219616638035</v>
      </c>
      <c r="O42">
        <f t="shared" si="12"/>
        <v>52.210280079152568</v>
      </c>
      <c r="P42">
        <f t="shared" si="13"/>
        <v>0.7462153966366275</v>
      </c>
    </row>
    <row r="43" spans="1:16" x14ac:dyDescent="0.2">
      <c r="A43">
        <v>25</v>
      </c>
      <c r="B43">
        <f t="shared" si="3"/>
        <v>12.5</v>
      </c>
      <c r="C43">
        <f t="shared" si="4"/>
        <v>6.25</v>
      </c>
      <c r="E43">
        <f t="shared" si="0"/>
        <v>7400000</v>
      </c>
      <c r="F43">
        <f t="shared" si="5"/>
        <v>755.10204081632651</v>
      </c>
      <c r="G43">
        <f t="shared" si="6"/>
        <v>0</v>
      </c>
      <c r="H43">
        <f t="shared" si="7"/>
        <v>1.1000000000000001</v>
      </c>
      <c r="I43">
        <f t="shared" si="8"/>
        <v>0</v>
      </c>
      <c r="J43">
        <f t="shared" si="1"/>
        <v>11.326530612244897</v>
      </c>
      <c r="K43">
        <f t="shared" si="2"/>
        <v>0.3</v>
      </c>
      <c r="L43">
        <f t="shared" si="9"/>
        <v>7.928571428571427</v>
      </c>
      <c r="M43">
        <f t="shared" si="10"/>
        <v>0</v>
      </c>
      <c r="N43">
        <f t="shared" si="11"/>
        <v>0</v>
      </c>
      <c r="O43">
        <f t="shared" si="12"/>
        <v>7.928571428571427</v>
      </c>
      <c r="P43">
        <f t="shared" si="13"/>
        <v>0.73716868966333127</v>
      </c>
    </row>
    <row r="44" spans="1:16" x14ac:dyDescent="0.2">
      <c r="A44">
        <v>26</v>
      </c>
      <c r="B44">
        <f t="shared" si="3"/>
        <v>13</v>
      </c>
      <c r="C44">
        <f t="shared" si="4"/>
        <v>6.5</v>
      </c>
      <c r="E44">
        <f t="shared" si="0"/>
        <v>7400000</v>
      </c>
      <c r="F44">
        <f t="shared" si="5"/>
        <v>755.10204081632651</v>
      </c>
      <c r="G44">
        <f t="shared" si="6"/>
        <v>0</v>
      </c>
      <c r="H44">
        <f t="shared" si="7"/>
        <v>1.1000000000000001</v>
      </c>
      <c r="I44">
        <f t="shared" si="8"/>
        <v>0</v>
      </c>
      <c r="J44">
        <f t="shared" si="1"/>
        <v>11.326530612244897</v>
      </c>
      <c r="K44">
        <f t="shared" si="2"/>
        <v>0.3</v>
      </c>
      <c r="L44">
        <f t="shared" si="9"/>
        <v>7.928571428571427</v>
      </c>
      <c r="M44">
        <f t="shared" si="10"/>
        <v>0</v>
      </c>
      <c r="N44">
        <f t="shared" si="11"/>
        <v>0</v>
      </c>
      <c r="O44">
        <f t="shared" si="12"/>
        <v>7.928571428571427</v>
      </c>
      <c r="P44">
        <f t="shared" si="13"/>
        <v>0.72823166001300332</v>
      </c>
    </row>
    <row r="45" spans="1:16" x14ac:dyDescent="0.2">
      <c r="A45">
        <v>27</v>
      </c>
      <c r="B45">
        <f t="shared" si="3"/>
        <v>13.5</v>
      </c>
      <c r="C45">
        <f t="shared" si="4"/>
        <v>6.75</v>
      </c>
      <c r="E45">
        <f t="shared" si="0"/>
        <v>7400000</v>
      </c>
      <c r="F45">
        <f t="shared" si="5"/>
        <v>755.10204081632651</v>
      </c>
      <c r="G45">
        <f t="shared" si="6"/>
        <v>0</v>
      </c>
      <c r="H45">
        <f t="shared" si="7"/>
        <v>1.1000000000000001</v>
      </c>
      <c r="I45">
        <f t="shared" si="8"/>
        <v>0</v>
      </c>
      <c r="J45">
        <f t="shared" si="1"/>
        <v>11.326530612244897</v>
      </c>
      <c r="K45">
        <f t="shared" si="2"/>
        <v>0.3</v>
      </c>
      <c r="L45">
        <f t="shared" si="9"/>
        <v>7.928571428571427</v>
      </c>
      <c r="M45">
        <f t="shared" si="10"/>
        <v>0</v>
      </c>
      <c r="N45">
        <f t="shared" si="11"/>
        <v>0</v>
      </c>
      <c r="O45">
        <f t="shared" si="12"/>
        <v>7.928571428571427</v>
      </c>
      <c r="P45">
        <f t="shared" si="13"/>
        <v>0.71940297801781961</v>
      </c>
    </row>
    <row r="46" spans="1:16" x14ac:dyDescent="0.2">
      <c r="A46">
        <v>28</v>
      </c>
      <c r="B46">
        <f t="shared" si="3"/>
        <v>14</v>
      </c>
      <c r="C46">
        <f t="shared" si="4"/>
        <v>7</v>
      </c>
      <c r="E46">
        <f t="shared" si="0"/>
        <v>7000000</v>
      </c>
      <c r="F46">
        <f t="shared" si="5"/>
        <v>714.28571428571433</v>
      </c>
      <c r="G46">
        <f t="shared" si="6"/>
        <v>40.816326530612173</v>
      </c>
      <c r="H46">
        <f t="shared" si="7"/>
        <v>1.1000000000000001</v>
      </c>
      <c r="I46">
        <f t="shared" si="8"/>
        <v>44.897959183673393</v>
      </c>
      <c r="J46">
        <f t="shared" si="1"/>
        <v>11.326530612244897</v>
      </c>
      <c r="K46">
        <f t="shared" si="2"/>
        <v>0.3</v>
      </c>
      <c r="L46">
        <f t="shared" si="9"/>
        <v>7.928571428571427</v>
      </c>
      <c r="M46">
        <f t="shared" si="10"/>
        <v>4.1792878466551997</v>
      </c>
      <c r="N46">
        <f t="shared" si="11"/>
        <v>1.0448219616637999</v>
      </c>
      <c r="O46">
        <f t="shared" si="12"/>
        <v>51.781708650581024</v>
      </c>
      <c r="P46">
        <f t="shared" si="13"/>
        <v>0.71068133013012136</v>
      </c>
    </row>
    <row r="47" spans="1:16" x14ac:dyDescent="0.2">
      <c r="A47">
        <v>29</v>
      </c>
      <c r="B47">
        <f t="shared" si="3"/>
        <v>14.5</v>
      </c>
      <c r="C47">
        <f t="shared" si="4"/>
        <v>7.25</v>
      </c>
      <c r="E47">
        <f t="shared" si="0"/>
        <v>7000000</v>
      </c>
      <c r="F47">
        <f t="shared" si="5"/>
        <v>714.28571428571433</v>
      </c>
      <c r="G47">
        <f t="shared" si="6"/>
        <v>0</v>
      </c>
      <c r="H47">
        <f t="shared" si="7"/>
        <v>1.1000000000000001</v>
      </c>
      <c r="I47">
        <f t="shared" si="8"/>
        <v>0</v>
      </c>
      <c r="J47">
        <f t="shared" si="1"/>
        <v>10.714285714285715</v>
      </c>
      <c r="K47">
        <f t="shared" si="2"/>
        <v>0.3</v>
      </c>
      <c r="L47">
        <f t="shared" si="9"/>
        <v>7.5</v>
      </c>
      <c r="M47">
        <f t="shared" si="10"/>
        <v>0</v>
      </c>
      <c r="N47">
        <f t="shared" si="11"/>
        <v>0</v>
      </c>
      <c r="O47">
        <f t="shared" si="12"/>
        <v>7.5</v>
      </c>
      <c r="P47">
        <f t="shared" si="13"/>
        <v>0.70206541872698214</v>
      </c>
    </row>
    <row r="48" spans="1:16" x14ac:dyDescent="0.2">
      <c r="A48">
        <v>30</v>
      </c>
      <c r="B48">
        <f t="shared" si="3"/>
        <v>15</v>
      </c>
      <c r="C48">
        <f t="shared" si="4"/>
        <v>7.5</v>
      </c>
      <c r="E48">
        <f t="shared" si="0"/>
        <v>7000000</v>
      </c>
      <c r="F48">
        <f t="shared" si="5"/>
        <v>714.28571428571433</v>
      </c>
      <c r="G48">
        <f t="shared" si="6"/>
        <v>0</v>
      </c>
      <c r="H48">
        <f t="shared" si="7"/>
        <v>1.1000000000000001</v>
      </c>
      <c r="I48">
        <f t="shared" si="8"/>
        <v>0</v>
      </c>
      <c r="J48">
        <f t="shared" si="1"/>
        <v>10.714285714285715</v>
      </c>
      <c r="K48">
        <f t="shared" si="2"/>
        <v>0.3</v>
      </c>
      <c r="L48">
        <f t="shared" si="9"/>
        <v>7.5</v>
      </c>
      <c r="M48">
        <f t="shared" si="10"/>
        <v>0</v>
      </c>
      <c r="N48">
        <f t="shared" si="11"/>
        <v>0</v>
      </c>
      <c r="O48">
        <f t="shared" si="12"/>
        <v>7.5</v>
      </c>
      <c r="P48">
        <f t="shared" si="13"/>
        <v>0.69355396191714591</v>
      </c>
    </row>
    <row r="49" spans="1:16" x14ac:dyDescent="0.2">
      <c r="A49">
        <v>31</v>
      </c>
      <c r="B49">
        <f t="shared" si="3"/>
        <v>15.5</v>
      </c>
      <c r="C49">
        <f t="shared" si="4"/>
        <v>7.75</v>
      </c>
      <c r="E49">
        <f t="shared" si="0"/>
        <v>7000000</v>
      </c>
      <c r="F49">
        <f t="shared" si="5"/>
        <v>714.28571428571433</v>
      </c>
      <c r="G49">
        <f t="shared" si="6"/>
        <v>0</v>
      </c>
      <c r="H49">
        <f t="shared" si="7"/>
        <v>1.1000000000000001</v>
      </c>
      <c r="I49">
        <f t="shared" si="8"/>
        <v>0</v>
      </c>
      <c r="J49">
        <f t="shared" si="1"/>
        <v>10.714285714285715</v>
      </c>
      <c r="K49">
        <f t="shared" si="2"/>
        <v>0.3</v>
      </c>
      <c r="L49">
        <f t="shared" si="9"/>
        <v>7.5</v>
      </c>
      <c r="M49">
        <f t="shared" si="10"/>
        <v>0</v>
      </c>
      <c r="N49">
        <f t="shared" si="11"/>
        <v>0</v>
      </c>
      <c r="O49">
        <f t="shared" si="12"/>
        <v>7.5</v>
      </c>
      <c r="P49">
        <f t="shared" si="13"/>
        <v>0.6851456933503044</v>
      </c>
    </row>
    <row r="50" spans="1:16" x14ac:dyDescent="0.2">
      <c r="A50">
        <v>32</v>
      </c>
      <c r="B50">
        <f t="shared" si="3"/>
        <v>16</v>
      </c>
      <c r="C50">
        <f t="shared" si="4"/>
        <v>8</v>
      </c>
      <c r="E50">
        <f t="shared" ref="E50:E81" si="14">($D$5-IF(C50&lt;=$I$3,$H$2*INT(C50),$H$2*$I$3)-$I$4*(INT(C50)-$I$3)*(IF(C50&lt;=$I$3,0,1)))*$E$3</f>
        <v>6600000</v>
      </c>
      <c r="F50">
        <f t="shared" si="5"/>
        <v>673.46938775510205</v>
      </c>
      <c r="G50">
        <f t="shared" si="6"/>
        <v>40.816326530612287</v>
      </c>
      <c r="H50">
        <f t="shared" si="7"/>
        <v>1.1000000000000001</v>
      </c>
      <c r="I50">
        <f t="shared" si="8"/>
        <v>44.897959183673521</v>
      </c>
      <c r="J50">
        <f t="shared" ref="J50:J81" si="15">IF(ISNUMBER(F49),F49,0)*(IF(C50=0,0,IF(C50&lt;=$D$9,$E$7/$E$8,IF(INT(B50)=B50,$D$11/$E$10,0))))</f>
        <v>10.714285714285715</v>
      </c>
      <c r="K50">
        <f t="shared" ref="K50:K81" si="16">IF(C50&lt;=$M$4,$M$3,$M$5)</f>
        <v>0.3</v>
      </c>
      <c r="L50">
        <f t="shared" si="9"/>
        <v>7.5</v>
      </c>
      <c r="M50">
        <f t="shared" si="10"/>
        <v>4.1792878466552139</v>
      </c>
      <c r="N50">
        <f t="shared" si="11"/>
        <v>1.0448219616638035</v>
      </c>
      <c r="O50">
        <f t="shared" si="12"/>
        <v>51.353137222009721</v>
      </c>
      <c r="P50">
        <f t="shared" si="13"/>
        <v>0.676839362028687</v>
      </c>
    </row>
    <row r="51" spans="1:16" x14ac:dyDescent="0.2">
      <c r="A51">
        <v>33</v>
      </c>
      <c r="B51">
        <f t="shared" si="3"/>
        <v>16.5</v>
      </c>
      <c r="C51">
        <f t="shared" si="4"/>
        <v>8.25</v>
      </c>
      <c r="E51">
        <f t="shared" si="14"/>
        <v>6600000</v>
      </c>
      <c r="F51">
        <f t="shared" si="5"/>
        <v>673.46938775510205</v>
      </c>
      <c r="G51">
        <f t="shared" si="6"/>
        <v>0</v>
      </c>
      <c r="H51">
        <f t="shared" si="7"/>
        <v>1.1000000000000001</v>
      </c>
      <c r="I51">
        <f t="shared" si="8"/>
        <v>0</v>
      </c>
      <c r="J51">
        <f t="shared" si="15"/>
        <v>10.102040816326531</v>
      </c>
      <c r="K51">
        <f t="shared" si="16"/>
        <v>0.35</v>
      </c>
      <c r="L51">
        <f t="shared" si="9"/>
        <v>6.5663265306122449</v>
      </c>
      <c r="M51">
        <f t="shared" si="10"/>
        <v>0</v>
      </c>
      <c r="N51">
        <f t="shared" si="11"/>
        <v>0</v>
      </c>
      <c r="O51">
        <f t="shared" si="12"/>
        <v>6.5663265306122449</v>
      </c>
      <c r="P51">
        <f t="shared" si="13"/>
        <v>0.66863373212093535</v>
      </c>
    </row>
    <row r="52" spans="1:16" x14ac:dyDescent="0.2">
      <c r="A52">
        <v>34</v>
      </c>
      <c r="B52">
        <f t="shared" si="3"/>
        <v>17</v>
      </c>
      <c r="C52">
        <f t="shared" si="4"/>
        <v>8.5</v>
      </c>
      <c r="E52">
        <f t="shared" si="14"/>
        <v>6600000</v>
      </c>
      <c r="F52">
        <f t="shared" si="5"/>
        <v>673.46938775510205</v>
      </c>
      <c r="G52">
        <f t="shared" si="6"/>
        <v>0</v>
      </c>
      <c r="H52">
        <f t="shared" si="7"/>
        <v>1.1000000000000001</v>
      </c>
      <c r="I52">
        <f t="shared" si="8"/>
        <v>0</v>
      </c>
      <c r="J52">
        <f t="shared" si="15"/>
        <v>10.102040816326531</v>
      </c>
      <c r="K52">
        <f t="shared" si="16"/>
        <v>0.35</v>
      </c>
      <c r="L52">
        <f t="shared" si="9"/>
        <v>6.5663265306122449</v>
      </c>
      <c r="M52">
        <f t="shared" si="10"/>
        <v>0</v>
      </c>
      <c r="N52">
        <f t="shared" si="11"/>
        <v>0</v>
      </c>
      <c r="O52">
        <f t="shared" si="12"/>
        <v>6.5663265306122449</v>
      </c>
      <c r="P52">
        <f t="shared" si="13"/>
        <v>0.6605275827782342</v>
      </c>
    </row>
    <row r="53" spans="1:16" x14ac:dyDescent="0.2">
      <c r="A53">
        <v>35</v>
      </c>
      <c r="B53">
        <f t="shared" si="3"/>
        <v>17.5</v>
      </c>
      <c r="C53">
        <f t="shared" si="4"/>
        <v>8.75</v>
      </c>
      <c r="E53">
        <f t="shared" si="14"/>
        <v>6600000</v>
      </c>
      <c r="F53">
        <f t="shared" si="5"/>
        <v>673.46938775510205</v>
      </c>
      <c r="G53">
        <f t="shared" si="6"/>
        <v>0</v>
      </c>
      <c r="H53">
        <f t="shared" si="7"/>
        <v>1.1000000000000001</v>
      </c>
      <c r="I53">
        <f t="shared" si="8"/>
        <v>0</v>
      </c>
      <c r="J53">
        <f t="shared" si="15"/>
        <v>10.102040816326531</v>
      </c>
      <c r="K53">
        <f t="shared" si="16"/>
        <v>0.35</v>
      </c>
      <c r="L53">
        <f t="shared" si="9"/>
        <v>6.5663265306122449</v>
      </c>
      <c r="M53">
        <f t="shared" si="10"/>
        <v>0</v>
      </c>
      <c r="N53">
        <f t="shared" si="11"/>
        <v>0</v>
      </c>
      <c r="O53">
        <f t="shared" si="12"/>
        <v>6.5663265306122449</v>
      </c>
      <c r="P53">
        <f t="shared" si="13"/>
        <v>0.65251970795267078</v>
      </c>
    </row>
    <row r="54" spans="1:16" x14ac:dyDescent="0.2">
      <c r="A54">
        <v>36</v>
      </c>
      <c r="B54">
        <f t="shared" si="3"/>
        <v>18</v>
      </c>
      <c r="C54">
        <f t="shared" si="4"/>
        <v>9</v>
      </c>
      <c r="E54">
        <f t="shared" si="14"/>
        <v>6200000</v>
      </c>
      <c r="F54">
        <f t="shared" si="5"/>
        <v>632.65306122448976</v>
      </c>
      <c r="G54">
        <f t="shared" si="6"/>
        <v>40.816326530612287</v>
      </c>
      <c r="H54">
        <f t="shared" si="7"/>
        <v>1.1000000000000001</v>
      </c>
      <c r="I54">
        <f t="shared" si="8"/>
        <v>44.897959183673521</v>
      </c>
      <c r="J54">
        <f t="shared" si="15"/>
        <v>10.102040816326531</v>
      </c>
      <c r="K54">
        <f t="shared" si="16"/>
        <v>0.35</v>
      </c>
      <c r="L54">
        <f t="shared" si="9"/>
        <v>6.5663265306122449</v>
      </c>
      <c r="M54">
        <f t="shared" si="10"/>
        <v>4.1792878466552139</v>
      </c>
      <c r="N54">
        <f t="shared" si="11"/>
        <v>1.0448219616638035</v>
      </c>
      <c r="O54">
        <f t="shared" si="12"/>
        <v>50.419463752621965</v>
      </c>
      <c r="P54">
        <f t="shared" si="13"/>
        <v>0.64460891621779715</v>
      </c>
    </row>
    <row r="55" spans="1:16" x14ac:dyDescent="0.2">
      <c r="A55">
        <v>37</v>
      </c>
      <c r="B55">
        <f t="shared" si="3"/>
        <v>18.5</v>
      </c>
      <c r="C55">
        <f t="shared" si="4"/>
        <v>9.25</v>
      </c>
      <c r="E55">
        <f t="shared" si="14"/>
        <v>6200000</v>
      </c>
      <c r="F55">
        <f t="shared" si="5"/>
        <v>632.65306122448976</v>
      </c>
      <c r="G55">
        <f t="shared" si="6"/>
        <v>0</v>
      </c>
      <c r="H55">
        <f t="shared" si="7"/>
        <v>1.1299999999999999</v>
      </c>
      <c r="I55">
        <f t="shared" si="8"/>
        <v>0</v>
      </c>
      <c r="J55">
        <f t="shared" si="15"/>
        <v>9.4897959183673457</v>
      </c>
      <c r="K55">
        <f t="shared" si="16"/>
        <v>0.35</v>
      </c>
      <c r="L55">
        <f t="shared" si="9"/>
        <v>6.1683673469387745</v>
      </c>
      <c r="M55">
        <f t="shared" si="10"/>
        <v>0</v>
      </c>
      <c r="N55">
        <f t="shared" si="11"/>
        <v>0</v>
      </c>
      <c r="O55">
        <f t="shared" si="12"/>
        <v>6.1683673469387745</v>
      </c>
      <c r="P55">
        <f t="shared" si="13"/>
        <v>0.63679403059136697</v>
      </c>
    </row>
    <row r="56" spans="1:16" x14ac:dyDescent="0.2">
      <c r="A56">
        <v>38</v>
      </c>
      <c r="B56">
        <f t="shared" si="3"/>
        <v>19</v>
      </c>
      <c r="C56">
        <f t="shared" si="4"/>
        <v>9.5</v>
      </c>
      <c r="E56">
        <f t="shared" si="14"/>
        <v>6200000</v>
      </c>
      <c r="F56">
        <f t="shared" si="5"/>
        <v>632.65306122448976</v>
      </c>
      <c r="G56">
        <f t="shared" si="6"/>
        <v>0</v>
      </c>
      <c r="H56">
        <f t="shared" si="7"/>
        <v>1.1299999999999999</v>
      </c>
      <c r="I56">
        <f t="shared" si="8"/>
        <v>0</v>
      </c>
      <c r="J56">
        <f t="shared" si="15"/>
        <v>9.4897959183673457</v>
      </c>
      <c r="K56">
        <f t="shared" si="16"/>
        <v>0.35</v>
      </c>
      <c r="L56">
        <f t="shared" si="9"/>
        <v>6.1683673469387745</v>
      </c>
      <c r="M56">
        <f t="shared" si="10"/>
        <v>0</v>
      </c>
      <c r="N56">
        <f t="shared" si="11"/>
        <v>0</v>
      </c>
      <c r="O56">
        <f t="shared" si="12"/>
        <v>6.1683673469387745</v>
      </c>
      <c r="P56">
        <f t="shared" si="13"/>
        <v>0.62907388836022304</v>
      </c>
    </row>
    <row r="57" spans="1:16" x14ac:dyDescent="0.2">
      <c r="A57">
        <v>39</v>
      </c>
      <c r="B57">
        <f t="shared" si="3"/>
        <v>19.5</v>
      </c>
      <c r="C57">
        <f t="shared" si="4"/>
        <v>9.75</v>
      </c>
      <c r="E57">
        <f t="shared" si="14"/>
        <v>6200000</v>
      </c>
      <c r="F57">
        <f t="shared" si="5"/>
        <v>632.65306122448976</v>
      </c>
      <c r="G57">
        <f t="shared" si="6"/>
        <v>0</v>
      </c>
      <c r="H57">
        <f t="shared" si="7"/>
        <v>1.1299999999999999</v>
      </c>
      <c r="I57">
        <f t="shared" si="8"/>
        <v>0</v>
      </c>
      <c r="J57">
        <f t="shared" si="15"/>
        <v>9.4897959183673457</v>
      </c>
      <c r="K57">
        <f t="shared" si="16"/>
        <v>0.35</v>
      </c>
      <c r="L57">
        <f t="shared" si="9"/>
        <v>6.1683673469387745</v>
      </c>
      <c r="M57">
        <f t="shared" si="10"/>
        <v>0</v>
      </c>
      <c r="N57">
        <f t="shared" si="11"/>
        <v>0</v>
      </c>
      <c r="O57">
        <f t="shared" si="12"/>
        <v>6.1683673469387745</v>
      </c>
      <c r="P57">
        <f t="shared" si="13"/>
        <v>0.62144734090730547</v>
      </c>
    </row>
    <row r="58" spans="1:16" x14ac:dyDescent="0.2">
      <c r="A58">
        <v>40</v>
      </c>
      <c r="B58">
        <f t="shared" si="3"/>
        <v>20</v>
      </c>
      <c r="C58">
        <f t="shared" si="4"/>
        <v>10</v>
      </c>
      <c r="E58">
        <f t="shared" si="14"/>
        <v>5800000</v>
      </c>
      <c r="F58">
        <f t="shared" si="5"/>
        <v>591.83673469387759</v>
      </c>
      <c r="G58">
        <f t="shared" si="6"/>
        <v>40.816326530612173</v>
      </c>
      <c r="H58">
        <f t="shared" si="7"/>
        <v>1.1299999999999999</v>
      </c>
      <c r="I58">
        <f t="shared" si="8"/>
        <v>46.122448979591752</v>
      </c>
      <c r="J58">
        <f t="shared" si="15"/>
        <v>9.4897959183673457</v>
      </c>
      <c r="K58">
        <f t="shared" si="16"/>
        <v>0.35</v>
      </c>
      <c r="L58">
        <f t="shared" si="9"/>
        <v>6.1683673469387745</v>
      </c>
      <c r="M58">
        <f t="shared" si="10"/>
        <v>5.4037776425735586</v>
      </c>
      <c r="N58">
        <f t="shared" si="11"/>
        <v>1.3509444106433897</v>
      </c>
      <c r="O58">
        <f t="shared" si="12"/>
        <v>50.939871915887139</v>
      </c>
      <c r="P58">
        <f t="shared" si="13"/>
        <v>0.6139132535407591</v>
      </c>
    </row>
    <row r="59" spans="1:16" x14ac:dyDescent="0.2">
      <c r="A59">
        <v>41</v>
      </c>
      <c r="B59">
        <f t="shared" si="3"/>
        <v>20.5</v>
      </c>
      <c r="C59">
        <f t="shared" si="4"/>
        <v>10.25</v>
      </c>
      <c r="E59">
        <f t="shared" si="14"/>
        <v>5800000</v>
      </c>
      <c r="F59">
        <f t="shared" si="5"/>
        <v>591.83673469387759</v>
      </c>
      <c r="G59">
        <f t="shared" si="6"/>
        <v>0</v>
      </c>
      <c r="H59">
        <f t="shared" si="7"/>
        <v>1.1299999999999999</v>
      </c>
      <c r="I59">
        <f t="shared" si="8"/>
        <v>0</v>
      </c>
      <c r="J59">
        <f t="shared" si="15"/>
        <v>8.8775510204081627</v>
      </c>
      <c r="K59">
        <f t="shared" si="16"/>
        <v>0.35</v>
      </c>
      <c r="L59">
        <f t="shared" si="9"/>
        <v>5.7704081632653059</v>
      </c>
      <c r="M59">
        <f t="shared" si="10"/>
        <v>0</v>
      </c>
      <c r="N59">
        <f t="shared" si="11"/>
        <v>0</v>
      </c>
      <c r="O59">
        <f t="shared" si="12"/>
        <v>5.7704081632653059</v>
      </c>
      <c r="P59">
        <f t="shared" si="13"/>
        <v>0.60647050532511138</v>
      </c>
    </row>
    <row r="60" spans="1:16" x14ac:dyDescent="0.2">
      <c r="A60">
        <v>42</v>
      </c>
      <c r="B60">
        <f t="shared" si="3"/>
        <v>21</v>
      </c>
      <c r="C60">
        <f t="shared" si="4"/>
        <v>10.5</v>
      </c>
      <c r="E60">
        <f t="shared" si="14"/>
        <v>5800000</v>
      </c>
      <c r="F60">
        <f t="shared" si="5"/>
        <v>591.83673469387759</v>
      </c>
      <c r="G60">
        <f t="shared" si="6"/>
        <v>0</v>
      </c>
      <c r="H60">
        <f t="shared" si="7"/>
        <v>1.1299999999999999</v>
      </c>
      <c r="I60">
        <f t="shared" si="8"/>
        <v>0</v>
      </c>
      <c r="J60">
        <f t="shared" si="15"/>
        <v>8.8775510204081627</v>
      </c>
      <c r="K60">
        <f t="shared" si="16"/>
        <v>0.35</v>
      </c>
      <c r="L60">
        <f t="shared" si="9"/>
        <v>5.7704081632653059</v>
      </c>
      <c r="M60">
        <f t="shared" si="10"/>
        <v>0</v>
      </c>
      <c r="N60">
        <f t="shared" si="11"/>
        <v>0</v>
      </c>
      <c r="O60">
        <f t="shared" si="12"/>
        <v>5.7704081632653059</v>
      </c>
      <c r="P60">
        <f t="shared" si="13"/>
        <v>0.59911798891449808</v>
      </c>
    </row>
    <row r="61" spans="1:16" x14ac:dyDescent="0.2">
      <c r="A61">
        <v>43</v>
      </c>
      <c r="B61">
        <f t="shared" si="3"/>
        <v>21.5</v>
      </c>
      <c r="C61">
        <f t="shared" si="4"/>
        <v>10.75</v>
      </c>
      <c r="E61">
        <f t="shared" si="14"/>
        <v>5800000</v>
      </c>
      <c r="F61">
        <f t="shared" si="5"/>
        <v>591.83673469387759</v>
      </c>
      <c r="G61">
        <f t="shared" si="6"/>
        <v>0</v>
      </c>
      <c r="H61">
        <f t="shared" si="7"/>
        <v>1.1299999999999999</v>
      </c>
      <c r="I61">
        <f t="shared" si="8"/>
        <v>0</v>
      </c>
      <c r="J61">
        <f t="shared" si="15"/>
        <v>8.8775510204081627</v>
      </c>
      <c r="K61">
        <f t="shared" si="16"/>
        <v>0.35</v>
      </c>
      <c r="L61">
        <f t="shared" si="9"/>
        <v>5.7704081632653059</v>
      </c>
      <c r="M61">
        <f t="shared" si="10"/>
        <v>0</v>
      </c>
      <c r="N61">
        <f t="shared" si="11"/>
        <v>0</v>
      </c>
      <c r="O61">
        <f t="shared" si="12"/>
        <v>5.7704081632653059</v>
      </c>
      <c r="P61">
        <f t="shared" si="13"/>
        <v>0.59185461038790999</v>
      </c>
    </row>
    <row r="62" spans="1:16" x14ac:dyDescent="0.2">
      <c r="A62">
        <v>44</v>
      </c>
      <c r="B62">
        <f t="shared" si="3"/>
        <v>22</v>
      </c>
      <c r="C62">
        <f t="shared" si="4"/>
        <v>11</v>
      </c>
      <c r="E62">
        <f t="shared" si="14"/>
        <v>5400000</v>
      </c>
      <c r="F62">
        <f t="shared" si="5"/>
        <v>551.0204081632653</v>
      </c>
      <c r="G62">
        <f t="shared" si="6"/>
        <v>40.816326530612287</v>
      </c>
      <c r="H62">
        <f t="shared" si="7"/>
        <v>1.1299999999999999</v>
      </c>
      <c r="I62">
        <f t="shared" si="8"/>
        <v>46.12244897959188</v>
      </c>
      <c r="J62">
        <f t="shared" si="15"/>
        <v>8.8775510204081627</v>
      </c>
      <c r="K62">
        <f t="shared" si="16"/>
        <v>0.35</v>
      </c>
      <c r="L62">
        <f t="shared" si="9"/>
        <v>5.7704081632653059</v>
      </c>
      <c r="M62">
        <f t="shared" si="10"/>
        <v>5.4037776425735728</v>
      </c>
      <c r="N62">
        <f t="shared" si="11"/>
        <v>1.3509444106433932</v>
      </c>
      <c r="O62">
        <f t="shared" si="12"/>
        <v>50.541912732213795</v>
      </c>
      <c r="P62">
        <f t="shared" si="13"/>
        <v>0.58467928908643729</v>
      </c>
    </row>
    <row r="63" spans="1:16" x14ac:dyDescent="0.2">
      <c r="A63">
        <v>45</v>
      </c>
      <c r="B63">
        <f t="shared" si="3"/>
        <v>22.5</v>
      </c>
      <c r="C63">
        <f t="shared" si="4"/>
        <v>11.25</v>
      </c>
      <c r="E63">
        <f t="shared" si="14"/>
        <v>5400000</v>
      </c>
      <c r="F63">
        <f t="shared" si="5"/>
        <v>551.0204081632653</v>
      </c>
      <c r="G63">
        <f t="shared" si="6"/>
        <v>0</v>
      </c>
      <c r="H63">
        <f t="shared" si="7"/>
        <v>1.1299999999999999</v>
      </c>
      <c r="I63">
        <f t="shared" si="8"/>
        <v>0</v>
      </c>
      <c r="J63">
        <f t="shared" si="15"/>
        <v>0</v>
      </c>
      <c r="K63">
        <f t="shared" si="16"/>
        <v>0.35</v>
      </c>
      <c r="L63">
        <f t="shared" si="9"/>
        <v>0</v>
      </c>
      <c r="M63">
        <f t="shared" si="10"/>
        <v>0</v>
      </c>
      <c r="N63">
        <f t="shared" si="11"/>
        <v>0</v>
      </c>
      <c r="O63">
        <f t="shared" si="12"/>
        <v>0</v>
      </c>
      <c r="P63">
        <f t="shared" si="13"/>
        <v>0.57759095745248701</v>
      </c>
    </row>
    <row r="64" spans="1:16" x14ac:dyDescent="0.2">
      <c r="A64">
        <v>46</v>
      </c>
      <c r="B64">
        <f t="shared" si="3"/>
        <v>23</v>
      </c>
      <c r="C64">
        <f t="shared" si="4"/>
        <v>11.5</v>
      </c>
      <c r="E64">
        <f t="shared" si="14"/>
        <v>5400000</v>
      </c>
      <c r="F64">
        <f t="shared" si="5"/>
        <v>551.0204081632653</v>
      </c>
      <c r="G64">
        <f t="shared" si="6"/>
        <v>0</v>
      </c>
      <c r="H64">
        <f t="shared" si="7"/>
        <v>1.1299999999999999</v>
      </c>
      <c r="I64">
        <f t="shared" si="8"/>
        <v>0</v>
      </c>
      <c r="J64">
        <f t="shared" si="15"/>
        <v>20.663265306122447</v>
      </c>
      <c r="K64">
        <f t="shared" si="16"/>
        <v>0.35</v>
      </c>
      <c r="L64">
        <f t="shared" si="9"/>
        <v>13.431122448979592</v>
      </c>
      <c r="M64">
        <f t="shared" si="10"/>
        <v>0</v>
      </c>
      <c r="N64">
        <f t="shared" si="11"/>
        <v>0</v>
      </c>
      <c r="O64">
        <f t="shared" si="12"/>
        <v>13.431122448979592</v>
      </c>
      <c r="P64">
        <f t="shared" si="13"/>
        <v>0.57058856087095056</v>
      </c>
    </row>
    <row r="65" spans="1:16" x14ac:dyDescent="0.2">
      <c r="A65">
        <v>47</v>
      </c>
      <c r="B65">
        <f t="shared" si="3"/>
        <v>23.5</v>
      </c>
      <c r="C65">
        <f t="shared" si="4"/>
        <v>11.75</v>
      </c>
      <c r="E65">
        <f t="shared" si="14"/>
        <v>5400000</v>
      </c>
      <c r="F65">
        <f t="shared" si="5"/>
        <v>551.0204081632653</v>
      </c>
      <c r="G65">
        <f t="shared" si="6"/>
        <v>0</v>
      </c>
      <c r="H65">
        <f t="shared" si="7"/>
        <v>1.1299999999999999</v>
      </c>
      <c r="I65">
        <f t="shared" si="8"/>
        <v>0</v>
      </c>
      <c r="J65">
        <f t="shared" si="15"/>
        <v>0</v>
      </c>
      <c r="K65">
        <f t="shared" si="16"/>
        <v>0.35</v>
      </c>
      <c r="L65">
        <f t="shared" si="9"/>
        <v>0</v>
      </c>
      <c r="M65">
        <f t="shared" si="10"/>
        <v>0</v>
      </c>
      <c r="N65">
        <f t="shared" si="11"/>
        <v>0</v>
      </c>
      <c r="O65">
        <f t="shared" si="12"/>
        <v>0</v>
      </c>
      <c r="P65">
        <f t="shared" si="13"/>
        <v>0.56367105751229518</v>
      </c>
    </row>
    <row r="66" spans="1:16" x14ac:dyDescent="0.2">
      <c r="A66">
        <v>48</v>
      </c>
      <c r="B66">
        <f t="shared" si="3"/>
        <v>24</v>
      </c>
      <c r="C66">
        <f t="shared" si="4"/>
        <v>12</v>
      </c>
      <c r="E66">
        <f t="shared" si="14"/>
        <v>4800000</v>
      </c>
      <c r="F66">
        <f t="shared" si="5"/>
        <v>489.79591836734693</v>
      </c>
      <c r="G66">
        <f t="shared" si="6"/>
        <v>61.224489795918373</v>
      </c>
      <c r="H66">
        <f t="shared" si="7"/>
        <v>1.1299999999999999</v>
      </c>
      <c r="I66">
        <f t="shared" si="8"/>
        <v>69.183673469387756</v>
      </c>
      <c r="J66">
        <f t="shared" si="15"/>
        <v>20.663265306122447</v>
      </c>
      <c r="K66">
        <f t="shared" si="16"/>
        <v>0.35</v>
      </c>
      <c r="L66">
        <f t="shared" si="9"/>
        <v>13.431122448979592</v>
      </c>
      <c r="M66">
        <f t="shared" si="10"/>
        <v>8.1056664638603522</v>
      </c>
      <c r="N66">
        <f t="shared" si="11"/>
        <v>2.026416615965088</v>
      </c>
      <c r="O66">
        <f t="shared" si="12"/>
        <v>80.588379302402259</v>
      </c>
      <c r="P66">
        <f t="shared" si="13"/>
        <v>0.55683741817755927</v>
      </c>
    </row>
    <row r="67" spans="1:16" x14ac:dyDescent="0.2">
      <c r="A67">
        <v>49</v>
      </c>
      <c r="B67">
        <f t="shared" si="3"/>
        <v>24.5</v>
      </c>
      <c r="C67">
        <f t="shared" si="4"/>
        <v>12.25</v>
      </c>
      <c r="E67">
        <f t="shared" si="14"/>
        <v>4800000</v>
      </c>
      <c r="F67">
        <f t="shared" si="5"/>
        <v>489.79591836734693</v>
      </c>
      <c r="G67">
        <f t="shared" si="6"/>
        <v>0</v>
      </c>
      <c r="H67">
        <f t="shared" si="7"/>
        <v>1.1299999999999999</v>
      </c>
      <c r="I67">
        <f t="shared" si="8"/>
        <v>0</v>
      </c>
      <c r="J67">
        <f t="shared" si="15"/>
        <v>0</v>
      </c>
      <c r="K67">
        <f t="shared" si="16"/>
        <v>0.35</v>
      </c>
      <c r="L67">
        <f t="shared" si="9"/>
        <v>0</v>
      </c>
      <c r="M67">
        <f t="shared" si="10"/>
        <v>0</v>
      </c>
      <c r="N67">
        <f t="shared" si="11"/>
        <v>0</v>
      </c>
      <c r="O67">
        <f t="shared" si="12"/>
        <v>0</v>
      </c>
      <c r="P67">
        <f t="shared" si="13"/>
        <v>0.55008662614522563</v>
      </c>
    </row>
    <row r="68" spans="1:16" x14ac:dyDescent="0.2">
      <c r="A68">
        <v>50</v>
      </c>
      <c r="B68">
        <f t="shared" si="3"/>
        <v>25</v>
      </c>
      <c r="C68">
        <f t="shared" si="4"/>
        <v>12.5</v>
      </c>
      <c r="E68">
        <f t="shared" si="14"/>
        <v>4800000</v>
      </c>
      <c r="F68">
        <f t="shared" si="5"/>
        <v>489.79591836734693</v>
      </c>
      <c r="G68">
        <f t="shared" si="6"/>
        <v>0</v>
      </c>
      <c r="H68">
        <f t="shared" si="7"/>
        <v>1.1299999999999999</v>
      </c>
      <c r="I68">
        <f t="shared" si="8"/>
        <v>0</v>
      </c>
      <c r="J68">
        <f t="shared" si="15"/>
        <v>18.367346938775508</v>
      </c>
      <c r="K68">
        <f t="shared" si="16"/>
        <v>0.35</v>
      </c>
      <c r="L68">
        <f t="shared" si="9"/>
        <v>11.938775510204081</v>
      </c>
      <c r="M68">
        <f t="shared" si="10"/>
        <v>0</v>
      </c>
      <c r="N68">
        <f t="shared" si="11"/>
        <v>0</v>
      </c>
      <c r="O68">
        <f t="shared" si="12"/>
        <v>11.938775510204081</v>
      </c>
      <c r="P68">
        <f t="shared" si="13"/>
        <v>0.54341767701995292</v>
      </c>
    </row>
    <row r="69" spans="1:16" x14ac:dyDescent="0.2">
      <c r="A69">
        <v>51</v>
      </c>
      <c r="B69">
        <f t="shared" si="3"/>
        <v>25.5</v>
      </c>
      <c r="C69">
        <f t="shared" si="4"/>
        <v>12.75</v>
      </c>
      <c r="E69">
        <f t="shared" si="14"/>
        <v>4800000</v>
      </c>
      <c r="F69">
        <f t="shared" si="5"/>
        <v>489.79591836734693</v>
      </c>
      <c r="G69">
        <f t="shared" si="6"/>
        <v>0</v>
      </c>
      <c r="H69">
        <f t="shared" si="7"/>
        <v>1.1299999999999999</v>
      </c>
      <c r="I69">
        <f t="shared" si="8"/>
        <v>0</v>
      </c>
      <c r="J69">
        <f t="shared" si="15"/>
        <v>0</v>
      </c>
      <c r="K69">
        <f t="shared" si="16"/>
        <v>0.35</v>
      </c>
      <c r="L69">
        <f t="shared" si="9"/>
        <v>0</v>
      </c>
      <c r="M69">
        <f t="shared" si="10"/>
        <v>0</v>
      </c>
      <c r="N69">
        <f t="shared" si="11"/>
        <v>0</v>
      </c>
      <c r="O69">
        <f t="shared" si="12"/>
        <v>0</v>
      </c>
      <c r="P69">
        <f t="shared" si="13"/>
        <v>0.53682957858313818</v>
      </c>
    </row>
    <row r="70" spans="1:16" x14ac:dyDescent="0.2">
      <c r="A70">
        <v>52</v>
      </c>
      <c r="B70">
        <f t="shared" si="3"/>
        <v>26</v>
      </c>
      <c r="C70">
        <f t="shared" si="4"/>
        <v>13</v>
      </c>
      <c r="E70">
        <f t="shared" si="14"/>
        <v>4200000</v>
      </c>
      <c r="F70">
        <f t="shared" si="5"/>
        <v>428.57142857142856</v>
      </c>
      <c r="G70">
        <f t="shared" si="6"/>
        <v>61.224489795918373</v>
      </c>
      <c r="H70">
        <f t="shared" si="7"/>
        <v>1.1299999999999999</v>
      </c>
      <c r="I70">
        <f t="shared" si="8"/>
        <v>69.183673469387756</v>
      </c>
      <c r="J70">
        <f t="shared" si="15"/>
        <v>18.367346938775508</v>
      </c>
      <c r="K70">
        <f t="shared" si="16"/>
        <v>0.35</v>
      </c>
      <c r="L70">
        <f t="shared" si="9"/>
        <v>11.938775510204081</v>
      </c>
      <c r="M70">
        <f t="shared" si="10"/>
        <v>8.1056664638603522</v>
      </c>
      <c r="N70">
        <f t="shared" si="11"/>
        <v>2.026416615965088</v>
      </c>
      <c r="O70">
        <f t="shared" si="12"/>
        <v>79.096032363626747</v>
      </c>
      <c r="P70">
        <f t="shared" si="13"/>
        <v>0.53032135064529451</v>
      </c>
    </row>
    <row r="71" spans="1:16" x14ac:dyDescent="0.2">
      <c r="A71">
        <v>53</v>
      </c>
      <c r="B71">
        <f t="shared" si="3"/>
        <v>26.5</v>
      </c>
      <c r="C71">
        <f t="shared" si="4"/>
        <v>13.25</v>
      </c>
      <c r="E71">
        <f t="shared" si="14"/>
        <v>4200000</v>
      </c>
      <c r="F71">
        <f t="shared" si="5"/>
        <v>428.57142857142856</v>
      </c>
      <c r="G71">
        <f t="shared" si="6"/>
        <v>0</v>
      </c>
      <c r="H71">
        <f t="shared" si="7"/>
        <v>1.1299999999999999</v>
      </c>
      <c r="I71">
        <f t="shared" si="8"/>
        <v>0</v>
      </c>
      <c r="J71">
        <f t="shared" si="15"/>
        <v>0</v>
      </c>
      <c r="K71">
        <f t="shared" si="16"/>
        <v>0.35</v>
      </c>
      <c r="L71">
        <f t="shared" si="9"/>
        <v>0</v>
      </c>
      <c r="M71">
        <f t="shared" si="10"/>
        <v>0</v>
      </c>
      <c r="N71">
        <f t="shared" si="11"/>
        <v>0</v>
      </c>
      <c r="O71">
        <f t="shared" si="12"/>
        <v>0</v>
      </c>
      <c r="P71">
        <f t="shared" si="13"/>
        <v>0.52389202490021491</v>
      </c>
    </row>
    <row r="72" spans="1:16" x14ac:dyDescent="0.2">
      <c r="A72">
        <v>54</v>
      </c>
      <c r="B72">
        <f t="shared" si="3"/>
        <v>27</v>
      </c>
      <c r="C72">
        <f t="shared" si="4"/>
        <v>13.5</v>
      </c>
      <c r="E72">
        <f t="shared" si="14"/>
        <v>4200000</v>
      </c>
      <c r="F72">
        <f t="shared" si="5"/>
        <v>428.57142857142856</v>
      </c>
      <c r="G72">
        <f t="shared" si="6"/>
        <v>0</v>
      </c>
      <c r="H72">
        <f t="shared" si="7"/>
        <v>1.1299999999999999</v>
      </c>
      <c r="I72">
        <f t="shared" si="8"/>
        <v>0</v>
      </c>
      <c r="J72">
        <f t="shared" si="15"/>
        <v>16.071428571428569</v>
      </c>
      <c r="K72">
        <f t="shared" si="16"/>
        <v>0.35</v>
      </c>
      <c r="L72">
        <f t="shared" si="9"/>
        <v>10.446428571428571</v>
      </c>
      <c r="M72">
        <f t="shared" si="10"/>
        <v>0</v>
      </c>
      <c r="N72">
        <f t="shared" si="11"/>
        <v>0</v>
      </c>
      <c r="O72">
        <f t="shared" si="12"/>
        <v>10.446428571428571</v>
      </c>
      <c r="P72">
        <f t="shared" si="13"/>
        <v>0.51754064478090744</v>
      </c>
    </row>
    <row r="73" spans="1:16" x14ac:dyDescent="0.2">
      <c r="A73">
        <v>55</v>
      </c>
      <c r="B73">
        <f t="shared" si="3"/>
        <v>27.5</v>
      </c>
      <c r="C73">
        <f t="shared" si="4"/>
        <v>13.75</v>
      </c>
      <c r="E73">
        <f t="shared" si="14"/>
        <v>4200000</v>
      </c>
      <c r="F73">
        <f t="shared" si="5"/>
        <v>428.57142857142856</v>
      </c>
      <c r="G73">
        <f t="shared" si="6"/>
        <v>0</v>
      </c>
      <c r="H73">
        <f t="shared" si="7"/>
        <v>1.1299999999999999</v>
      </c>
      <c r="I73">
        <f t="shared" si="8"/>
        <v>0</v>
      </c>
      <c r="J73">
        <f t="shared" si="15"/>
        <v>0</v>
      </c>
      <c r="K73">
        <f t="shared" si="16"/>
        <v>0.35</v>
      </c>
      <c r="L73">
        <f t="shared" si="9"/>
        <v>0</v>
      </c>
      <c r="M73">
        <f t="shared" si="10"/>
        <v>0</v>
      </c>
      <c r="N73">
        <f t="shared" si="11"/>
        <v>0</v>
      </c>
      <c r="O73">
        <f t="shared" si="12"/>
        <v>0</v>
      </c>
      <c r="P73">
        <f t="shared" si="13"/>
        <v>0.51126626531727448</v>
      </c>
    </row>
    <row r="74" spans="1:16" x14ac:dyDescent="0.2">
      <c r="A74">
        <v>56</v>
      </c>
      <c r="B74">
        <f t="shared" si="3"/>
        <v>28</v>
      </c>
      <c r="C74">
        <f t="shared" si="4"/>
        <v>14</v>
      </c>
      <c r="E74">
        <f t="shared" si="14"/>
        <v>3600000</v>
      </c>
      <c r="F74">
        <f t="shared" si="5"/>
        <v>367.34693877551018</v>
      </c>
      <c r="G74">
        <f t="shared" si="6"/>
        <v>61.224489795918373</v>
      </c>
      <c r="H74">
        <f t="shared" si="7"/>
        <v>1.1299999999999999</v>
      </c>
      <c r="I74">
        <f t="shared" si="8"/>
        <v>69.183673469387756</v>
      </c>
      <c r="J74">
        <f t="shared" si="15"/>
        <v>16.071428571428569</v>
      </c>
      <c r="K74">
        <f t="shared" si="16"/>
        <v>0.35</v>
      </c>
      <c r="L74">
        <f t="shared" si="9"/>
        <v>10.446428571428571</v>
      </c>
      <c r="M74">
        <f t="shared" si="10"/>
        <v>8.1056664638603522</v>
      </c>
      <c r="N74">
        <f t="shared" si="11"/>
        <v>2.026416615965088</v>
      </c>
      <c r="O74">
        <f t="shared" si="12"/>
        <v>77.603685424851236</v>
      </c>
      <c r="P74">
        <f t="shared" si="13"/>
        <v>0.50506795299551854</v>
      </c>
    </row>
    <row r="75" spans="1:16" x14ac:dyDescent="0.2">
      <c r="A75">
        <v>57</v>
      </c>
      <c r="B75">
        <f t="shared" si="3"/>
        <v>28.5</v>
      </c>
      <c r="C75">
        <f t="shared" si="4"/>
        <v>14.25</v>
      </c>
      <c r="E75">
        <f t="shared" si="14"/>
        <v>3600000</v>
      </c>
      <c r="F75">
        <f t="shared" si="5"/>
        <v>367.34693877551018</v>
      </c>
      <c r="G75">
        <f t="shared" si="6"/>
        <v>0</v>
      </c>
      <c r="H75">
        <f t="shared" si="7"/>
        <v>1.1299999999999999</v>
      </c>
      <c r="I75">
        <f t="shared" si="8"/>
        <v>0</v>
      </c>
      <c r="J75">
        <f t="shared" si="15"/>
        <v>0</v>
      </c>
      <c r="K75">
        <f t="shared" si="16"/>
        <v>0.35</v>
      </c>
      <c r="L75">
        <f t="shared" si="9"/>
        <v>0</v>
      </c>
      <c r="M75">
        <f t="shared" si="10"/>
        <v>0</v>
      </c>
      <c r="N75">
        <f t="shared" si="11"/>
        <v>0</v>
      </c>
      <c r="O75">
        <f t="shared" si="12"/>
        <v>0</v>
      </c>
      <c r="P75">
        <f t="shared" si="13"/>
        <v>0.49894478561925226</v>
      </c>
    </row>
    <row r="76" spans="1:16" x14ac:dyDescent="0.2">
      <c r="A76">
        <v>58</v>
      </c>
      <c r="B76">
        <f t="shared" si="3"/>
        <v>29</v>
      </c>
      <c r="C76">
        <f t="shared" si="4"/>
        <v>14.5</v>
      </c>
      <c r="E76">
        <f t="shared" si="14"/>
        <v>3600000</v>
      </c>
      <c r="F76">
        <f t="shared" si="5"/>
        <v>367.34693877551018</v>
      </c>
      <c r="G76">
        <f t="shared" si="6"/>
        <v>0</v>
      </c>
      <c r="H76">
        <f t="shared" si="7"/>
        <v>1.1299999999999999</v>
      </c>
      <c r="I76">
        <f t="shared" si="8"/>
        <v>0</v>
      </c>
      <c r="J76">
        <f t="shared" si="15"/>
        <v>13.775510204081632</v>
      </c>
      <c r="K76">
        <f t="shared" si="16"/>
        <v>0.35</v>
      </c>
      <c r="L76">
        <f t="shared" si="9"/>
        <v>8.954081632653061</v>
      </c>
      <c r="M76">
        <f t="shared" si="10"/>
        <v>0</v>
      </c>
      <c r="N76">
        <f t="shared" si="11"/>
        <v>0</v>
      </c>
      <c r="O76">
        <f t="shared" si="12"/>
        <v>8.954081632653061</v>
      </c>
      <c r="P76">
        <f t="shared" si="13"/>
        <v>0.49289585217229281</v>
      </c>
    </row>
    <row r="77" spans="1:16" x14ac:dyDescent="0.2">
      <c r="A77">
        <v>59</v>
      </c>
      <c r="B77">
        <f t="shared" si="3"/>
        <v>29.5</v>
      </c>
      <c r="C77">
        <f t="shared" si="4"/>
        <v>14.75</v>
      </c>
      <c r="E77">
        <f t="shared" si="14"/>
        <v>3600000</v>
      </c>
      <c r="F77">
        <f t="shared" si="5"/>
        <v>367.34693877551018</v>
      </c>
      <c r="G77">
        <f t="shared" si="6"/>
        <v>0</v>
      </c>
      <c r="H77">
        <f t="shared" si="7"/>
        <v>1.1299999999999999</v>
      </c>
      <c r="I77">
        <f t="shared" si="8"/>
        <v>0</v>
      </c>
      <c r="J77">
        <f t="shared" si="15"/>
        <v>0</v>
      </c>
      <c r="K77">
        <f t="shared" si="16"/>
        <v>0.35</v>
      </c>
      <c r="L77">
        <f t="shared" si="9"/>
        <v>0</v>
      </c>
      <c r="M77">
        <f t="shared" si="10"/>
        <v>0</v>
      </c>
      <c r="N77">
        <f t="shared" si="11"/>
        <v>0</v>
      </c>
      <c r="O77">
        <f t="shared" si="12"/>
        <v>0</v>
      </c>
      <c r="P77">
        <f t="shared" si="13"/>
        <v>0.4869202526831185</v>
      </c>
    </row>
    <row r="78" spans="1:16" x14ac:dyDescent="0.2">
      <c r="A78">
        <v>60</v>
      </c>
      <c r="B78">
        <f t="shared" si="3"/>
        <v>30</v>
      </c>
      <c r="C78">
        <f t="shared" si="4"/>
        <v>15</v>
      </c>
      <c r="E78">
        <f t="shared" si="14"/>
        <v>3000000</v>
      </c>
      <c r="F78">
        <f t="shared" si="5"/>
        <v>306.12244897959181</v>
      </c>
      <c r="G78">
        <f t="shared" si="6"/>
        <v>61.224489795918373</v>
      </c>
      <c r="H78">
        <f t="shared" si="7"/>
        <v>1.1299999999999999</v>
      </c>
      <c r="I78">
        <f t="shared" si="8"/>
        <v>69.183673469387756</v>
      </c>
      <c r="J78">
        <f t="shared" si="15"/>
        <v>13.775510204081632</v>
      </c>
      <c r="K78">
        <f t="shared" si="16"/>
        <v>0.35</v>
      </c>
      <c r="L78">
        <f t="shared" si="9"/>
        <v>8.954081632653061</v>
      </c>
      <c r="M78">
        <f t="shared" si="10"/>
        <v>8.1056664638603522</v>
      </c>
      <c r="N78">
        <f t="shared" si="11"/>
        <v>2.026416615965088</v>
      </c>
      <c r="O78">
        <f t="shared" si="12"/>
        <v>76.111338486075724</v>
      </c>
      <c r="P78">
        <f t="shared" si="13"/>
        <v>0.48101709809097004</v>
      </c>
    </row>
    <row r="79" spans="1:16" x14ac:dyDescent="0.2">
      <c r="A79">
        <v>61</v>
      </c>
      <c r="B79">
        <f t="shared" si="3"/>
        <v>30.5</v>
      </c>
      <c r="C79">
        <f t="shared" si="4"/>
        <v>15.25</v>
      </c>
      <c r="E79">
        <f t="shared" si="14"/>
        <v>3000000</v>
      </c>
      <c r="F79">
        <f t="shared" si="5"/>
        <v>306.12244897959181</v>
      </c>
      <c r="G79">
        <f t="shared" si="6"/>
        <v>0</v>
      </c>
      <c r="H79">
        <f t="shared" si="7"/>
        <v>1.1299999999999999</v>
      </c>
      <c r="I79">
        <f t="shared" si="8"/>
        <v>0</v>
      </c>
      <c r="J79">
        <f t="shared" si="15"/>
        <v>0</v>
      </c>
      <c r="K79">
        <f t="shared" si="16"/>
        <v>0.35</v>
      </c>
      <c r="L79">
        <f t="shared" si="9"/>
        <v>0</v>
      </c>
      <c r="M79">
        <f t="shared" si="10"/>
        <v>0</v>
      </c>
      <c r="N79">
        <f t="shared" si="11"/>
        <v>0</v>
      </c>
      <c r="O79">
        <f t="shared" si="12"/>
        <v>0</v>
      </c>
      <c r="P79">
        <f t="shared" si="13"/>
        <v>0.47518551011357352</v>
      </c>
    </row>
    <row r="80" spans="1:16" x14ac:dyDescent="0.2">
      <c r="A80">
        <v>62</v>
      </c>
      <c r="B80">
        <f t="shared" si="3"/>
        <v>31</v>
      </c>
      <c r="C80">
        <f t="shared" si="4"/>
        <v>15.5</v>
      </c>
      <c r="E80">
        <f t="shared" si="14"/>
        <v>3000000</v>
      </c>
      <c r="F80">
        <f t="shared" si="5"/>
        <v>306.12244897959181</v>
      </c>
      <c r="G80">
        <f t="shared" si="6"/>
        <v>0</v>
      </c>
      <c r="H80">
        <f t="shared" si="7"/>
        <v>1.1299999999999999</v>
      </c>
      <c r="I80">
        <f t="shared" si="8"/>
        <v>0</v>
      </c>
      <c r="J80">
        <f t="shared" si="15"/>
        <v>11.479591836734693</v>
      </c>
      <c r="K80">
        <f t="shared" si="16"/>
        <v>0.35</v>
      </c>
      <c r="L80">
        <f t="shared" si="9"/>
        <v>7.4617346938775508</v>
      </c>
      <c r="M80">
        <f t="shared" si="10"/>
        <v>0</v>
      </c>
      <c r="N80">
        <f t="shared" si="11"/>
        <v>0</v>
      </c>
      <c r="O80">
        <f t="shared" si="12"/>
        <v>7.4617346938775508</v>
      </c>
      <c r="P80">
        <f t="shared" si="13"/>
        <v>0.46942462111646932</v>
      </c>
    </row>
    <row r="81" spans="1:16" x14ac:dyDescent="0.2">
      <c r="A81">
        <v>63</v>
      </c>
      <c r="B81">
        <f t="shared" si="3"/>
        <v>31.5</v>
      </c>
      <c r="C81">
        <f t="shared" si="4"/>
        <v>15.75</v>
      </c>
      <c r="E81">
        <f t="shared" si="14"/>
        <v>3000000</v>
      </c>
      <c r="F81">
        <f t="shared" si="5"/>
        <v>306.12244897959181</v>
      </c>
      <c r="G81">
        <f t="shared" si="6"/>
        <v>0</v>
      </c>
      <c r="H81">
        <f t="shared" si="7"/>
        <v>1.1299999999999999</v>
      </c>
      <c r="I81">
        <f t="shared" si="8"/>
        <v>0</v>
      </c>
      <c r="J81">
        <f t="shared" si="15"/>
        <v>0</v>
      </c>
      <c r="K81">
        <f t="shared" si="16"/>
        <v>0.35</v>
      </c>
      <c r="L81">
        <f t="shared" si="9"/>
        <v>0</v>
      </c>
      <c r="M81">
        <f t="shared" si="10"/>
        <v>0</v>
      </c>
      <c r="N81">
        <f t="shared" si="11"/>
        <v>0</v>
      </c>
      <c r="O81">
        <f t="shared" si="12"/>
        <v>0</v>
      </c>
      <c r="P81">
        <f t="shared" si="13"/>
        <v>0.4637335739839224</v>
      </c>
    </row>
    <row r="82" spans="1:16" x14ac:dyDescent="0.2">
      <c r="A82">
        <v>64</v>
      </c>
      <c r="B82">
        <f t="shared" si="3"/>
        <v>32</v>
      </c>
      <c r="C82">
        <f t="shared" si="4"/>
        <v>16</v>
      </c>
      <c r="E82">
        <f t="shared" ref="E82:E98" si="17">($D$5-IF(C82&lt;=$I$3,$H$2*INT(C82),$H$2*$I$3)-$I$4*(INT(C82)-$I$3)*(IF(C82&lt;=$I$3,0,1)))*$E$3</f>
        <v>2400000</v>
      </c>
      <c r="F82">
        <f t="shared" si="5"/>
        <v>244.89795918367346</v>
      </c>
      <c r="G82">
        <f t="shared" si="6"/>
        <v>61.224489795918345</v>
      </c>
      <c r="H82">
        <f t="shared" si="7"/>
        <v>1.1299999999999999</v>
      </c>
      <c r="I82">
        <f t="shared" si="8"/>
        <v>69.183673469387728</v>
      </c>
      <c r="J82">
        <f t="shared" ref="J82:J98" si="18">IF(ISNUMBER(F81),F81,0)*(IF(C82=0,0,IF(C82&lt;=$D$9,$E$7/$E$8,IF(INT(B82)=B82,$D$11/$E$10,0))))</f>
        <v>11.479591836734693</v>
      </c>
      <c r="K82">
        <f t="shared" ref="K82:K98" si="19">IF(C82&lt;=$M$4,$M$3,$M$5)</f>
        <v>0.35</v>
      </c>
      <c r="L82">
        <f t="shared" si="9"/>
        <v>7.4617346938775508</v>
      </c>
      <c r="M82">
        <f t="shared" si="10"/>
        <v>8.1056664638603522</v>
      </c>
      <c r="N82">
        <f t="shared" si="11"/>
        <v>2.026416615965088</v>
      </c>
      <c r="O82">
        <f t="shared" si="12"/>
        <v>74.618991547300183</v>
      </c>
      <c r="P82">
        <f t="shared" si="13"/>
        <v>0.45811152199140004</v>
      </c>
    </row>
    <row r="83" spans="1:16" x14ac:dyDescent="0.2">
      <c r="A83">
        <v>65</v>
      </c>
      <c r="B83">
        <f t="shared" ref="B83:B98" si="20">A83/2</f>
        <v>32.5</v>
      </c>
      <c r="C83">
        <f t="shared" ref="C83:C98" si="21">A83/4</f>
        <v>16.25</v>
      </c>
      <c r="E83">
        <f t="shared" si="17"/>
        <v>2400000</v>
      </c>
      <c r="F83">
        <f t="shared" ref="F83:F98" si="22">E83/$D$5</f>
        <v>244.89795918367346</v>
      </c>
      <c r="G83">
        <f t="shared" ref="G83:G98" si="23">IF(AND(INT(C83)=C83,C83&lt;&gt;0),F82-F83,0)</f>
        <v>0</v>
      </c>
      <c r="H83">
        <f t="shared" ref="H83:H98" si="24">IF(C83&lt;=$I$7,$J$6,$I$8)</f>
        <v>1.1299999999999999</v>
      </c>
      <c r="I83">
        <f t="shared" ref="I83:I98" si="25">G83*H83</f>
        <v>0</v>
      </c>
      <c r="J83">
        <f t="shared" si="18"/>
        <v>0</v>
      </c>
      <c r="K83">
        <f t="shared" si="19"/>
        <v>0.35</v>
      </c>
      <c r="L83">
        <f t="shared" ref="L83:L98" si="26">J83*(1-K83)</f>
        <v>0</v>
      </c>
      <c r="M83">
        <f t="shared" ref="M83:M98" si="27">IF(INT(C83)=C83,I83-$D$18*G83/$F$18,0)</f>
        <v>0</v>
      </c>
      <c r="N83">
        <f t="shared" ref="N83:N98" si="28">$N$8*M83</f>
        <v>0</v>
      </c>
      <c r="O83">
        <f t="shared" ref="O83:O98" si="29">-D83+I83+L83-N83</f>
        <v>0</v>
      </c>
      <c r="P83">
        <f t="shared" ref="P83:P98" si="30">$Q$4^(C83)</f>
        <v>0.45255762867959382</v>
      </c>
    </row>
    <row r="84" spans="1:16" x14ac:dyDescent="0.2">
      <c r="A84">
        <v>66</v>
      </c>
      <c r="B84">
        <f t="shared" si="20"/>
        <v>33</v>
      </c>
      <c r="C84">
        <f t="shared" si="21"/>
        <v>16.5</v>
      </c>
      <c r="E84">
        <f t="shared" si="17"/>
        <v>2400000</v>
      </c>
      <c r="F84">
        <f t="shared" si="22"/>
        <v>244.89795918367346</v>
      </c>
      <c r="G84">
        <f t="shared" si="23"/>
        <v>0</v>
      </c>
      <c r="H84">
        <f t="shared" si="24"/>
        <v>1.1299999999999999</v>
      </c>
      <c r="I84">
        <f t="shared" si="25"/>
        <v>0</v>
      </c>
      <c r="J84">
        <f t="shared" si="18"/>
        <v>9.1836734693877542</v>
      </c>
      <c r="K84">
        <f t="shared" si="19"/>
        <v>0.35</v>
      </c>
      <c r="L84">
        <f t="shared" si="26"/>
        <v>5.9693877551020407</v>
      </c>
      <c r="M84">
        <f t="shared" si="27"/>
        <v>0</v>
      </c>
      <c r="N84">
        <f t="shared" si="28"/>
        <v>0</v>
      </c>
      <c r="O84">
        <f t="shared" si="29"/>
        <v>5.9693877551020407</v>
      </c>
      <c r="P84">
        <f t="shared" si="30"/>
        <v>0.44707106772997074</v>
      </c>
    </row>
    <row r="85" spans="1:16" x14ac:dyDescent="0.2">
      <c r="A85">
        <v>67</v>
      </c>
      <c r="B85">
        <f t="shared" si="20"/>
        <v>33.5</v>
      </c>
      <c r="C85">
        <f t="shared" si="21"/>
        <v>16.75</v>
      </c>
      <c r="E85">
        <f t="shared" si="17"/>
        <v>2400000</v>
      </c>
      <c r="F85">
        <f t="shared" si="22"/>
        <v>244.89795918367346</v>
      </c>
      <c r="G85">
        <f t="shared" si="23"/>
        <v>0</v>
      </c>
      <c r="H85">
        <f t="shared" si="24"/>
        <v>1.1299999999999999</v>
      </c>
      <c r="I85">
        <f t="shared" si="25"/>
        <v>0</v>
      </c>
      <c r="J85">
        <f t="shared" si="18"/>
        <v>0</v>
      </c>
      <c r="K85">
        <f t="shared" si="19"/>
        <v>0.35</v>
      </c>
      <c r="L85">
        <f t="shared" si="26"/>
        <v>0</v>
      </c>
      <c r="M85">
        <f t="shared" si="27"/>
        <v>0</v>
      </c>
      <c r="N85">
        <f t="shared" si="28"/>
        <v>0</v>
      </c>
      <c r="O85">
        <f t="shared" si="29"/>
        <v>0</v>
      </c>
      <c r="P85">
        <f t="shared" si="30"/>
        <v>0.44165102284183083</v>
      </c>
    </row>
    <row r="86" spans="1:16" x14ac:dyDescent="0.2">
      <c r="A86">
        <v>68</v>
      </c>
      <c r="B86">
        <f t="shared" si="20"/>
        <v>34</v>
      </c>
      <c r="C86">
        <f t="shared" si="21"/>
        <v>17</v>
      </c>
      <c r="E86">
        <f t="shared" si="17"/>
        <v>1800000</v>
      </c>
      <c r="F86">
        <f t="shared" si="22"/>
        <v>183.67346938775509</v>
      </c>
      <c r="G86">
        <f t="shared" si="23"/>
        <v>61.224489795918373</v>
      </c>
      <c r="H86">
        <f t="shared" si="24"/>
        <v>1.1299999999999999</v>
      </c>
      <c r="I86">
        <f t="shared" si="25"/>
        <v>69.183673469387756</v>
      </c>
      <c r="J86">
        <f t="shared" si="18"/>
        <v>9.1836734693877542</v>
      </c>
      <c r="K86">
        <f t="shared" si="19"/>
        <v>0.35</v>
      </c>
      <c r="L86">
        <f t="shared" si="26"/>
        <v>5.9693877551020407</v>
      </c>
      <c r="M86">
        <f t="shared" si="27"/>
        <v>8.1056664638603522</v>
      </c>
      <c r="N86">
        <f t="shared" si="28"/>
        <v>2.026416615965088</v>
      </c>
      <c r="O86">
        <f t="shared" si="29"/>
        <v>73.1266446085247</v>
      </c>
      <c r="P86">
        <f t="shared" si="30"/>
        <v>0.43629668761085716</v>
      </c>
    </row>
    <row r="87" spans="1:16" x14ac:dyDescent="0.2">
      <c r="A87">
        <v>69</v>
      </c>
      <c r="B87">
        <f t="shared" si="20"/>
        <v>34.5</v>
      </c>
      <c r="C87">
        <f t="shared" si="21"/>
        <v>17.25</v>
      </c>
      <c r="E87">
        <f t="shared" si="17"/>
        <v>1800000</v>
      </c>
      <c r="F87">
        <f t="shared" si="22"/>
        <v>183.67346938775509</v>
      </c>
      <c r="G87">
        <f t="shared" si="23"/>
        <v>0</v>
      </c>
      <c r="H87">
        <f t="shared" si="24"/>
        <v>1.1299999999999999</v>
      </c>
      <c r="I87">
        <f t="shared" si="25"/>
        <v>0</v>
      </c>
      <c r="J87">
        <f t="shared" si="18"/>
        <v>0</v>
      </c>
      <c r="K87">
        <f t="shared" si="19"/>
        <v>0.35</v>
      </c>
      <c r="L87">
        <f t="shared" si="26"/>
        <v>0</v>
      </c>
      <c r="M87">
        <f t="shared" si="27"/>
        <v>0</v>
      </c>
      <c r="N87">
        <f t="shared" si="28"/>
        <v>0</v>
      </c>
      <c r="O87">
        <f t="shared" si="29"/>
        <v>0</v>
      </c>
      <c r="P87">
        <f t="shared" si="30"/>
        <v>0.43100726540913697</v>
      </c>
    </row>
    <row r="88" spans="1:16" x14ac:dyDescent="0.2">
      <c r="A88">
        <v>70</v>
      </c>
      <c r="B88">
        <f t="shared" si="20"/>
        <v>35</v>
      </c>
      <c r="C88">
        <f t="shared" si="21"/>
        <v>17.5</v>
      </c>
      <c r="E88">
        <f t="shared" si="17"/>
        <v>1800000</v>
      </c>
      <c r="F88">
        <f t="shared" si="22"/>
        <v>183.67346938775509</v>
      </c>
      <c r="G88">
        <f t="shared" si="23"/>
        <v>0</v>
      </c>
      <c r="H88">
        <f t="shared" si="24"/>
        <v>1.1299999999999999</v>
      </c>
      <c r="I88">
        <f t="shared" si="25"/>
        <v>0</v>
      </c>
      <c r="J88">
        <f t="shared" si="18"/>
        <v>6.8877551020408161</v>
      </c>
      <c r="K88">
        <f t="shared" si="19"/>
        <v>0.35</v>
      </c>
      <c r="L88">
        <f t="shared" si="26"/>
        <v>4.4770408163265305</v>
      </c>
      <c r="M88">
        <f t="shared" si="27"/>
        <v>0</v>
      </c>
      <c r="N88">
        <f t="shared" si="28"/>
        <v>0</v>
      </c>
      <c r="O88">
        <f t="shared" si="29"/>
        <v>4.4770408163265305</v>
      </c>
      <c r="P88">
        <f t="shared" si="30"/>
        <v>0.42578196926663875</v>
      </c>
    </row>
    <row r="89" spans="1:16" x14ac:dyDescent="0.2">
      <c r="A89">
        <v>71</v>
      </c>
      <c r="B89">
        <f t="shared" si="20"/>
        <v>35.5</v>
      </c>
      <c r="C89">
        <f t="shared" si="21"/>
        <v>17.75</v>
      </c>
      <c r="E89">
        <f t="shared" si="17"/>
        <v>1800000</v>
      </c>
      <c r="F89">
        <f t="shared" si="22"/>
        <v>183.67346938775509</v>
      </c>
      <c r="G89">
        <f t="shared" si="23"/>
        <v>0</v>
      </c>
      <c r="H89">
        <f t="shared" si="24"/>
        <v>1.1299999999999999</v>
      </c>
      <c r="I89">
        <f t="shared" si="25"/>
        <v>0</v>
      </c>
      <c r="J89">
        <f t="shared" si="18"/>
        <v>0</v>
      </c>
      <c r="K89">
        <f t="shared" si="19"/>
        <v>0.35</v>
      </c>
      <c r="L89">
        <f t="shared" si="26"/>
        <v>0</v>
      </c>
      <c r="M89">
        <f t="shared" si="27"/>
        <v>0</v>
      </c>
      <c r="N89">
        <f t="shared" si="28"/>
        <v>0</v>
      </c>
      <c r="O89">
        <f t="shared" si="29"/>
        <v>0</v>
      </c>
      <c r="P89">
        <f t="shared" si="30"/>
        <v>0.42062002175412455</v>
      </c>
    </row>
    <row r="90" spans="1:16" x14ac:dyDescent="0.2">
      <c r="A90">
        <v>72</v>
      </c>
      <c r="B90">
        <f t="shared" si="20"/>
        <v>36</v>
      </c>
      <c r="C90">
        <f t="shared" si="21"/>
        <v>18</v>
      </c>
      <c r="E90">
        <f t="shared" si="17"/>
        <v>1200000</v>
      </c>
      <c r="F90">
        <f t="shared" si="22"/>
        <v>122.44897959183673</v>
      </c>
      <c r="G90">
        <f t="shared" si="23"/>
        <v>61.224489795918359</v>
      </c>
      <c r="H90">
        <f t="shared" si="24"/>
        <v>1.1299999999999999</v>
      </c>
      <c r="I90">
        <f t="shared" si="25"/>
        <v>69.183673469387742</v>
      </c>
      <c r="J90">
        <f t="shared" si="18"/>
        <v>6.8877551020408161</v>
      </c>
      <c r="K90">
        <f t="shared" si="19"/>
        <v>0.35</v>
      </c>
      <c r="L90">
        <f t="shared" si="26"/>
        <v>4.4770408163265305</v>
      </c>
      <c r="M90">
        <f t="shared" si="27"/>
        <v>8.1056664638603522</v>
      </c>
      <c r="N90">
        <f t="shared" si="28"/>
        <v>2.026416615965088</v>
      </c>
      <c r="O90">
        <f t="shared" si="29"/>
        <v>71.634297669749188</v>
      </c>
      <c r="P90">
        <f t="shared" si="30"/>
        <v>0.41552065486748302</v>
      </c>
    </row>
    <row r="91" spans="1:16" x14ac:dyDescent="0.2">
      <c r="A91">
        <v>73</v>
      </c>
      <c r="B91">
        <f t="shared" si="20"/>
        <v>36.5</v>
      </c>
      <c r="C91">
        <f t="shared" si="21"/>
        <v>18.25</v>
      </c>
      <c r="E91">
        <f t="shared" si="17"/>
        <v>1200000</v>
      </c>
      <c r="F91">
        <f t="shared" si="22"/>
        <v>122.44897959183673</v>
      </c>
      <c r="G91">
        <f t="shared" si="23"/>
        <v>0</v>
      </c>
      <c r="H91">
        <f t="shared" si="24"/>
        <v>1.1299999999999999</v>
      </c>
      <c r="I91">
        <f t="shared" si="25"/>
        <v>0</v>
      </c>
      <c r="J91">
        <f t="shared" si="18"/>
        <v>0</v>
      </c>
      <c r="K91">
        <f t="shared" si="19"/>
        <v>0.35</v>
      </c>
      <c r="L91">
        <f t="shared" si="26"/>
        <v>0</v>
      </c>
      <c r="M91">
        <f t="shared" si="27"/>
        <v>0</v>
      </c>
      <c r="N91">
        <f t="shared" si="28"/>
        <v>0</v>
      </c>
      <c r="O91">
        <f t="shared" si="29"/>
        <v>0</v>
      </c>
      <c r="P91">
        <f t="shared" si="30"/>
        <v>0.41048310991346376</v>
      </c>
    </row>
    <row r="92" spans="1:16" x14ac:dyDescent="0.2">
      <c r="A92">
        <v>74</v>
      </c>
      <c r="B92">
        <f t="shared" si="20"/>
        <v>37</v>
      </c>
      <c r="C92">
        <f t="shared" si="21"/>
        <v>18.5</v>
      </c>
      <c r="E92">
        <f t="shared" si="17"/>
        <v>1200000</v>
      </c>
      <c r="F92">
        <f t="shared" si="22"/>
        <v>122.44897959183673</v>
      </c>
      <c r="G92">
        <f t="shared" si="23"/>
        <v>0</v>
      </c>
      <c r="H92">
        <f t="shared" si="24"/>
        <v>1.1299999999999999</v>
      </c>
      <c r="I92">
        <f t="shared" si="25"/>
        <v>0</v>
      </c>
      <c r="J92">
        <f t="shared" si="18"/>
        <v>4.5918367346938771</v>
      </c>
      <c r="K92">
        <f t="shared" si="19"/>
        <v>0.35</v>
      </c>
      <c r="L92">
        <f t="shared" si="26"/>
        <v>2.9846938775510203</v>
      </c>
      <c r="M92">
        <f t="shared" si="27"/>
        <v>0</v>
      </c>
      <c r="N92">
        <f t="shared" si="28"/>
        <v>0</v>
      </c>
      <c r="O92">
        <f t="shared" si="29"/>
        <v>2.9846938775510203</v>
      </c>
      <c r="P92">
        <f t="shared" si="30"/>
        <v>0.40550663739679882</v>
      </c>
    </row>
    <row r="93" spans="1:16" x14ac:dyDescent="0.2">
      <c r="A93">
        <v>75</v>
      </c>
      <c r="B93">
        <f t="shared" si="20"/>
        <v>37.5</v>
      </c>
      <c r="C93">
        <f t="shared" si="21"/>
        <v>18.75</v>
      </c>
      <c r="E93">
        <f t="shared" si="17"/>
        <v>1200000</v>
      </c>
      <c r="F93">
        <f t="shared" si="22"/>
        <v>122.44897959183673</v>
      </c>
      <c r="G93">
        <f t="shared" si="23"/>
        <v>0</v>
      </c>
      <c r="H93">
        <f t="shared" si="24"/>
        <v>1.1299999999999999</v>
      </c>
      <c r="I93">
        <f t="shared" si="25"/>
        <v>0</v>
      </c>
      <c r="J93">
        <f t="shared" si="18"/>
        <v>0</v>
      </c>
      <c r="K93">
        <f t="shared" si="19"/>
        <v>0.35</v>
      </c>
      <c r="L93">
        <f t="shared" si="26"/>
        <v>0</v>
      </c>
      <c r="M93">
        <f t="shared" si="27"/>
        <v>0</v>
      </c>
      <c r="N93">
        <f t="shared" si="28"/>
        <v>0</v>
      </c>
      <c r="O93">
        <f t="shared" si="29"/>
        <v>0</v>
      </c>
      <c r="P93">
        <f t="shared" si="30"/>
        <v>0.40059049690869003</v>
      </c>
    </row>
    <row r="94" spans="1:16" x14ac:dyDescent="0.2">
      <c r="A94">
        <v>76</v>
      </c>
      <c r="B94">
        <f t="shared" si="20"/>
        <v>38</v>
      </c>
      <c r="C94">
        <f t="shared" si="21"/>
        <v>19</v>
      </c>
      <c r="E94">
        <f t="shared" si="17"/>
        <v>600000</v>
      </c>
      <c r="F94">
        <f t="shared" si="22"/>
        <v>61.224489795918366</v>
      </c>
      <c r="G94">
        <f t="shared" si="23"/>
        <v>61.224489795918366</v>
      </c>
      <c r="H94">
        <f t="shared" si="24"/>
        <v>1.1299999999999999</v>
      </c>
      <c r="I94">
        <f t="shared" si="25"/>
        <v>69.183673469387742</v>
      </c>
      <c r="J94">
        <f t="shared" si="18"/>
        <v>4.5918367346938771</v>
      </c>
      <c r="K94">
        <f t="shared" si="19"/>
        <v>0.35</v>
      </c>
      <c r="L94">
        <f t="shared" si="26"/>
        <v>2.9846938775510203</v>
      </c>
      <c r="M94">
        <f t="shared" si="27"/>
        <v>8.1056664638603451</v>
      </c>
      <c r="N94">
        <f t="shared" si="28"/>
        <v>2.0264166159650863</v>
      </c>
      <c r="O94">
        <f t="shared" si="29"/>
        <v>70.141950730973676</v>
      </c>
      <c r="P94">
        <f t="shared" si="30"/>
        <v>0.39573395701665048</v>
      </c>
    </row>
    <row r="95" spans="1:16" x14ac:dyDescent="0.2">
      <c r="A95">
        <v>77</v>
      </c>
      <c r="B95">
        <f t="shared" si="20"/>
        <v>38.5</v>
      </c>
      <c r="C95">
        <f t="shared" si="21"/>
        <v>19.25</v>
      </c>
      <c r="E95">
        <f t="shared" si="17"/>
        <v>600000</v>
      </c>
      <c r="F95">
        <f t="shared" si="22"/>
        <v>61.224489795918366</v>
      </c>
      <c r="G95">
        <f t="shared" si="23"/>
        <v>0</v>
      </c>
      <c r="H95">
        <f t="shared" si="24"/>
        <v>1.1299999999999999</v>
      </c>
      <c r="I95">
        <f t="shared" si="25"/>
        <v>0</v>
      </c>
      <c r="J95">
        <f t="shared" si="18"/>
        <v>0</v>
      </c>
      <c r="K95">
        <f t="shared" si="19"/>
        <v>0.35</v>
      </c>
      <c r="L95">
        <f t="shared" si="26"/>
        <v>0</v>
      </c>
      <c r="M95">
        <f t="shared" si="27"/>
        <v>0</v>
      </c>
      <c r="N95">
        <f t="shared" si="28"/>
        <v>0</v>
      </c>
      <c r="O95">
        <f t="shared" si="29"/>
        <v>0</v>
      </c>
      <c r="P95">
        <f t="shared" si="30"/>
        <v>0.39093629515567974</v>
      </c>
    </row>
    <row r="96" spans="1:16" x14ac:dyDescent="0.2">
      <c r="A96">
        <v>78</v>
      </c>
      <c r="B96">
        <f t="shared" si="20"/>
        <v>39</v>
      </c>
      <c r="C96">
        <f t="shared" si="21"/>
        <v>19.5</v>
      </c>
      <c r="E96">
        <f t="shared" si="17"/>
        <v>600000</v>
      </c>
      <c r="F96">
        <f t="shared" si="22"/>
        <v>61.224489795918366</v>
      </c>
      <c r="G96">
        <f t="shared" si="23"/>
        <v>0</v>
      </c>
      <c r="H96">
        <f t="shared" si="24"/>
        <v>1.1299999999999999</v>
      </c>
      <c r="I96">
        <f t="shared" si="25"/>
        <v>0</v>
      </c>
      <c r="J96">
        <f t="shared" si="18"/>
        <v>2.2959183673469385</v>
      </c>
      <c r="K96">
        <f t="shared" si="19"/>
        <v>0.35</v>
      </c>
      <c r="L96">
        <f t="shared" si="26"/>
        <v>1.4923469387755102</v>
      </c>
      <c r="M96">
        <f t="shared" si="27"/>
        <v>0</v>
      </c>
      <c r="N96">
        <f t="shared" si="28"/>
        <v>0</v>
      </c>
      <c r="O96">
        <f t="shared" si="29"/>
        <v>1.4923469387755102</v>
      </c>
      <c r="P96">
        <f t="shared" si="30"/>
        <v>0.38619679752076075</v>
      </c>
    </row>
    <row r="97" spans="1:16" x14ac:dyDescent="0.2">
      <c r="A97">
        <v>79</v>
      </c>
      <c r="B97">
        <f t="shared" si="20"/>
        <v>39.5</v>
      </c>
      <c r="C97">
        <f t="shared" si="21"/>
        <v>19.75</v>
      </c>
      <c r="E97">
        <f t="shared" si="17"/>
        <v>600000</v>
      </c>
      <c r="F97">
        <f t="shared" si="22"/>
        <v>61.224489795918366</v>
      </c>
      <c r="G97">
        <f t="shared" si="23"/>
        <v>0</v>
      </c>
      <c r="H97">
        <f t="shared" si="24"/>
        <v>1.1299999999999999</v>
      </c>
      <c r="I97">
        <f t="shared" si="25"/>
        <v>0</v>
      </c>
      <c r="J97">
        <f t="shared" si="18"/>
        <v>0</v>
      </c>
      <c r="K97">
        <f t="shared" si="19"/>
        <v>0.35</v>
      </c>
      <c r="L97">
        <f t="shared" si="26"/>
        <v>0</v>
      </c>
      <c r="M97">
        <f t="shared" si="27"/>
        <v>0</v>
      </c>
      <c r="N97">
        <f t="shared" si="28"/>
        <v>0</v>
      </c>
      <c r="O97">
        <f t="shared" si="29"/>
        <v>0</v>
      </c>
      <c r="P97">
        <f t="shared" si="30"/>
        <v>0.38151475896065717</v>
      </c>
    </row>
    <row r="98" spans="1:16" x14ac:dyDescent="0.2">
      <c r="A98">
        <v>80</v>
      </c>
      <c r="B98">
        <f t="shared" si="20"/>
        <v>40</v>
      </c>
      <c r="C98">
        <f t="shared" si="21"/>
        <v>20</v>
      </c>
      <c r="E98">
        <f t="shared" si="17"/>
        <v>0</v>
      </c>
      <c r="F98">
        <f t="shared" si="22"/>
        <v>0</v>
      </c>
      <c r="G98">
        <f t="shared" si="23"/>
        <v>61.224489795918366</v>
      </c>
      <c r="H98">
        <f t="shared" si="24"/>
        <v>1.1299999999999999</v>
      </c>
      <c r="I98">
        <f t="shared" si="25"/>
        <v>69.183673469387742</v>
      </c>
      <c r="J98">
        <f t="shared" si="18"/>
        <v>2.2959183673469385</v>
      </c>
      <c r="K98">
        <f t="shared" si="19"/>
        <v>0.35</v>
      </c>
      <c r="L98">
        <f t="shared" si="26"/>
        <v>1.4923469387755102</v>
      </c>
      <c r="M98">
        <f t="shared" si="27"/>
        <v>8.1056664638603451</v>
      </c>
      <c r="N98">
        <f t="shared" si="28"/>
        <v>2.0264166159650863</v>
      </c>
      <c r="O98">
        <f t="shared" si="29"/>
        <v>68.649603792198164</v>
      </c>
      <c r="P98">
        <f t="shared" si="30"/>
        <v>0.37688948287300045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4F27F-6149-E047-BFE7-D99A1D2377C8}">
  <sheetPr>
    <tabColor theme="5" tint="-0.249977111117893"/>
  </sheetPr>
  <dimension ref="A2:R98"/>
  <sheetViews>
    <sheetView workbookViewId="0">
      <selection activeCell="S23" sqref="S23"/>
    </sheetView>
  </sheetViews>
  <sheetFormatPr baseColWidth="10" defaultRowHeight="16" x14ac:dyDescent="0.2"/>
  <sheetData>
    <row r="2" spans="3:17" x14ac:dyDescent="0.2">
      <c r="C2" t="s">
        <v>7</v>
      </c>
      <c r="E2">
        <v>9800000</v>
      </c>
      <c r="H2">
        <v>400</v>
      </c>
      <c r="I2" t="s">
        <v>12</v>
      </c>
      <c r="L2" t="s">
        <v>19</v>
      </c>
      <c r="P2" t="s">
        <v>25</v>
      </c>
    </row>
    <row r="3" spans="3:17" x14ac:dyDescent="0.2">
      <c r="C3" t="s">
        <v>8</v>
      </c>
      <c r="E3">
        <v>1000</v>
      </c>
      <c r="H3" t="s">
        <v>13</v>
      </c>
      <c r="I3">
        <v>11</v>
      </c>
      <c r="J3" t="s">
        <v>3</v>
      </c>
      <c r="L3" t="s">
        <v>20</v>
      </c>
      <c r="M3">
        <v>0.3</v>
      </c>
      <c r="N3" t="s">
        <v>21</v>
      </c>
      <c r="P3" t="s">
        <v>26</v>
      </c>
      <c r="Q3">
        <v>0.05</v>
      </c>
    </row>
    <row r="4" spans="3:17" x14ac:dyDescent="0.2">
      <c r="C4" t="s">
        <v>9</v>
      </c>
      <c r="H4" t="s">
        <v>14</v>
      </c>
      <c r="I4">
        <v>600</v>
      </c>
      <c r="J4" t="s">
        <v>15</v>
      </c>
      <c r="L4" t="s">
        <v>22</v>
      </c>
      <c r="M4">
        <v>8</v>
      </c>
      <c r="N4" t="s">
        <v>3</v>
      </c>
      <c r="P4" t="s">
        <v>47</v>
      </c>
      <c r="Q4">
        <f>(1+Q3)^(-1)</f>
        <v>0.95238095238095233</v>
      </c>
    </row>
    <row r="5" spans="3:17" x14ac:dyDescent="0.2">
      <c r="C5" t="s">
        <v>10</v>
      </c>
      <c r="D5">
        <f>E2/E3</f>
        <v>9800</v>
      </c>
      <c r="E5" t="s">
        <v>11</v>
      </c>
      <c r="H5" t="s">
        <v>16</v>
      </c>
      <c r="L5" t="s">
        <v>23</v>
      </c>
      <c r="M5">
        <v>0.35</v>
      </c>
      <c r="N5" t="s">
        <v>6</v>
      </c>
    </row>
    <row r="6" spans="3:17" x14ac:dyDescent="0.2">
      <c r="H6" t="s">
        <v>39</v>
      </c>
      <c r="J6">
        <v>1.1000000000000001</v>
      </c>
      <c r="L6" t="s">
        <v>27</v>
      </c>
    </row>
    <row r="7" spans="3:17" x14ac:dyDescent="0.2">
      <c r="C7" t="s">
        <v>0</v>
      </c>
      <c r="E7">
        <v>0.06</v>
      </c>
      <c r="H7" t="s">
        <v>13</v>
      </c>
      <c r="I7">
        <v>9</v>
      </c>
      <c r="J7" t="s">
        <v>3</v>
      </c>
    </row>
    <row r="8" spans="3:17" x14ac:dyDescent="0.2">
      <c r="C8" t="s">
        <v>1</v>
      </c>
      <c r="E8">
        <v>4</v>
      </c>
      <c r="H8" t="s">
        <v>40</v>
      </c>
      <c r="I8">
        <v>1.1299999999999999</v>
      </c>
      <c r="J8" t="s">
        <v>6</v>
      </c>
      <c r="L8" t="s">
        <v>24</v>
      </c>
      <c r="N8">
        <v>0.25</v>
      </c>
    </row>
    <row r="9" spans="3:17" x14ac:dyDescent="0.2">
      <c r="C9" t="s">
        <v>2</v>
      </c>
      <c r="D9">
        <v>11</v>
      </c>
      <c r="E9" t="s">
        <v>3</v>
      </c>
    </row>
    <row r="10" spans="3:17" x14ac:dyDescent="0.2">
      <c r="C10" t="s">
        <v>4</v>
      </c>
      <c r="E10">
        <v>2</v>
      </c>
      <c r="H10" t="s">
        <v>17</v>
      </c>
      <c r="J10">
        <f>D5</f>
        <v>9800</v>
      </c>
    </row>
    <row r="11" spans="3:17" x14ac:dyDescent="0.2">
      <c r="C11" t="s">
        <v>5</v>
      </c>
      <c r="D11">
        <v>7.4999999999999997E-2</v>
      </c>
      <c r="H11" t="s">
        <v>11</v>
      </c>
    </row>
    <row r="12" spans="3:17" x14ac:dyDescent="0.2">
      <c r="C12" t="s">
        <v>6</v>
      </c>
      <c r="H12" t="s">
        <v>18</v>
      </c>
      <c r="J12">
        <f>(J10-I3*H2)/I4+I3</f>
        <v>20</v>
      </c>
    </row>
    <row r="14" spans="3:17" x14ac:dyDescent="0.2">
      <c r="C14" t="s">
        <v>32</v>
      </c>
      <c r="D14" s="1">
        <v>1007.4520129025505</v>
      </c>
      <c r="E14" t="s">
        <v>49</v>
      </c>
    </row>
    <row r="15" spans="3:17" x14ac:dyDescent="0.2">
      <c r="D15" s="1" t="s">
        <v>33</v>
      </c>
    </row>
    <row r="17" spans="1:18" x14ac:dyDescent="0.2">
      <c r="A17" t="s">
        <v>28</v>
      </c>
      <c r="B17" t="s">
        <v>29</v>
      </c>
      <c r="C17" t="s">
        <v>30</v>
      </c>
      <c r="D17" t="s">
        <v>31</v>
      </c>
      <c r="E17" t="s">
        <v>37</v>
      </c>
      <c r="F17" t="s">
        <v>38</v>
      </c>
      <c r="G17" t="s">
        <v>41</v>
      </c>
      <c r="H17" t="s">
        <v>42</v>
      </c>
      <c r="I17" t="s">
        <v>43</v>
      </c>
      <c r="J17" t="s">
        <v>34</v>
      </c>
      <c r="K17" t="s">
        <v>35</v>
      </c>
      <c r="L17" t="s">
        <v>50</v>
      </c>
      <c r="M17" t="s">
        <v>36</v>
      </c>
      <c r="N17" t="s">
        <v>44</v>
      </c>
      <c r="O17" t="s">
        <v>24</v>
      </c>
      <c r="P17" t="s">
        <v>45</v>
      </c>
      <c r="Q17" t="s">
        <v>46</v>
      </c>
      <c r="R17" t="s">
        <v>48</v>
      </c>
    </row>
    <row r="18" spans="1:18" x14ac:dyDescent="0.2">
      <c r="A18">
        <v>0</v>
      </c>
      <c r="B18">
        <f>A18/2</f>
        <v>0</v>
      </c>
      <c r="C18">
        <f>A18/4</f>
        <v>0</v>
      </c>
      <c r="D18">
        <f>$D$14</f>
        <v>1007.4520129025505</v>
      </c>
      <c r="E18">
        <f t="shared" ref="E18:E81" si="0">($D$5-IF(C18&lt;=$I$3,$H$2*INT(C18),$H$2*$I$3)-$I$4*(INT(C18)-$I$3)*(IF(C18&lt;=$I$3,0,1)))*$E$3</f>
        <v>9800000</v>
      </c>
      <c r="F18">
        <f>E18/$D$5</f>
        <v>1000</v>
      </c>
      <c r="G18">
        <f>IF(AND(INT(C18)=C18,C18&lt;&gt;0),F17-F18,0)</f>
        <v>0</v>
      </c>
      <c r="H18">
        <f>IF(C18&lt;=$I$7,$J$6,$I$8)</f>
        <v>1.1000000000000001</v>
      </c>
      <c r="I18">
        <f>G18*H18</f>
        <v>0</v>
      </c>
      <c r="J18">
        <f t="shared" ref="J18:J81" si="1">IF(ISNUMBER(F17),F17,0)*(IF(C18=0,0,IF(C18&lt;=$D$9,$E$7/$E$8,IF(INT(B18)=B18,$D$11/$E$10,0))))</f>
        <v>0</v>
      </c>
      <c r="K18">
        <f t="shared" ref="K18:K81" si="2">IF(C18&lt;=$M$4,$M$3,$M$5)</f>
        <v>0.3</v>
      </c>
      <c r="L18">
        <f>K18*J18</f>
        <v>0</v>
      </c>
      <c r="M18">
        <f>J18-L14</f>
        <v>0</v>
      </c>
      <c r="N18">
        <f>IF(INT(C18)=C18,I18-$D$18*G18/$F$18,0)</f>
        <v>0</v>
      </c>
      <c r="O18">
        <f>$N$8*N18</f>
        <v>0</v>
      </c>
      <c r="P18">
        <f>-D18+I18+M18-O18</f>
        <v>-1007.4520129025505</v>
      </c>
      <c r="Q18">
        <f>$Q$4^(C18)</f>
        <v>1</v>
      </c>
      <c r="R18">
        <f>SUMPRODUCT(P18:P98,Q18:Q98)</f>
        <v>9.9475983006414026E-14</v>
      </c>
    </row>
    <row r="19" spans="1:18" x14ac:dyDescent="0.2">
      <c r="A19">
        <v>1</v>
      </c>
      <c r="B19">
        <f t="shared" ref="B19:B82" si="3">A19/2</f>
        <v>0.5</v>
      </c>
      <c r="C19">
        <f t="shared" ref="C19:C82" si="4">A19/4</f>
        <v>0.25</v>
      </c>
      <c r="E19">
        <f t="shared" si="0"/>
        <v>9800000</v>
      </c>
      <c r="F19">
        <f t="shared" ref="F19:F82" si="5">E19/$D$5</f>
        <v>1000</v>
      </c>
      <c r="G19">
        <f t="shared" ref="G19:G82" si="6">IF(AND(INT(C19)=C19,C19&lt;&gt;0),F18-F19,0)</f>
        <v>0</v>
      </c>
      <c r="H19">
        <f t="shared" ref="H19:H82" si="7">IF(C19&lt;=$I$7,$J$6,$I$8)</f>
        <v>1.1000000000000001</v>
      </c>
      <c r="I19">
        <f t="shared" ref="I19:I82" si="8">G19*H19</f>
        <v>0</v>
      </c>
      <c r="J19">
        <f t="shared" si="1"/>
        <v>15</v>
      </c>
      <c r="K19">
        <f t="shared" si="2"/>
        <v>0.3</v>
      </c>
      <c r="L19">
        <f t="shared" ref="L19:L82" si="9">K19*J19</f>
        <v>4.5</v>
      </c>
      <c r="M19">
        <f t="shared" ref="M19:M82" si="10">J19-L15</f>
        <v>15</v>
      </c>
      <c r="N19">
        <f>IF(INT(C19)=C19,I19-$D$18*G19/$F$18,0)</f>
        <v>0</v>
      </c>
      <c r="O19">
        <f t="shared" ref="O19:O82" si="11">$N$8*N19</f>
        <v>0</v>
      </c>
      <c r="P19">
        <f>-D19+I19+M19-O19</f>
        <v>15</v>
      </c>
      <c r="Q19">
        <f>$Q$4^(C19)</f>
        <v>0.98787654742307407</v>
      </c>
    </row>
    <row r="20" spans="1:18" x14ac:dyDescent="0.2">
      <c r="A20">
        <v>2</v>
      </c>
      <c r="B20">
        <f t="shared" si="3"/>
        <v>1</v>
      </c>
      <c r="C20">
        <f t="shared" si="4"/>
        <v>0.5</v>
      </c>
      <c r="E20">
        <f t="shared" si="0"/>
        <v>9800000</v>
      </c>
      <c r="F20">
        <f t="shared" si="5"/>
        <v>1000</v>
      </c>
      <c r="G20">
        <f t="shared" si="6"/>
        <v>0</v>
      </c>
      <c r="H20">
        <f t="shared" si="7"/>
        <v>1.1000000000000001</v>
      </c>
      <c r="I20">
        <f t="shared" si="8"/>
        <v>0</v>
      </c>
      <c r="J20">
        <f t="shared" si="1"/>
        <v>15</v>
      </c>
      <c r="K20">
        <f t="shared" si="2"/>
        <v>0.3</v>
      </c>
      <c r="L20">
        <f t="shared" si="9"/>
        <v>4.5</v>
      </c>
      <c r="M20">
        <f t="shared" si="10"/>
        <v>15</v>
      </c>
      <c r="N20">
        <f>IF(INT(C20)=C20,I20-$D$18*G20/$F$18,0)</f>
        <v>0</v>
      </c>
      <c r="O20">
        <f t="shared" si="11"/>
        <v>0</v>
      </c>
      <c r="P20">
        <f>-D20+I20+M20-O20</f>
        <v>15</v>
      </c>
      <c r="Q20">
        <f>$Q$4^(C20)</f>
        <v>0.9759000729485332</v>
      </c>
    </row>
    <row r="21" spans="1:18" x14ac:dyDescent="0.2">
      <c r="A21">
        <v>3</v>
      </c>
      <c r="B21">
        <f t="shared" si="3"/>
        <v>1.5</v>
      </c>
      <c r="C21">
        <f t="shared" si="4"/>
        <v>0.75</v>
      </c>
      <c r="E21">
        <f t="shared" si="0"/>
        <v>9800000</v>
      </c>
      <c r="F21">
        <f t="shared" si="5"/>
        <v>1000</v>
      </c>
      <c r="G21">
        <f t="shared" si="6"/>
        <v>0</v>
      </c>
      <c r="H21">
        <f t="shared" si="7"/>
        <v>1.1000000000000001</v>
      </c>
      <c r="I21">
        <f t="shared" si="8"/>
        <v>0</v>
      </c>
      <c r="J21">
        <f t="shared" si="1"/>
        <v>15</v>
      </c>
      <c r="K21">
        <f t="shared" si="2"/>
        <v>0.3</v>
      </c>
      <c r="L21">
        <f t="shared" si="9"/>
        <v>4.5</v>
      </c>
      <c r="M21">
        <f>J21-L18</f>
        <v>15</v>
      </c>
      <c r="N21">
        <f>IF(INT(C21)=C21,I21-$D$18*G21/$F$18,0)</f>
        <v>0</v>
      </c>
      <c r="O21">
        <f t="shared" si="11"/>
        <v>0</v>
      </c>
      <c r="P21">
        <f>-D21+I21+M21-O21</f>
        <v>15</v>
      </c>
      <c r="Q21">
        <f>$Q$4^(C21)</f>
        <v>0.96406879469432305</v>
      </c>
    </row>
    <row r="22" spans="1:18" x14ac:dyDescent="0.2">
      <c r="A22">
        <v>4</v>
      </c>
      <c r="B22">
        <f t="shared" si="3"/>
        <v>2</v>
      </c>
      <c r="C22">
        <f t="shared" si="4"/>
        <v>1</v>
      </c>
      <c r="E22">
        <f t="shared" si="0"/>
        <v>9400000</v>
      </c>
      <c r="F22">
        <f t="shared" si="5"/>
        <v>959.18367346938771</v>
      </c>
      <c r="G22">
        <f t="shared" si="6"/>
        <v>40.816326530612287</v>
      </c>
      <c r="H22">
        <f t="shared" si="7"/>
        <v>1.1000000000000001</v>
      </c>
      <c r="I22">
        <f t="shared" si="8"/>
        <v>44.897959183673521</v>
      </c>
      <c r="J22">
        <f t="shared" si="1"/>
        <v>15</v>
      </c>
      <c r="K22">
        <f t="shared" si="2"/>
        <v>0.3</v>
      </c>
      <c r="L22">
        <f t="shared" si="9"/>
        <v>4.5</v>
      </c>
      <c r="M22">
        <f t="shared" si="10"/>
        <v>15</v>
      </c>
      <c r="N22">
        <f>IF(INT(C22)=C22,I22-$D$18*G22/$F$18,0)</f>
        <v>3.777468861120397</v>
      </c>
      <c r="O22">
        <f>$N$8*N22</f>
        <v>0.94436721528009926</v>
      </c>
      <c r="P22">
        <f>-D22+I22+M22-O22</f>
        <v>58.953591968393425</v>
      </c>
      <c r="Q22">
        <f>$Q$4^(C22)</f>
        <v>0.95238095238095233</v>
      </c>
    </row>
    <row r="23" spans="1:18" x14ac:dyDescent="0.2">
      <c r="A23">
        <v>5</v>
      </c>
      <c r="B23">
        <f t="shared" si="3"/>
        <v>2.5</v>
      </c>
      <c r="C23">
        <f t="shared" si="4"/>
        <v>1.25</v>
      </c>
      <c r="E23">
        <f t="shared" si="0"/>
        <v>9400000</v>
      </c>
      <c r="F23">
        <f t="shared" si="5"/>
        <v>959.18367346938771</v>
      </c>
      <c r="G23">
        <f t="shared" si="6"/>
        <v>0</v>
      </c>
      <c r="H23">
        <f t="shared" si="7"/>
        <v>1.1000000000000001</v>
      </c>
      <c r="I23">
        <f t="shared" si="8"/>
        <v>0</v>
      </c>
      <c r="J23">
        <f t="shared" si="1"/>
        <v>14.387755102040815</v>
      </c>
      <c r="K23">
        <f t="shared" si="2"/>
        <v>0.3</v>
      </c>
      <c r="L23">
        <f t="shared" si="9"/>
        <v>4.316326530612244</v>
      </c>
      <c r="M23">
        <f t="shared" si="10"/>
        <v>9.8877551020408152</v>
      </c>
      <c r="N23">
        <f>IF(INT(C23)=C23,I23-$D$18*G23/$F$18,0)</f>
        <v>0</v>
      </c>
      <c r="O23">
        <f t="shared" si="11"/>
        <v>0</v>
      </c>
      <c r="P23">
        <f>-D23+I23+M23-O23</f>
        <v>9.8877551020408152</v>
      </c>
      <c r="Q23">
        <f>$Q$4^(C23)</f>
        <v>0.94083480706959433</v>
      </c>
    </row>
    <row r="24" spans="1:18" x14ac:dyDescent="0.2">
      <c r="A24">
        <v>6</v>
      </c>
      <c r="B24">
        <f t="shared" si="3"/>
        <v>3</v>
      </c>
      <c r="C24">
        <f t="shared" si="4"/>
        <v>1.5</v>
      </c>
      <c r="E24">
        <f t="shared" si="0"/>
        <v>9400000</v>
      </c>
      <c r="F24">
        <f t="shared" si="5"/>
        <v>959.18367346938771</v>
      </c>
      <c r="G24">
        <f t="shared" si="6"/>
        <v>0</v>
      </c>
      <c r="H24">
        <f t="shared" si="7"/>
        <v>1.1000000000000001</v>
      </c>
      <c r="I24">
        <f t="shared" si="8"/>
        <v>0</v>
      </c>
      <c r="J24">
        <f t="shared" si="1"/>
        <v>14.387755102040815</v>
      </c>
      <c r="K24">
        <f t="shared" si="2"/>
        <v>0.3</v>
      </c>
      <c r="L24">
        <f t="shared" si="9"/>
        <v>4.316326530612244</v>
      </c>
      <c r="M24">
        <f t="shared" si="10"/>
        <v>9.8877551020408152</v>
      </c>
      <c r="N24">
        <f>IF(INT(C24)=C24,I24-$D$18*G24/$F$18,0)</f>
        <v>0</v>
      </c>
      <c r="O24">
        <f t="shared" si="11"/>
        <v>0</v>
      </c>
      <c r="P24">
        <f>-D24+I24+M24-O24</f>
        <v>9.8877551020408152</v>
      </c>
      <c r="Q24">
        <f>$Q$4^(C24)</f>
        <v>0.92942864090336486</v>
      </c>
    </row>
    <row r="25" spans="1:18" x14ac:dyDescent="0.2">
      <c r="A25">
        <v>7</v>
      </c>
      <c r="B25">
        <f t="shared" si="3"/>
        <v>3.5</v>
      </c>
      <c r="C25">
        <f t="shared" si="4"/>
        <v>1.75</v>
      </c>
      <c r="E25">
        <f t="shared" si="0"/>
        <v>9400000</v>
      </c>
      <c r="F25">
        <f t="shared" si="5"/>
        <v>959.18367346938771</v>
      </c>
      <c r="G25">
        <f t="shared" si="6"/>
        <v>0</v>
      </c>
      <c r="H25">
        <f t="shared" si="7"/>
        <v>1.1000000000000001</v>
      </c>
      <c r="I25">
        <f t="shared" si="8"/>
        <v>0</v>
      </c>
      <c r="J25">
        <f t="shared" si="1"/>
        <v>14.387755102040815</v>
      </c>
      <c r="K25">
        <f t="shared" si="2"/>
        <v>0.3</v>
      </c>
      <c r="L25">
        <f t="shared" si="9"/>
        <v>4.316326530612244</v>
      </c>
      <c r="M25">
        <f t="shared" si="10"/>
        <v>9.8877551020408152</v>
      </c>
      <c r="N25">
        <f>IF(INT(C25)=C25,I25-$D$18*G25/$F$18,0)</f>
        <v>0</v>
      </c>
      <c r="O25">
        <f t="shared" si="11"/>
        <v>0</v>
      </c>
      <c r="P25">
        <f>-D25+I25+M25-O25</f>
        <v>9.8877551020408152</v>
      </c>
      <c r="Q25">
        <f>$Q$4^(C25)</f>
        <v>0.91816075685173626</v>
      </c>
    </row>
    <row r="26" spans="1:18" x14ac:dyDescent="0.2">
      <c r="A26">
        <v>8</v>
      </c>
      <c r="B26">
        <f t="shared" si="3"/>
        <v>4</v>
      </c>
      <c r="C26">
        <f t="shared" si="4"/>
        <v>2</v>
      </c>
      <c r="E26">
        <f t="shared" si="0"/>
        <v>9000000</v>
      </c>
      <c r="F26">
        <f t="shared" si="5"/>
        <v>918.36734693877554</v>
      </c>
      <c r="G26">
        <f t="shared" si="6"/>
        <v>40.816326530612173</v>
      </c>
      <c r="H26">
        <f t="shared" si="7"/>
        <v>1.1000000000000001</v>
      </c>
      <c r="I26">
        <f t="shared" si="8"/>
        <v>44.897959183673393</v>
      </c>
      <c r="J26">
        <f t="shared" si="1"/>
        <v>14.387755102040815</v>
      </c>
      <c r="K26">
        <f t="shared" si="2"/>
        <v>0.3</v>
      </c>
      <c r="L26">
        <f t="shared" si="9"/>
        <v>4.316326530612244</v>
      </c>
      <c r="M26">
        <f t="shared" si="10"/>
        <v>9.8877551020408152</v>
      </c>
      <c r="N26">
        <f>IF(INT(C26)=C26,I26-$D$18*G26/$F$18,0)</f>
        <v>3.7774688611203828</v>
      </c>
      <c r="O26">
        <f t="shared" si="11"/>
        <v>0.94436721528009571</v>
      </c>
      <c r="P26">
        <f>-D26+I26+M26-O26</f>
        <v>53.841347070434111</v>
      </c>
      <c r="Q26">
        <f>$Q$4^(C26)</f>
        <v>0.90702947845804982</v>
      </c>
    </row>
    <row r="27" spans="1:18" x14ac:dyDescent="0.2">
      <c r="A27">
        <v>9</v>
      </c>
      <c r="B27">
        <f t="shared" si="3"/>
        <v>4.5</v>
      </c>
      <c r="C27">
        <f t="shared" si="4"/>
        <v>2.25</v>
      </c>
      <c r="E27">
        <f t="shared" si="0"/>
        <v>9000000</v>
      </c>
      <c r="F27">
        <f t="shared" si="5"/>
        <v>918.36734693877554</v>
      </c>
      <c r="G27">
        <f t="shared" si="6"/>
        <v>0</v>
      </c>
      <c r="H27">
        <f t="shared" si="7"/>
        <v>1.1000000000000001</v>
      </c>
      <c r="I27">
        <f t="shared" si="8"/>
        <v>0</v>
      </c>
      <c r="J27">
        <f t="shared" si="1"/>
        <v>13.775510204081632</v>
      </c>
      <c r="K27">
        <f t="shared" si="2"/>
        <v>0.3</v>
      </c>
      <c r="L27">
        <f t="shared" si="9"/>
        <v>4.1326530612244898</v>
      </c>
      <c r="M27">
        <f t="shared" si="10"/>
        <v>9.4591836734693882</v>
      </c>
      <c r="N27">
        <f>IF(INT(C27)=C27,I27-$D$18*G27/$F$18,0)</f>
        <v>0</v>
      </c>
      <c r="O27">
        <f t="shared" si="11"/>
        <v>0</v>
      </c>
      <c r="P27">
        <f>-D27+I27+M27-O27</f>
        <v>9.4591836734693882</v>
      </c>
      <c r="Q27">
        <f>$Q$4^(C27)</f>
        <v>0.89603314959008984</v>
      </c>
    </row>
    <row r="28" spans="1:18" x14ac:dyDescent="0.2">
      <c r="A28">
        <v>10</v>
      </c>
      <c r="B28">
        <f t="shared" si="3"/>
        <v>5</v>
      </c>
      <c r="C28">
        <f t="shared" si="4"/>
        <v>2.5</v>
      </c>
      <c r="E28">
        <f t="shared" si="0"/>
        <v>9000000</v>
      </c>
      <c r="F28">
        <f t="shared" si="5"/>
        <v>918.36734693877554</v>
      </c>
      <c r="G28">
        <f t="shared" si="6"/>
        <v>0</v>
      </c>
      <c r="H28">
        <f t="shared" si="7"/>
        <v>1.1000000000000001</v>
      </c>
      <c r="I28">
        <f t="shared" si="8"/>
        <v>0</v>
      </c>
      <c r="J28">
        <f t="shared" si="1"/>
        <v>13.775510204081632</v>
      </c>
      <c r="K28">
        <f t="shared" si="2"/>
        <v>0.3</v>
      </c>
      <c r="L28">
        <f t="shared" si="9"/>
        <v>4.1326530612244898</v>
      </c>
      <c r="M28">
        <f t="shared" si="10"/>
        <v>9.4591836734693882</v>
      </c>
      <c r="N28">
        <f>IF(INT(C28)=C28,I28-$D$18*G28/$F$18,0)</f>
        <v>0</v>
      </c>
      <c r="O28">
        <f t="shared" si="11"/>
        <v>0</v>
      </c>
      <c r="P28">
        <f>-D28+I28+M28-O28</f>
        <v>9.4591836734693882</v>
      </c>
      <c r="Q28">
        <f>$Q$4^(C28)</f>
        <v>0.88517013419368074</v>
      </c>
    </row>
    <row r="29" spans="1:18" x14ac:dyDescent="0.2">
      <c r="A29">
        <v>11</v>
      </c>
      <c r="B29">
        <f t="shared" si="3"/>
        <v>5.5</v>
      </c>
      <c r="C29">
        <f t="shared" si="4"/>
        <v>2.75</v>
      </c>
      <c r="E29">
        <f t="shared" si="0"/>
        <v>9000000</v>
      </c>
      <c r="F29">
        <f t="shared" si="5"/>
        <v>918.36734693877554</v>
      </c>
      <c r="G29">
        <f t="shared" si="6"/>
        <v>0</v>
      </c>
      <c r="H29">
        <f t="shared" si="7"/>
        <v>1.1000000000000001</v>
      </c>
      <c r="I29">
        <f t="shared" si="8"/>
        <v>0</v>
      </c>
      <c r="J29">
        <f t="shared" si="1"/>
        <v>13.775510204081632</v>
      </c>
      <c r="K29">
        <f t="shared" si="2"/>
        <v>0.3</v>
      </c>
      <c r="L29">
        <f t="shared" si="9"/>
        <v>4.1326530612244898</v>
      </c>
      <c r="M29">
        <f t="shared" si="10"/>
        <v>9.4591836734693882</v>
      </c>
      <c r="N29">
        <f>IF(INT(C29)=C29,I29-$D$18*G29/$F$18,0)</f>
        <v>0</v>
      </c>
      <c r="O29">
        <f t="shared" si="11"/>
        <v>0</v>
      </c>
      <c r="P29">
        <f>-D29+I29+M29-O29</f>
        <v>9.4591836734693882</v>
      </c>
      <c r="Q29">
        <f>$Q$4^(C29)</f>
        <v>0.87443881604927254</v>
      </c>
    </row>
    <row r="30" spans="1:18" x14ac:dyDescent="0.2">
      <c r="A30">
        <v>12</v>
      </c>
      <c r="B30">
        <f t="shared" si="3"/>
        <v>6</v>
      </c>
      <c r="C30">
        <f t="shared" si="4"/>
        <v>3</v>
      </c>
      <c r="E30">
        <f t="shared" si="0"/>
        <v>8600000</v>
      </c>
      <c r="F30">
        <f t="shared" si="5"/>
        <v>877.55102040816325</v>
      </c>
      <c r="G30">
        <f t="shared" si="6"/>
        <v>40.816326530612287</v>
      </c>
      <c r="H30">
        <f t="shared" si="7"/>
        <v>1.1000000000000001</v>
      </c>
      <c r="I30">
        <f t="shared" si="8"/>
        <v>44.897959183673521</v>
      </c>
      <c r="J30">
        <f t="shared" si="1"/>
        <v>13.775510204081632</v>
      </c>
      <c r="K30">
        <f t="shared" si="2"/>
        <v>0.3</v>
      </c>
      <c r="L30">
        <f t="shared" si="9"/>
        <v>4.1326530612244898</v>
      </c>
      <c r="M30">
        <f t="shared" si="10"/>
        <v>9.4591836734693882</v>
      </c>
      <c r="N30">
        <f>IF(INT(C30)=C30,I30-$D$18*G30/$F$18,0)</f>
        <v>3.777468861120397</v>
      </c>
      <c r="O30">
        <f t="shared" si="11"/>
        <v>0.94436721528009926</v>
      </c>
      <c r="P30">
        <f>-D30+I30+M30-O30</f>
        <v>53.412775641862808</v>
      </c>
      <c r="Q30">
        <f>$Q$4^(C30)</f>
        <v>0.86383759853147601</v>
      </c>
    </row>
    <row r="31" spans="1:18" x14ac:dyDescent="0.2">
      <c r="A31">
        <v>13</v>
      </c>
      <c r="B31">
        <f t="shared" si="3"/>
        <v>6.5</v>
      </c>
      <c r="C31">
        <f t="shared" si="4"/>
        <v>3.25</v>
      </c>
      <c r="E31">
        <f t="shared" si="0"/>
        <v>8600000</v>
      </c>
      <c r="F31">
        <f t="shared" si="5"/>
        <v>877.55102040816325</v>
      </c>
      <c r="G31">
        <f t="shared" si="6"/>
        <v>0</v>
      </c>
      <c r="H31">
        <f t="shared" si="7"/>
        <v>1.1000000000000001</v>
      </c>
      <c r="I31">
        <f t="shared" si="8"/>
        <v>0</v>
      </c>
      <c r="J31">
        <f t="shared" si="1"/>
        <v>13.163265306122449</v>
      </c>
      <c r="K31">
        <f t="shared" si="2"/>
        <v>0.3</v>
      </c>
      <c r="L31">
        <f t="shared" si="9"/>
        <v>3.9489795918367347</v>
      </c>
      <c r="M31">
        <f t="shared" si="10"/>
        <v>9.0306122448979593</v>
      </c>
      <c r="N31">
        <f>IF(INT(C31)=C31,I31-$D$18*G31/$F$18,0)</f>
        <v>0</v>
      </c>
      <c r="O31">
        <f t="shared" si="11"/>
        <v>0</v>
      </c>
      <c r="P31">
        <f>-D31+I31+M31-O31</f>
        <v>9.0306122448979593</v>
      </c>
      <c r="Q31">
        <f>$Q$4^(C31)</f>
        <v>0.85336490437151402</v>
      </c>
    </row>
    <row r="32" spans="1:18" x14ac:dyDescent="0.2">
      <c r="A32">
        <v>14</v>
      </c>
      <c r="B32">
        <f t="shared" si="3"/>
        <v>7</v>
      </c>
      <c r="C32">
        <f t="shared" si="4"/>
        <v>3.5</v>
      </c>
      <c r="E32">
        <f t="shared" si="0"/>
        <v>8600000</v>
      </c>
      <c r="F32">
        <f t="shared" si="5"/>
        <v>877.55102040816325</v>
      </c>
      <c r="G32">
        <f t="shared" si="6"/>
        <v>0</v>
      </c>
      <c r="H32">
        <f t="shared" si="7"/>
        <v>1.1000000000000001</v>
      </c>
      <c r="I32">
        <f t="shared" si="8"/>
        <v>0</v>
      </c>
      <c r="J32">
        <f t="shared" si="1"/>
        <v>13.163265306122449</v>
      </c>
      <c r="K32">
        <f t="shared" si="2"/>
        <v>0.3</v>
      </c>
      <c r="L32">
        <f t="shared" si="9"/>
        <v>3.9489795918367347</v>
      </c>
      <c r="M32">
        <f t="shared" si="10"/>
        <v>9.0306122448979593</v>
      </c>
      <c r="N32">
        <f>IF(INT(C32)=C32,I32-$D$18*G32/$F$18,0)</f>
        <v>0</v>
      </c>
      <c r="O32">
        <f t="shared" si="11"/>
        <v>0</v>
      </c>
      <c r="P32">
        <f>-D32+I32+M32-O32</f>
        <v>9.0306122448979593</v>
      </c>
      <c r="Q32">
        <f>$Q$4^(C32)</f>
        <v>0.84301917542255311</v>
      </c>
    </row>
    <row r="33" spans="1:17" x14ac:dyDescent="0.2">
      <c r="A33">
        <v>15</v>
      </c>
      <c r="B33">
        <f t="shared" si="3"/>
        <v>7.5</v>
      </c>
      <c r="C33">
        <f t="shared" si="4"/>
        <v>3.75</v>
      </c>
      <c r="E33">
        <f t="shared" si="0"/>
        <v>8600000</v>
      </c>
      <c r="F33">
        <f t="shared" si="5"/>
        <v>877.55102040816325</v>
      </c>
      <c r="G33">
        <f t="shared" si="6"/>
        <v>0</v>
      </c>
      <c r="H33">
        <f t="shared" si="7"/>
        <v>1.1000000000000001</v>
      </c>
      <c r="I33">
        <f t="shared" si="8"/>
        <v>0</v>
      </c>
      <c r="J33">
        <f t="shared" si="1"/>
        <v>13.163265306122449</v>
      </c>
      <c r="K33">
        <f t="shared" si="2"/>
        <v>0.3</v>
      </c>
      <c r="L33">
        <f t="shared" si="9"/>
        <v>3.9489795918367347</v>
      </c>
      <c r="M33">
        <f t="shared" si="10"/>
        <v>9.0306122448979593</v>
      </c>
      <c r="N33">
        <f>IF(INT(C33)=C33,I33-$D$18*G33/$F$18,0)</f>
        <v>0</v>
      </c>
      <c r="O33">
        <f t="shared" si="11"/>
        <v>0</v>
      </c>
      <c r="P33">
        <f>-D33+I33+M33-O33</f>
        <v>9.0306122448979593</v>
      </c>
      <c r="Q33">
        <f>$Q$4^(C33)</f>
        <v>0.83279887242787853</v>
      </c>
    </row>
    <row r="34" spans="1:17" x14ac:dyDescent="0.2">
      <c r="A34">
        <v>16</v>
      </c>
      <c r="B34">
        <f t="shared" si="3"/>
        <v>8</v>
      </c>
      <c r="C34">
        <f t="shared" si="4"/>
        <v>4</v>
      </c>
      <c r="E34">
        <f t="shared" si="0"/>
        <v>8200000</v>
      </c>
      <c r="F34">
        <f t="shared" si="5"/>
        <v>836.73469387755097</v>
      </c>
      <c r="G34">
        <f t="shared" si="6"/>
        <v>40.816326530612287</v>
      </c>
      <c r="H34">
        <f t="shared" si="7"/>
        <v>1.1000000000000001</v>
      </c>
      <c r="I34">
        <f t="shared" si="8"/>
        <v>44.897959183673521</v>
      </c>
      <c r="J34">
        <f t="shared" si="1"/>
        <v>13.163265306122449</v>
      </c>
      <c r="K34">
        <f t="shared" si="2"/>
        <v>0.3</v>
      </c>
      <c r="L34">
        <f t="shared" si="9"/>
        <v>3.9489795918367347</v>
      </c>
      <c r="M34">
        <f t="shared" si="10"/>
        <v>9.0306122448979593</v>
      </c>
      <c r="N34">
        <f>IF(INT(C34)=C34,I34-$D$18*G34/$F$18,0)</f>
        <v>3.777468861120397</v>
      </c>
      <c r="O34">
        <f t="shared" si="11"/>
        <v>0.94436721528009926</v>
      </c>
      <c r="P34">
        <f>-D34+I34+M34-O34</f>
        <v>52.984204213291378</v>
      </c>
      <c r="Q34">
        <f>$Q$4^(C34)</f>
        <v>0.82270247479188185</v>
      </c>
    </row>
    <row r="35" spans="1:17" x14ac:dyDescent="0.2">
      <c r="A35">
        <v>17</v>
      </c>
      <c r="B35">
        <f t="shared" si="3"/>
        <v>8.5</v>
      </c>
      <c r="C35">
        <f t="shared" si="4"/>
        <v>4.25</v>
      </c>
      <c r="E35">
        <f t="shared" si="0"/>
        <v>8200000</v>
      </c>
      <c r="F35">
        <f t="shared" si="5"/>
        <v>836.73469387755097</v>
      </c>
      <c r="G35">
        <f t="shared" si="6"/>
        <v>0</v>
      </c>
      <c r="H35">
        <f t="shared" si="7"/>
        <v>1.1000000000000001</v>
      </c>
      <c r="I35">
        <f t="shared" si="8"/>
        <v>0</v>
      </c>
      <c r="J35">
        <f t="shared" si="1"/>
        <v>12.551020408163264</v>
      </c>
      <c r="K35">
        <f t="shared" si="2"/>
        <v>0.3</v>
      </c>
      <c r="L35">
        <f t="shared" si="9"/>
        <v>3.7653061224489792</v>
      </c>
      <c r="M35">
        <f t="shared" si="10"/>
        <v>8.6020408163265287</v>
      </c>
      <c r="N35">
        <f>IF(INT(C35)=C35,I35-$D$18*G35/$F$18,0)</f>
        <v>0</v>
      </c>
      <c r="O35">
        <f t="shared" si="11"/>
        <v>0</v>
      </c>
      <c r="P35">
        <f>-D35+I35+M35-O35</f>
        <v>8.6020408163265287</v>
      </c>
      <c r="Q35">
        <f>$Q$4^(C35)</f>
        <v>0.81272848035382284</v>
      </c>
    </row>
    <row r="36" spans="1:17" x14ac:dyDescent="0.2">
      <c r="A36">
        <v>18</v>
      </c>
      <c r="B36">
        <f t="shared" si="3"/>
        <v>9</v>
      </c>
      <c r="C36">
        <f t="shared" si="4"/>
        <v>4.5</v>
      </c>
      <c r="E36">
        <f t="shared" si="0"/>
        <v>8200000</v>
      </c>
      <c r="F36">
        <f t="shared" si="5"/>
        <v>836.73469387755097</v>
      </c>
      <c r="G36">
        <f t="shared" si="6"/>
        <v>0</v>
      </c>
      <c r="H36">
        <f t="shared" si="7"/>
        <v>1.1000000000000001</v>
      </c>
      <c r="I36">
        <f t="shared" si="8"/>
        <v>0</v>
      </c>
      <c r="J36">
        <f t="shared" si="1"/>
        <v>12.551020408163264</v>
      </c>
      <c r="K36">
        <f t="shared" si="2"/>
        <v>0.3</v>
      </c>
      <c r="L36">
        <f t="shared" si="9"/>
        <v>3.7653061224489792</v>
      </c>
      <c r="M36">
        <f t="shared" si="10"/>
        <v>8.6020408163265287</v>
      </c>
      <c r="N36">
        <f>IF(INT(C36)=C36,I36-$D$18*G36/$F$18,0)</f>
        <v>0</v>
      </c>
      <c r="O36">
        <f t="shared" si="11"/>
        <v>0</v>
      </c>
      <c r="P36">
        <f>-D36+I36+M36-O36</f>
        <v>8.6020408163265287</v>
      </c>
      <c r="Q36">
        <f>$Q$4^(C36)</f>
        <v>0.8028754051643362</v>
      </c>
    </row>
    <row r="37" spans="1:17" x14ac:dyDescent="0.2">
      <c r="A37">
        <v>19</v>
      </c>
      <c r="B37">
        <f t="shared" si="3"/>
        <v>9.5</v>
      </c>
      <c r="C37">
        <f t="shared" si="4"/>
        <v>4.75</v>
      </c>
      <c r="E37">
        <f t="shared" si="0"/>
        <v>8200000</v>
      </c>
      <c r="F37">
        <f t="shared" si="5"/>
        <v>836.73469387755097</v>
      </c>
      <c r="G37">
        <f t="shared" si="6"/>
        <v>0</v>
      </c>
      <c r="H37">
        <f t="shared" si="7"/>
        <v>1.1000000000000001</v>
      </c>
      <c r="I37">
        <f t="shared" si="8"/>
        <v>0</v>
      </c>
      <c r="J37">
        <f t="shared" si="1"/>
        <v>12.551020408163264</v>
      </c>
      <c r="K37">
        <f t="shared" si="2"/>
        <v>0.3</v>
      </c>
      <c r="L37">
        <f t="shared" si="9"/>
        <v>3.7653061224489792</v>
      </c>
      <c r="M37">
        <f t="shared" si="10"/>
        <v>8.6020408163265287</v>
      </c>
      <c r="N37">
        <f>IF(INT(C37)=C37,I37-$D$18*G37/$F$18,0)</f>
        <v>0</v>
      </c>
      <c r="O37">
        <f t="shared" si="11"/>
        <v>0</v>
      </c>
      <c r="P37">
        <f>-D37+I37+M37-O37</f>
        <v>8.6020408163265287</v>
      </c>
      <c r="Q37">
        <f>$Q$4^(C37)</f>
        <v>0.79314178326464624</v>
      </c>
    </row>
    <row r="38" spans="1:17" x14ac:dyDescent="0.2">
      <c r="A38">
        <v>20</v>
      </c>
      <c r="B38">
        <f t="shared" si="3"/>
        <v>10</v>
      </c>
      <c r="C38">
        <f t="shared" si="4"/>
        <v>5</v>
      </c>
      <c r="E38">
        <f t="shared" si="0"/>
        <v>7800000</v>
      </c>
      <c r="F38">
        <f t="shared" si="5"/>
        <v>795.91836734693879</v>
      </c>
      <c r="G38">
        <f t="shared" si="6"/>
        <v>40.816326530612173</v>
      </c>
      <c r="H38">
        <f t="shared" si="7"/>
        <v>1.1000000000000001</v>
      </c>
      <c r="I38">
        <f t="shared" si="8"/>
        <v>44.897959183673393</v>
      </c>
      <c r="J38">
        <f t="shared" si="1"/>
        <v>12.551020408163264</v>
      </c>
      <c r="K38">
        <f t="shared" si="2"/>
        <v>0.3</v>
      </c>
      <c r="L38">
        <f t="shared" si="9"/>
        <v>3.7653061224489792</v>
      </c>
      <c r="M38">
        <f t="shared" si="10"/>
        <v>8.6020408163265287</v>
      </c>
      <c r="N38">
        <f>IF(INT(C38)=C38,I38-$D$18*G38/$F$18,0)</f>
        <v>3.7774688611203828</v>
      </c>
      <c r="O38">
        <f t="shared" si="11"/>
        <v>0.94436721528009571</v>
      </c>
      <c r="P38">
        <f>-D38+I38+M38-O38</f>
        <v>52.555632784719826</v>
      </c>
      <c r="Q38">
        <f>$Q$4^(C38)</f>
        <v>0.78352616646845885</v>
      </c>
    </row>
    <row r="39" spans="1:17" x14ac:dyDescent="0.2">
      <c r="A39">
        <v>21</v>
      </c>
      <c r="B39">
        <f t="shared" si="3"/>
        <v>10.5</v>
      </c>
      <c r="C39">
        <f t="shared" si="4"/>
        <v>5.25</v>
      </c>
      <c r="E39">
        <f t="shared" si="0"/>
        <v>7800000</v>
      </c>
      <c r="F39">
        <f t="shared" si="5"/>
        <v>795.91836734693879</v>
      </c>
      <c r="G39">
        <f t="shared" si="6"/>
        <v>0</v>
      </c>
      <c r="H39">
        <f t="shared" si="7"/>
        <v>1.1000000000000001</v>
      </c>
      <c r="I39">
        <f t="shared" si="8"/>
        <v>0</v>
      </c>
      <c r="J39">
        <f t="shared" si="1"/>
        <v>11.938775510204081</v>
      </c>
      <c r="K39">
        <f t="shared" si="2"/>
        <v>0.3</v>
      </c>
      <c r="L39">
        <f t="shared" si="9"/>
        <v>3.5816326530612241</v>
      </c>
      <c r="M39">
        <f t="shared" si="10"/>
        <v>8.1734693877551017</v>
      </c>
      <c r="N39">
        <f>IF(INT(C39)=C39,I39-$D$18*G39/$F$18,0)</f>
        <v>0</v>
      </c>
      <c r="O39">
        <f t="shared" si="11"/>
        <v>0</v>
      </c>
      <c r="P39">
        <f>-D39+I39+M39-O39</f>
        <v>8.1734693877551017</v>
      </c>
      <c r="Q39">
        <f>$Q$4^(C39)</f>
        <v>0.77402712414649788</v>
      </c>
    </row>
    <row r="40" spans="1:17" x14ac:dyDescent="0.2">
      <c r="A40">
        <v>22</v>
      </c>
      <c r="B40">
        <f t="shared" si="3"/>
        <v>11</v>
      </c>
      <c r="C40">
        <f t="shared" si="4"/>
        <v>5.5</v>
      </c>
      <c r="E40">
        <f t="shared" si="0"/>
        <v>7800000</v>
      </c>
      <c r="F40">
        <f t="shared" si="5"/>
        <v>795.91836734693879</v>
      </c>
      <c r="G40">
        <f t="shared" si="6"/>
        <v>0</v>
      </c>
      <c r="H40">
        <f t="shared" si="7"/>
        <v>1.1000000000000001</v>
      </c>
      <c r="I40">
        <f t="shared" si="8"/>
        <v>0</v>
      </c>
      <c r="J40">
        <f t="shared" si="1"/>
        <v>11.938775510204081</v>
      </c>
      <c r="K40">
        <f t="shared" si="2"/>
        <v>0.3</v>
      </c>
      <c r="L40">
        <f t="shared" si="9"/>
        <v>3.5816326530612241</v>
      </c>
      <c r="M40">
        <f t="shared" si="10"/>
        <v>8.1734693877551017</v>
      </c>
      <c r="N40">
        <f>IF(INT(C40)=C40,I40-$D$18*G40/$F$18,0)</f>
        <v>0</v>
      </c>
      <c r="O40">
        <f t="shared" si="11"/>
        <v>0</v>
      </c>
      <c r="P40">
        <f>-D40+I40+M40-O40</f>
        <v>8.1734693877551017</v>
      </c>
      <c r="Q40">
        <f>$Q$4^(C40)</f>
        <v>0.7646432430136535</v>
      </c>
    </row>
    <row r="41" spans="1:17" x14ac:dyDescent="0.2">
      <c r="A41">
        <v>23</v>
      </c>
      <c r="B41">
        <f t="shared" si="3"/>
        <v>11.5</v>
      </c>
      <c r="C41">
        <f t="shared" si="4"/>
        <v>5.75</v>
      </c>
      <c r="E41">
        <f t="shared" si="0"/>
        <v>7800000</v>
      </c>
      <c r="F41">
        <f t="shared" si="5"/>
        <v>795.91836734693879</v>
      </c>
      <c r="G41">
        <f t="shared" si="6"/>
        <v>0</v>
      </c>
      <c r="H41">
        <f t="shared" si="7"/>
        <v>1.1000000000000001</v>
      </c>
      <c r="I41">
        <f t="shared" si="8"/>
        <v>0</v>
      </c>
      <c r="J41">
        <f t="shared" si="1"/>
        <v>11.938775510204081</v>
      </c>
      <c r="K41">
        <f t="shared" si="2"/>
        <v>0.3</v>
      </c>
      <c r="L41">
        <f t="shared" si="9"/>
        <v>3.5816326530612241</v>
      </c>
      <c r="M41">
        <f t="shared" si="10"/>
        <v>8.1734693877551017</v>
      </c>
      <c r="N41">
        <f>IF(INT(C41)=C41,I41-$D$18*G41/$F$18,0)</f>
        <v>0</v>
      </c>
      <c r="O41">
        <f t="shared" si="11"/>
        <v>0</v>
      </c>
      <c r="P41">
        <f>-D41+I41+M41-O41</f>
        <v>8.1734693877551017</v>
      </c>
      <c r="Q41">
        <f>$Q$4^(C41)</f>
        <v>0.75537312691871061</v>
      </c>
    </row>
    <row r="42" spans="1:17" x14ac:dyDescent="0.2">
      <c r="A42">
        <v>24</v>
      </c>
      <c r="B42">
        <f t="shared" si="3"/>
        <v>12</v>
      </c>
      <c r="C42">
        <f t="shared" si="4"/>
        <v>6</v>
      </c>
      <c r="E42">
        <f t="shared" si="0"/>
        <v>7400000</v>
      </c>
      <c r="F42">
        <f t="shared" si="5"/>
        <v>755.10204081632651</v>
      </c>
      <c r="G42">
        <f t="shared" si="6"/>
        <v>40.816326530612287</v>
      </c>
      <c r="H42">
        <f t="shared" si="7"/>
        <v>1.1000000000000001</v>
      </c>
      <c r="I42">
        <f t="shared" si="8"/>
        <v>44.897959183673521</v>
      </c>
      <c r="J42">
        <f t="shared" si="1"/>
        <v>11.938775510204081</v>
      </c>
      <c r="K42">
        <f t="shared" si="2"/>
        <v>0.3</v>
      </c>
      <c r="L42">
        <f t="shared" si="9"/>
        <v>3.5816326530612241</v>
      </c>
      <c r="M42">
        <f t="shared" si="10"/>
        <v>8.1734693877551017</v>
      </c>
      <c r="N42">
        <f>IF(INT(C42)=C42,I42-$D$18*G42/$F$18,0)</f>
        <v>3.777468861120397</v>
      </c>
      <c r="O42">
        <f t="shared" si="11"/>
        <v>0.94436721528009926</v>
      </c>
      <c r="P42">
        <f>-D42+I42+M42-O42</f>
        <v>52.127061356148531</v>
      </c>
      <c r="Q42">
        <f>$Q$4^(C42)</f>
        <v>0.7462153966366275</v>
      </c>
    </row>
    <row r="43" spans="1:17" x14ac:dyDescent="0.2">
      <c r="A43">
        <v>25</v>
      </c>
      <c r="B43">
        <f t="shared" si="3"/>
        <v>12.5</v>
      </c>
      <c r="C43">
        <f t="shared" si="4"/>
        <v>6.25</v>
      </c>
      <c r="E43">
        <f t="shared" si="0"/>
        <v>7400000</v>
      </c>
      <c r="F43">
        <f t="shared" si="5"/>
        <v>755.10204081632651</v>
      </c>
      <c r="G43">
        <f t="shared" si="6"/>
        <v>0</v>
      </c>
      <c r="H43">
        <f t="shared" si="7"/>
        <v>1.1000000000000001</v>
      </c>
      <c r="I43">
        <f t="shared" si="8"/>
        <v>0</v>
      </c>
      <c r="J43">
        <f t="shared" si="1"/>
        <v>11.326530612244897</v>
      </c>
      <c r="K43">
        <f t="shared" si="2"/>
        <v>0.3</v>
      </c>
      <c r="L43">
        <f t="shared" si="9"/>
        <v>3.3979591836734691</v>
      </c>
      <c r="M43">
        <f t="shared" si="10"/>
        <v>7.7448979591836729</v>
      </c>
      <c r="N43">
        <f>IF(INT(C43)=C43,I43-$D$18*G43/$F$18,0)</f>
        <v>0</v>
      </c>
      <c r="O43">
        <f t="shared" si="11"/>
        <v>0</v>
      </c>
      <c r="P43">
        <f>-D43+I43+M43-O43</f>
        <v>7.7448979591836729</v>
      </c>
      <c r="Q43">
        <f>$Q$4^(C43)</f>
        <v>0.73716868966333127</v>
      </c>
    </row>
    <row r="44" spans="1:17" x14ac:dyDescent="0.2">
      <c r="A44">
        <v>26</v>
      </c>
      <c r="B44">
        <f t="shared" si="3"/>
        <v>13</v>
      </c>
      <c r="C44">
        <f t="shared" si="4"/>
        <v>6.5</v>
      </c>
      <c r="E44">
        <f t="shared" si="0"/>
        <v>7400000</v>
      </c>
      <c r="F44">
        <f t="shared" si="5"/>
        <v>755.10204081632651</v>
      </c>
      <c r="G44">
        <f t="shared" si="6"/>
        <v>0</v>
      </c>
      <c r="H44">
        <f t="shared" si="7"/>
        <v>1.1000000000000001</v>
      </c>
      <c r="I44">
        <f t="shared" si="8"/>
        <v>0</v>
      </c>
      <c r="J44">
        <f t="shared" si="1"/>
        <v>11.326530612244897</v>
      </c>
      <c r="K44">
        <f t="shared" si="2"/>
        <v>0.3</v>
      </c>
      <c r="L44">
        <f t="shared" si="9"/>
        <v>3.3979591836734691</v>
      </c>
      <c r="M44">
        <f t="shared" si="10"/>
        <v>7.7448979591836729</v>
      </c>
      <c r="N44">
        <f>IF(INT(C44)=C44,I44-$D$18*G44/$F$18,0)</f>
        <v>0</v>
      </c>
      <c r="O44">
        <f t="shared" si="11"/>
        <v>0</v>
      </c>
      <c r="P44">
        <f>-D44+I44+M44-O44</f>
        <v>7.7448979591836729</v>
      </c>
      <c r="Q44">
        <f>$Q$4^(C44)</f>
        <v>0.72823166001300332</v>
      </c>
    </row>
    <row r="45" spans="1:17" x14ac:dyDescent="0.2">
      <c r="A45">
        <v>27</v>
      </c>
      <c r="B45">
        <f t="shared" si="3"/>
        <v>13.5</v>
      </c>
      <c r="C45">
        <f t="shared" si="4"/>
        <v>6.75</v>
      </c>
      <c r="E45">
        <f t="shared" si="0"/>
        <v>7400000</v>
      </c>
      <c r="F45">
        <f t="shared" si="5"/>
        <v>755.10204081632651</v>
      </c>
      <c r="G45">
        <f t="shared" si="6"/>
        <v>0</v>
      </c>
      <c r="H45">
        <f t="shared" si="7"/>
        <v>1.1000000000000001</v>
      </c>
      <c r="I45">
        <f t="shared" si="8"/>
        <v>0</v>
      </c>
      <c r="J45">
        <f t="shared" si="1"/>
        <v>11.326530612244897</v>
      </c>
      <c r="K45">
        <f t="shared" si="2"/>
        <v>0.3</v>
      </c>
      <c r="L45">
        <f t="shared" si="9"/>
        <v>3.3979591836734691</v>
      </c>
      <c r="M45">
        <f t="shared" si="10"/>
        <v>7.7448979591836729</v>
      </c>
      <c r="N45">
        <f>IF(INT(C45)=C45,I45-$D$18*G45/$F$18,0)</f>
        <v>0</v>
      </c>
      <c r="O45">
        <f t="shared" si="11"/>
        <v>0</v>
      </c>
      <c r="P45">
        <f>-D45+I45+M45-O45</f>
        <v>7.7448979591836729</v>
      </c>
      <c r="Q45">
        <f>$Q$4^(C45)</f>
        <v>0.71940297801781961</v>
      </c>
    </row>
    <row r="46" spans="1:17" x14ac:dyDescent="0.2">
      <c r="A46">
        <v>28</v>
      </c>
      <c r="B46">
        <f t="shared" si="3"/>
        <v>14</v>
      </c>
      <c r="C46">
        <f t="shared" si="4"/>
        <v>7</v>
      </c>
      <c r="E46">
        <f t="shared" si="0"/>
        <v>7000000</v>
      </c>
      <c r="F46">
        <f t="shared" si="5"/>
        <v>714.28571428571433</v>
      </c>
      <c r="G46">
        <f t="shared" si="6"/>
        <v>40.816326530612173</v>
      </c>
      <c r="H46">
        <f t="shared" si="7"/>
        <v>1.1000000000000001</v>
      </c>
      <c r="I46">
        <f t="shared" si="8"/>
        <v>44.897959183673393</v>
      </c>
      <c r="J46">
        <f t="shared" si="1"/>
        <v>11.326530612244897</v>
      </c>
      <c r="K46">
        <f t="shared" si="2"/>
        <v>0.3</v>
      </c>
      <c r="L46">
        <f t="shared" si="9"/>
        <v>3.3979591836734691</v>
      </c>
      <c r="M46">
        <f t="shared" si="10"/>
        <v>7.7448979591836729</v>
      </c>
      <c r="N46">
        <f>IF(INT(C46)=C46,I46-$D$18*G46/$F$18,0)</f>
        <v>3.7774688611203828</v>
      </c>
      <c r="O46">
        <f t="shared" si="11"/>
        <v>0.94436721528009571</v>
      </c>
      <c r="P46">
        <f>-D46+I46+M46-O46</f>
        <v>51.698489927576972</v>
      </c>
      <c r="Q46">
        <f>$Q$4^(C46)</f>
        <v>0.71068133013012136</v>
      </c>
    </row>
    <row r="47" spans="1:17" x14ac:dyDescent="0.2">
      <c r="A47">
        <v>29</v>
      </c>
      <c r="B47">
        <f t="shared" si="3"/>
        <v>14.5</v>
      </c>
      <c r="C47">
        <f t="shared" si="4"/>
        <v>7.25</v>
      </c>
      <c r="E47">
        <f t="shared" si="0"/>
        <v>7000000</v>
      </c>
      <c r="F47">
        <f t="shared" si="5"/>
        <v>714.28571428571433</v>
      </c>
      <c r="G47">
        <f t="shared" si="6"/>
        <v>0</v>
      </c>
      <c r="H47">
        <f t="shared" si="7"/>
        <v>1.1000000000000001</v>
      </c>
      <c r="I47">
        <f t="shared" si="8"/>
        <v>0</v>
      </c>
      <c r="J47">
        <f t="shared" si="1"/>
        <v>10.714285714285715</v>
      </c>
      <c r="K47">
        <f t="shared" si="2"/>
        <v>0.3</v>
      </c>
      <c r="L47">
        <f t="shared" si="9"/>
        <v>3.2142857142857144</v>
      </c>
      <c r="M47">
        <f t="shared" si="10"/>
        <v>7.3163265306122458</v>
      </c>
      <c r="N47">
        <f>IF(INT(C47)=C47,I47-$D$18*G47/$F$18,0)</f>
        <v>0</v>
      </c>
      <c r="O47">
        <f t="shared" si="11"/>
        <v>0</v>
      </c>
      <c r="P47">
        <f>-D47+I47+M47-O47</f>
        <v>7.3163265306122458</v>
      </c>
      <c r="Q47">
        <f>$Q$4^(C47)</f>
        <v>0.70206541872698214</v>
      </c>
    </row>
    <row r="48" spans="1:17" x14ac:dyDescent="0.2">
      <c r="A48">
        <v>30</v>
      </c>
      <c r="B48">
        <f t="shared" si="3"/>
        <v>15</v>
      </c>
      <c r="C48">
        <f t="shared" si="4"/>
        <v>7.5</v>
      </c>
      <c r="E48">
        <f t="shared" si="0"/>
        <v>7000000</v>
      </c>
      <c r="F48">
        <f t="shared" si="5"/>
        <v>714.28571428571433</v>
      </c>
      <c r="G48">
        <f t="shared" si="6"/>
        <v>0</v>
      </c>
      <c r="H48">
        <f t="shared" si="7"/>
        <v>1.1000000000000001</v>
      </c>
      <c r="I48">
        <f t="shared" si="8"/>
        <v>0</v>
      </c>
      <c r="J48">
        <f t="shared" si="1"/>
        <v>10.714285714285715</v>
      </c>
      <c r="K48">
        <f t="shared" si="2"/>
        <v>0.3</v>
      </c>
      <c r="L48">
        <f t="shared" si="9"/>
        <v>3.2142857142857144</v>
      </c>
      <c r="M48">
        <f t="shared" si="10"/>
        <v>7.3163265306122458</v>
      </c>
      <c r="N48">
        <f>IF(INT(C48)=C48,I48-$D$18*G48/$F$18,0)</f>
        <v>0</v>
      </c>
      <c r="O48">
        <f t="shared" si="11"/>
        <v>0</v>
      </c>
      <c r="P48">
        <f>-D48+I48+M48-O48</f>
        <v>7.3163265306122458</v>
      </c>
      <c r="Q48">
        <f>$Q$4^(C48)</f>
        <v>0.69355396191714591</v>
      </c>
    </row>
    <row r="49" spans="1:17" x14ac:dyDescent="0.2">
      <c r="A49">
        <v>31</v>
      </c>
      <c r="B49">
        <f t="shared" si="3"/>
        <v>15.5</v>
      </c>
      <c r="C49">
        <f t="shared" si="4"/>
        <v>7.75</v>
      </c>
      <c r="E49">
        <f t="shared" si="0"/>
        <v>7000000</v>
      </c>
      <c r="F49">
        <f t="shared" si="5"/>
        <v>714.28571428571433</v>
      </c>
      <c r="G49">
        <f t="shared" si="6"/>
        <v>0</v>
      </c>
      <c r="H49">
        <f t="shared" si="7"/>
        <v>1.1000000000000001</v>
      </c>
      <c r="I49">
        <f t="shared" si="8"/>
        <v>0</v>
      </c>
      <c r="J49">
        <f t="shared" si="1"/>
        <v>10.714285714285715</v>
      </c>
      <c r="K49">
        <f t="shared" si="2"/>
        <v>0.3</v>
      </c>
      <c r="L49">
        <f t="shared" si="9"/>
        <v>3.2142857142857144</v>
      </c>
      <c r="M49">
        <f t="shared" si="10"/>
        <v>7.3163265306122458</v>
      </c>
      <c r="N49">
        <f>IF(INT(C49)=C49,I49-$D$18*G49/$F$18,0)</f>
        <v>0</v>
      </c>
      <c r="O49">
        <f t="shared" si="11"/>
        <v>0</v>
      </c>
      <c r="P49">
        <f>-D49+I49+M49-O49</f>
        <v>7.3163265306122458</v>
      </c>
      <c r="Q49">
        <f>$Q$4^(C49)</f>
        <v>0.6851456933503044</v>
      </c>
    </row>
    <row r="50" spans="1:17" x14ac:dyDescent="0.2">
      <c r="A50">
        <v>32</v>
      </c>
      <c r="B50">
        <f t="shared" si="3"/>
        <v>16</v>
      </c>
      <c r="C50">
        <f t="shared" si="4"/>
        <v>8</v>
      </c>
      <c r="E50">
        <f t="shared" si="0"/>
        <v>6600000</v>
      </c>
      <c r="F50">
        <f t="shared" si="5"/>
        <v>673.46938775510205</v>
      </c>
      <c r="G50">
        <f t="shared" si="6"/>
        <v>40.816326530612287</v>
      </c>
      <c r="H50">
        <f t="shared" si="7"/>
        <v>1.1000000000000001</v>
      </c>
      <c r="I50">
        <f t="shared" si="8"/>
        <v>44.897959183673521</v>
      </c>
      <c r="J50">
        <f t="shared" si="1"/>
        <v>10.714285714285715</v>
      </c>
      <c r="K50">
        <f t="shared" si="2"/>
        <v>0.3</v>
      </c>
      <c r="L50">
        <f t="shared" si="9"/>
        <v>3.2142857142857144</v>
      </c>
      <c r="M50">
        <f t="shared" si="10"/>
        <v>7.3163265306122458</v>
      </c>
      <c r="N50">
        <f>IF(INT(C50)=C50,I50-$D$18*G50/$F$18,0)</f>
        <v>3.777468861120397</v>
      </c>
      <c r="O50">
        <f t="shared" si="11"/>
        <v>0.94436721528009926</v>
      </c>
      <c r="P50">
        <f>-D50+I50+M50-O50</f>
        <v>51.269918499005669</v>
      </c>
      <c r="Q50">
        <f>$Q$4^(C50)</f>
        <v>0.676839362028687</v>
      </c>
    </row>
    <row r="51" spans="1:17" x14ac:dyDescent="0.2">
      <c r="A51">
        <v>33</v>
      </c>
      <c r="B51">
        <f t="shared" si="3"/>
        <v>16.5</v>
      </c>
      <c r="C51">
        <f t="shared" si="4"/>
        <v>8.25</v>
      </c>
      <c r="E51">
        <f t="shared" si="0"/>
        <v>6600000</v>
      </c>
      <c r="F51">
        <f t="shared" si="5"/>
        <v>673.46938775510205</v>
      </c>
      <c r="G51">
        <f t="shared" si="6"/>
        <v>0</v>
      </c>
      <c r="H51">
        <f t="shared" si="7"/>
        <v>1.1000000000000001</v>
      </c>
      <c r="I51">
        <f t="shared" si="8"/>
        <v>0</v>
      </c>
      <c r="J51">
        <f t="shared" si="1"/>
        <v>10.102040816326531</v>
      </c>
      <c r="K51">
        <f t="shared" si="2"/>
        <v>0.35</v>
      </c>
      <c r="L51">
        <f t="shared" si="9"/>
        <v>3.5357142857142856</v>
      </c>
      <c r="M51">
        <f t="shared" si="10"/>
        <v>6.8877551020408161</v>
      </c>
      <c r="N51">
        <f>IF(INT(C51)=C51,I51-$D$18*G51/$F$18,0)</f>
        <v>0</v>
      </c>
      <c r="O51">
        <f t="shared" si="11"/>
        <v>0</v>
      </c>
      <c r="P51">
        <f>-D51+I51+M51-O51</f>
        <v>6.8877551020408161</v>
      </c>
      <c r="Q51">
        <f>$Q$4^(C51)</f>
        <v>0.66863373212093535</v>
      </c>
    </row>
    <row r="52" spans="1:17" x14ac:dyDescent="0.2">
      <c r="A52">
        <v>34</v>
      </c>
      <c r="B52">
        <f t="shared" si="3"/>
        <v>17</v>
      </c>
      <c r="C52">
        <f t="shared" si="4"/>
        <v>8.5</v>
      </c>
      <c r="E52">
        <f t="shared" si="0"/>
        <v>6600000</v>
      </c>
      <c r="F52">
        <f t="shared" si="5"/>
        <v>673.46938775510205</v>
      </c>
      <c r="G52">
        <f t="shared" si="6"/>
        <v>0</v>
      </c>
      <c r="H52">
        <f t="shared" si="7"/>
        <v>1.1000000000000001</v>
      </c>
      <c r="I52">
        <f t="shared" si="8"/>
        <v>0</v>
      </c>
      <c r="J52">
        <f t="shared" si="1"/>
        <v>10.102040816326531</v>
      </c>
      <c r="K52">
        <f t="shared" si="2"/>
        <v>0.35</v>
      </c>
      <c r="L52">
        <f t="shared" si="9"/>
        <v>3.5357142857142856</v>
      </c>
      <c r="M52">
        <f t="shared" si="10"/>
        <v>6.8877551020408161</v>
      </c>
      <c r="N52">
        <f>IF(INT(C52)=C52,I52-$D$18*G52/$F$18,0)</f>
        <v>0</v>
      </c>
      <c r="O52">
        <f t="shared" si="11"/>
        <v>0</v>
      </c>
      <c r="P52">
        <f>-D52+I52+M52-O52</f>
        <v>6.8877551020408161</v>
      </c>
      <c r="Q52">
        <f>$Q$4^(C52)</f>
        <v>0.6605275827782342</v>
      </c>
    </row>
    <row r="53" spans="1:17" x14ac:dyDescent="0.2">
      <c r="A53">
        <v>35</v>
      </c>
      <c r="B53">
        <f t="shared" si="3"/>
        <v>17.5</v>
      </c>
      <c r="C53">
        <f t="shared" si="4"/>
        <v>8.75</v>
      </c>
      <c r="E53">
        <f t="shared" si="0"/>
        <v>6600000</v>
      </c>
      <c r="F53">
        <f t="shared" si="5"/>
        <v>673.46938775510205</v>
      </c>
      <c r="G53">
        <f t="shared" si="6"/>
        <v>0</v>
      </c>
      <c r="H53">
        <f t="shared" si="7"/>
        <v>1.1000000000000001</v>
      </c>
      <c r="I53">
        <f t="shared" si="8"/>
        <v>0</v>
      </c>
      <c r="J53">
        <f t="shared" si="1"/>
        <v>10.102040816326531</v>
      </c>
      <c r="K53">
        <f t="shared" si="2"/>
        <v>0.35</v>
      </c>
      <c r="L53">
        <f t="shared" si="9"/>
        <v>3.5357142857142856</v>
      </c>
      <c r="M53">
        <f t="shared" si="10"/>
        <v>6.8877551020408161</v>
      </c>
      <c r="N53">
        <f>IF(INT(C53)=C53,I53-$D$18*G53/$F$18,0)</f>
        <v>0</v>
      </c>
      <c r="O53">
        <f t="shared" si="11"/>
        <v>0</v>
      </c>
      <c r="P53">
        <f>-D53+I53+M53-O53</f>
        <v>6.8877551020408161</v>
      </c>
      <c r="Q53">
        <f>$Q$4^(C53)</f>
        <v>0.65251970795267078</v>
      </c>
    </row>
    <row r="54" spans="1:17" x14ac:dyDescent="0.2">
      <c r="A54">
        <v>36</v>
      </c>
      <c r="B54">
        <f t="shared" si="3"/>
        <v>18</v>
      </c>
      <c r="C54">
        <f t="shared" si="4"/>
        <v>9</v>
      </c>
      <c r="E54">
        <f t="shared" si="0"/>
        <v>6200000</v>
      </c>
      <c r="F54">
        <f t="shared" si="5"/>
        <v>632.65306122448976</v>
      </c>
      <c r="G54">
        <f t="shared" si="6"/>
        <v>40.816326530612287</v>
      </c>
      <c r="H54">
        <f t="shared" si="7"/>
        <v>1.1000000000000001</v>
      </c>
      <c r="I54">
        <f t="shared" si="8"/>
        <v>44.897959183673521</v>
      </c>
      <c r="J54">
        <f t="shared" si="1"/>
        <v>10.102040816326531</v>
      </c>
      <c r="K54">
        <f t="shared" si="2"/>
        <v>0.35</v>
      </c>
      <c r="L54">
        <f t="shared" si="9"/>
        <v>3.5357142857142856</v>
      </c>
      <c r="M54">
        <f t="shared" si="10"/>
        <v>6.8877551020408161</v>
      </c>
      <c r="N54">
        <f>IF(INT(C54)=C54,I54-$D$18*G54/$F$18,0)</f>
        <v>3.777468861120397</v>
      </c>
      <c r="O54">
        <f t="shared" si="11"/>
        <v>0.94436721528009926</v>
      </c>
      <c r="P54">
        <f>-D54+I54+M54-O54</f>
        <v>50.841347070434239</v>
      </c>
      <c r="Q54">
        <f>$Q$4^(C54)</f>
        <v>0.64460891621779715</v>
      </c>
    </row>
    <row r="55" spans="1:17" x14ac:dyDescent="0.2">
      <c r="A55">
        <v>37</v>
      </c>
      <c r="B55">
        <f t="shared" si="3"/>
        <v>18.5</v>
      </c>
      <c r="C55">
        <f t="shared" si="4"/>
        <v>9.25</v>
      </c>
      <c r="E55">
        <f t="shared" si="0"/>
        <v>6200000</v>
      </c>
      <c r="F55">
        <f t="shared" si="5"/>
        <v>632.65306122448976</v>
      </c>
      <c r="G55">
        <f t="shared" si="6"/>
        <v>0</v>
      </c>
      <c r="H55">
        <f t="shared" si="7"/>
        <v>1.1299999999999999</v>
      </c>
      <c r="I55">
        <f t="shared" si="8"/>
        <v>0</v>
      </c>
      <c r="J55">
        <f t="shared" si="1"/>
        <v>9.4897959183673457</v>
      </c>
      <c r="K55">
        <f t="shared" si="2"/>
        <v>0.35</v>
      </c>
      <c r="L55">
        <f t="shared" si="9"/>
        <v>3.3214285714285707</v>
      </c>
      <c r="M55">
        <f t="shared" si="10"/>
        <v>5.9540816326530601</v>
      </c>
      <c r="N55">
        <f>IF(INT(C55)=C55,I55-$D$18*G55/$F$18,0)</f>
        <v>0</v>
      </c>
      <c r="O55">
        <f t="shared" si="11"/>
        <v>0</v>
      </c>
      <c r="P55">
        <f>-D55+I55+M55-O55</f>
        <v>5.9540816326530601</v>
      </c>
      <c r="Q55">
        <f>$Q$4^(C55)</f>
        <v>0.63679403059136697</v>
      </c>
    </row>
    <row r="56" spans="1:17" x14ac:dyDescent="0.2">
      <c r="A56">
        <v>38</v>
      </c>
      <c r="B56">
        <f t="shared" si="3"/>
        <v>19</v>
      </c>
      <c r="C56">
        <f t="shared" si="4"/>
        <v>9.5</v>
      </c>
      <c r="E56">
        <f t="shared" si="0"/>
        <v>6200000</v>
      </c>
      <c r="F56">
        <f t="shared" si="5"/>
        <v>632.65306122448976</v>
      </c>
      <c r="G56">
        <f t="shared" si="6"/>
        <v>0</v>
      </c>
      <c r="H56">
        <f t="shared" si="7"/>
        <v>1.1299999999999999</v>
      </c>
      <c r="I56">
        <f t="shared" si="8"/>
        <v>0</v>
      </c>
      <c r="J56">
        <f t="shared" si="1"/>
        <v>9.4897959183673457</v>
      </c>
      <c r="K56">
        <f t="shared" si="2"/>
        <v>0.35</v>
      </c>
      <c r="L56">
        <f t="shared" si="9"/>
        <v>3.3214285714285707</v>
      </c>
      <c r="M56">
        <f t="shared" si="10"/>
        <v>5.9540816326530601</v>
      </c>
      <c r="N56">
        <f>IF(INT(C56)=C56,I56-$D$18*G56/$F$18,0)</f>
        <v>0</v>
      </c>
      <c r="O56">
        <f t="shared" si="11"/>
        <v>0</v>
      </c>
      <c r="P56">
        <f>-D56+I56+M56-O56</f>
        <v>5.9540816326530601</v>
      </c>
      <c r="Q56">
        <f>$Q$4^(C56)</f>
        <v>0.62907388836022304</v>
      </c>
    </row>
    <row r="57" spans="1:17" x14ac:dyDescent="0.2">
      <c r="A57">
        <v>39</v>
      </c>
      <c r="B57">
        <f t="shared" si="3"/>
        <v>19.5</v>
      </c>
      <c r="C57">
        <f t="shared" si="4"/>
        <v>9.75</v>
      </c>
      <c r="E57">
        <f t="shared" si="0"/>
        <v>6200000</v>
      </c>
      <c r="F57">
        <f t="shared" si="5"/>
        <v>632.65306122448976</v>
      </c>
      <c r="G57">
        <f t="shared" si="6"/>
        <v>0</v>
      </c>
      <c r="H57">
        <f t="shared" si="7"/>
        <v>1.1299999999999999</v>
      </c>
      <c r="I57">
        <f t="shared" si="8"/>
        <v>0</v>
      </c>
      <c r="J57">
        <f t="shared" si="1"/>
        <v>9.4897959183673457</v>
      </c>
      <c r="K57">
        <f t="shared" si="2"/>
        <v>0.35</v>
      </c>
      <c r="L57">
        <f t="shared" si="9"/>
        <v>3.3214285714285707</v>
      </c>
      <c r="M57">
        <f t="shared" si="10"/>
        <v>5.9540816326530601</v>
      </c>
      <c r="N57">
        <f>IF(INT(C57)=C57,I57-$D$18*G57/$F$18,0)</f>
        <v>0</v>
      </c>
      <c r="O57">
        <f t="shared" si="11"/>
        <v>0</v>
      </c>
      <c r="P57">
        <f>-D57+I57+M57-O57</f>
        <v>5.9540816326530601</v>
      </c>
      <c r="Q57">
        <f>$Q$4^(C57)</f>
        <v>0.62144734090730547</v>
      </c>
    </row>
    <row r="58" spans="1:17" x14ac:dyDescent="0.2">
      <c r="A58">
        <v>40</v>
      </c>
      <c r="B58">
        <f t="shared" si="3"/>
        <v>20</v>
      </c>
      <c r="C58">
        <f t="shared" si="4"/>
        <v>10</v>
      </c>
      <c r="E58">
        <f t="shared" si="0"/>
        <v>5800000</v>
      </c>
      <c r="F58">
        <f t="shared" si="5"/>
        <v>591.83673469387759</v>
      </c>
      <c r="G58">
        <f t="shared" si="6"/>
        <v>40.816326530612173</v>
      </c>
      <c r="H58">
        <f t="shared" si="7"/>
        <v>1.1299999999999999</v>
      </c>
      <c r="I58">
        <f t="shared" si="8"/>
        <v>46.122448979591752</v>
      </c>
      <c r="J58">
        <f t="shared" si="1"/>
        <v>9.4897959183673457</v>
      </c>
      <c r="K58">
        <f t="shared" si="2"/>
        <v>0.35</v>
      </c>
      <c r="L58">
        <f t="shared" si="9"/>
        <v>3.3214285714285707</v>
      </c>
      <c r="M58">
        <f t="shared" si="10"/>
        <v>5.9540816326530601</v>
      </c>
      <c r="N58">
        <f>IF(INT(C58)=C58,I58-$D$18*G58/$F$18,0)</f>
        <v>5.0019586570387418</v>
      </c>
      <c r="O58">
        <f t="shared" si="11"/>
        <v>1.2504896642596854</v>
      </c>
      <c r="P58">
        <f>-D58+I58+M58-O58</f>
        <v>50.826040947985121</v>
      </c>
      <c r="Q58">
        <f>$Q$4^(C58)</f>
        <v>0.6139132535407591</v>
      </c>
    </row>
    <row r="59" spans="1:17" x14ac:dyDescent="0.2">
      <c r="A59">
        <v>41</v>
      </c>
      <c r="B59">
        <f t="shared" si="3"/>
        <v>20.5</v>
      </c>
      <c r="C59">
        <f t="shared" si="4"/>
        <v>10.25</v>
      </c>
      <c r="E59">
        <f t="shared" si="0"/>
        <v>5800000</v>
      </c>
      <c r="F59">
        <f t="shared" si="5"/>
        <v>591.83673469387759</v>
      </c>
      <c r="G59">
        <f t="shared" si="6"/>
        <v>0</v>
      </c>
      <c r="H59">
        <f t="shared" si="7"/>
        <v>1.1299999999999999</v>
      </c>
      <c r="I59">
        <f t="shared" si="8"/>
        <v>0</v>
      </c>
      <c r="J59">
        <f t="shared" si="1"/>
        <v>8.8775510204081627</v>
      </c>
      <c r="K59">
        <f t="shared" si="2"/>
        <v>0.35</v>
      </c>
      <c r="L59">
        <f t="shared" si="9"/>
        <v>3.1071428571428568</v>
      </c>
      <c r="M59">
        <f t="shared" si="10"/>
        <v>5.5561224489795915</v>
      </c>
      <c r="N59">
        <f>IF(INT(C59)=C59,I59-$D$18*G59/$F$18,0)</f>
        <v>0</v>
      </c>
      <c r="O59">
        <f t="shared" si="11"/>
        <v>0</v>
      </c>
      <c r="P59">
        <f>-D59+I59+M59-O59</f>
        <v>5.5561224489795915</v>
      </c>
      <c r="Q59">
        <f>$Q$4^(C59)</f>
        <v>0.60647050532511138</v>
      </c>
    </row>
    <row r="60" spans="1:17" x14ac:dyDescent="0.2">
      <c r="A60">
        <v>42</v>
      </c>
      <c r="B60">
        <f t="shared" si="3"/>
        <v>21</v>
      </c>
      <c r="C60">
        <f t="shared" si="4"/>
        <v>10.5</v>
      </c>
      <c r="E60">
        <f t="shared" si="0"/>
        <v>5800000</v>
      </c>
      <c r="F60">
        <f t="shared" si="5"/>
        <v>591.83673469387759</v>
      </c>
      <c r="G60">
        <f t="shared" si="6"/>
        <v>0</v>
      </c>
      <c r="H60">
        <f t="shared" si="7"/>
        <v>1.1299999999999999</v>
      </c>
      <c r="I60">
        <f t="shared" si="8"/>
        <v>0</v>
      </c>
      <c r="J60">
        <f t="shared" si="1"/>
        <v>8.8775510204081627</v>
      </c>
      <c r="K60">
        <f t="shared" si="2"/>
        <v>0.35</v>
      </c>
      <c r="L60">
        <f t="shared" si="9"/>
        <v>3.1071428571428568</v>
      </c>
      <c r="M60">
        <f t="shared" si="10"/>
        <v>5.5561224489795915</v>
      </c>
      <c r="N60">
        <f>IF(INT(C60)=C60,I60-$D$18*G60/$F$18,0)</f>
        <v>0</v>
      </c>
      <c r="O60">
        <f t="shared" si="11"/>
        <v>0</v>
      </c>
      <c r="P60">
        <f>-D60+I60+M60-O60</f>
        <v>5.5561224489795915</v>
      </c>
      <c r="Q60">
        <f>$Q$4^(C60)</f>
        <v>0.59911798891449808</v>
      </c>
    </row>
    <row r="61" spans="1:17" x14ac:dyDescent="0.2">
      <c r="A61">
        <v>43</v>
      </c>
      <c r="B61">
        <f t="shared" si="3"/>
        <v>21.5</v>
      </c>
      <c r="C61">
        <f t="shared" si="4"/>
        <v>10.75</v>
      </c>
      <c r="E61">
        <f t="shared" si="0"/>
        <v>5800000</v>
      </c>
      <c r="F61">
        <f t="shared" si="5"/>
        <v>591.83673469387759</v>
      </c>
      <c r="G61">
        <f t="shared" si="6"/>
        <v>0</v>
      </c>
      <c r="H61">
        <f t="shared" si="7"/>
        <v>1.1299999999999999</v>
      </c>
      <c r="I61">
        <f t="shared" si="8"/>
        <v>0</v>
      </c>
      <c r="J61">
        <f t="shared" si="1"/>
        <v>8.8775510204081627</v>
      </c>
      <c r="K61">
        <f t="shared" si="2"/>
        <v>0.35</v>
      </c>
      <c r="L61">
        <f t="shared" si="9"/>
        <v>3.1071428571428568</v>
      </c>
      <c r="M61">
        <f t="shared" si="10"/>
        <v>5.5561224489795915</v>
      </c>
      <c r="N61">
        <f>IF(INT(C61)=C61,I61-$D$18*G61/$F$18,0)</f>
        <v>0</v>
      </c>
      <c r="O61">
        <f t="shared" si="11"/>
        <v>0</v>
      </c>
      <c r="P61">
        <f>-D61+I61+M61-O61</f>
        <v>5.5561224489795915</v>
      </c>
      <c r="Q61">
        <f>$Q$4^(C61)</f>
        <v>0.59185461038790999</v>
      </c>
    </row>
    <row r="62" spans="1:17" x14ac:dyDescent="0.2">
      <c r="A62">
        <v>44</v>
      </c>
      <c r="B62">
        <f t="shared" si="3"/>
        <v>22</v>
      </c>
      <c r="C62">
        <f t="shared" si="4"/>
        <v>11</v>
      </c>
      <c r="E62">
        <f t="shared" si="0"/>
        <v>5400000</v>
      </c>
      <c r="F62">
        <f t="shared" si="5"/>
        <v>551.0204081632653</v>
      </c>
      <c r="G62">
        <f t="shared" si="6"/>
        <v>40.816326530612287</v>
      </c>
      <c r="H62">
        <f t="shared" si="7"/>
        <v>1.1299999999999999</v>
      </c>
      <c r="I62">
        <f t="shared" si="8"/>
        <v>46.12244897959188</v>
      </c>
      <c r="J62">
        <f t="shared" si="1"/>
        <v>8.8775510204081627</v>
      </c>
      <c r="K62">
        <f t="shared" si="2"/>
        <v>0.35</v>
      </c>
      <c r="L62">
        <f t="shared" si="9"/>
        <v>3.1071428571428568</v>
      </c>
      <c r="M62">
        <f t="shared" si="10"/>
        <v>5.5561224489795915</v>
      </c>
      <c r="N62">
        <f>IF(INT(C62)=C62,I62-$D$18*G62/$F$18,0)</f>
        <v>5.001958657038756</v>
      </c>
      <c r="O62">
        <f t="shared" si="11"/>
        <v>1.250489664259689</v>
      </c>
      <c r="P62">
        <f>-D62+I62+M62-O62</f>
        <v>50.428081764311784</v>
      </c>
      <c r="Q62">
        <f>$Q$4^(C62)</f>
        <v>0.58467928908643729</v>
      </c>
    </row>
    <row r="63" spans="1:17" x14ac:dyDescent="0.2">
      <c r="A63">
        <v>45</v>
      </c>
      <c r="B63">
        <f t="shared" si="3"/>
        <v>22.5</v>
      </c>
      <c r="C63">
        <f t="shared" si="4"/>
        <v>11.25</v>
      </c>
      <c r="E63">
        <f t="shared" si="0"/>
        <v>5400000</v>
      </c>
      <c r="F63">
        <f t="shared" si="5"/>
        <v>551.0204081632653</v>
      </c>
      <c r="G63">
        <f t="shared" si="6"/>
        <v>0</v>
      </c>
      <c r="H63">
        <f t="shared" si="7"/>
        <v>1.1299999999999999</v>
      </c>
      <c r="I63">
        <f t="shared" si="8"/>
        <v>0</v>
      </c>
      <c r="J63">
        <f t="shared" si="1"/>
        <v>0</v>
      </c>
      <c r="K63">
        <f t="shared" si="2"/>
        <v>0.35</v>
      </c>
      <c r="L63">
        <f t="shared" si="9"/>
        <v>0</v>
      </c>
      <c r="M63">
        <f t="shared" si="10"/>
        <v>-3.1071428571428568</v>
      </c>
      <c r="N63">
        <f>IF(INT(C63)=C63,I63-$D$18*G63/$F$18,0)</f>
        <v>0</v>
      </c>
      <c r="O63">
        <f t="shared" si="11"/>
        <v>0</v>
      </c>
      <c r="P63">
        <f>-D63+I63+M63-O63</f>
        <v>-3.1071428571428568</v>
      </c>
      <c r="Q63">
        <f>$Q$4^(C63)</f>
        <v>0.57759095745248701</v>
      </c>
    </row>
    <row r="64" spans="1:17" x14ac:dyDescent="0.2">
      <c r="A64">
        <v>46</v>
      </c>
      <c r="B64">
        <f t="shared" si="3"/>
        <v>23</v>
      </c>
      <c r="C64">
        <f t="shared" si="4"/>
        <v>11.5</v>
      </c>
      <c r="E64">
        <f t="shared" si="0"/>
        <v>5400000</v>
      </c>
      <c r="F64">
        <f t="shared" si="5"/>
        <v>551.0204081632653</v>
      </c>
      <c r="G64">
        <f t="shared" si="6"/>
        <v>0</v>
      </c>
      <c r="H64">
        <f t="shared" si="7"/>
        <v>1.1299999999999999</v>
      </c>
      <c r="I64">
        <f t="shared" si="8"/>
        <v>0</v>
      </c>
      <c r="J64">
        <f t="shared" si="1"/>
        <v>20.663265306122447</v>
      </c>
      <c r="K64">
        <f t="shared" si="2"/>
        <v>0.35</v>
      </c>
      <c r="L64">
        <f t="shared" si="9"/>
        <v>7.2321428571428559</v>
      </c>
      <c r="M64">
        <f t="shared" si="10"/>
        <v>17.55612244897959</v>
      </c>
      <c r="N64">
        <f>IF(INT(C64)=C64,I64-$D$18*G64/$F$18,0)</f>
        <v>0</v>
      </c>
      <c r="O64">
        <f t="shared" si="11"/>
        <v>0</v>
      </c>
      <c r="P64">
        <f>-D64+I64+M64-O64</f>
        <v>17.55612244897959</v>
      </c>
      <c r="Q64">
        <f>$Q$4^(C64)</f>
        <v>0.57058856087095056</v>
      </c>
    </row>
    <row r="65" spans="1:17" x14ac:dyDescent="0.2">
      <c r="A65">
        <v>47</v>
      </c>
      <c r="B65">
        <f t="shared" si="3"/>
        <v>23.5</v>
      </c>
      <c r="C65">
        <f t="shared" si="4"/>
        <v>11.75</v>
      </c>
      <c r="E65">
        <f t="shared" si="0"/>
        <v>5400000</v>
      </c>
      <c r="F65">
        <f t="shared" si="5"/>
        <v>551.0204081632653</v>
      </c>
      <c r="G65">
        <f t="shared" si="6"/>
        <v>0</v>
      </c>
      <c r="H65">
        <f t="shared" si="7"/>
        <v>1.1299999999999999</v>
      </c>
      <c r="I65">
        <f t="shared" si="8"/>
        <v>0</v>
      </c>
      <c r="J65">
        <f t="shared" si="1"/>
        <v>0</v>
      </c>
      <c r="K65">
        <f t="shared" si="2"/>
        <v>0.35</v>
      </c>
      <c r="L65">
        <f t="shared" si="9"/>
        <v>0</v>
      </c>
      <c r="M65">
        <f t="shared" si="10"/>
        <v>-3.1071428571428568</v>
      </c>
      <c r="N65">
        <f>IF(INT(C65)=C65,I65-$D$18*G65/$F$18,0)</f>
        <v>0</v>
      </c>
      <c r="O65">
        <f t="shared" si="11"/>
        <v>0</v>
      </c>
      <c r="P65">
        <f>-D65+I65+M65-O65</f>
        <v>-3.1071428571428568</v>
      </c>
      <c r="Q65">
        <f>$Q$4^(C65)</f>
        <v>0.56367105751229518</v>
      </c>
    </row>
    <row r="66" spans="1:17" x14ac:dyDescent="0.2">
      <c r="A66">
        <v>48</v>
      </c>
      <c r="B66">
        <f t="shared" si="3"/>
        <v>24</v>
      </c>
      <c r="C66">
        <f t="shared" si="4"/>
        <v>12</v>
      </c>
      <c r="E66">
        <f t="shared" si="0"/>
        <v>4800000</v>
      </c>
      <c r="F66">
        <f t="shared" si="5"/>
        <v>489.79591836734693</v>
      </c>
      <c r="G66">
        <f t="shared" si="6"/>
        <v>61.224489795918373</v>
      </c>
      <c r="H66">
        <f t="shared" si="7"/>
        <v>1.1299999999999999</v>
      </c>
      <c r="I66">
        <f t="shared" si="8"/>
        <v>69.183673469387756</v>
      </c>
      <c r="J66">
        <f t="shared" si="1"/>
        <v>20.663265306122447</v>
      </c>
      <c r="K66">
        <f t="shared" si="2"/>
        <v>0.35</v>
      </c>
      <c r="L66">
        <f t="shared" si="9"/>
        <v>7.2321428571428559</v>
      </c>
      <c r="M66">
        <f t="shared" si="10"/>
        <v>17.55612244897959</v>
      </c>
      <c r="N66">
        <f>IF(INT(C66)=C66,I66-$D$18*G66/$F$18,0)</f>
        <v>7.502937985558134</v>
      </c>
      <c r="O66">
        <f t="shared" si="11"/>
        <v>1.8757344963895335</v>
      </c>
      <c r="P66">
        <f>-D66+I66+M66-O66</f>
        <v>84.864061421977823</v>
      </c>
      <c r="Q66">
        <f>$Q$4^(C66)</f>
        <v>0.55683741817755927</v>
      </c>
    </row>
    <row r="67" spans="1:17" x14ac:dyDescent="0.2">
      <c r="A67">
        <v>49</v>
      </c>
      <c r="B67">
        <f t="shared" si="3"/>
        <v>24.5</v>
      </c>
      <c r="C67">
        <f t="shared" si="4"/>
        <v>12.25</v>
      </c>
      <c r="E67">
        <f t="shared" si="0"/>
        <v>4800000</v>
      </c>
      <c r="F67">
        <f t="shared" si="5"/>
        <v>489.79591836734693</v>
      </c>
      <c r="G67">
        <f t="shared" si="6"/>
        <v>0</v>
      </c>
      <c r="H67">
        <f t="shared" si="7"/>
        <v>1.1299999999999999</v>
      </c>
      <c r="I67">
        <f t="shared" si="8"/>
        <v>0</v>
      </c>
      <c r="J67">
        <f t="shared" si="1"/>
        <v>0</v>
      </c>
      <c r="K67">
        <f t="shared" si="2"/>
        <v>0.35</v>
      </c>
      <c r="L67">
        <f t="shared" si="9"/>
        <v>0</v>
      </c>
      <c r="M67">
        <f t="shared" si="10"/>
        <v>0</v>
      </c>
      <c r="N67">
        <f>IF(INT(C67)=C67,I67-$D$18*G67/$F$18,0)</f>
        <v>0</v>
      </c>
      <c r="O67">
        <f t="shared" si="11"/>
        <v>0</v>
      </c>
      <c r="P67">
        <f>-D67+I67+M67-O67</f>
        <v>0</v>
      </c>
      <c r="Q67">
        <f>$Q$4^(C67)</f>
        <v>0.55008662614522563</v>
      </c>
    </row>
    <row r="68" spans="1:17" x14ac:dyDescent="0.2">
      <c r="A68">
        <v>50</v>
      </c>
      <c r="B68">
        <f t="shared" si="3"/>
        <v>25</v>
      </c>
      <c r="C68">
        <f t="shared" si="4"/>
        <v>12.5</v>
      </c>
      <c r="E68">
        <f t="shared" si="0"/>
        <v>4800000</v>
      </c>
      <c r="F68">
        <f t="shared" si="5"/>
        <v>489.79591836734693</v>
      </c>
      <c r="G68">
        <f t="shared" si="6"/>
        <v>0</v>
      </c>
      <c r="H68">
        <f t="shared" si="7"/>
        <v>1.1299999999999999</v>
      </c>
      <c r="I68">
        <f t="shared" si="8"/>
        <v>0</v>
      </c>
      <c r="J68">
        <f t="shared" si="1"/>
        <v>18.367346938775508</v>
      </c>
      <c r="K68">
        <f t="shared" si="2"/>
        <v>0.35</v>
      </c>
      <c r="L68">
        <f t="shared" si="9"/>
        <v>6.4285714285714279</v>
      </c>
      <c r="M68">
        <f t="shared" si="10"/>
        <v>11.135204081632653</v>
      </c>
      <c r="N68">
        <f>IF(INT(C68)=C68,I68-$D$18*G68/$F$18,0)</f>
        <v>0</v>
      </c>
      <c r="O68">
        <f t="shared" si="11"/>
        <v>0</v>
      </c>
      <c r="P68">
        <f>-D68+I68+M68-O68</f>
        <v>11.135204081632653</v>
      </c>
      <c r="Q68">
        <f>$Q$4^(C68)</f>
        <v>0.54341767701995292</v>
      </c>
    </row>
    <row r="69" spans="1:17" x14ac:dyDescent="0.2">
      <c r="A69">
        <v>51</v>
      </c>
      <c r="B69">
        <f t="shared" si="3"/>
        <v>25.5</v>
      </c>
      <c r="C69">
        <f t="shared" si="4"/>
        <v>12.75</v>
      </c>
      <c r="E69">
        <f t="shared" si="0"/>
        <v>4800000</v>
      </c>
      <c r="F69">
        <f t="shared" si="5"/>
        <v>489.79591836734693</v>
      </c>
      <c r="G69">
        <f t="shared" si="6"/>
        <v>0</v>
      </c>
      <c r="H69">
        <f t="shared" si="7"/>
        <v>1.1299999999999999</v>
      </c>
      <c r="I69">
        <f t="shared" si="8"/>
        <v>0</v>
      </c>
      <c r="J69">
        <f t="shared" si="1"/>
        <v>0</v>
      </c>
      <c r="K69">
        <f t="shared" si="2"/>
        <v>0.35</v>
      </c>
      <c r="L69">
        <f t="shared" si="9"/>
        <v>0</v>
      </c>
      <c r="M69">
        <f t="shared" si="10"/>
        <v>0</v>
      </c>
      <c r="N69">
        <f>IF(INT(C69)=C69,I69-$D$18*G69/$F$18,0)</f>
        <v>0</v>
      </c>
      <c r="O69">
        <f t="shared" si="11"/>
        <v>0</v>
      </c>
      <c r="P69">
        <f>-D69+I69+M69-O69</f>
        <v>0</v>
      </c>
      <c r="Q69">
        <f>$Q$4^(C69)</f>
        <v>0.53682957858313818</v>
      </c>
    </row>
    <row r="70" spans="1:17" x14ac:dyDescent="0.2">
      <c r="A70">
        <v>52</v>
      </c>
      <c r="B70">
        <f t="shared" si="3"/>
        <v>26</v>
      </c>
      <c r="C70">
        <f t="shared" si="4"/>
        <v>13</v>
      </c>
      <c r="E70">
        <f t="shared" si="0"/>
        <v>4200000</v>
      </c>
      <c r="F70">
        <f t="shared" si="5"/>
        <v>428.57142857142856</v>
      </c>
      <c r="G70">
        <f t="shared" si="6"/>
        <v>61.224489795918373</v>
      </c>
      <c r="H70">
        <f t="shared" si="7"/>
        <v>1.1299999999999999</v>
      </c>
      <c r="I70">
        <f t="shared" si="8"/>
        <v>69.183673469387756</v>
      </c>
      <c r="J70">
        <f t="shared" si="1"/>
        <v>18.367346938775508</v>
      </c>
      <c r="K70">
        <f t="shared" si="2"/>
        <v>0.35</v>
      </c>
      <c r="L70">
        <f t="shared" si="9"/>
        <v>6.4285714285714279</v>
      </c>
      <c r="M70">
        <f t="shared" si="10"/>
        <v>11.135204081632653</v>
      </c>
      <c r="N70">
        <f>IF(INT(C70)=C70,I70-$D$18*G70/$F$18,0)</f>
        <v>7.502937985558134</v>
      </c>
      <c r="O70">
        <f t="shared" si="11"/>
        <v>1.8757344963895335</v>
      </c>
      <c r="P70">
        <f>-D70+I70+M70-O70</f>
        <v>78.443143054630866</v>
      </c>
      <c r="Q70">
        <f>$Q$4^(C70)</f>
        <v>0.53032135064529451</v>
      </c>
    </row>
    <row r="71" spans="1:17" x14ac:dyDescent="0.2">
      <c r="A71">
        <v>53</v>
      </c>
      <c r="B71">
        <f t="shared" si="3"/>
        <v>26.5</v>
      </c>
      <c r="C71">
        <f t="shared" si="4"/>
        <v>13.25</v>
      </c>
      <c r="E71">
        <f t="shared" si="0"/>
        <v>4200000</v>
      </c>
      <c r="F71">
        <f t="shared" si="5"/>
        <v>428.57142857142856</v>
      </c>
      <c r="G71">
        <f t="shared" si="6"/>
        <v>0</v>
      </c>
      <c r="H71">
        <f t="shared" si="7"/>
        <v>1.1299999999999999</v>
      </c>
      <c r="I71">
        <f t="shared" si="8"/>
        <v>0</v>
      </c>
      <c r="J71">
        <f t="shared" si="1"/>
        <v>0</v>
      </c>
      <c r="K71">
        <f t="shared" si="2"/>
        <v>0.35</v>
      </c>
      <c r="L71">
        <f t="shared" si="9"/>
        <v>0</v>
      </c>
      <c r="M71">
        <f t="shared" si="10"/>
        <v>0</v>
      </c>
      <c r="N71">
        <f>IF(INT(C71)=C71,I71-$D$18*G71/$F$18,0)</f>
        <v>0</v>
      </c>
      <c r="O71">
        <f t="shared" si="11"/>
        <v>0</v>
      </c>
      <c r="P71">
        <f>-D71+I71+M71-O71</f>
        <v>0</v>
      </c>
      <c r="Q71">
        <f>$Q$4^(C71)</f>
        <v>0.52389202490021491</v>
      </c>
    </row>
    <row r="72" spans="1:17" x14ac:dyDescent="0.2">
      <c r="A72">
        <v>54</v>
      </c>
      <c r="B72">
        <f t="shared" si="3"/>
        <v>27</v>
      </c>
      <c r="C72">
        <f t="shared" si="4"/>
        <v>13.5</v>
      </c>
      <c r="E72">
        <f t="shared" si="0"/>
        <v>4200000</v>
      </c>
      <c r="F72">
        <f t="shared" si="5"/>
        <v>428.57142857142856</v>
      </c>
      <c r="G72">
        <f t="shared" si="6"/>
        <v>0</v>
      </c>
      <c r="H72">
        <f t="shared" si="7"/>
        <v>1.1299999999999999</v>
      </c>
      <c r="I72">
        <f t="shared" si="8"/>
        <v>0</v>
      </c>
      <c r="J72">
        <f t="shared" si="1"/>
        <v>16.071428571428569</v>
      </c>
      <c r="K72">
        <f t="shared" si="2"/>
        <v>0.35</v>
      </c>
      <c r="L72">
        <f t="shared" si="9"/>
        <v>5.6249999999999991</v>
      </c>
      <c r="M72">
        <f t="shared" si="10"/>
        <v>9.6428571428571423</v>
      </c>
      <c r="N72">
        <f>IF(INT(C72)=C72,I72-$D$18*G72/$F$18,0)</f>
        <v>0</v>
      </c>
      <c r="O72">
        <f t="shared" si="11"/>
        <v>0</v>
      </c>
      <c r="P72">
        <f>-D72+I72+M72-O72</f>
        <v>9.6428571428571423</v>
      </c>
      <c r="Q72">
        <f>$Q$4^(C72)</f>
        <v>0.51754064478090744</v>
      </c>
    </row>
    <row r="73" spans="1:17" x14ac:dyDescent="0.2">
      <c r="A73">
        <v>55</v>
      </c>
      <c r="B73">
        <f t="shared" si="3"/>
        <v>27.5</v>
      </c>
      <c r="C73">
        <f t="shared" si="4"/>
        <v>13.75</v>
      </c>
      <c r="E73">
        <f t="shared" si="0"/>
        <v>4200000</v>
      </c>
      <c r="F73">
        <f t="shared" si="5"/>
        <v>428.57142857142856</v>
      </c>
      <c r="G73">
        <f t="shared" si="6"/>
        <v>0</v>
      </c>
      <c r="H73">
        <f t="shared" si="7"/>
        <v>1.1299999999999999</v>
      </c>
      <c r="I73">
        <f t="shared" si="8"/>
        <v>0</v>
      </c>
      <c r="J73">
        <f t="shared" si="1"/>
        <v>0</v>
      </c>
      <c r="K73">
        <f t="shared" si="2"/>
        <v>0.35</v>
      </c>
      <c r="L73">
        <f t="shared" si="9"/>
        <v>0</v>
      </c>
      <c r="M73">
        <f t="shared" si="10"/>
        <v>0</v>
      </c>
      <c r="N73">
        <f>IF(INT(C73)=C73,I73-$D$18*G73/$F$18,0)</f>
        <v>0</v>
      </c>
      <c r="O73">
        <f t="shared" si="11"/>
        <v>0</v>
      </c>
      <c r="P73">
        <f>-D73+I73+M73-O73</f>
        <v>0</v>
      </c>
      <c r="Q73">
        <f>$Q$4^(C73)</f>
        <v>0.51126626531727448</v>
      </c>
    </row>
    <row r="74" spans="1:17" x14ac:dyDescent="0.2">
      <c r="A74">
        <v>56</v>
      </c>
      <c r="B74">
        <f t="shared" si="3"/>
        <v>28</v>
      </c>
      <c r="C74">
        <f t="shared" si="4"/>
        <v>14</v>
      </c>
      <c r="E74">
        <f t="shared" si="0"/>
        <v>3600000</v>
      </c>
      <c r="F74">
        <f t="shared" si="5"/>
        <v>367.34693877551018</v>
      </c>
      <c r="G74">
        <f t="shared" si="6"/>
        <v>61.224489795918373</v>
      </c>
      <c r="H74">
        <f t="shared" si="7"/>
        <v>1.1299999999999999</v>
      </c>
      <c r="I74">
        <f t="shared" si="8"/>
        <v>69.183673469387756</v>
      </c>
      <c r="J74">
        <f t="shared" si="1"/>
        <v>16.071428571428569</v>
      </c>
      <c r="K74">
        <f t="shared" si="2"/>
        <v>0.35</v>
      </c>
      <c r="L74">
        <f t="shared" si="9"/>
        <v>5.6249999999999991</v>
      </c>
      <c r="M74">
        <f t="shared" si="10"/>
        <v>9.6428571428571423</v>
      </c>
      <c r="N74">
        <f>IF(INT(C74)=C74,I74-$D$18*G74/$F$18,0)</f>
        <v>7.502937985558134</v>
      </c>
      <c r="O74">
        <f t="shared" si="11"/>
        <v>1.8757344963895335</v>
      </c>
      <c r="P74">
        <f>-D74+I74+M74-O74</f>
        <v>76.950796115855354</v>
      </c>
      <c r="Q74">
        <f>$Q$4^(C74)</f>
        <v>0.50506795299551854</v>
      </c>
    </row>
    <row r="75" spans="1:17" x14ac:dyDescent="0.2">
      <c r="A75">
        <v>57</v>
      </c>
      <c r="B75">
        <f t="shared" si="3"/>
        <v>28.5</v>
      </c>
      <c r="C75">
        <f t="shared" si="4"/>
        <v>14.25</v>
      </c>
      <c r="E75">
        <f t="shared" si="0"/>
        <v>3600000</v>
      </c>
      <c r="F75">
        <f t="shared" si="5"/>
        <v>367.34693877551018</v>
      </c>
      <c r="G75">
        <f t="shared" si="6"/>
        <v>0</v>
      </c>
      <c r="H75">
        <f t="shared" si="7"/>
        <v>1.1299999999999999</v>
      </c>
      <c r="I75">
        <f t="shared" si="8"/>
        <v>0</v>
      </c>
      <c r="J75">
        <f t="shared" si="1"/>
        <v>0</v>
      </c>
      <c r="K75">
        <f t="shared" si="2"/>
        <v>0.35</v>
      </c>
      <c r="L75">
        <f t="shared" si="9"/>
        <v>0</v>
      </c>
      <c r="M75">
        <f t="shared" si="10"/>
        <v>0</v>
      </c>
      <c r="N75">
        <f>IF(INT(C75)=C75,I75-$D$18*G75/$F$18,0)</f>
        <v>0</v>
      </c>
      <c r="O75">
        <f t="shared" si="11"/>
        <v>0</v>
      </c>
      <c r="P75">
        <f>-D75+I75+M75-O75</f>
        <v>0</v>
      </c>
      <c r="Q75">
        <f>$Q$4^(C75)</f>
        <v>0.49894478561925226</v>
      </c>
    </row>
    <row r="76" spans="1:17" x14ac:dyDescent="0.2">
      <c r="A76">
        <v>58</v>
      </c>
      <c r="B76">
        <f t="shared" si="3"/>
        <v>29</v>
      </c>
      <c r="C76">
        <f t="shared" si="4"/>
        <v>14.5</v>
      </c>
      <c r="E76">
        <f t="shared" si="0"/>
        <v>3600000</v>
      </c>
      <c r="F76">
        <f t="shared" si="5"/>
        <v>367.34693877551018</v>
      </c>
      <c r="G76">
        <f t="shared" si="6"/>
        <v>0</v>
      </c>
      <c r="H76">
        <f t="shared" si="7"/>
        <v>1.1299999999999999</v>
      </c>
      <c r="I76">
        <f t="shared" si="8"/>
        <v>0</v>
      </c>
      <c r="J76">
        <f t="shared" si="1"/>
        <v>13.775510204081632</v>
      </c>
      <c r="K76">
        <f t="shared" si="2"/>
        <v>0.35</v>
      </c>
      <c r="L76">
        <f t="shared" si="9"/>
        <v>4.8214285714285712</v>
      </c>
      <c r="M76">
        <f t="shared" si="10"/>
        <v>8.150510204081634</v>
      </c>
      <c r="N76">
        <f>IF(INT(C76)=C76,I76-$D$18*G76/$F$18,0)</f>
        <v>0</v>
      </c>
      <c r="O76">
        <f t="shared" si="11"/>
        <v>0</v>
      </c>
      <c r="P76">
        <f>-D76+I76+M76-O76</f>
        <v>8.150510204081634</v>
      </c>
      <c r="Q76">
        <f>$Q$4^(C76)</f>
        <v>0.49289585217229281</v>
      </c>
    </row>
    <row r="77" spans="1:17" x14ac:dyDescent="0.2">
      <c r="A77">
        <v>59</v>
      </c>
      <c r="B77">
        <f t="shared" si="3"/>
        <v>29.5</v>
      </c>
      <c r="C77">
        <f t="shared" si="4"/>
        <v>14.75</v>
      </c>
      <c r="E77">
        <f t="shared" si="0"/>
        <v>3600000</v>
      </c>
      <c r="F77">
        <f t="shared" si="5"/>
        <v>367.34693877551018</v>
      </c>
      <c r="G77">
        <f t="shared" si="6"/>
        <v>0</v>
      </c>
      <c r="H77">
        <f t="shared" si="7"/>
        <v>1.1299999999999999</v>
      </c>
      <c r="I77">
        <f t="shared" si="8"/>
        <v>0</v>
      </c>
      <c r="J77">
        <f t="shared" si="1"/>
        <v>0</v>
      </c>
      <c r="K77">
        <f t="shared" si="2"/>
        <v>0.35</v>
      </c>
      <c r="L77">
        <f t="shared" si="9"/>
        <v>0</v>
      </c>
      <c r="M77">
        <f t="shared" si="10"/>
        <v>0</v>
      </c>
      <c r="N77">
        <f>IF(INT(C77)=C77,I77-$D$18*G77/$F$18,0)</f>
        <v>0</v>
      </c>
      <c r="O77">
        <f t="shared" si="11"/>
        <v>0</v>
      </c>
      <c r="P77">
        <f>-D77+I77+M77-O77</f>
        <v>0</v>
      </c>
      <c r="Q77">
        <f>$Q$4^(C77)</f>
        <v>0.4869202526831185</v>
      </c>
    </row>
    <row r="78" spans="1:17" x14ac:dyDescent="0.2">
      <c r="A78">
        <v>60</v>
      </c>
      <c r="B78">
        <f t="shared" si="3"/>
        <v>30</v>
      </c>
      <c r="C78">
        <f t="shared" si="4"/>
        <v>15</v>
      </c>
      <c r="E78">
        <f t="shared" si="0"/>
        <v>3000000</v>
      </c>
      <c r="F78">
        <f t="shared" si="5"/>
        <v>306.12244897959181</v>
      </c>
      <c r="G78">
        <f t="shared" si="6"/>
        <v>61.224489795918373</v>
      </c>
      <c r="H78">
        <f t="shared" si="7"/>
        <v>1.1299999999999999</v>
      </c>
      <c r="I78">
        <f t="shared" si="8"/>
        <v>69.183673469387756</v>
      </c>
      <c r="J78">
        <f t="shared" si="1"/>
        <v>13.775510204081632</v>
      </c>
      <c r="K78">
        <f t="shared" si="2"/>
        <v>0.35</v>
      </c>
      <c r="L78">
        <f t="shared" si="9"/>
        <v>4.8214285714285712</v>
      </c>
      <c r="M78">
        <f t="shared" si="10"/>
        <v>8.150510204081634</v>
      </c>
      <c r="N78">
        <f>IF(INT(C78)=C78,I78-$D$18*G78/$F$18,0)</f>
        <v>7.502937985558134</v>
      </c>
      <c r="O78">
        <f t="shared" si="11"/>
        <v>1.8757344963895335</v>
      </c>
      <c r="P78">
        <f>-D78+I78+M78-O78</f>
        <v>75.458449177079871</v>
      </c>
      <c r="Q78">
        <f>$Q$4^(C78)</f>
        <v>0.48101709809097004</v>
      </c>
    </row>
    <row r="79" spans="1:17" x14ac:dyDescent="0.2">
      <c r="A79">
        <v>61</v>
      </c>
      <c r="B79">
        <f t="shared" si="3"/>
        <v>30.5</v>
      </c>
      <c r="C79">
        <f t="shared" si="4"/>
        <v>15.25</v>
      </c>
      <c r="E79">
        <f t="shared" si="0"/>
        <v>3000000</v>
      </c>
      <c r="F79">
        <f t="shared" si="5"/>
        <v>306.12244897959181</v>
      </c>
      <c r="G79">
        <f t="shared" si="6"/>
        <v>0</v>
      </c>
      <c r="H79">
        <f t="shared" si="7"/>
        <v>1.1299999999999999</v>
      </c>
      <c r="I79">
        <f t="shared" si="8"/>
        <v>0</v>
      </c>
      <c r="J79">
        <f t="shared" si="1"/>
        <v>0</v>
      </c>
      <c r="K79">
        <f t="shared" si="2"/>
        <v>0.35</v>
      </c>
      <c r="L79">
        <f t="shared" si="9"/>
        <v>0</v>
      </c>
      <c r="M79">
        <f t="shared" si="10"/>
        <v>0</v>
      </c>
      <c r="N79">
        <f>IF(INT(C79)=C79,I79-$D$18*G79/$F$18,0)</f>
        <v>0</v>
      </c>
      <c r="O79">
        <f t="shared" si="11"/>
        <v>0</v>
      </c>
      <c r="P79">
        <f>-D79+I79+M79-O79</f>
        <v>0</v>
      </c>
      <c r="Q79">
        <f>$Q$4^(C79)</f>
        <v>0.47518551011357352</v>
      </c>
    </row>
    <row r="80" spans="1:17" x14ac:dyDescent="0.2">
      <c r="A80">
        <v>62</v>
      </c>
      <c r="B80">
        <f t="shared" si="3"/>
        <v>31</v>
      </c>
      <c r="C80">
        <f t="shared" si="4"/>
        <v>15.5</v>
      </c>
      <c r="E80">
        <f t="shared" si="0"/>
        <v>3000000</v>
      </c>
      <c r="F80">
        <f t="shared" si="5"/>
        <v>306.12244897959181</v>
      </c>
      <c r="G80">
        <f t="shared" si="6"/>
        <v>0</v>
      </c>
      <c r="H80">
        <f t="shared" si="7"/>
        <v>1.1299999999999999</v>
      </c>
      <c r="I80">
        <f t="shared" si="8"/>
        <v>0</v>
      </c>
      <c r="J80">
        <f t="shared" si="1"/>
        <v>11.479591836734693</v>
      </c>
      <c r="K80">
        <f t="shared" si="2"/>
        <v>0.35</v>
      </c>
      <c r="L80">
        <f t="shared" si="9"/>
        <v>4.0178571428571423</v>
      </c>
      <c r="M80">
        <f t="shared" si="10"/>
        <v>6.658163265306122</v>
      </c>
      <c r="N80">
        <f>IF(INT(C80)=C80,I80-$D$18*G80/$F$18,0)</f>
        <v>0</v>
      </c>
      <c r="O80">
        <f t="shared" si="11"/>
        <v>0</v>
      </c>
      <c r="P80">
        <f>-D80+I80+M80-O80</f>
        <v>6.658163265306122</v>
      </c>
      <c r="Q80">
        <f>$Q$4^(C80)</f>
        <v>0.46942462111646932</v>
      </c>
    </row>
    <row r="81" spans="1:17" x14ac:dyDescent="0.2">
      <c r="A81">
        <v>63</v>
      </c>
      <c r="B81">
        <f t="shared" si="3"/>
        <v>31.5</v>
      </c>
      <c r="C81">
        <f t="shared" si="4"/>
        <v>15.75</v>
      </c>
      <c r="E81">
        <f t="shared" si="0"/>
        <v>3000000</v>
      </c>
      <c r="F81">
        <f t="shared" si="5"/>
        <v>306.12244897959181</v>
      </c>
      <c r="G81">
        <f t="shared" si="6"/>
        <v>0</v>
      </c>
      <c r="H81">
        <f t="shared" si="7"/>
        <v>1.1299999999999999</v>
      </c>
      <c r="I81">
        <f t="shared" si="8"/>
        <v>0</v>
      </c>
      <c r="J81">
        <f t="shared" si="1"/>
        <v>0</v>
      </c>
      <c r="K81">
        <f t="shared" si="2"/>
        <v>0.35</v>
      </c>
      <c r="L81">
        <f t="shared" si="9"/>
        <v>0</v>
      </c>
      <c r="M81">
        <f t="shared" si="10"/>
        <v>0</v>
      </c>
      <c r="N81">
        <f>IF(INT(C81)=C81,I81-$D$18*G81/$F$18,0)</f>
        <v>0</v>
      </c>
      <c r="O81">
        <f t="shared" si="11"/>
        <v>0</v>
      </c>
      <c r="P81">
        <f>-D81+I81+M81-O81</f>
        <v>0</v>
      </c>
      <c r="Q81">
        <f>$Q$4^(C81)</f>
        <v>0.4637335739839224</v>
      </c>
    </row>
    <row r="82" spans="1:17" x14ac:dyDescent="0.2">
      <c r="A82">
        <v>64</v>
      </c>
      <c r="B82">
        <f t="shared" si="3"/>
        <v>32</v>
      </c>
      <c r="C82">
        <f t="shared" si="4"/>
        <v>16</v>
      </c>
      <c r="E82">
        <f t="shared" ref="E82:E98" si="12">($D$5-IF(C82&lt;=$I$3,$H$2*INT(C82),$H$2*$I$3)-$I$4*(INT(C82)-$I$3)*(IF(C82&lt;=$I$3,0,1)))*$E$3</f>
        <v>2400000</v>
      </c>
      <c r="F82">
        <f t="shared" si="5"/>
        <v>244.89795918367346</v>
      </c>
      <c r="G82">
        <f t="shared" si="6"/>
        <v>61.224489795918345</v>
      </c>
      <c r="H82">
        <f t="shared" si="7"/>
        <v>1.1299999999999999</v>
      </c>
      <c r="I82">
        <f t="shared" si="8"/>
        <v>69.183673469387728</v>
      </c>
      <c r="J82">
        <f t="shared" ref="J82:J98" si="13">IF(ISNUMBER(F81),F81,0)*(IF(C82=0,0,IF(C82&lt;=$D$9,$E$7/$E$8,IF(INT(B82)=B82,$D$11/$E$10,0))))</f>
        <v>11.479591836734693</v>
      </c>
      <c r="K82">
        <f t="shared" ref="K82:K98" si="14">IF(C82&lt;=$M$4,$M$3,$M$5)</f>
        <v>0.35</v>
      </c>
      <c r="L82">
        <f t="shared" si="9"/>
        <v>4.0178571428571423</v>
      </c>
      <c r="M82">
        <f t="shared" si="10"/>
        <v>6.658163265306122</v>
      </c>
      <c r="N82">
        <f>IF(INT(C82)=C82,I82-$D$18*G82/$F$18,0)</f>
        <v>7.502937985558134</v>
      </c>
      <c r="O82">
        <f t="shared" si="11"/>
        <v>1.8757344963895335</v>
      </c>
      <c r="P82">
        <f>-D82+I82+M82-O82</f>
        <v>73.96610223830433</v>
      </c>
      <c r="Q82">
        <f>$Q$4^(C82)</f>
        <v>0.45811152199140004</v>
      </c>
    </row>
    <row r="83" spans="1:17" x14ac:dyDescent="0.2">
      <c r="A83">
        <v>65</v>
      </c>
      <c r="B83">
        <f t="shared" ref="B83:B98" si="15">A83/2</f>
        <v>32.5</v>
      </c>
      <c r="C83">
        <f t="shared" ref="C83:C98" si="16">A83/4</f>
        <v>16.25</v>
      </c>
      <c r="E83">
        <f t="shared" si="12"/>
        <v>2400000</v>
      </c>
      <c r="F83">
        <f t="shared" ref="F83:F98" si="17">E83/$D$5</f>
        <v>244.89795918367346</v>
      </c>
      <c r="G83">
        <f t="shared" ref="G83:G98" si="18">IF(AND(INT(C83)=C83,C83&lt;&gt;0),F82-F83,0)</f>
        <v>0</v>
      </c>
      <c r="H83">
        <f t="shared" ref="H83:H98" si="19">IF(C83&lt;=$I$7,$J$6,$I$8)</f>
        <v>1.1299999999999999</v>
      </c>
      <c r="I83">
        <f t="shared" ref="I83:I98" si="20">G83*H83</f>
        <v>0</v>
      </c>
      <c r="J83">
        <f t="shared" si="13"/>
        <v>0</v>
      </c>
      <c r="K83">
        <f t="shared" si="14"/>
        <v>0.35</v>
      </c>
      <c r="L83">
        <f t="shared" ref="L83:L98" si="21">K83*J83</f>
        <v>0</v>
      </c>
      <c r="M83">
        <f t="shared" ref="M83:M98" si="22">J83-L79</f>
        <v>0</v>
      </c>
      <c r="N83">
        <f>IF(INT(C83)=C83,I83-$D$18*G83/$F$18,0)</f>
        <v>0</v>
      </c>
      <c r="O83">
        <f t="shared" ref="O83:O98" si="23">$N$8*N83</f>
        <v>0</v>
      </c>
      <c r="P83">
        <f>-D83+I83+M83-O83</f>
        <v>0</v>
      </c>
      <c r="Q83">
        <f>$Q$4^(C83)</f>
        <v>0.45255762867959382</v>
      </c>
    </row>
    <row r="84" spans="1:17" x14ac:dyDescent="0.2">
      <c r="A84">
        <v>66</v>
      </c>
      <c r="B84">
        <f t="shared" si="15"/>
        <v>33</v>
      </c>
      <c r="C84">
        <f t="shared" si="16"/>
        <v>16.5</v>
      </c>
      <c r="E84">
        <f t="shared" si="12"/>
        <v>2400000</v>
      </c>
      <c r="F84">
        <f t="shared" si="17"/>
        <v>244.89795918367346</v>
      </c>
      <c r="G84">
        <f t="shared" si="18"/>
        <v>0</v>
      </c>
      <c r="H84">
        <f t="shared" si="19"/>
        <v>1.1299999999999999</v>
      </c>
      <c r="I84">
        <f t="shared" si="20"/>
        <v>0</v>
      </c>
      <c r="J84">
        <f t="shared" si="13"/>
        <v>9.1836734693877542</v>
      </c>
      <c r="K84">
        <f t="shared" si="14"/>
        <v>0.35</v>
      </c>
      <c r="L84">
        <f t="shared" si="21"/>
        <v>3.214285714285714</v>
      </c>
      <c r="M84">
        <f t="shared" si="22"/>
        <v>5.1658163265306118</v>
      </c>
      <c r="N84">
        <f>IF(INT(C84)=C84,I84-$D$18*G84/$F$18,0)</f>
        <v>0</v>
      </c>
      <c r="O84">
        <f t="shared" si="23"/>
        <v>0</v>
      </c>
      <c r="P84">
        <f>-D84+I84+M84-O84</f>
        <v>5.1658163265306118</v>
      </c>
      <c r="Q84">
        <f>$Q$4^(C84)</f>
        <v>0.44707106772997074</v>
      </c>
    </row>
    <row r="85" spans="1:17" x14ac:dyDescent="0.2">
      <c r="A85">
        <v>67</v>
      </c>
      <c r="B85">
        <f t="shared" si="15"/>
        <v>33.5</v>
      </c>
      <c r="C85">
        <f t="shared" si="16"/>
        <v>16.75</v>
      </c>
      <c r="E85">
        <f t="shared" si="12"/>
        <v>2400000</v>
      </c>
      <c r="F85">
        <f t="shared" si="17"/>
        <v>244.89795918367346</v>
      </c>
      <c r="G85">
        <f t="shared" si="18"/>
        <v>0</v>
      </c>
      <c r="H85">
        <f t="shared" si="19"/>
        <v>1.1299999999999999</v>
      </c>
      <c r="I85">
        <f t="shared" si="20"/>
        <v>0</v>
      </c>
      <c r="J85">
        <f t="shared" si="13"/>
        <v>0</v>
      </c>
      <c r="K85">
        <f t="shared" si="14"/>
        <v>0.35</v>
      </c>
      <c r="L85">
        <f t="shared" si="21"/>
        <v>0</v>
      </c>
      <c r="M85">
        <f t="shared" si="22"/>
        <v>0</v>
      </c>
      <c r="N85">
        <f>IF(INT(C85)=C85,I85-$D$18*G85/$F$18,0)</f>
        <v>0</v>
      </c>
      <c r="O85">
        <f t="shared" si="23"/>
        <v>0</v>
      </c>
      <c r="P85">
        <f>-D85+I85+M85-O85</f>
        <v>0</v>
      </c>
      <c r="Q85">
        <f>$Q$4^(C85)</f>
        <v>0.44165102284183083</v>
      </c>
    </row>
    <row r="86" spans="1:17" x14ac:dyDescent="0.2">
      <c r="A86">
        <v>68</v>
      </c>
      <c r="B86">
        <f t="shared" si="15"/>
        <v>34</v>
      </c>
      <c r="C86">
        <f t="shared" si="16"/>
        <v>17</v>
      </c>
      <c r="E86">
        <f t="shared" si="12"/>
        <v>1800000</v>
      </c>
      <c r="F86">
        <f t="shared" si="17"/>
        <v>183.67346938775509</v>
      </c>
      <c r="G86">
        <f t="shared" si="18"/>
        <v>61.224489795918373</v>
      </c>
      <c r="H86">
        <f t="shared" si="19"/>
        <v>1.1299999999999999</v>
      </c>
      <c r="I86">
        <f t="shared" si="20"/>
        <v>69.183673469387756</v>
      </c>
      <c r="J86">
        <f t="shared" si="13"/>
        <v>9.1836734693877542</v>
      </c>
      <c r="K86">
        <f t="shared" si="14"/>
        <v>0.35</v>
      </c>
      <c r="L86">
        <f t="shared" si="21"/>
        <v>3.214285714285714</v>
      </c>
      <c r="M86">
        <f t="shared" si="22"/>
        <v>5.1658163265306118</v>
      </c>
      <c r="N86">
        <f>IF(INT(C86)=C86,I86-$D$18*G86/$F$18,0)</f>
        <v>7.502937985558134</v>
      </c>
      <c r="O86">
        <f t="shared" si="23"/>
        <v>1.8757344963895335</v>
      </c>
      <c r="P86">
        <f>-D86+I86+M86-O86</f>
        <v>72.473755299528847</v>
      </c>
      <c r="Q86">
        <f>$Q$4^(C86)</f>
        <v>0.43629668761085716</v>
      </c>
    </row>
    <row r="87" spans="1:17" x14ac:dyDescent="0.2">
      <c r="A87">
        <v>69</v>
      </c>
      <c r="B87">
        <f t="shared" si="15"/>
        <v>34.5</v>
      </c>
      <c r="C87">
        <f t="shared" si="16"/>
        <v>17.25</v>
      </c>
      <c r="E87">
        <f t="shared" si="12"/>
        <v>1800000</v>
      </c>
      <c r="F87">
        <f t="shared" si="17"/>
        <v>183.67346938775509</v>
      </c>
      <c r="G87">
        <f t="shared" si="18"/>
        <v>0</v>
      </c>
      <c r="H87">
        <f t="shared" si="19"/>
        <v>1.1299999999999999</v>
      </c>
      <c r="I87">
        <f t="shared" si="20"/>
        <v>0</v>
      </c>
      <c r="J87">
        <f t="shared" si="13"/>
        <v>0</v>
      </c>
      <c r="K87">
        <f t="shared" si="14"/>
        <v>0.35</v>
      </c>
      <c r="L87">
        <f t="shared" si="21"/>
        <v>0</v>
      </c>
      <c r="M87">
        <f t="shared" si="22"/>
        <v>0</v>
      </c>
      <c r="N87">
        <f>IF(INT(C87)=C87,I87-$D$18*G87/$F$18,0)</f>
        <v>0</v>
      </c>
      <c r="O87">
        <f t="shared" si="23"/>
        <v>0</v>
      </c>
      <c r="P87">
        <f>-D87+I87+M87-O87</f>
        <v>0</v>
      </c>
      <c r="Q87">
        <f>$Q$4^(C87)</f>
        <v>0.43100726540913697</v>
      </c>
    </row>
    <row r="88" spans="1:17" x14ac:dyDescent="0.2">
      <c r="A88">
        <v>70</v>
      </c>
      <c r="B88">
        <f t="shared" si="15"/>
        <v>35</v>
      </c>
      <c r="C88">
        <f t="shared" si="16"/>
        <v>17.5</v>
      </c>
      <c r="E88">
        <f t="shared" si="12"/>
        <v>1800000</v>
      </c>
      <c r="F88">
        <f t="shared" si="17"/>
        <v>183.67346938775509</v>
      </c>
      <c r="G88">
        <f t="shared" si="18"/>
        <v>0</v>
      </c>
      <c r="H88">
        <f t="shared" si="19"/>
        <v>1.1299999999999999</v>
      </c>
      <c r="I88">
        <f t="shared" si="20"/>
        <v>0</v>
      </c>
      <c r="J88">
        <f t="shared" si="13"/>
        <v>6.8877551020408161</v>
      </c>
      <c r="K88">
        <f t="shared" si="14"/>
        <v>0.35</v>
      </c>
      <c r="L88">
        <f t="shared" si="21"/>
        <v>2.4107142857142856</v>
      </c>
      <c r="M88">
        <f t="shared" si="22"/>
        <v>3.6734693877551021</v>
      </c>
      <c r="N88">
        <f>IF(INT(C88)=C88,I88-$D$18*G88/$F$18,0)</f>
        <v>0</v>
      </c>
      <c r="O88">
        <f t="shared" si="23"/>
        <v>0</v>
      </c>
      <c r="P88">
        <f>-D88+I88+M88-O88</f>
        <v>3.6734693877551021</v>
      </c>
      <c r="Q88">
        <f>$Q$4^(C88)</f>
        <v>0.42578196926663875</v>
      </c>
    </row>
    <row r="89" spans="1:17" x14ac:dyDescent="0.2">
      <c r="A89">
        <v>71</v>
      </c>
      <c r="B89">
        <f t="shared" si="15"/>
        <v>35.5</v>
      </c>
      <c r="C89">
        <f t="shared" si="16"/>
        <v>17.75</v>
      </c>
      <c r="E89">
        <f t="shared" si="12"/>
        <v>1800000</v>
      </c>
      <c r="F89">
        <f t="shared" si="17"/>
        <v>183.67346938775509</v>
      </c>
      <c r="G89">
        <f t="shared" si="18"/>
        <v>0</v>
      </c>
      <c r="H89">
        <f t="shared" si="19"/>
        <v>1.1299999999999999</v>
      </c>
      <c r="I89">
        <f t="shared" si="20"/>
        <v>0</v>
      </c>
      <c r="J89">
        <f t="shared" si="13"/>
        <v>0</v>
      </c>
      <c r="K89">
        <f t="shared" si="14"/>
        <v>0.35</v>
      </c>
      <c r="L89">
        <f t="shared" si="21"/>
        <v>0</v>
      </c>
      <c r="M89">
        <f t="shared" si="22"/>
        <v>0</v>
      </c>
      <c r="N89">
        <f>IF(INT(C89)=C89,I89-$D$18*G89/$F$18,0)</f>
        <v>0</v>
      </c>
      <c r="O89">
        <f t="shared" si="23"/>
        <v>0</v>
      </c>
      <c r="P89">
        <f>-D89+I89+M89-O89</f>
        <v>0</v>
      </c>
      <c r="Q89">
        <f>$Q$4^(C89)</f>
        <v>0.42062002175412455</v>
      </c>
    </row>
    <row r="90" spans="1:17" x14ac:dyDescent="0.2">
      <c r="A90">
        <v>72</v>
      </c>
      <c r="B90">
        <f t="shared" si="15"/>
        <v>36</v>
      </c>
      <c r="C90">
        <f t="shared" si="16"/>
        <v>18</v>
      </c>
      <c r="E90">
        <f t="shared" si="12"/>
        <v>1200000</v>
      </c>
      <c r="F90">
        <f t="shared" si="17"/>
        <v>122.44897959183673</v>
      </c>
      <c r="G90">
        <f t="shared" si="18"/>
        <v>61.224489795918359</v>
      </c>
      <c r="H90">
        <f t="shared" si="19"/>
        <v>1.1299999999999999</v>
      </c>
      <c r="I90">
        <f t="shared" si="20"/>
        <v>69.183673469387742</v>
      </c>
      <c r="J90">
        <f t="shared" si="13"/>
        <v>6.8877551020408161</v>
      </c>
      <c r="K90">
        <f t="shared" si="14"/>
        <v>0.35</v>
      </c>
      <c r="L90">
        <f t="shared" si="21"/>
        <v>2.4107142857142856</v>
      </c>
      <c r="M90">
        <f t="shared" si="22"/>
        <v>3.6734693877551021</v>
      </c>
      <c r="N90">
        <f>IF(INT(C90)=C90,I90-$D$18*G90/$F$18,0)</f>
        <v>7.502937985558134</v>
      </c>
      <c r="O90">
        <f t="shared" si="23"/>
        <v>1.8757344963895335</v>
      </c>
      <c r="P90">
        <f>-D90+I90+M90-O90</f>
        <v>70.981408360753306</v>
      </c>
      <c r="Q90">
        <f>$Q$4^(C90)</f>
        <v>0.41552065486748302</v>
      </c>
    </row>
    <row r="91" spans="1:17" x14ac:dyDescent="0.2">
      <c r="A91">
        <v>73</v>
      </c>
      <c r="B91">
        <f t="shared" si="15"/>
        <v>36.5</v>
      </c>
      <c r="C91">
        <f t="shared" si="16"/>
        <v>18.25</v>
      </c>
      <c r="E91">
        <f t="shared" si="12"/>
        <v>1200000</v>
      </c>
      <c r="F91">
        <f t="shared" si="17"/>
        <v>122.44897959183673</v>
      </c>
      <c r="G91">
        <f t="shared" si="18"/>
        <v>0</v>
      </c>
      <c r="H91">
        <f t="shared" si="19"/>
        <v>1.1299999999999999</v>
      </c>
      <c r="I91">
        <f t="shared" si="20"/>
        <v>0</v>
      </c>
      <c r="J91">
        <f t="shared" si="13"/>
        <v>0</v>
      </c>
      <c r="K91">
        <f t="shared" si="14"/>
        <v>0.35</v>
      </c>
      <c r="L91">
        <f t="shared" si="21"/>
        <v>0</v>
      </c>
      <c r="M91">
        <f t="shared" si="22"/>
        <v>0</v>
      </c>
      <c r="N91">
        <f>IF(INT(C91)=C91,I91-$D$18*G91/$F$18,0)</f>
        <v>0</v>
      </c>
      <c r="O91">
        <f t="shared" si="23"/>
        <v>0</v>
      </c>
      <c r="P91">
        <f>-D91+I91+M91-O91</f>
        <v>0</v>
      </c>
      <c r="Q91">
        <f>$Q$4^(C91)</f>
        <v>0.41048310991346376</v>
      </c>
    </row>
    <row r="92" spans="1:17" x14ac:dyDescent="0.2">
      <c r="A92">
        <v>74</v>
      </c>
      <c r="B92">
        <f t="shared" si="15"/>
        <v>37</v>
      </c>
      <c r="C92">
        <f t="shared" si="16"/>
        <v>18.5</v>
      </c>
      <c r="E92">
        <f t="shared" si="12"/>
        <v>1200000</v>
      </c>
      <c r="F92">
        <f t="shared" si="17"/>
        <v>122.44897959183673</v>
      </c>
      <c r="G92">
        <f t="shared" si="18"/>
        <v>0</v>
      </c>
      <c r="H92">
        <f t="shared" si="19"/>
        <v>1.1299999999999999</v>
      </c>
      <c r="I92">
        <f t="shared" si="20"/>
        <v>0</v>
      </c>
      <c r="J92">
        <f t="shared" si="13"/>
        <v>4.5918367346938771</v>
      </c>
      <c r="K92">
        <f t="shared" si="14"/>
        <v>0.35</v>
      </c>
      <c r="L92">
        <f t="shared" si="21"/>
        <v>1.607142857142857</v>
      </c>
      <c r="M92">
        <f t="shared" si="22"/>
        <v>2.1811224489795915</v>
      </c>
      <c r="N92">
        <f>IF(INT(C92)=C92,I92-$D$18*G92/$F$18,0)</f>
        <v>0</v>
      </c>
      <c r="O92">
        <f t="shared" si="23"/>
        <v>0</v>
      </c>
      <c r="P92">
        <f>-D92+I92+M92-O92</f>
        <v>2.1811224489795915</v>
      </c>
      <c r="Q92">
        <f>$Q$4^(C92)</f>
        <v>0.40550663739679882</v>
      </c>
    </row>
    <row r="93" spans="1:17" x14ac:dyDescent="0.2">
      <c r="A93">
        <v>75</v>
      </c>
      <c r="B93">
        <f t="shared" si="15"/>
        <v>37.5</v>
      </c>
      <c r="C93">
        <f t="shared" si="16"/>
        <v>18.75</v>
      </c>
      <c r="E93">
        <f t="shared" si="12"/>
        <v>1200000</v>
      </c>
      <c r="F93">
        <f t="shared" si="17"/>
        <v>122.44897959183673</v>
      </c>
      <c r="G93">
        <f t="shared" si="18"/>
        <v>0</v>
      </c>
      <c r="H93">
        <f t="shared" si="19"/>
        <v>1.1299999999999999</v>
      </c>
      <c r="I93">
        <f t="shared" si="20"/>
        <v>0</v>
      </c>
      <c r="J93">
        <f t="shared" si="13"/>
        <v>0</v>
      </c>
      <c r="K93">
        <f t="shared" si="14"/>
        <v>0.35</v>
      </c>
      <c r="L93">
        <f t="shared" si="21"/>
        <v>0</v>
      </c>
      <c r="M93">
        <f t="shared" si="22"/>
        <v>0</v>
      </c>
      <c r="N93">
        <f>IF(INT(C93)=C93,I93-$D$18*G93/$F$18,0)</f>
        <v>0</v>
      </c>
      <c r="O93">
        <f t="shared" si="23"/>
        <v>0</v>
      </c>
      <c r="P93">
        <f>-D93+I93+M93-O93</f>
        <v>0</v>
      </c>
      <c r="Q93">
        <f>$Q$4^(C93)</f>
        <v>0.40059049690869003</v>
      </c>
    </row>
    <row r="94" spans="1:17" x14ac:dyDescent="0.2">
      <c r="A94">
        <v>76</v>
      </c>
      <c r="B94">
        <f t="shared" si="15"/>
        <v>38</v>
      </c>
      <c r="C94">
        <f t="shared" si="16"/>
        <v>19</v>
      </c>
      <c r="E94">
        <f t="shared" si="12"/>
        <v>600000</v>
      </c>
      <c r="F94">
        <f t="shared" si="17"/>
        <v>61.224489795918366</v>
      </c>
      <c r="G94">
        <f t="shared" si="18"/>
        <v>61.224489795918366</v>
      </c>
      <c r="H94">
        <f t="shared" si="19"/>
        <v>1.1299999999999999</v>
      </c>
      <c r="I94">
        <f t="shared" si="20"/>
        <v>69.183673469387742</v>
      </c>
      <c r="J94">
        <f t="shared" si="13"/>
        <v>4.5918367346938771</v>
      </c>
      <c r="K94">
        <f t="shared" si="14"/>
        <v>0.35</v>
      </c>
      <c r="L94">
        <f t="shared" si="21"/>
        <v>1.607142857142857</v>
      </c>
      <c r="M94">
        <f t="shared" si="22"/>
        <v>2.1811224489795915</v>
      </c>
      <c r="N94">
        <f>IF(INT(C94)=C94,I94-$D$18*G94/$F$18,0)</f>
        <v>7.5029379855581269</v>
      </c>
      <c r="O94">
        <f t="shared" si="23"/>
        <v>1.8757344963895317</v>
      </c>
      <c r="P94">
        <f>-D94+I94+M94-O94</f>
        <v>69.489061421977809</v>
      </c>
      <c r="Q94">
        <f>$Q$4^(C94)</f>
        <v>0.39573395701665048</v>
      </c>
    </row>
    <row r="95" spans="1:17" x14ac:dyDescent="0.2">
      <c r="A95">
        <v>77</v>
      </c>
      <c r="B95">
        <f t="shared" si="15"/>
        <v>38.5</v>
      </c>
      <c r="C95">
        <f t="shared" si="16"/>
        <v>19.25</v>
      </c>
      <c r="E95">
        <f t="shared" si="12"/>
        <v>600000</v>
      </c>
      <c r="F95">
        <f t="shared" si="17"/>
        <v>61.224489795918366</v>
      </c>
      <c r="G95">
        <f t="shared" si="18"/>
        <v>0</v>
      </c>
      <c r="H95">
        <f t="shared" si="19"/>
        <v>1.1299999999999999</v>
      </c>
      <c r="I95">
        <f t="shared" si="20"/>
        <v>0</v>
      </c>
      <c r="J95">
        <f t="shared" si="13"/>
        <v>0</v>
      </c>
      <c r="K95">
        <f t="shared" si="14"/>
        <v>0.35</v>
      </c>
      <c r="L95">
        <f t="shared" si="21"/>
        <v>0</v>
      </c>
      <c r="M95">
        <f t="shared" si="22"/>
        <v>0</v>
      </c>
      <c r="N95">
        <f>IF(INT(C95)=C95,I95-$D$18*G95/$F$18,0)</f>
        <v>0</v>
      </c>
      <c r="O95">
        <f t="shared" si="23"/>
        <v>0</v>
      </c>
      <c r="P95">
        <f>-D95+I95+M95-O95</f>
        <v>0</v>
      </c>
      <c r="Q95">
        <f>$Q$4^(C95)</f>
        <v>0.39093629515567974</v>
      </c>
    </row>
    <row r="96" spans="1:17" x14ac:dyDescent="0.2">
      <c r="A96">
        <v>78</v>
      </c>
      <c r="B96">
        <f t="shared" si="15"/>
        <v>39</v>
      </c>
      <c r="C96">
        <f t="shared" si="16"/>
        <v>19.5</v>
      </c>
      <c r="E96">
        <f t="shared" si="12"/>
        <v>600000</v>
      </c>
      <c r="F96">
        <f t="shared" si="17"/>
        <v>61.224489795918366</v>
      </c>
      <c r="G96">
        <f t="shared" si="18"/>
        <v>0</v>
      </c>
      <c r="H96">
        <f t="shared" si="19"/>
        <v>1.1299999999999999</v>
      </c>
      <c r="I96">
        <f t="shared" si="20"/>
        <v>0</v>
      </c>
      <c r="J96">
        <f t="shared" si="13"/>
        <v>2.2959183673469385</v>
      </c>
      <c r="K96">
        <f t="shared" si="14"/>
        <v>0.35</v>
      </c>
      <c r="L96">
        <f t="shared" si="21"/>
        <v>0.80357142857142849</v>
      </c>
      <c r="M96">
        <f t="shared" si="22"/>
        <v>0.68877551020408156</v>
      </c>
      <c r="N96">
        <f>IF(INT(C96)=C96,I96-$D$18*G96/$F$18,0)</f>
        <v>0</v>
      </c>
      <c r="O96">
        <f t="shared" si="23"/>
        <v>0</v>
      </c>
      <c r="P96">
        <f>-D96+I96+M96-O96</f>
        <v>0.68877551020408156</v>
      </c>
      <c r="Q96">
        <f>$Q$4^(C96)</f>
        <v>0.38619679752076075</v>
      </c>
    </row>
    <row r="97" spans="1:17" x14ac:dyDescent="0.2">
      <c r="A97">
        <v>79</v>
      </c>
      <c r="B97">
        <f t="shared" si="15"/>
        <v>39.5</v>
      </c>
      <c r="C97">
        <f t="shared" si="16"/>
        <v>19.75</v>
      </c>
      <c r="E97">
        <f t="shared" si="12"/>
        <v>600000</v>
      </c>
      <c r="F97">
        <f t="shared" si="17"/>
        <v>61.224489795918366</v>
      </c>
      <c r="G97">
        <f t="shared" si="18"/>
        <v>0</v>
      </c>
      <c r="H97">
        <f t="shared" si="19"/>
        <v>1.1299999999999999</v>
      </c>
      <c r="I97">
        <f t="shared" si="20"/>
        <v>0</v>
      </c>
      <c r="J97">
        <f t="shared" si="13"/>
        <v>0</v>
      </c>
      <c r="K97">
        <f t="shared" si="14"/>
        <v>0.35</v>
      </c>
      <c r="L97">
        <f t="shared" si="21"/>
        <v>0</v>
      </c>
      <c r="M97">
        <f t="shared" si="22"/>
        <v>0</v>
      </c>
      <c r="N97">
        <f>IF(INT(C97)=C97,I97-$D$18*G97/$F$18,0)</f>
        <v>0</v>
      </c>
      <c r="O97">
        <f t="shared" si="23"/>
        <v>0</v>
      </c>
      <c r="P97">
        <f>-D97+I97+M97-O97</f>
        <v>0</v>
      </c>
      <c r="Q97">
        <f>$Q$4^(C97)</f>
        <v>0.38151475896065717</v>
      </c>
    </row>
    <row r="98" spans="1:17" x14ac:dyDescent="0.2">
      <c r="A98">
        <v>80</v>
      </c>
      <c r="B98">
        <f t="shared" si="15"/>
        <v>40</v>
      </c>
      <c r="C98">
        <f t="shared" si="16"/>
        <v>20</v>
      </c>
      <c r="E98">
        <f t="shared" si="12"/>
        <v>0</v>
      </c>
      <c r="F98">
        <f t="shared" si="17"/>
        <v>0</v>
      </c>
      <c r="G98">
        <f t="shared" si="18"/>
        <v>61.224489795918366</v>
      </c>
      <c r="H98">
        <f t="shared" si="19"/>
        <v>1.1299999999999999</v>
      </c>
      <c r="I98">
        <f t="shared" si="20"/>
        <v>69.183673469387742</v>
      </c>
      <c r="J98">
        <f t="shared" si="13"/>
        <v>2.2959183673469385</v>
      </c>
      <c r="K98">
        <f t="shared" si="14"/>
        <v>0.35</v>
      </c>
      <c r="L98">
        <f t="shared" si="21"/>
        <v>0.80357142857142849</v>
      </c>
      <c r="M98">
        <f t="shared" si="22"/>
        <v>0.68877551020408156</v>
      </c>
      <c r="N98">
        <f>IF(INT(C98)=C98,I98-$D$18*G98/$F$18,0)</f>
        <v>7.5029379855581269</v>
      </c>
      <c r="O98">
        <f t="shared" si="23"/>
        <v>1.8757344963895317</v>
      </c>
      <c r="P98">
        <f>-D98+I98+M98-O98</f>
        <v>67.996714483202297</v>
      </c>
      <c r="Q98">
        <f>$Q$4^(C98)</f>
        <v>0.37688948287300045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UPDATED FORGOT TAX DEFERRMENT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Kwetsi Mthetho</dc:creator>
  <cp:lastModifiedBy>Kwetsi Mthetho</cp:lastModifiedBy>
  <dcterms:created xsi:type="dcterms:W3CDTF">2025-08-02T07:30:17Z</dcterms:created>
  <dcterms:modified xsi:type="dcterms:W3CDTF">2025-08-19T17:00:53Z</dcterms:modified>
</cp:coreProperties>
</file>