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wetsi_m/Documents/LaTexNotes/BUS2016H/excel docs/excel question bank/suggested solutions/"/>
    </mc:Choice>
  </mc:AlternateContent>
  <xr:revisionPtr revIDLastSave="0" documentId="13_ncr:1_{D464793D-254E-2B42-AD4D-7466C91542FD}" xr6:coauthVersionLast="47" xr6:coauthVersionMax="47" xr10:uidLastSave="{00000000-0000-0000-0000-000000000000}"/>
  <bookViews>
    <workbookView xWindow="360" yWindow="500" windowWidth="28040" windowHeight="16940" activeTab="1" xr2:uid="{5C63806A-7752-3D45-A91B-31F962C18D2D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6" i="1" s="1"/>
  <c r="D6" i="1"/>
  <c r="H2" i="1"/>
  <c r="S4" i="2"/>
  <c r="T4" i="2" s="1"/>
  <c r="U4" i="2" s="1"/>
  <c r="V4" i="2" s="1"/>
  <c r="P10" i="2"/>
  <c r="R10" i="2" s="1"/>
  <c r="P11" i="2"/>
  <c r="R11" i="2" s="1"/>
  <c r="P12" i="2"/>
  <c r="Q12" i="2" s="1"/>
  <c r="P13" i="2"/>
  <c r="Q13" i="2" s="1"/>
  <c r="P14" i="2"/>
  <c r="Q14" i="2" s="1"/>
  <c r="P15" i="2"/>
  <c r="Q15" i="2" s="1"/>
  <c r="P16" i="2"/>
  <c r="R16" i="2" s="1"/>
  <c r="P17" i="2"/>
  <c r="R17" i="2" s="1"/>
  <c r="P18" i="2"/>
  <c r="R18" i="2" s="1"/>
  <c r="P19" i="2"/>
  <c r="R19" i="2" s="1"/>
  <c r="P20" i="2"/>
  <c r="Q20" i="2" s="1"/>
  <c r="P21" i="2"/>
  <c r="Q21" i="2" s="1"/>
  <c r="P22" i="2"/>
  <c r="Q22" i="2" s="1"/>
  <c r="P23" i="2"/>
  <c r="Q23" i="2" s="1"/>
  <c r="P24" i="2"/>
  <c r="R24" i="2" s="1"/>
  <c r="P25" i="2"/>
  <c r="R25" i="2" s="1"/>
  <c r="P26" i="2"/>
  <c r="R26" i="2" s="1"/>
  <c r="P27" i="2"/>
  <c r="R27" i="2" s="1"/>
  <c r="P28" i="2"/>
  <c r="Q28" i="2" s="1"/>
  <c r="P29" i="2"/>
  <c r="Q29" i="2" s="1"/>
  <c r="P9" i="2"/>
  <c r="R9" i="2" s="1"/>
  <c r="S9" i="2" s="1"/>
  <c r="J10" i="2"/>
  <c r="J11" i="2"/>
  <c r="J12" i="2"/>
  <c r="J13" i="2"/>
  <c r="J14" i="2"/>
  <c r="J15" i="2"/>
  <c r="J16" i="2"/>
  <c r="J17" i="2"/>
  <c r="J18" i="2"/>
  <c r="J19" i="2"/>
  <c r="J9" i="2"/>
  <c r="I10" i="2"/>
  <c r="I11" i="2"/>
  <c r="I12" i="2"/>
  <c r="I13" i="2"/>
  <c r="I14" i="2"/>
  <c r="I15" i="2"/>
  <c r="I16" i="2"/>
  <c r="I17" i="2"/>
  <c r="I18" i="2"/>
  <c r="I19" i="2"/>
  <c r="D10" i="2"/>
  <c r="D11" i="2"/>
  <c r="D12" i="2"/>
  <c r="D13" i="2"/>
  <c r="D14" i="2"/>
  <c r="D15" i="2"/>
  <c r="D16" i="2"/>
  <c r="D17" i="2"/>
  <c r="D18" i="2"/>
  <c r="C11" i="2"/>
  <c r="E11" i="2" s="1"/>
  <c r="C12" i="2"/>
  <c r="E12" i="2" s="1"/>
  <c r="C13" i="2"/>
  <c r="E13" i="2" s="1"/>
  <c r="C14" i="2"/>
  <c r="E14" i="2" s="1"/>
  <c r="C15" i="2"/>
  <c r="C16" i="2"/>
  <c r="E16" i="2" s="1"/>
  <c r="C17" i="2"/>
  <c r="E17" i="2" s="1"/>
  <c r="C18" i="2"/>
  <c r="E18" i="2" s="1"/>
  <c r="C10" i="2"/>
  <c r="E10" i="2" s="1"/>
  <c r="K12" i="2" l="1"/>
  <c r="E6" i="1"/>
  <c r="E13" i="1"/>
  <c r="E18" i="1"/>
  <c r="E27" i="1"/>
  <c r="E15" i="1"/>
  <c r="E26" i="1"/>
  <c r="E12" i="1"/>
  <c r="E19" i="1"/>
  <c r="E10" i="1"/>
  <c r="E20" i="1"/>
  <c r="E24" i="1"/>
  <c r="E34" i="1"/>
  <c r="E8" i="1"/>
  <c r="E35" i="1"/>
  <c r="E11" i="1"/>
  <c r="E23" i="1"/>
  <c r="E31" i="1"/>
  <c r="E29" i="1"/>
  <c r="E28" i="1"/>
  <c r="E16" i="1"/>
  <c r="E7" i="1"/>
  <c r="E33" i="1"/>
  <c r="E21" i="1"/>
  <c r="E30" i="1"/>
  <c r="E22" i="1"/>
  <c r="E14" i="1"/>
  <c r="E25" i="1"/>
  <c r="E17" i="1"/>
  <c r="E9" i="1"/>
  <c r="E32" i="1"/>
  <c r="K11" i="2"/>
  <c r="K18" i="2"/>
  <c r="K10" i="2"/>
  <c r="E15" i="2"/>
  <c r="S18" i="2"/>
  <c r="S10" i="2"/>
  <c r="S17" i="2"/>
  <c r="K17" i="2"/>
  <c r="Q27" i="2"/>
  <c r="S27" i="2" s="1"/>
  <c r="Q19" i="2"/>
  <c r="S19" i="2" s="1"/>
  <c r="Q11" i="2"/>
  <c r="S11" i="2" s="1"/>
  <c r="R23" i="2"/>
  <c r="S23" i="2" s="1"/>
  <c r="R15" i="2"/>
  <c r="S15" i="2" s="1"/>
  <c r="K16" i="2"/>
  <c r="Q26" i="2"/>
  <c r="S26" i="2" s="1"/>
  <c r="Q18" i="2"/>
  <c r="R22" i="2"/>
  <c r="S22" i="2" s="1"/>
  <c r="R14" i="2"/>
  <c r="S14" i="2" s="1"/>
  <c r="K15" i="2"/>
  <c r="Q25" i="2"/>
  <c r="S25" i="2" s="1"/>
  <c r="Q17" i="2"/>
  <c r="R29" i="2"/>
  <c r="S29" i="2" s="1"/>
  <c r="R21" i="2"/>
  <c r="S21" i="2" s="1"/>
  <c r="R13" i="2"/>
  <c r="S13" i="2" s="1"/>
  <c r="K14" i="2"/>
  <c r="Q24" i="2"/>
  <c r="S24" i="2" s="1"/>
  <c r="Q16" i="2"/>
  <c r="S16" i="2" s="1"/>
  <c r="R28" i="2"/>
  <c r="S28" i="2" s="1"/>
  <c r="R20" i="2"/>
  <c r="S20" i="2" s="1"/>
  <c r="R12" i="2"/>
  <c r="S12" i="2" s="1"/>
  <c r="K13" i="2"/>
  <c r="K9" i="2"/>
  <c r="Q10" i="2"/>
  <c r="K19" i="2"/>
  <c r="L9" i="2" l="1"/>
  <c r="T9" i="2"/>
  <c r="B9" i="2" l="1"/>
  <c r="D9" i="2" s="1"/>
  <c r="E9" i="2" s="1"/>
  <c r="F9" i="2" s="1"/>
  <c r="F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0" i="1"/>
  <c r="C33" i="1"/>
  <c r="C7" i="1"/>
  <c r="F19" i="1"/>
  <c r="D2" i="1"/>
  <c r="D1" i="1"/>
  <c r="C23" i="1" s="1"/>
  <c r="F34" i="1" l="1"/>
  <c r="F18" i="1"/>
  <c r="F10" i="1"/>
  <c r="F33" i="1"/>
  <c r="F17" i="1"/>
  <c r="F9" i="1"/>
  <c r="C36" i="1"/>
  <c r="F16" i="1"/>
  <c r="F8" i="1"/>
  <c r="F31" i="1"/>
  <c r="F23" i="1"/>
  <c r="F15" i="1"/>
  <c r="F7" i="1"/>
  <c r="C22" i="1"/>
  <c r="C35" i="1"/>
  <c r="C34" i="1"/>
  <c r="F30" i="1"/>
  <c r="F22" i="1"/>
  <c r="F14" i="1"/>
  <c r="F21" i="1"/>
  <c r="F13" i="1"/>
  <c r="F36" i="1"/>
  <c r="F20" i="1"/>
  <c r="F12" i="1"/>
  <c r="F35" i="1"/>
  <c r="F11" i="1"/>
  <c r="C29" i="1"/>
  <c r="C28" i="1"/>
  <c r="C27" i="1"/>
  <c r="C26" i="1"/>
  <c r="C25" i="1"/>
  <c r="C24" i="1"/>
  <c r="C32" i="1"/>
  <c r="C31" i="1"/>
  <c r="F25" i="1" l="1"/>
  <c r="F27" i="1"/>
  <c r="F29" i="1"/>
  <c r="F28" i="1"/>
  <c r="F24" i="1"/>
  <c r="F32" i="1"/>
  <c r="F26" i="1"/>
  <c r="G6" i="1" l="1"/>
</calcChain>
</file>

<file path=xl/sharedStrings.xml><?xml version="1.0" encoding="utf-8"?>
<sst xmlns="http://schemas.openxmlformats.org/spreadsheetml/2006/main" count="49" uniqueCount="34">
  <si>
    <t>contribution</t>
  </si>
  <si>
    <t>time (years)</t>
  </si>
  <si>
    <t>until time:</t>
  </si>
  <si>
    <t>interest</t>
  </si>
  <si>
    <t>nom discount (4)</t>
  </si>
  <si>
    <t>nom (2)</t>
  </si>
  <si>
    <t>force of I p.a</t>
  </si>
  <si>
    <t>p=</t>
  </si>
  <si>
    <t>-</t>
  </si>
  <si>
    <t>(1+i)</t>
  </si>
  <si>
    <t>accumulation factor</t>
  </si>
  <si>
    <t>accumulated contributions</t>
  </si>
  <si>
    <t>GOALSEEKED AMOUNT</t>
  </si>
  <si>
    <t>accumulation at time 30</t>
  </si>
  <si>
    <t>total acumulation</t>
  </si>
  <si>
    <t>Nisreen</t>
  </si>
  <si>
    <t>Janice</t>
  </si>
  <si>
    <t>Boipelo</t>
  </si>
  <si>
    <t>type</t>
  </si>
  <si>
    <t>time(years)</t>
  </si>
  <si>
    <t>eff(1)</t>
  </si>
  <si>
    <t>eff (1)</t>
  </si>
  <si>
    <t>eff(12)</t>
  </si>
  <si>
    <t>amount</t>
  </si>
  <si>
    <t>every 3 years</t>
  </si>
  <si>
    <t>cashflow</t>
  </si>
  <si>
    <t>discount factor</t>
  </si>
  <si>
    <t>discounted cashflows</t>
  </si>
  <si>
    <t>PV</t>
  </si>
  <si>
    <t>every year</t>
  </si>
  <si>
    <t>at t=10</t>
  </si>
  <si>
    <t>discounted factors</t>
  </si>
  <si>
    <t>until t=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</si>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</sst>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8D5A-8B6A-7446-8B14-3D80D3D3D733}">
  <dimension ref="A1:L36"/>
  <sheetViews>
    <sheetView workbookViewId="0">
      <selection activeCell="L2" sqref="L2"/>
    </sheetView>
  </sheetViews>
  <sheetFormatPr baseColWidth="10" defaultRowHeight="16" x14ac:dyDescent="0.2"/>
  <cols>
    <col min="7" max="7" width="14.6640625" bestFit="1" customWidth="1"/>
  </cols>
  <sheetData>
    <row r="1" spans="1:12" ht="51" x14ac:dyDescent="0.2">
      <c r="A1" s="2" t="s">
        <v>12</v>
      </c>
      <c r="B1" t="s">
        <v>0</v>
      </c>
      <c r="C1">
        <v>1000</v>
      </c>
      <c r="D1">
        <f>2*C1</f>
        <v>2000</v>
      </c>
      <c r="F1" t="s">
        <v>3</v>
      </c>
      <c r="G1" s="1">
        <v>6.9389487671259062E-2</v>
      </c>
      <c r="H1">
        <v>0.05</v>
      </c>
      <c r="I1">
        <v>7.0000000000000007E-2</v>
      </c>
      <c r="K1" s="3" t="s">
        <v>13</v>
      </c>
      <c r="L1">
        <v>100000</v>
      </c>
    </row>
    <row r="2" spans="1:12" x14ac:dyDescent="0.2">
      <c r="B2" t="s">
        <v>2</v>
      </c>
      <c r="C2">
        <v>15</v>
      </c>
      <c r="D2">
        <f>30</f>
        <v>30</v>
      </c>
      <c r="F2" t="s">
        <v>2</v>
      </c>
      <c r="G2">
        <v>10</v>
      </c>
      <c r="H2">
        <f>10+16</f>
        <v>26</v>
      </c>
      <c r="I2">
        <v>30</v>
      </c>
    </row>
    <row r="3" spans="1:12" x14ac:dyDescent="0.2">
      <c r="G3" t="s">
        <v>4</v>
      </c>
      <c r="H3" t="s">
        <v>5</v>
      </c>
      <c r="I3" t="s">
        <v>6</v>
      </c>
    </row>
    <row r="4" spans="1:12" x14ac:dyDescent="0.2">
      <c r="F4" t="s">
        <v>7</v>
      </c>
      <c r="G4">
        <v>4</v>
      </c>
      <c r="H4">
        <v>2</v>
      </c>
      <c r="I4" t="s">
        <v>8</v>
      </c>
    </row>
    <row r="5" spans="1:12" x14ac:dyDescent="0.2">
      <c r="B5" t="s">
        <v>1</v>
      </c>
      <c r="C5" t="s">
        <v>0</v>
      </c>
      <c r="D5" t="s">
        <v>9</v>
      </c>
      <c r="E5" t="s">
        <v>10</v>
      </c>
      <c r="F5" t="s">
        <v>11</v>
      </c>
      <c r="G5" t="s">
        <v>14</v>
      </c>
    </row>
    <row r="6" spans="1:12" x14ac:dyDescent="0.2">
      <c r="B6">
        <v>0</v>
      </c>
      <c r="C6">
        <v>0</v>
      </c>
      <c r="D6">
        <f>IF(B6&lt;=($G$2-1),(1-$G$1/$G$4)^(-$G$4),IF(B6&lt;=($H$2-1),(1+$H$1/$H$4)^($H$4),IF(B6=$I$2,1,EXP($I$1))))</f>
        <v>1.0725064680534413</v>
      </c>
      <c r="E6">
        <f>PRODUCT(D6:$D$36)</f>
        <v>5.8717201341651872</v>
      </c>
      <c r="F6">
        <f>C6*E6</f>
        <v>0</v>
      </c>
      <c r="G6">
        <f>SUM(F6:F36)</f>
        <v>99999.999997132574</v>
      </c>
    </row>
    <row r="7" spans="1:12" x14ac:dyDescent="0.2">
      <c r="B7">
        <v>1</v>
      </c>
      <c r="C7">
        <f>IF(B7&lt;=$C$2,$C$1,$D$1)</f>
        <v>1000</v>
      </c>
      <c r="D7">
        <f t="shared" ref="D7:D36" si="0">IF(B7&lt;=($G$2-1),(1-$G$1/$G$4)^(-$G$4),IF(B7&lt;=($H$2-1),(1+$H$1/$H$4)^($H$4),IF(B7=$I$2,1,EXP($I$1))))</f>
        <v>1.0725064680534413</v>
      </c>
      <c r="E7">
        <f>PRODUCT(D7:$D$36)</f>
        <v>5.4747643105799995</v>
      </c>
      <c r="F7">
        <f t="shared" ref="F7:F36" si="1">C7*E7</f>
        <v>5474.7643105799998</v>
      </c>
    </row>
    <row r="8" spans="1:12" x14ac:dyDescent="0.2">
      <c r="B8">
        <v>2</v>
      </c>
      <c r="C8">
        <f t="shared" ref="C8:C36" si="2">IF(B8&lt;=$C$2,$C$1,$D$1)</f>
        <v>1000</v>
      </c>
      <c r="D8">
        <f t="shared" si="0"/>
        <v>1.0725064680534413</v>
      </c>
      <c r="E8">
        <f>PRODUCT(D8:$D$36)</f>
        <v>5.1046445626724175</v>
      </c>
      <c r="F8">
        <f t="shared" si="1"/>
        <v>5104.6445626724171</v>
      </c>
    </row>
    <row r="9" spans="1:12" x14ac:dyDescent="0.2">
      <c r="B9">
        <v>3</v>
      </c>
      <c r="C9">
        <f t="shared" si="2"/>
        <v>1000</v>
      </c>
      <c r="D9">
        <f t="shared" si="0"/>
        <v>1.0725064680534413</v>
      </c>
      <c r="E9">
        <f>PRODUCT(D9:$D$36)</f>
        <v>4.7595466458464859</v>
      </c>
      <c r="F9">
        <f t="shared" si="1"/>
        <v>4759.5466458464862</v>
      </c>
    </row>
    <row r="10" spans="1:12" x14ac:dyDescent="0.2">
      <c r="B10">
        <v>4</v>
      </c>
      <c r="C10">
        <f t="shared" si="2"/>
        <v>1000</v>
      </c>
      <c r="D10">
        <f t="shared" si="0"/>
        <v>1.0725064680534413</v>
      </c>
      <c r="E10">
        <f>PRODUCT(D10:$D$36)</f>
        <v>4.4377789669510168</v>
      </c>
      <c r="F10">
        <f t="shared" si="1"/>
        <v>4437.7789669510166</v>
      </c>
    </row>
    <row r="11" spans="1:12" x14ac:dyDescent="0.2">
      <c r="B11">
        <v>5</v>
      </c>
      <c r="C11">
        <f t="shared" si="2"/>
        <v>1000</v>
      </c>
      <c r="D11">
        <f t="shared" si="0"/>
        <v>1.0725064680534413</v>
      </c>
      <c r="E11">
        <f>PRODUCT(D11:$D$36)</f>
        <v>4.1377642924666178</v>
      </c>
      <c r="F11">
        <f t="shared" si="1"/>
        <v>4137.7642924666179</v>
      </c>
    </row>
    <row r="12" spans="1:12" x14ac:dyDescent="0.2">
      <c r="B12">
        <v>6</v>
      </c>
      <c r="C12">
        <f t="shared" si="2"/>
        <v>1000</v>
      </c>
      <c r="D12">
        <f t="shared" si="0"/>
        <v>1.0725064680534413</v>
      </c>
      <c r="E12">
        <f>PRODUCT(D12:$D$36)</f>
        <v>3.8580320172581359</v>
      </c>
      <c r="F12">
        <f t="shared" si="1"/>
        <v>3858.032017258136</v>
      </c>
    </row>
    <row r="13" spans="1:12" x14ac:dyDescent="0.2">
      <c r="B13">
        <v>7</v>
      </c>
      <c r="C13">
        <f t="shared" si="2"/>
        <v>1000</v>
      </c>
      <c r="D13">
        <f t="shared" si="0"/>
        <v>1.0725064680534413</v>
      </c>
      <c r="E13">
        <f>PRODUCT(D13:$D$36)</f>
        <v>3.5972109559957421</v>
      </c>
      <c r="F13">
        <f t="shared" si="1"/>
        <v>3597.2109559957421</v>
      </c>
    </row>
    <row r="14" spans="1:12" x14ac:dyDescent="0.2">
      <c r="B14">
        <v>8</v>
      </c>
      <c r="C14">
        <f t="shared" si="2"/>
        <v>1000</v>
      </c>
      <c r="D14">
        <f t="shared" si="0"/>
        <v>1.0725064680534413</v>
      </c>
      <c r="E14">
        <f>PRODUCT(D14:$D$36)</f>
        <v>3.3540226219097256</v>
      </c>
      <c r="F14">
        <f t="shared" si="1"/>
        <v>3354.0226219097253</v>
      </c>
    </row>
    <row r="15" spans="1:12" x14ac:dyDescent="0.2">
      <c r="B15">
        <v>9</v>
      </c>
      <c r="C15">
        <f t="shared" si="2"/>
        <v>1000</v>
      </c>
      <c r="D15">
        <f t="shared" si="0"/>
        <v>1.0725064680534413</v>
      </c>
      <c r="E15">
        <f>PRODUCT(D15:$D$36)</f>
        <v>3.127274959933017</v>
      </c>
      <c r="F15">
        <f t="shared" si="1"/>
        <v>3127.2749599330168</v>
      </c>
    </row>
    <row r="16" spans="1:12" x14ac:dyDescent="0.2">
      <c r="B16">
        <v>10</v>
      </c>
      <c r="C16">
        <f t="shared" si="2"/>
        <v>1000</v>
      </c>
      <c r="D16">
        <f t="shared" si="0"/>
        <v>1.0506249999999999</v>
      </c>
      <c r="E16">
        <f>PRODUCT(D16:$D$36)</f>
        <v>2.9158565035126545</v>
      </c>
      <c r="F16">
        <f t="shared" si="1"/>
        <v>2915.8565035126544</v>
      </c>
    </row>
    <row r="17" spans="2:6" x14ac:dyDescent="0.2">
      <c r="B17">
        <v>11</v>
      </c>
      <c r="C17">
        <f t="shared" si="2"/>
        <v>1000</v>
      </c>
      <c r="D17">
        <f t="shared" si="0"/>
        <v>1.0506249999999999</v>
      </c>
      <c r="E17">
        <f>PRODUCT(D17:$D$36)</f>
        <v>2.7753541972755791</v>
      </c>
      <c r="F17">
        <f t="shared" si="1"/>
        <v>2775.3541972755793</v>
      </c>
    </row>
    <row r="18" spans="2:6" x14ac:dyDescent="0.2">
      <c r="B18">
        <v>12</v>
      </c>
      <c r="C18">
        <f t="shared" si="2"/>
        <v>1000</v>
      </c>
      <c r="D18">
        <f t="shared" si="0"/>
        <v>1.0506249999999999</v>
      </c>
      <c r="E18">
        <f>PRODUCT(D18:$D$36)</f>
        <v>2.641622079500848</v>
      </c>
      <c r="F18">
        <f t="shared" si="1"/>
        <v>2641.622079500848</v>
      </c>
    </row>
    <row r="19" spans="2:6" x14ac:dyDescent="0.2">
      <c r="B19">
        <v>13</v>
      </c>
      <c r="C19">
        <f t="shared" si="2"/>
        <v>1000</v>
      </c>
      <c r="D19">
        <f t="shared" si="0"/>
        <v>1.0506249999999999</v>
      </c>
      <c r="E19">
        <f>PRODUCT(D19:$D$36)</f>
        <v>2.5143339245695171</v>
      </c>
      <c r="F19">
        <f t="shared" si="1"/>
        <v>2514.333924569517</v>
      </c>
    </row>
    <row r="20" spans="2:6" x14ac:dyDescent="0.2">
      <c r="B20">
        <v>14</v>
      </c>
      <c r="C20">
        <f t="shared" si="2"/>
        <v>1000</v>
      </c>
      <c r="D20">
        <f t="shared" si="0"/>
        <v>1.0506249999999999</v>
      </c>
      <c r="E20">
        <f>PRODUCT(D20:$D$36)</f>
        <v>2.3931792262410636</v>
      </c>
      <c r="F20">
        <f t="shared" si="1"/>
        <v>2393.1792262410636</v>
      </c>
    </row>
    <row r="21" spans="2:6" x14ac:dyDescent="0.2">
      <c r="B21">
        <v>15</v>
      </c>
      <c r="C21">
        <f>IF(B21&lt;=($C$2),$C$1,$D$1)</f>
        <v>1000</v>
      </c>
      <c r="D21">
        <f t="shared" si="0"/>
        <v>1.0506249999999999</v>
      </c>
      <c r="E21">
        <f>PRODUCT(D21:$D$36)</f>
        <v>2.2778624402056522</v>
      </c>
      <c r="F21">
        <f t="shared" si="1"/>
        <v>2277.8624402056521</v>
      </c>
    </row>
    <row r="22" spans="2:6" x14ac:dyDescent="0.2">
      <c r="B22">
        <v>16</v>
      </c>
      <c r="C22">
        <f t="shared" si="2"/>
        <v>2000</v>
      </c>
      <c r="D22">
        <f t="shared" si="0"/>
        <v>1.0506249999999999</v>
      </c>
      <c r="E22">
        <f>PRODUCT(D22:$D$36)</f>
        <v>2.1681022631344704</v>
      </c>
      <c r="F22">
        <f t="shared" si="1"/>
        <v>4336.2045262689408</v>
      </c>
    </row>
    <row r="23" spans="2:6" x14ac:dyDescent="0.2">
      <c r="B23">
        <v>17</v>
      </c>
      <c r="C23">
        <f t="shared" si="2"/>
        <v>2000</v>
      </c>
      <c r="D23">
        <f t="shared" si="0"/>
        <v>1.0506249999999999</v>
      </c>
      <c r="E23">
        <f>PRODUCT(D23:$D$36)</f>
        <v>2.0636309464694542</v>
      </c>
      <c r="F23">
        <f t="shared" si="1"/>
        <v>4127.2618929389082</v>
      </c>
    </row>
    <row r="24" spans="2:6" x14ac:dyDescent="0.2">
      <c r="B24">
        <v>18</v>
      </c>
      <c r="C24">
        <f t="shared" si="2"/>
        <v>2000</v>
      </c>
      <c r="D24">
        <f t="shared" si="0"/>
        <v>1.0506249999999999</v>
      </c>
      <c r="E24">
        <f>PRODUCT(D24:$D$36)</f>
        <v>1.9641936432784812</v>
      </c>
      <c r="F24">
        <f t="shared" si="1"/>
        <v>3928.3872865569624</v>
      </c>
    </row>
    <row r="25" spans="2:6" x14ac:dyDescent="0.2">
      <c r="B25">
        <v>19</v>
      </c>
      <c r="C25">
        <f t="shared" si="2"/>
        <v>2000</v>
      </c>
      <c r="D25">
        <f t="shared" si="0"/>
        <v>1.0506249999999999</v>
      </c>
      <c r="E25">
        <f>PRODUCT(D25:$D$36)</f>
        <v>1.8695477865827308</v>
      </c>
      <c r="F25">
        <f t="shared" si="1"/>
        <v>3739.0955731654617</v>
      </c>
    </row>
    <row r="26" spans="2:6" x14ac:dyDescent="0.2">
      <c r="B26">
        <v>20</v>
      </c>
      <c r="C26">
        <f t="shared" si="2"/>
        <v>2000</v>
      </c>
      <c r="D26">
        <f t="shared" si="0"/>
        <v>1.0506249999999999</v>
      </c>
      <c r="E26">
        <f>PRODUCT(D26:$D$36)</f>
        <v>1.7794624976397202</v>
      </c>
      <c r="F26">
        <f t="shared" si="1"/>
        <v>3558.9249952794403</v>
      </c>
    </row>
    <row r="27" spans="2:6" x14ac:dyDescent="0.2">
      <c r="B27">
        <v>21</v>
      </c>
      <c r="C27">
        <f t="shared" si="2"/>
        <v>2000</v>
      </c>
      <c r="D27">
        <f t="shared" si="0"/>
        <v>1.0506249999999999</v>
      </c>
      <c r="E27">
        <f>PRODUCT(D27:$D$36)</f>
        <v>1.6937180227385797</v>
      </c>
      <c r="F27">
        <f t="shared" si="1"/>
        <v>3387.4360454771595</v>
      </c>
    </row>
    <row r="28" spans="2:6" x14ac:dyDescent="0.2">
      <c r="B28">
        <v>22</v>
      </c>
      <c r="C28">
        <f t="shared" si="2"/>
        <v>2000</v>
      </c>
      <c r="D28">
        <f t="shared" si="0"/>
        <v>1.0506249999999999</v>
      </c>
      <c r="E28">
        <f>PRODUCT(D28:$D$36)</f>
        <v>1.6121051971336873</v>
      </c>
      <c r="F28">
        <f t="shared" si="1"/>
        <v>3224.2103942673743</v>
      </c>
    </row>
    <row r="29" spans="2:6" x14ac:dyDescent="0.2">
      <c r="B29">
        <v>23</v>
      </c>
      <c r="C29">
        <f t="shared" si="2"/>
        <v>2000</v>
      </c>
      <c r="D29">
        <f t="shared" si="0"/>
        <v>1.0506249999999999</v>
      </c>
      <c r="E29">
        <f>PRODUCT(D29:$D$36)</f>
        <v>1.5344249348089825</v>
      </c>
      <c r="F29">
        <f t="shared" si="1"/>
        <v>3068.8498696179649</v>
      </c>
    </row>
    <row r="30" spans="2:6" x14ac:dyDescent="0.2">
      <c r="B30">
        <v>24</v>
      </c>
      <c r="C30">
        <f t="shared" si="2"/>
        <v>2000</v>
      </c>
      <c r="D30">
        <f t="shared" si="0"/>
        <v>1.0506249999999999</v>
      </c>
      <c r="E30">
        <f>PRODUCT(D30:$D$36)</f>
        <v>1.4604877428283001</v>
      </c>
      <c r="F30">
        <f t="shared" si="1"/>
        <v>2920.9754856566001</v>
      </c>
    </row>
    <row r="31" spans="2:6" x14ac:dyDescent="0.2">
      <c r="B31">
        <v>25</v>
      </c>
      <c r="C31">
        <f t="shared" si="2"/>
        <v>2000</v>
      </c>
      <c r="D31">
        <f t="shared" si="0"/>
        <v>1.0506249999999999</v>
      </c>
      <c r="E31">
        <f>PRODUCT(D31:$D$36)</f>
        <v>1.39011325908702</v>
      </c>
      <c r="F31">
        <f t="shared" si="1"/>
        <v>2780.2265181740399</v>
      </c>
    </row>
    <row r="32" spans="2:6" x14ac:dyDescent="0.2">
      <c r="B32">
        <v>26</v>
      </c>
      <c r="C32">
        <f t="shared" si="2"/>
        <v>2000</v>
      </c>
      <c r="D32">
        <f t="shared" si="0"/>
        <v>1.0725081812542165</v>
      </c>
      <c r="E32">
        <f>PRODUCT(D32:$D$36)</f>
        <v>1.3231298123374371</v>
      </c>
      <c r="F32">
        <f t="shared" si="1"/>
        <v>2646.259624674874</v>
      </c>
    </row>
    <row r="33" spans="2:6" x14ac:dyDescent="0.2">
      <c r="B33">
        <v>27</v>
      </c>
      <c r="C33">
        <f t="shared" si="2"/>
        <v>2000</v>
      </c>
      <c r="D33">
        <f t="shared" si="0"/>
        <v>1.0725081812542165</v>
      </c>
      <c r="E33">
        <f>PRODUCT(D33:$D$36)</f>
        <v>1.2336780599567434</v>
      </c>
      <c r="F33">
        <f t="shared" si="1"/>
        <v>2467.356119913487</v>
      </c>
    </row>
    <row r="34" spans="2:6" x14ac:dyDescent="0.2">
      <c r="B34">
        <v>28</v>
      </c>
      <c r="C34">
        <f t="shared" si="2"/>
        <v>2000</v>
      </c>
      <c r="D34">
        <f t="shared" si="0"/>
        <v>1.0725081812542165</v>
      </c>
      <c r="E34">
        <f>PRODUCT(D34:$D$36)</f>
        <v>1.1502737988572274</v>
      </c>
      <c r="F34">
        <f t="shared" si="1"/>
        <v>2300.5475977144547</v>
      </c>
    </row>
    <row r="35" spans="2:6" x14ac:dyDescent="0.2">
      <c r="B35">
        <v>29</v>
      </c>
      <c r="C35">
        <f t="shared" si="2"/>
        <v>2000</v>
      </c>
      <c r="D35">
        <f t="shared" si="0"/>
        <v>1.0725081812542165</v>
      </c>
      <c r="E35">
        <f>PRODUCT(D35:$D$36)</f>
        <v>1.0725081812542165</v>
      </c>
      <c r="F35">
        <f t="shared" si="1"/>
        <v>2145.0163625084333</v>
      </c>
    </row>
    <row r="36" spans="2:6" x14ac:dyDescent="0.2">
      <c r="B36">
        <v>30</v>
      </c>
      <c r="C36">
        <f t="shared" si="2"/>
        <v>2000</v>
      </c>
      <c r="D36">
        <f t="shared" si="0"/>
        <v>1</v>
      </c>
      <c r="E36">
        <f>PRODUCT(D36:$D$36)</f>
        <v>1</v>
      </c>
      <c r="F36">
        <f t="shared" si="1"/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A29FC-3E3B-094C-8AC0-F177A2D054AB}">
  <dimension ref="B3:V29"/>
  <sheetViews>
    <sheetView tabSelected="1" workbookViewId="0">
      <selection activeCell="I10" sqref="I10"/>
    </sheetView>
  </sheetViews>
  <sheetFormatPr baseColWidth="10" defaultRowHeight="16" x14ac:dyDescent="0.2"/>
  <sheetData>
    <row r="3" spans="2:22" x14ac:dyDescent="0.2">
      <c r="C3" t="s">
        <v>15</v>
      </c>
      <c r="I3" t="s">
        <v>16</v>
      </c>
      <c r="P3" t="s">
        <v>17</v>
      </c>
      <c r="Q3" t="s">
        <v>32</v>
      </c>
      <c r="R3">
        <v>1</v>
      </c>
      <c r="S3">
        <v>2</v>
      </c>
      <c r="T3">
        <v>3</v>
      </c>
      <c r="U3">
        <v>4</v>
      </c>
      <c r="V3">
        <v>5</v>
      </c>
    </row>
    <row r="4" spans="2:22" x14ac:dyDescent="0.2">
      <c r="B4" t="s">
        <v>3</v>
      </c>
      <c r="C4">
        <v>0.03</v>
      </c>
      <c r="D4" t="s">
        <v>23</v>
      </c>
      <c r="E4">
        <v>10000</v>
      </c>
      <c r="F4" t="s">
        <v>24</v>
      </c>
      <c r="I4">
        <v>8.9999999999999993E-3</v>
      </c>
      <c r="J4" t="s">
        <v>23</v>
      </c>
      <c r="K4">
        <v>2000</v>
      </c>
      <c r="L4" t="s">
        <v>29</v>
      </c>
      <c r="P4">
        <v>0.02</v>
      </c>
      <c r="Q4" t="s">
        <v>23</v>
      </c>
      <c r="R4">
        <v>500</v>
      </c>
      <c r="S4">
        <f>R4+500</f>
        <v>1000</v>
      </c>
      <c r="T4">
        <f t="shared" ref="T4:V4" si="0">S4+500</f>
        <v>1500</v>
      </c>
      <c r="U4">
        <f t="shared" si="0"/>
        <v>2000</v>
      </c>
      <c r="V4">
        <f t="shared" si="0"/>
        <v>2500</v>
      </c>
    </row>
    <row r="5" spans="2:22" x14ac:dyDescent="0.2">
      <c r="B5" t="s">
        <v>18</v>
      </c>
      <c r="C5" t="s">
        <v>21</v>
      </c>
      <c r="I5" t="s">
        <v>22</v>
      </c>
      <c r="K5">
        <v>10000</v>
      </c>
      <c r="L5" t="s">
        <v>30</v>
      </c>
      <c r="P5" t="s">
        <v>20</v>
      </c>
    </row>
    <row r="6" spans="2:22" x14ac:dyDescent="0.2">
      <c r="B6" t="s">
        <v>7</v>
      </c>
      <c r="C6">
        <v>1</v>
      </c>
      <c r="I6">
        <v>12</v>
      </c>
      <c r="P6">
        <v>1</v>
      </c>
    </row>
    <row r="8" spans="2:22" x14ac:dyDescent="0.2">
      <c r="B8" t="s">
        <v>19</v>
      </c>
      <c r="C8" t="s">
        <v>25</v>
      </c>
      <c r="D8" t="s">
        <v>26</v>
      </c>
      <c r="E8" t="s">
        <v>27</v>
      </c>
      <c r="F8" t="s">
        <v>28</v>
      </c>
      <c r="H8" t="s">
        <v>19</v>
      </c>
      <c r="I8" t="s">
        <v>25</v>
      </c>
      <c r="J8" t="s">
        <v>26</v>
      </c>
      <c r="K8" t="s">
        <v>31</v>
      </c>
      <c r="L8" t="s">
        <v>28</v>
      </c>
      <c r="O8" t="s">
        <v>33</v>
      </c>
      <c r="P8" t="s">
        <v>19</v>
      </c>
      <c r="Q8" t="s">
        <v>25</v>
      </c>
      <c r="R8" t="s">
        <v>31</v>
      </c>
      <c r="S8" t="s">
        <v>27</v>
      </c>
      <c r="T8" t="s">
        <v>28</v>
      </c>
    </row>
    <row r="9" spans="2:22" x14ac:dyDescent="0.2">
      <c r="B9">
        <f>0</f>
        <v>0</v>
      </c>
      <c r="C9">
        <v>0</v>
      </c>
      <c r="D9">
        <f>(1+$C$4)^(-B9)</f>
        <v>1</v>
      </c>
      <c r="E9">
        <f>C9*D9</f>
        <v>0</v>
      </c>
      <c r="F9" s="4">
        <f>SUM(E9:E18)</f>
        <v>25190.426483804411</v>
      </c>
      <c r="H9">
        <v>0</v>
      </c>
      <c r="I9">
        <v>0</v>
      </c>
      <c r="J9">
        <f t="shared" ref="J9:J19" si="1">(1+$I$4)^(-H9*$I$6)</f>
        <v>1</v>
      </c>
      <c r="K9">
        <f>I9*J9</f>
        <v>0</v>
      </c>
      <c r="L9" s="4">
        <f>SUM(K9:K19)</f>
        <v>15019.515605936231</v>
      </c>
      <c r="O9">
        <v>0</v>
      </c>
      <c r="P9">
        <f t="shared" ref="P9:P29" si="2">O9/4</f>
        <v>0</v>
      </c>
      <c r="Q9">
        <v>0</v>
      </c>
      <c r="R9">
        <f t="shared" ref="R9:R29" si="3">(1+$P$4)^(-P9)</f>
        <v>1</v>
      </c>
      <c r="S9">
        <f>Q9*R9</f>
        <v>0</v>
      </c>
      <c r="T9" s="4">
        <f>SUM(S9:S29)</f>
        <v>28115.907443849486</v>
      </c>
    </row>
    <row r="10" spans="2:22" x14ac:dyDescent="0.2">
      <c r="B10">
        <v>1</v>
      </c>
      <c r="C10">
        <f>IF(INT(B10/3)=B10/3,$E$4,0)</f>
        <v>0</v>
      </c>
      <c r="D10">
        <f t="shared" ref="D10:D18" si="4">(1+$C$4)^(-B10)</f>
        <v>0.970873786407767</v>
      </c>
      <c r="E10">
        <f t="shared" ref="E10:E18" si="5">C10*D10</f>
        <v>0</v>
      </c>
      <c r="H10">
        <v>1</v>
      </c>
      <c r="I10">
        <f t="shared" ref="I9:I19" si="6">IF(H10=10,$K$4+$K$5,$K$4)</f>
        <v>2000</v>
      </c>
      <c r="J10">
        <f t="shared" si="1"/>
        <v>0.89806134826705908</v>
      </c>
      <c r="K10">
        <f t="shared" ref="K10:K19" si="7">I10*J10</f>
        <v>1796.1226965341182</v>
      </c>
      <c r="O10">
        <v>1</v>
      </c>
      <c r="P10">
        <f t="shared" si="2"/>
        <v>0.25</v>
      </c>
      <c r="Q10">
        <f t="shared" ref="Q10:Q29" si="8">IF(P10&lt;=$R$3,$R$4,IF(P10&lt;=$S$3,$S$4,IF(P10&lt;=$T$3,$T$4,IF(P10&lt;=$U$3,$U$4,$V$4))))</f>
        <v>500</v>
      </c>
      <c r="R10">
        <f t="shared" si="3"/>
        <v>0.99506157747984325</v>
      </c>
      <c r="S10">
        <f t="shared" ref="S10:S29" si="9">Q10*R10</f>
        <v>497.5307887399216</v>
      </c>
    </row>
    <row r="11" spans="2:22" x14ac:dyDescent="0.2">
      <c r="B11">
        <v>2</v>
      </c>
      <c r="C11">
        <f t="shared" ref="C11:C18" si="10">IF(INT(B11/3)=B11/3,$E$4,0)</f>
        <v>0</v>
      </c>
      <c r="D11">
        <f t="shared" si="4"/>
        <v>0.94259590913375435</v>
      </c>
      <c r="E11">
        <f t="shared" si="5"/>
        <v>0</v>
      </c>
      <c r="H11">
        <v>2</v>
      </c>
      <c r="I11">
        <f t="shared" si="6"/>
        <v>2000</v>
      </c>
      <c r="J11">
        <f t="shared" si="1"/>
        <v>0.80651418525124818</v>
      </c>
      <c r="K11">
        <f t="shared" si="7"/>
        <v>1613.0283705024963</v>
      </c>
      <c r="O11">
        <v>2</v>
      </c>
      <c r="P11">
        <f t="shared" si="2"/>
        <v>0.5</v>
      </c>
      <c r="Q11">
        <f t="shared" si="8"/>
        <v>500</v>
      </c>
      <c r="R11">
        <f t="shared" si="3"/>
        <v>0.99014754297667429</v>
      </c>
      <c r="S11">
        <f t="shared" si="9"/>
        <v>495.07377148833717</v>
      </c>
    </row>
    <row r="12" spans="2:22" x14ac:dyDescent="0.2">
      <c r="B12">
        <v>3</v>
      </c>
      <c r="C12">
        <f t="shared" si="10"/>
        <v>10000</v>
      </c>
      <c r="D12">
        <f t="shared" si="4"/>
        <v>0.91514165935315961</v>
      </c>
      <c r="E12">
        <f t="shared" si="5"/>
        <v>9151.4165935315959</v>
      </c>
      <c r="H12">
        <v>3</v>
      </c>
      <c r="I12">
        <f t="shared" si="6"/>
        <v>2000</v>
      </c>
      <c r="J12">
        <f t="shared" si="1"/>
        <v>0.7242992166032447</v>
      </c>
      <c r="K12">
        <f t="shared" si="7"/>
        <v>1448.5984332064893</v>
      </c>
      <c r="O12">
        <v>3</v>
      </c>
      <c r="P12">
        <f t="shared" si="2"/>
        <v>0.75</v>
      </c>
      <c r="Q12">
        <f t="shared" si="8"/>
        <v>500</v>
      </c>
      <c r="R12">
        <f t="shared" si="3"/>
        <v>0.98525777605216047</v>
      </c>
      <c r="S12">
        <f t="shared" si="9"/>
        <v>492.62888802608023</v>
      </c>
    </row>
    <row r="13" spans="2:22" x14ac:dyDescent="0.2">
      <c r="B13">
        <v>4</v>
      </c>
      <c r="C13">
        <f t="shared" si="10"/>
        <v>0</v>
      </c>
      <c r="D13">
        <f t="shared" si="4"/>
        <v>0.888487047915689</v>
      </c>
      <c r="E13">
        <f t="shared" si="5"/>
        <v>0</v>
      </c>
      <c r="H13">
        <v>4</v>
      </c>
      <c r="I13">
        <f t="shared" si="6"/>
        <v>2000</v>
      </c>
      <c r="J13">
        <f t="shared" si="1"/>
        <v>0.65046513101148473</v>
      </c>
      <c r="K13">
        <f t="shared" si="7"/>
        <v>1300.9302620229694</v>
      </c>
      <c r="O13">
        <v>4</v>
      </c>
      <c r="P13">
        <f t="shared" si="2"/>
        <v>1</v>
      </c>
      <c r="Q13">
        <f t="shared" si="8"/>
        <v>500</v>
      </c>
      <c r="R13">
        <f t="shared" si="3"/>
        <v>0.98039215686274506</v>
      </c>
      <c r="S13">
        <f t="shared" si="9"/>
        <v>490.19607843137254</v>
      </c>
    </row>
    <row r="14" spans="2:22" x14ac:dyDescent="0.2">
      <c r="B14">
        <v>5</v>
      </c>
      <c r="C14">
        <f t="shared" si="10"/>
        <v>0</v>
      </c>
      <c r="D14">
        <f t="shared" si="4"/>
        <v>0.86260878438416411</v>
      </c>
      <c r="E14">
        <f t="shared" si="5"/>
        <v>0</v>
      </c>
      <c r="H14">
        <v>5</v>
      </c>
      <c r="I14">
        <f t="shared" si="6"/>
        <v>2000</v>
      </c>
      <c r="J14">
        <f t="shared" si="1"/>
        <v>0.58415759255688327</v>
      </c>
      <c r="K14">
        <f t="shared" si="7"/>
        <v>1168.3151851137666</v>
      </c>
      <c r="O14">
        <v>5</v>
      </c>
      <c r="P14">
        <f t="shared" si="2"/>
        <v>1.25</v>
      </c>
      <c r="Q14">
        <f t="shared" si="8"/>
        <v>1000</v>
      </c>
      <c r="R14">
        <f t="shared" si="3"/>
        <v>0.9755505661567091</v>
      </c>
      <c r="S14">
        <f t="shared" si="9"/>
        <v>975.55056615670912</v>
      </c>
    </row>
    <row r="15" spans="2:22" x14ac:dyDescent="0.2">
      <c r="B15">
        <v>6</v>
      </c>
      <c r="C15">
        <f t="shared" si="10"/>
        <v>10000</v>
      </c>
      <c r="D15">
        <f t="shared" si="4"/>
        <v>0.83748425668365445</v>
      </c>
      <c r="E15">
        <f t="shared" si="5"/>
        <v>8374.8425668365453</v>
      </c>
      <c r="H15">
        <v>6</v>
      </c>
      <c r="I15">
        <f t="shared" si="6"/>
        <v>2000</v>
      </c>
      <c r="J15">
        <f t="shared" si="1"/>
        <v>0.52460935517207408</v>
      </c>
      <c r="K15">
        <f t="shared" si="7"/>
        <v>1049.2187103441481</v>
      </c>
      <c r="O15">
        <v>6</v>
      </c>
      <c r="P15">
        <f t="shared" si="2"/>
        <v>1.5</v>
      </c>
      <c r="Q15">
        <f t="shared" si="8"/>
        <v>1000</v>
      </c>
      <c r="R15">
        <f t="shared" si="3"/>
        <v>0.97073288527124924</v>
      </c>
      <c r="S15">
        <f t="shared" si="9"/>
        <v>970.73288527124919</v>
      </c>
    </row>
    <row r="16" spans="2:22" x14ac:dyDescent="0.2">
      <c r="B16">
        <v>7</v>
      </c>
      <c r="C16">
        <f t="shared" si="10"/>
        <v>0</v>
      </c>
      <c r="D16">
        <f t="shared" si="4"/>
        <v>0.81309151134335378</v>
      </c>
      <c r="E16">
        <f t="shared" si="5"/>
        <v>0</v>
      </c>
      <c r="H16">
        <v>7</v>
      </c>
      <c r="I16">
        <f t="shared" si="6"/>
        <v>2000</v>
      </c>
      <c r="J16">
        <f t="shared" si="1"/>
        <v>0.47113138481934524</v>
      </c>
      <c r="K16">
        <f t="shared" si="7"/>
        <v>942.26276963869054</v>
      </c>
      <c r="O16">
        <v>7</v>
      </c>
      <c r="P16">
        <f t="shared" si="2"/>
        <v>1.75</v>
      </c>
      <c r="Q16">
        <f t="shared" si="8"/>
        <v>1000</v>
      </c>
      <c r="R16">
        <f t="shared" si="3"/>
        <v>0.96593899612956913</v>
      </c>
      <c r="S16">
        <f t="shared" si="9"/>
        <v>965.93899612956909</v>
      </c>
    </row>
    <row r="17" spans="2:19" x14ac:dyDescent="0.2">
      <c r="B17">
        <v>8</v>
      </c>
      <c r="C17">
        <f t="shared" si="10"/>
        <v>0</v>
      </c>
      <c r="D17">
        <f t="shared" si="4"/>
        <v>0.78940923431393573</v>
      </c>
      <c r="E17">
        <f t="shared" si="5"/>
        <v>0</v>
      </c>
      <c r="H17">
        <v>8</v>
      </c>
      <c r="I17">
        <f t="shared" si="6"/>
        <v>2000</v>
      </c>
      <c r="J17">
        <f t="shared" si="1"/>
        <v>0.42310488666178803</v>
      </c>
      <c r="K17">
        <f t="shared" si="7"/>
        <v>846.20977332357609</v>
      </c>
      <c r="O17">
        <v>8</v>
      </c>
      <c r="P17">
        <f t="shared" si="2"/>
        <v>2</v>
      </c>
      <c r="Q17">
        <f t="shared" si="8"/>
        <v>1000</v>
      </c>
      <c r="R17">
        <f t="shared" si="3"/>
        <v>0.96116878123798544</v>
      </c>
      <c r="S17">
        <f t="shared" si="9"/>
        <v>961.1687812379854</v>
      </c>
    </row>
    <row r="18" spans="2:19" x14ac:dyDescent="0.2">
      <c r="B18">
        <v>9</v>
      </c>
      <c r="C18">
        <f t="shared" si="10"/>
        <v>10000</v>
      </c>
      <c r="D18">
        <f t="shared" si="4"/>
        <v>0.76641673234362695</v>
      </c>
      <c r="E18">
        <f t="shared" si="5"/>
        <v>7664.1673234362697</v>
      </c>
      <c r="H18">
        <v>9</v>
      </c>
      <c r="I18">
        <f t="shared" si="6"/>
        <v>2000</v>
      </c>
      <c r="J18">
        <f t="shared" si="1"/>
        <v>0.37997414497386656</v>
      </c>
      <c r="K18">
        <f t="shared" si="7"/>
        <v>759.94828994773309</v>
      </c>
      <c r="O18">
        <v>9</v>
      </c>
      <c r="P18">
        <f t="shared" si="2"/>
        <v>2.25</v>
      </c>
      <c r="Q18">
        <f t="shared" si="8"/>
        <v>1500</v>
      </c>
      <c r="R18">
        <f t="shared" si="3"/>
        <v>0.95642212368304824</v>
      </c>
      <c r="S18">
        <f t="shared" si="9"/>
        <v>1434.6331855245724</v>
      </c>
    </row>
    <row r="19" spans="2:19" x14ac:dyDescent="0.2">
      <c r="H19">
        <v>10</v>
      </c>
      <c r="I19">
        <f t="shared" si="6"/>
        <v>12000</v>
      </c>
      <c r="J19">
        <f t="shared" si="1"/>
        <v>0.34124009294185359</v>
      </c>
      <c r="K19">
        <f t="shared" si="7"/>
        <v>4094.881115302243</v>
      </c>
      <c r="O19">
        <v>10</v>
      </c>
      <c r="P19">
        <f t="shared" si="2"/>
        <v>2.5</v>
      </c>
      <c r="Q19">
        <f t="shared" si="8"/>
        <v>1500</v>
      </c>
      <c r="R19">
        <f t="shared" si="3"/>
        <v>0.95169890712867578</v>
      </c>
      <c r="S19">
        <f t="shared" si="9"/>
        <v>1427.5483606930136</v>
      </c>
    </row>
    <row r="20" spans="2:19" x14ac:dyDescent="0.2">
      <c r="O20">
        <v>11</v>
      </c>
      <c r="P20">
        <f t="shared" si="2"/>
        <v>2.75</v>
      </c>
      <c r="Q20">
        <f t="shared" si="8"/>
        <v>1500</v>
      </c>
      <c r="R20">
        <f t="shared" si="3"/>
        <v>0.94699901581330304</v>
      </c>
      <c r="S20">
        <f t="shared" si="9"/>
        <v>1420.4985237199546</v>
      </c>
    </row>
    <row r="21" spans="2:19" x14ac:dyDescent="0.2">
      <c r="O21">
        <v>12</v>
      </c>
      <c r="P21">
        <f t="shared" si="2"/>
        <v>3</v>
      </c>
      <c r="Q21">
        <f t="shared" si="8"/>
        <v>1500</v>
      </c>
      <c r="R21">
        <f t="shared" si="3"/>
        <v>0.94232233454704462</v>
      </c>
      <c r="S21">
        <f t="shared" si="9"/>
        <v>1413.483501820567</v>
      </c>
    </row>
    <row r="22" spans="2:19" x14ac:dyDescent="0.2">
      <c r="O22">
        <v>13</v>
      </c>
      <c r="P22">
        <f t="shared" si="2"/>
        <v>3.25</v>
      </c>
      <c r="Q22">
        <f t="shared" si="8"/>
        <v>2000</v>
      </c>
      <c r="R22">
        <f t="shared" si="3"/>
        <v>0.93766874870887074</v>
      </c>
      <c r="S22">
        <f t="shared" si="9"/>
        <v>1875.3374974177414</v>
      </c>
    </row>
    <row r="23" spans="2:19" x14ac:dyDescent="0.2">
      <c r="O23">
        <v>14</v>
      </c>
      <c r="P23">
        <f t="shared" si="2"/>
        <v>3.5</v>
      </c>
      <c r="Q23">
        <f t="shared" si="8"/>
        <v>2000</v>
      </c>
      <c r="R23">
        <f t="shared" si="3"/>
        <v>0.93303814424379983</v>
      </c>
      <c r="S23">
        <f t="shared" si="9"/>
        <v>1866.0762884875996</v>
      </c>
    </row>
    <row r="24" spans="2:19" x14ac:dyDescent="0.2">
      <c r="O24">
        <v>15</v>
      </c>
      <c r="P24">
        <f t="shared" si="2"/>
        <v>3.75</v>
      </c>
      <c r="Q24">
        <f t="shared" si="8"/>
        <v>2000</v>
      </c>
      <c r="R24">
        <f t="shared" si="3"/>
        <v>0.9284304076601011</v>
      </c>
      <c r="S24">
        <f t="shared" si="9"/>
        <v>1856.8608153202022</v>
      </c>
    </row>
    <row r="25" spans="2:19" x14ac:dyDescent="0.2">
      <c r="O25">
        <v>16</v>
      </c>
      <c r="P25">
        <f t="shared" si="2"/>
        <v>4</v>
      </c>
      <c r="Q25">
        <f t="shared" si="8"/>
        <v>2000</v>
      </c>
      <c r="R25">
        <f t="shared" si="3"/>
        <v>0.9238454260265142</v>
      </c>
      <c r="S25">
        <f t="shared" si="9"/>
        <v>1847.6908520530285</v>
      </c>
    </row>
    <row r="26" spans="2:19" x14ac:dyDescent="0.2">
      <c r="O26">
        <v>17</v>
      </c>
      <c r="P26">
        <f t="shared" si="2"/>
        <v>4.25</v>
      </c>
      <c r="Q26">
        <f t="shared" si="8"/>
        <v>2500</v>
      </c>
      <c r="R26">
        <f t="shared" si="3"/>
        <v>0.91928308696948113</v>
      </c>
      <c r="S26">
        <f t="shared" si="9"/>
        <v>2298.2077174237029</v>
      </c>
    </row>
    <row r="27" spans="2:19" x14ac:dyDescent="0.2">
      <c r="O27">
        <v>18</v>
      </c>
      <c r="P27">
        <f t="shared" si="2"/>
        <v>4.5</v>
      </c>
      <c r="Q27">
        <f t="shared" si="8"/>
        <v>2500</v>
      </c>
      <c r="R27">
        <f t="shared" si="3"/>
        <v>0.91474327867039196</v>
      </c>
      <c r="S27">
        <f t="shared" si="9"/>
        <v>2286.8581966759798</v>
      </c>
    </row>
    <row r="28" spans="2:19" x14ac:dyDescent="0.2">
      <c r="O28">
        <v>19</v>
      </c>
      <c r="P28">
        <f t="shared" si="2"/>
        <v>4.75</v>
      </c>
      <c r="Q28">
        <f t="shared" si="8"/>
        <v>2500</v>
      </c>
      <c r="R28">
        <f t="shared" si="3"/>
        <v>0.91022588986284403</v>
      </c>
      <c r="S28">
        <f t="shared" si="9"/>
        <v>2275.5647246571102</v>
      </c>
    </row>
    <row r="29" spans="2:19" x14ac:dyDescent="0.2">
      <c r="O29">
        <v>20</v>
      </c>
      <c r="P29">
        <f t="shared" si="2"/>
        <v>5</v>
      </c>
      <c r="Q29">
        <f t="shared" si="8"/>
        <v>2500</v>
      </c>
      <c r="R29">
        <f t="shared" si="3"/>
        <v>0.90573080982991594</v>
      </c>
      <c r="S29">
        <f t="shared" si="9"/>
        <v>2264.3270245747899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Kwetsi Mthetho</dc:creator>
  <cp:lastModifiedBy>Kwetsi Mthetho</cp:lastModifiedBy>
  <dcterms:created xsi:type="dcterms:W3CDTF">2025-02-28T11:21:56Z</dcterms:created>
  <dcterms:modified xsi:type="dcterms:W3CDTF">2025-06-22T09:21:33Z</dcterms:modified>
</cp:coreProperties>
</file>