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<sst xmlns="http://schemas.openxmlformats.org/spreadsheetml/2006/main" count="240" uniqueCount="55">
  <si>
    <t>EMSTF Resident Support &amp; Computer Operation Support Services Team Roster</t>
  </si>
  <si>
    <t>March 2021</t>
  </si>
  <si>
    <t>Approved by SSO(R)5:</t>
  </si>
  <si>
    <t>Holidays</t>
  </si>
  <si>
    <t>PH</t>
  </si>
  <si>
    <t>Days</t>
  </si>
  <si>
    <t>M</t>
  </si>
  <si>
    <t>T</t>
  </si>
  <si>
    <t>W</t>
  </si>
  <si>
    <t>Th</t>
  </si>
  <si>
    <t>F</t>
  </si>
  <si>
    <t>S</t>
  </si>
  <si>
    <t>Su</t>
  </si>
  <si>
    <t xml:space="preserve">Total
Hour</t>
  </si>
  <si>
    <t xml:space="preserve">Actual
Hour</t>
  </si>
  <si>
    <t>Hour Off Due</t>
  </si>
  <si>
    <t xml:space="preserve">Resident Support
Team Members</t>
  </si>
  <si>
    <t>Last Month</t>
  </si>
  <si>
    <t>This Month</t>
  </si>
  <si>
    <t>Total</t>
  </si>
  <si>
    <t>a</t>
  </si>
  <si>
    <t>b</t>
  </si>
  <si>
    <t>c</t>
  </si>
  <si>
    <t>d1</t>
  </si>
  <si>
    <t>o</t>
  </si>
  <si>
    <t>No. of working day</t>
  </si>
  <si>
    <t xml:space="preserve">TSANG Ka Shing Gary
ITO1 Extn. 2458</t>
  </si>
  <si>
    <t>O</t>
  </si>
  <si>
    <t xml:space="preserve">YUNG Kin Shing Tommy
ITO3 Extn. 2458</t>
  </si>
  <si>
    <t>d</t>
  </si>
  <si>
    <t>b1</t>
  </si>
  <si>
    <t xml:space="preserve">HUEN Kwai-leung Andrew
ITO4 Extn. 2458</t>
  </si>
  <si>
    <t xml:space="preserve">LI Chi-wai Joseph
ITO6 Extn. 2458</t>
  </si>
  <si>
    <t xml:space="preserve">CHAN Tai-hin Jimmy
ITO8 Extn. 2458</t>
  </si>
  <si>
    <t>Vacant Shifts</t>
  </si>
  <si>
    <t>a : 0800H - 1700H</t>
  </si>
  <si>
    <t>SITO - Senior Information Technology Officer</t>
  </si>
  <si>
    <t>b : 1630H - 2215H</t>
  </si>
  <si>
    <t>ITO - Information Technology Officer</t>
  </si>
  <si>
    <t>b1: 1500H - 2215H</t>
  </si>
  <si>
    <t>c : 2145H - 0830H (the next day)</t>
  </si>
  <si>
    <t>Distrubution List :</t>
  </si>
  <si>
    <t>SSO(R)5</t>
  </si>
  <si>
    <t>CSA(CS)</t>
  </si>
  <si>
    <t>d : 0800H - 1800H (on weekdays)</t>
  </si>
  <si>
    <t>SO(R)51</t>
  </si>
  <si>
    <t>KP</t>
  </si>
  <si>
    <t>d1 : 0800H - 1700H (on weekdays)</t>
  </si>
  <si>
    <t>SEO(R)51</t>
  </si>
  <si>
    <t>CLK</t>
  </si>
  <si>
    <t>d3 : 0800H - 1648H (on weekdays)</t>
  </si>
  <si>
    <t>SEO(R)52</t>
  </si>
  <si>
    <t>GR</t>
  </si>
  <si>
    <t>s : sick leave standby</t>
  </si>
  <si>
    <t>O : dayoff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</si>
</sst>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+#0.##;-#0.##"/>
  </numFmts>
  <fonts count="6" x14ac:knownFonts="1">
    <font>
      <color theme="1"/>
      <family val="2"/>
      <scheme val="minor"/>
      <sz val="11"/>
      <name val="Calibri"/>
    </font>
    <font>
      <b/>
      <u/>
      <sz val="14"/>
      <name val="Times New Roman"/>
    </font>
    <font>
      <sz val="12"/>
      <name val="Times New Roman"/>
    </font>
    <font>
      <b/>
      <color rgb="FFFF0000"/>
      <sz val="12"/>
      <name val="Times New Roman"/>
    </font>
    <font>
      <sz val="14"/>
      <name val="Times New Roman"/>
    </font>
    <font>
      <b/>
      <color indexed="53"/>
      <family val="1"/>
      <sz val="12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99CC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FFFF"/>
      </patternFill>
    </fill>
    <fill>
      <patternFill patternType="solid">
        <fgColor rgb="FFCC99FF"/>
        <bgColor indexed="46"/>
      </patternFill>
    </fill>
  </fills>
  <borders count="3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bottom"/>
    </xf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bottom"/>
    </xf>
    <xf numFmtId="0" fontId="2" fillId="0" borderId="2" xfId="0" applyFont="1" applyBorder="1" applyAlignment="1">
      <alignment wrapText="1"/>
    </xf>
    <xf numFmtId="0" fontId="4" fillId="0" borderId="2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/>
    <xf numFmtId="0" fontId="4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</cellXfs>
  <cellStyles count="1">
    <cellStyle name="Normal" xfId="0" builtinId="0"/>
  </cellStyles>
  <dxfs count="4">
    <dxf>
      <fill>
        <patternFill patternType="solid">
          <bgColor rgb="FFFF99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"/>
  <sheetFormatPr defaultRowHeight="15" outlineLevelRow="0" outlineLevelCol="0" x14ac:dyDescent="55"/>
  <cols>
    <col min="1" max="1" width="26" customWidth="1"/>
    <col min="2" max="32" width="3.5" customWidth="1"/>
    <col min="33" max="34" width="11" customWidth="1"/>
    <col min="35" max="35" width="8.25" customWidth="1"/>
    <col min="36" max="36" width="8.625" customWidth="1"/>
    <col min="37" max="37" width="7.875" customWidth="1"/>
    <col min="38" max="38" width="9" hidden="1" customWidth="1"/>
    <col min="39" max="39" width="9" hidden="1" customWidth="1"/>
    <col min="40" max="40" width="9" hidden="1" customWidth="1"/>
    <col min="41" max="41" width="9" hidden="1" customWidth="1"/>
    <col min="42" max="42" width="9" hidden="1" customWidth="1"/>
    <col min="43" max="43" width="9" hidden="1" customWidth="1"/>
  </cols>
  <sheetData>
    <row r="1" spans="2:32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7" x14ac:dyDescent="0.25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 t="s">
        <v>2</v>
      </c>
      <c r="AH2" s="2"/>
      <c r="AI2" s="3"/>
      <c r="AJ2" s="3"/>
      <c r="AK2" s="3"/>
    </row>
    <row r="3" spans="2:32" s="4" customForma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7" x14ac:dyDescent="0.25">
      <c r="A4" s="6" t="s">
        <v>3</v>
      </c>
      <c r="B4" s="6"/>
      <c r="C4" s="6"/>
      <c r="D4" s="6"/>
      <c r="E4" s="6"/>
      <c r="F4" s="6"/>
      <c r="G4" s="7" t="s">
        <v>4</v>
      </c>
      <c r="H4" s="7" t="s">
        <v>4</v>
      </c>
      <c r="I4" s="6"/>
      <c r="J4" s="6"/>
      <c r="K4" s="6"/>
      <c r="L4" s="6"/>
      <c r="M4" s="6"/>
      <c r="N4" s="7" t="s">
        <v>4</v>
      </c>
      <c r="O4" s="7" t="s">
        <v>4</v>
      </c>
      <c r="P4" s="6"/>
      <c r="Q4" s="6"/>
      <c r="R4" s="6"/>
      <c r="S4" s="6"/>
      <c r="T4" s="6"/>
      <c r="U4" s="7" t="s">
        <v>4</v>
      </c>
      <c r="V4" s="7" t="s">
        <v>4</v>
      </c>
      <c r="W4" s="6"/>
      <c r="X4" s="6"/>
      <c r="Y4" s="6"/>
      <c r="Z4" s="6"/>
      <c r="AA4" s="6"/>
      <c r="AB4" s="7" t="s">
        <v>4</v>
      </c>
      <c r="AC4" s="7" t="s">
        <v>4</v>
      </c>
      <c r="AD4" s="6"/>
      <c r="AE4" s="6"/>
      <c r="AF4" s="6"/>
      <c r="AG4" s="8"/>
      <c r="AH4" s="8"/>
      <c r="AI4" s="8"/>
      <c r="AJ4" s="8"/>
      <c r="AK4" s="8"/>
    </row>
    <row r="5" spans="1:37" x14ac:dyDescent="0.25">
      <c r="A5" s="6" t="s">
        <v>5</v>
      </c>
      <c r="B5" s="9" t="s">
        <v>6</v>
      </c>
      <c r="C5" s="9" t="s">
        <v>7</v>
      </c>
      <c r="D5" s="9" t="s">
        <v>8</v>
      </c>
      <c r="E5" s="9" t="s">
        <v>9</v>
      </c>
      <c r="F5" s="9" t="s">
        <v>10</v>
      </c>
      <c r="G5" s="7" t="s">
        <v>11</v>
      </c>
      <c r="H5" s="7" t="s">
        <v>12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7" t="s">
        <v>11</v>
      </c>
      <c r="O5" s="7" t="s">
        <v>12</v>
      </c>
      <c r="P5" s="9" t="s">
        <v>6</v>
      </c>
      <c r="Q5" s="9" t="s">
        <v>7</v>
      </c>
      <c r="R5" s="9" t="s">
        <v>8</v>
      </c>
      <c r="S5" s="9" t="s">
        <v>9</v>
      </c>
      <c r="T5" s="9" t="s">
        <v>10</v>
      </c>
      <c r="U5" s="7" t="s">
        <v>11</v>
      </c>
      <c r="V5" s="7" t="s">
        <v>12</v>
      </c>
      <c r="W5" s="9" t="s">
        <v>6</v>
      </c>
      <c r="X5" s="9" t="s">
        <v>7</v>
      </c>
      <c r="Y5" s="9" t="s">
        <v>8</v>
      </c>
      <c r="Z5" s="9" t="s">
        <v>9</v>
      </c>
      <c r="AA5" s="9" t="s">
        <v>10</v>
      </c>
      <c r="AB5" s="7" t="s">
        <v>11</v>
      </c>
      <c r="AC5" s="7" t="s">
        <v>12</v>
      </c>
      <c r="AD5" s="9" t="s">
        <v>6</v>
      </c>
      <c r="AE5" s="9" t="s">
        <v>7</v>
      </c>
      <c r="AF5" s="9" t="s">
        <v>8</v>
      </c>
      <c r="AG5" s="10" t="s">
        <v>13</v>
      </c>
      <c r="AH5" s="10" t="s">
        <v>14</v>
      </c>
      <c r="AI5" s="10" t="s">
        <v>15</v>
      </c>
      <c r="AJ5" s="10"/>
      <c r="AK5" s="8"/>
    </row>
    <row r="6" spans="1:43" x14ac:dyDescent="0.25">
      <c r="A6" s="11" t="s">
        <v>16</v>
      </c>
      <c r="B6" s="12">
        <v>1</v>
      </c>
      <c r="C6" s="12">
        <v>2</v>
      </c>
      <c r="D6" s="12">
        <v>3</v>
      </c>
      <c r="E6" s="12">
        <v>4</v>
      </c>
      <c r="F6" s="12">
        <v>5</v>
      </c>
      <c r="G6" s="12">
        <v>6</v>
      </c>
      <c r="H6" s="12">
        <v>7</v>
      </c>
      <c r="I6" s="12">
        <v>8</v>
      </c>
      <c r="J6" s="12">
        <v>9</v>
      </c>
      <c r="K6" s="12">
        <v>10</v>
      </c>
      <c r="L6" s="12">
        <v>11</v>
      </c>
      <c r="M6" s="12">
        <v>12</v>
      </c>
      <c r="N6" s="12">
        <v>13</v>
      </c>
      <c r="O6" s="12">
        <v>14</v>
      </c>
      <c r="P6" s="12">
        <v>15</v>
      </c>
      <c r="Q6" s="12">
        <v>16</v>
      </c>
      <c r="R6" s="12">
        <v>17</v>
      </c>
      <c r="S6" s="12">
        <v>18</v>
      </c>
      <c r="T6" s="12">
        <v>19</v>
      </c>
      <c r="U6" s="12">
        <v>20</v>
      </c>
      <c r="V6" s="12">
        <v>21</v>
      </c>
      <c r="W6" s="12">
        <v>22</v>
      </c>
      <c r="X6" s="12">
        <v>23</v>
      </c>
      <c r="Y6" s="12">
        <v>24</v>
      </c>
      <c r="Z6" s="12">
        <v>25</v>
      </c>
      <c r="AA6" s="12">
        <v>26</v>
      </c>
      <c r="AB6" s="12">
        <v>27</v>
      </c>
      <c r="AC6" s="12">
        <v>28</v>
      </c>
      <c r="AD6" s="12">
        <v>29</v>
      </c>
      <c r="AE6" s="12">
        <v>30</v>
      </c>
      <c r="AF6" s="12">
        <v>31</v>
      </c>
      <c r="AG6" s="10"/>
      <c r="AH6" s="10"/>
      <c r="AI6" s="10" t="s">
        <v>17</v>
      </c>
      <c r="AJ6" s="10" t="s">
        <v>18</v>
      </c>
      <c r="AK6" s="10" t="s">
        <v>19</v>
      </c>
      <c r="AL6" s="2" t="s">
        <v>20</v>
      </c>
      <c r="AM6" s="2" t="s">
        <v>21</v>
      </c>
      <c r="AN6" s="2" t="s">
        <v>22</v>
      </c>
      <c r="AO6" s="2" t="s">
        <v>23</v>
      </c>
      <c r="AP6" s="2" t="s">
        <v>24</v>
      </c>
      <c r="AQ6" s="2" t="s">
        <v>25</v>
      </c>
    </row>
    <row r="7" spans="1:43" x14ac:dyDescent="0.25">
      <c r="A7" s="13" t="s">
        <v>26</v>
      </c>
      <c r="B7" s="14" t="s">
        <v>27</v>
      </c>
      <c r="C7" s="14" t="s">
        <v>20</v>
      </c>
      <c r="D7" s="14" t="s">
        <v>20</v>
      </c>
      <c r="E7" s="14" t="s">
        <v>20</v>
      </c>
      <c r="F7" s="14" t="s">
        <v>21</v>
      </c>
      <c r="G7" s="14" t="s">
        <v>22</v>
      </c>
      <c r="H7" s="14" t="s">
        <v>27</v>
      </c>
      <c r="I7" s="14" t="s">
        <v>27</v>
      </c>
      <c r="J7" s="14" t="s">
        <v>27</v>
      </c>
      <c r="K7" s="14" t="s">
        <v>21</v>
      </c>
      <c r="L7" s="14" t="s">
        <v>21</v>
      </c>
      <c r="M7" s="14" t="s">
        <v>27</v>
      </c>
      <c r="N7" s="14" t="s">
        <v>27</v>
      </c>
      <c r="O7" s="14" t="s">
        <v>22</v>
      </c>
      <c r="P7" s="14" t="s">
        <v>22</v>
      </c>
      <c r="Q7" s="14" t="s">
        <v>27</v>
      </c>
      <c r="R7" s="14" t="s">
        <v>20</v>
      </c>
      <c r="S7" s="14" t="s">
        <v>23</v>
      </c>
      <c r="T7" s="14" t="s">
        <v>21</v>
      </c>
      <c r="U7" s="14" t="s">
        <v>22</v>
      </c>
      <c r="V7" s="14" t="s">
        <v>27</v>
      </c>
      <c r="W7" s="14" t="s">
        <v>21</v>
      </c>
      <c r="X7" s="14" t="s">
        <v>22</v>
      </c>
      <c r="Y7" s="14" t="s">
        <v>27</v>
      </c>
      <c r="Z7" s="14" t="s">
        <v>22</v>
      </c>
      <c r="AA7" s="14" t="s">
        <v>22</v>
      </c>
      <c r="AB7" s="14" t="s">
        <v>27</v>
      </c>
      <c r="AC7" s="14" t="s">
        <v>20</v>
      </c>
      <c r="AD7" s="14" t="s">
        <v>21</v>
      </c>
      <c r="AE7" s="14" t="s">
        <v>21</v>
      </c>
      <c r="AF7" s="14" t="s">
        <v>27</v>
      </c>
      <c r="AG7" s="15">
        <v>179.4</v>
      </c>
      <c r="AH7" s="15">
        <f>(COUNTIF(B7:AF7,"a"))*9+(COUNTIF(B7:AF7,"b"))*5.75+(COUNTIF(B7:AF7,"c"))*10.75+(COUNTIF(B7:AF7,"d"))*9+(COUNTIF(B7:AF7,"d1"))*8+(COUNTIF(B7:AF7,"d2"))*8+(COUNTIF(B7:AF7,"d3"))*7.8+(COUNTIF(B7:AF7,"b1"))*7.25</f>
      </c>
      <c r="AI7" s="16">
        <v>5.55</v>
      </c>
      <c r="AJ7" s="15">
        <f>AH7-AG7</f>
        <v>-10.900000000000006</v>
      </c>
      <c r="AK7" s="15">
        <f>AJ7+AI7</f>
      </c>
      <c r="AL7">
        <f>countif(B7:AF7,"a")</f>
      </c>
      <c r="AM7">
        <f>countif(B7:AF7,"b")+countif(B7:AF7,"b1")</f>
      </c>
      <c r="AN7">
        <f>countif(B7:AF7,"c")</f>
      </c>
      <c r="AO7">
        <f>countif(B7:AF7,"d")+countif(B7:AF7,"d1")+countif(B7:AF7,"d2")</f>
      </c>
      <c r="AP7">
        <f>countif(B7:AF7,"O")</f>
      </c>
      <c r="AQ7">
        <f>SUM(AL7:AP7)</f>
      </c>
    </row>
    <row r="8" spans="1:43" x14ac:dyDescent="0.25">
      <c r="A8" s="13" t="s">
        <v>28</v>
      </c>
      <c r="B8" s="14" t="s">
        <v>20</v>
      </c>
      <c r="C8" s="14" t="s">
        <v>29</v>
      </c>
      <c r="D8" s="14" t="s">
        <v>22</v>
      </c>
      <c r="E8" s="14" t="s">
        <v>22</v>
      </c>
      <c r="F8" s="14" t="s">
        <v>27</v>
      </c>
      <c r="G8" s="14" t="s">
        <v>27</v>
      </c>
      <c r="H8" s="14" t="s">
        <v>27</v>
      </c>
      <c r="I8" s="14" t="s">
        <v>20</v>
      </c>
      <c r="J8" s="14" t="s">
        <v>20</v>
      </c>
      <c r="K8" s="14" t="s">
        <v>22</v>
      </c>
      <c r="L8" s="14" t="s">
        <v>22</v>
      </c>
      <c r="M8" s="14" t="s">
        <v>27</v>
      </c>
      <c r="N8" s="14" t="s">
        <v>30</v>
      </c>
      <c r="O8" s="14" t="s">
        <v>30</v>
      </c>
      <c r="P8" s="14" t="s">
        <v>27</v>
      </c>
      <c r="Q8" s="14" t="s">
        <v>20</v>
      </c>
      <c r="R8" s="14" t="s">
        <v>30</v>
      </c>
      <c r="S8" s="14" t="s">
        <v>22</v>
      </c>
      <c r="T8" s="14" t="s">
        <v>27</v>
      </c>
      <c r="U8" s="14" t="s">
        <v>27</v>
      </c>
      <c r="V8" s="14" t="s">
        <v>27</v>
      </c>
      <c r="W8" s="14" t="s">
        <v>20</v>
      </c>
      <c r="X8" s="14" t="s">
        <v>29</v>
      </c>
      <c r="Y8" s="14" t="s">
        <v>30</v>
      </c>
      <c r="Z8" s="14" t="s">
        <v>30</v>
      </c>
      <c r="AA8" s="14" t="s">
        <v>27</v>
      </c>
      <c r="AB8" s="14" t="s">
        <v>30</v>
      </c>
      <c r="AC8" s="14" t="s">
        <v>22</v>
      </c>
      <c r="AD8" s="14" t="s">
        <v>27</v>
      </c>
      <c r="AE8" s="14" t="s">
        <v>20</v>
      </c>
      <c r="AF8" s="14" t="s">
        <v>20</v>
      </c>
      <c r="AG8" s="15">
        <v>207</v>
      </c>
      <c r="AH8" s="15">
        <f>(COUNTIF(B8:AF8,"a"))*9+(COUNTIF(B8:AF8,"b"))*5.75+(COUNTIF(B8:AF8,"c"))*10.75+(COUNTIF(B8:AF8,"d"))*9+(COUNTIF(B8:AF8,"d1"))*8+(COUNTIF(B8:AF8,"d2"))*8+(COUNTIF(B8:AF8,"d3"))*7.8+(COUNTIF(B8:AF8,"b1"))*7.25</f>
      </c>
      <c r="AI8" s="16">
        <v>8.7</v>
      </c>
      <c r="AJ8" s="15">
        <f>AH8-AG8</f>
        <v>-18</v>
      </c>
      <c r="AK8" s="15">
        <f>AJ8+AI8</f>
      </c>
      <c r="AL8">
        <f>countif(B8:AF8,"a")</f>
      </c>
      <c r="AM8">
        <f>countif(B8:AF8,"b")+countif(B8:AF8,"b1")</f>
      </c>
      <c r="AN8">
        <f>countif(B8:AF8,"c")</f>
      </c>
      <c r="AO8">
        <f>countif(B8:AF8,"d")+countif(B8:AF8,"d1")+countif(B8:AF8,"d2")</f>
      </c>
      <c r="AP8">
        <f>countif(B8:AF8,"O")</f>
      </c>
      <c r="AQ8">
        <f>SUM(AL8:AP8)</f>
      </c>
    </row>
    <row r="9" spans="1:43" x14ac:dyDescent="0.25">
      <c r="A9" s="13" t="s">
        <v>31</v>
      </c>
      <c r="B9" s="14" t="s">
        <v>27</v>
      </c>
      <c r="C9" s="14" t="s">
        <v>22</v>
      </c>
      <c r="D9" s="14" t="s">
        <v>27</v>
      </c>
      <c r="E9" s="14" t="s">
        <v>21</v>
      </c>
      <c r="F9" s="14" t="s">
        <v>23</v>
      </c>
      <c r="G9" s="14" t="s">
        <v>20</v>
      </c>
      <c r="H9" s="14" t="s">
        <v>22</v>
      </c>
      <c r="I9" s="14" t="s">
        <v>27</v>
      </c>
      <c r="J9" s="14" t="s">
        <v>21</v>
      </c>
      <c r="K9" s="14" t="s">
        <v>23</v>
      </c>
      <c r="L9" s="14" t="s">
        <v>23</v>
      </c>
      <c r="M9" s="14" t="s">
        <v>20</v>
      </c>
      <c r="N9" s="14" t="s">
        <v>20</v>
      </c>
      <c r="O9" s="14" t="s">
        <v>27</v>
      </c>
      <c r="P9" s="14" t="s">
        <v>20</v>
      </c>
      <c r="Q9" s="14" t="s">
        <v>21</v>
      </c>
      <c r="R9" s="14" t="s">
        <v>22</v>
      </c>
      <c r="S9" s="14" t="s">
        <v>27</v>
      </c>
      <c r="T9" s="14" t="s">
        <v>27</v>
      </c>
      <c r="U9" s="14" t="s">
        <v>20</v>
      </c>
      <c r="V9" s="14" t="s">
        <v>22</v>
      </c>
      <c r="W9" s="14" t="s">
        <v>27</v>
      </c>
      <c r="X9" s="14" t="s">
        <v>21</v>
      </c>
      <c r="Y9" s="14" t="s">
        <v>22</v>
      </c>
      <c r="Z9" s="14" t="s">
        <v>27</v>
      </c>
      <c r="AA9" s="14" t="s">
        <v>21</v>
      </c>
      <c r="AB9" s="14" t="s">
        <v>22</v>
      </c>
      <c r="AC9" s="14" t="s">
        <v>27</v>
      </c>
      <c r="AD9" s="14" t="s">
        <v>27</v>
      </c>
      <c r="AE9" s="14" t="s">
        <v>27</v>
      </c>
      <c r="AF9" s="14" t="s">
        <v>21</v>
      </c>
      <c r="AG9" s="15">
        <v>179.4</v>
      </c>
      <c r="AH9" s="15">
        <f>(COUNTIF(B9:AF9,"a"))*9+(COUNTIF(B9:AF9,"b"))*5.75+(COUNTIF(B9:AF9,"c"))*10.75+(COUNTIF(B9:AF9,"d"))*9+(COUNTIF(B9:AF9,"d1"))*8+(COUNTIF(B9:AF9,"d2"))*8+(COUNTIF(B9:AF9,"d3"))*7.8+(COUNTIF(B9:AF9,"b1"))*7.25</f>
      </c>
      <c r="AI9" s="16">
        <v>9.3</v>
      </c>
      <c r="AJ9" s="15">
        <f>AH9-AG9</f>
        <v>-11.400000000000006</v>
      </c>
      <c r="AK9" s="15">
        <f>AJ9+AI9</f>
      </c>
      <c r="AL9">
        <f>countif(B9:AF9,"a")</f>
      </c>
      <c r="AM9">
        <f>countif(B9:AF9,"b")+countif(B9:AF9,"b1")</f>
      </c>
      <c r="AN9">
        <f>countif(B9:AF9,"c")</f>
      </c>
      <c r="AO9">
        <f>countif(B9:AF9,"d")+countif(B9:AF9,"d1")+countif(B9:AF9,"d2")</f>
      </c>
      <c r="AP9">
        <f>countif(B9:AF9,"O")</f>
      </c>
      <c r="AQ9">
        <f>SUM(AL9:AP9)</f>
      </c>
    </row>
    <row r="10" spans="1:43" x14ac:dyDescent="0.25">
      <c r="A10" s="13" t="s">
        <v>32</v>
      </c>
      <c r="B10" s="14" t="s">
        <v>21</v>
      </c>
      <c r="C10" s="14" t="s">
        <v>21</v>
      </c>
      <c r="D10" s="14" t="s">
        <v>21</v>
      </c>
      <c r="E10" s="14" t="s">
        <v>27</v>
      </c>
      <c r="F10" s="14" t="s">
        <v>22</v>
      </c>
      <c r="G10" s="14" t="s">
        <v>27</v>
      </c>
      <c r="H10" s="14" t="s">
        <v>20</v>
      </c>
      <c r="I10" s="14" t="s">
        <v>21</v>
      </c>
      <c r="J10" s="14" t="s">
        <v>27</v>
      </c>
      <c r="K10" s="14" t="s">
        <v>20</v>
      </c>
      <c r="L10" s="14" t="s">
        <v>20</v>
      </c>
      <c r="M10" s="14" t="s">
        <v>22</v>
      </c>
      <c r="N10" s="14" t="s">
        <v>27</v>
      </c>
      <c r="O10" s="14" t="s">
        <v>20</v>
      </c>
      <c r="P10" s="14" t="s">
        <v>21</v>
      </c>
      <c r="Q10" s="14" t="s">
        <v>27</v>
      </c>
      <c r="R10" s="14" t="s">
        <v>23</v>
      </c>
      <c r="S10" s="14" t="s">
        <v>21</v>
      </c>
      <c r="T10" s="14" t="s">
        <v>22</v>
      </c>
      <c r="U10" s="14" t="s">
        <v>27</v>
      </c>
      <c r="V10" s="14" t="s">
        <v>20</v>
      </c>
      <c r="W10" s="14" t="s">
        <v>22</v>
      </c>
      <c r="X10" s="14" t="s">
        <v>27</v>
      </c>
      <c r="Y10" s="14" t="s">
        <v>20</v>
      </c>
      <c r="Z10" s="14" t="s">
        <v>20</v>
      </c>
      <c r="AA10" s="14" t="s">
        <v>27</v>
      </c>
      <c r="AB10" s="14" t="s">
        <v>27</v>
      </c>
      <c r="AC10" s="14" t="s">
        <v>27</v>
      </c>
      <c r="AD10" s="14" t="s">
        <v>27</v>
      </c>
      <c r="AE10" s="14" t="s">
        <v>22</v>
      </c>
      <c r="AF10" s="14" t="s">
        <v>22</v>
      </c>
      <c r="AG10" s="15">
        <v>179.4</v>
      </c>
      <c r="AH10" s="15">
        <f>(COUNTIF(B10:AF10,"a"))*9+(COUNTIF(B10:AF10,"b"))*5.75+(COUNTIF(B10:AF10,"c"))*10.75+(COUNTIF(B10:AF10,"d"))*9+(COUNTIF(B10:AF10,"d1"))*8+(COUNTIF(B10:AF10,"d2"))*8+(COUNTIF(B10:AF10,"d3"))*7.8+(COUNTIF(B10:AF10,"b1"))*7.25</f>
      </c>
      <c r="AI10" s="16">
        <v>1.43</v>
      </c>
      <c r="AJ10" s="15">
        <f>AH10-AG10</f>
        <v>-9.400000000000006</v>
      </c>
      <c r="AK10" s="15">
        <f>AJ10+AI10</f>
      </c>
      <c r="AL10">
        <f>countif(B10:AF10,"a")</f>
      </c>
      <c r="AM10">
        <f>countif(B10:AF10,"b")+countif(B10:AF10,"b1")</f>
      </c>
      <c r="AN10">
        <f>countif(B10:AF10,"c")</f>
      </c>
      <c r="AO10">
        <f>countif(B10:AF10,"d")+countif(B10:AF10,"d1")+countif(B10:AF10,"d2")</f>
      </c>
      <c r="AP10">
        <f>countif(B10:AF10,"O")</f>
      </c>
      <c r="AQ10">
        <f>SUM(AL10:AP10)</f>
      </c>
    </row>
    <row r="11" spans="1:43" x14ac:dyDescent="0.25">
      <c r="A11" s="13" t="s">
        <v>33</v>
      </c>
      <c r="B11" s="14" t="s">
        <v>22</v>
      </c>
      <c r="C11" s="14" t="s">
        <v>27</v>
      </c>
      <c r="D11" s="14" t="s">
        <v>27</v>
      </c>
      <c r="E11" s="14" t="s">
        <v>27</v>
      </c>
      <c r="F11" s="14" t="s">
        <v>20</v>
      </c>
      <c r="G11" s="14" t="s">
        <v>21</v>
      </c>
      <c r="H11" s="14" t="s">
        <v>21</v>
      </c>
      <c r="I11" s="14" t="s">
        <v>22</v>
      </c>
      <c r="J11" s="14" t="s">
        <v>22</v>
      </c>
      <c r="K11" s="14" t="s">
        <v>23</v>
      </c>
      <c r="L11" s="14" t="s">
        <v>23</v>
      </c>
      <c r="M11" s="14" t="s">
        <v>21</v>
      </c>
      <c r="N11" s="14" t="s">
        <v>22</v>
      </c>
      <c r="O11" s="14" t="s">
        <v>27</v>
      </c>
      <c r="P11" s="14" t="s">
        <v>27</v>
      </c>
      <c r="Q11" s="14" t="s">
        <v>22</v>
      </c>
      <c r="R11" s="14" t="s">
        <v>23</v>
      </c>
      <c r="S11" s="14" t="s">
        <v>27</v>
      </c>
      <c r="T11" s="14" t="s">
        <v>20</v>
      </c>
      <c r="U11" s="14" t="s">
        <v>21</v>
      </c>
      <c r="V11" s="14" t="s">
        <v>21</v>
      </c>
      <c r="W11" s="14" t="s">
        <v>27</v>
      </c>
      <c r="X11" s="14" t="s">
        <v>20</v>
      </c>
      <c r="Y11" s="14" t="s">
        <v>27</v>
      </c>
      <c r="Z11" s="14" t="s">
        <v>27</v>
      </c>
      <c r="AA11" s="14" t="s">
        <v>20</v>
      </c>
      <c r="AB11" s="14" t="s">
        <v>20</v>
      </c>
      <c r="AC11" s="14" t="s">
        <v>21</v>
      </c>
      <c r="AD11" s="14" t="s">
        <v>22</v>
      </c>
      <c r="AE11" s="14" t="s">
        <v>27</v>
      </c>
      <c r="AF11" s="14" t="s">
        <v>27</v>
      </c>
      <c r="AG11" s="15">
        <v>179.4</v>
      </c>
      <c r="AH11" s="15">
        <f>(COUNTIF(B11:AF11,"a"))*9+(COUNTIF(B11:AF11,"b"))*5.75+(COUNTIF(B11:AF11,"c"))*10.75+(COUNTIF(B11:AF11,"d"))*9+(COUNTIF(B11:AF11,"d1"))*8+(COUNTIF(B11:AF11,"d2"))*8+(COUNTIF(B11:AF11,"d3"))*7.8+(COUNTIF(B11:AF11,"b1"))*7.25</f>
      </c>
      <c r="AI11" s="16">
        <v>4.55</v>
      </c>
      <c r="AJ11" s="15">
        <f>AH11-AG11</f>
        <v>-11.400000000000006</v>
      </c>
      <c r="AK11" s="15">
        <f>AJ11+AI11</f>
      </c>
      <c r="AL11">
        <f>countif(B11:AF11,"a")</f>
      </c>
      <c r="AM11">
        <f>countif(B11:AF11,"b")+countif(B11:AF11,"b1")</f>
      </c>
      <c r="AN11">
        <f>countif(B11:AF11,"c")</f>
      </c>
      <c r="AO11">
        <f>countif(B11:AF11,"d")+countif(B11:AF11,"d1")+countif(B11:AF11,"d2")</f>
      </c>
      <c r="AP11">
        <f>countif(B11:AF11,"O")</f>
      </c>
      <c r="AQ11">
        <f>SUM(AL11:AP11)</f>
      </c>
    </row>
    <row r="12" spans="1:30" x14ac:dyDescent="0.25">
      <c r="A12" s="17" t="s">
        <v>34</v>
      </c>
      <c r="S12" s="18" t="s">
        <v>20</v>
      </c>
      <c r="AD12" s="18" t="s">
        <v>20</v>
      </c>
    </row>
    <row r="13" spans="1:19" x14ac:dyDescent="0.25">
      <c r="A13" s="19" t="s">
        <v>35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S13" s="20" t="s">
        <v>36</v>
      </c>
    </row>
    <row r="14" spans="1:19" x14ac:dyDescent="0.25">
      <c r="A14" s="21" t="s">
        <v>37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S14" s="20" t="s">
        <v>38</v>
      </c>
    </row>
    <row r="15" spans="1:12" x14ac:dyDescent="0.25">
      <c r="A15" s="21" t="s">
        <v>39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28" x14ac:dyDescent="0.25">
      <c r="A16" s="22" t="s">
        <v>40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S16" s="2" t="s">
        <v>41</v>
      </c>
      <c r="X16" s="2" t="s">
        <v>42</v>
      </c>
      <c r="AB16" s="2" t="s">
        <v>43</v>
      </c>
    </row>
    <row r="17" spans="1:28" x14ac:dyDescent="0.25">
      <c r="A17" s="23" t="s">
        <v>44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X17" s="2" t="s">
        <v>45</v>
      </c>
      <c r="AB17" s="2" t="s">
        <v>46</v>
      </c>
    </row>
    <row r="18" spans="1:28" x14ac:dyDescent="0.25">
      <c r="A18" s="23" t="s">
        <v>47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X18" s="2" t="s">
        <v>48</v>
      </c>
      <c r="AB18" s="2" t="s">
        <v>49</v>
      </c>
    </row>
    <row r="19" spans="1:28" x14ac:dyDescent="0.25">
      <c r="A19" s="23" t="s">
        <v>50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X19" s="2" t="s">
        <v>51</v>
      </c>
      <c r="AB19" s="2" t="s">
        <v>52</v>
      </c>
    </row>
    <row r="20" spans="1:12" x14ac:dyDescent="0.25">
      <c r="A20" s="24" t="s">
        <v>53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 x14ac:dyDescent="0.25">
      <c r="A21" s="20" t="s">
        <v>54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</sheetData>
  <mergeCells count="17">
    <mergeCell ref="B1:AF1"/>
    <mergeCell ref="B2:AF2"/>
    <mergeCell ref="AG2:AH2"/>
    <mergeCell ref="AI2:AK2"/>
    <mergeCell ref="AG4:AK4"/>
    <mergeCell ref="AI5:AJ5"/>
    <mergeCell ref="AG5:AG6"/>
    <mergeCell ref="AH5:AH6"/>
    <mergeCell ref="A13:L13"/>
    <mergeCell ref="A14:L14"/>
    <mergeCell ref="A15:L15"/>
    <mergeCell ref="A16:L16"/>
    <mergeCell ref="A17:L17"/>
    <mergeCell ref="A18:L18"/>
    <mergeCell ref="A19:L19"/>
    <mergeCell ref="A20:L20"/>
    <mergeCell ref="A21:L21"/>
  </mergeCells>
  <conditionalFormatting sqref="B7:AF11">
    <cfRule type="cellIs" dxfId="0" priority="1" operator="equal">
      <formula>"a"</formula>
    </cfRule>
    <cfRule type="cellIs" dxfId="1" priority="2" operator="equal">
      <formula>"c"</formula>
    </cfRule>
    <cfRule type="containsText" dxfId="2" priority="3">
      <formula>NOT(ISERROR(SEARCH("b",B7)))</formula>
    </cfRule>
    <cfRule type="containsText" dxfId="3" priority="4">
      <formula>NOT(ISERROR(SEARCH("d",B7)))</formula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2021-03-24T07:54:58Z</dcterms:created>
  <dcterms:modified xsi:type="dcterms:W3CDTF">2021-03-24T07:54:58Z</dcterms:modified>
</cp:coreProperties>
</file>