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ewhart\Document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J6" i="1" s="1"/>
  <c r="I7" i="1"/>
  <c r="I8" i="1"/>
  <c r="I9" i="1"/>
  <c r="I10" i="1"/>
  <c r="I11" i="1"/>
  <c r="I12" i="1"/>
  <c r="I13" i="1"/>
  <c r="J13" i="1" s="1"/>
  <c r="I14" i="1"/>
  <c r="J14" i="1" s="1"/>
  <c r="I15" i="1"/>
  <c r="I16" i="1"/>
  <c r="I17" i="1"/>
  <c r="J17" i="1" s="1"/>
  <c r="I18" i="1"/>
  <c r="J18" i="1" s="1"/>
  <c r="I19" i="1"/>
  <c r="J4" i="1"/>
  <c r="J9" i="1"/>
  <c r="J10" i="1"/>
  <c r="J2" i="1"/>
  <c r="E20" i="1"/>
  <c r="J5" i="1"/>
  <c r="J7" i="1"/>
  <c r="J11" i="1"/>
  <c r="J15" i="1"/>
  <c r="J19" i="1"/>
  <c r="J3" i="1"/>
  <c r="J8" i="1"/>
  <c r="J12" i="1"/>
  <c r="J16" i="1"/>
  <c r="J20" i="1" l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G3" i="1"/>
  <c r="G5" i="1"/>
  <c r="G7" i="1"/>
  <c r="G9" i="1"/>
  <c r="G11" i="1"/>
  <c r="G13" i="1"/>
  <c r="G15" i="1"/>
  <c r="G17" i="1"/>
  <c r="G19" i="1"/>
  <c r="G4" i="1"/>
  <c r="G6" i="1"/>
  <c r="G8" i="1"/>
  <c r="G10" i="1"/>
  <c r="G12" i="1"/>
  <c r="G14" i="1"/>
  <c r="G16" i="1"/>
  <c r="G18" i="1"/>
  <c r="G2" i="1"/>
</calcChain>
</file>

<file path=xl/comments1.xml><?xml version="1.0" encoding="utf-8"?>
<comments xmlns="http://schemas.openxmlformats.org/spreadsheetml/2006/main">
  <authors>
    <author>Myers, Ian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Myers, Ian:</t>
        </r>
        <r>
          <rPr>
            <sz val="9"/>
            <color indexed="81"/>
            <rFont val="Tahoma"/>
            <family val="2"/>
          </rPr>
          <t xml:space="preserve">
Date/Time of Sample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Myers, Ian:</t>
        </r>
        <r>
          <rPr>
            <sz val="9"/>
            <color indexed="81"/>
            <rFont val="Tahoma"/>
            <family val="2"/>
          </rPr>
          <t xml:space="preserve">
Instrument Value (Meter Value)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Myers, Ian:</t>
        </r>
        <r>
          <rPr>
            <sz val="9"/>
            <color indexed="81"/>
            <rFont val="Tahoma"/>
            <family val="2"/>
          </rPr>
          <t xml:space="preserve">
True Value
Lab Value
TNT Value
NTP lab value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Myers, Ian:</t>
        </r>
        <r>
          <rPr>
            <sz val="9"/>
            <color indexed="81"/>
            <rFont val="Tahoma"/>
            <family val="2"/>
          </rPr>
          <t xml:space="preserve">
True Value-Instrument Reported value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Myers, Ian:</t>
        </r>
        <r>
          <rPr>
            <sz val="9"/>
            <color indexed="81"/>
            <rFont val="Tahoma"/>
            <family val="2"/>
          </rPr>
          <t xml:space="preserve">
=[(True value- Instrument value)/True Value]*100
=[(Theoretical value- experimental value)/Theoretical Value]*100
</t>
        </r>
      </text>
    </comment>
  </commentList>
</comments>
</file>

<file path=xl/sharedStrings.xml><?xml version="1.0" encoding="utf-8"?>
<sst xmlns="http://schemas.openxmlformats.org/spreadsheetml/2006/main" count="6" uniqueCount="6">
  <si>
    <t>Date/Time</t>
  </si>
  <si>
    <t>Instrument Reported mg/L</t>
  </si>
  <si>
    <t>True Value mg/L</t>
  </si>
  <si>
    <t>Lab to Instrument Difference mg/L</t>
  </si>
  <si>
    <t>Instrument % Difference</t>
  </si>
  <si>
    <t>fi-f350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</si>
</sst>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 wrapText="1"/>
    </xf>
    <xf numFmtId="2" fontId="0" fillId="2" borderId="2" xfId="0" applyNumberFormat="1" applyFont="1" applyFill="1" applyBorder="1" applyAlignment="1">
      <alignment horizontal="center" vertical="center" wrapText="1"/>
    </xf>
    <xf numFmtId="164" fontId="0" fillId="2" borderId="2" xfId="0" applyNumberFormat="1" applyFont="1" applyFill="1" applyBorder="1" applyAlignment="1">
      <alignment horizontal="center" vertical="center" wrapText="1"/>
    </xf>
    <xf numFmtId="22" fontId="0" fillId="0" borderId="3" xfId="0" applyNumberFormat="1" applyBorder="1" applyAlignment="1" applyProtection="1">
      <protection locked="0"/>
    </xf>
    <xf numFmtId="2" fontId="0" fillId="0" borderId="4" xfId="0" applyNumberFormat="1" applyBorder="1" applyAlignment="1" applyProtection="1">
      <alignment horizontal="center"/>
      <protection locked="0"/>
    </xf>
    <xf numFmtId="2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2" fontId="0" fillId="0" borderId="5" xfId="0" applyNumberFormat="1" applyBorder="1" applyAlignment="1" applyProtection="1"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Fon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753783995884637E-2"/>
                  <c:y val="-0.20903329189114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Sheet1!$G$2:$G$19</c:f>
              <c:numCache>
                <c:formatCode>General</c:formatCode>
                <c:ptCount val="17"/>
                <c:pt idx="0">
                  <c:v>57.937084197998047</c:v>
                </c:pt>
                <c:pt idx="1">
                  <c:v>24.22108268737793</c:v>
                </c:pt>
                <c:pt idx="2">
                  <c:v>58.453182220458984</c:v>
                </c:pt>
                <c:pt idx="3">
                  <c:v>41.175205230712891</c:v>
                </c:pt>
                <c:pt idx="4">
                  <c:v>59.698314666748047</c:v>
                </c:pt>
                <c:pt idx="5">
                  <c:v>56.957084655761719</c:v>
                </c:pt>
                <c:pt idx="6">
                  <c:v>78.968223571777344</c:v>
                </c:pt>
                <c:pt idx="7">
                  <c:v>46.738574981689453</c:v>
                </c:pt>
                <c:pt idx="8">
                  <c:v>61.255817413330078</c:v>
                </c:pt>
                <c:pt idx="9">
                  <c:v>59.306182861328125</c:v>
                </c:pt>
                <c:pt idx="10">
                  <c:v>60.429519653320313</c:v>
                </c:pt>
                <c:pt idx="11">
                  <c:v>23.336557388305664</c:v>
                </c:pt>
                <c:pt idx="12">
                  <c:v>44.221576690673828</c:v>
                </c:pt>
                <c:pt idx="13">
                  <c:v>38.562175750732422</c:v>
                </c:pt>
                <c:pt idx="14">
                  <c:v>20.861988067626953</c:v>
                </c:pt>
                <c:pt idx="15">
                  <c:v>31.470525741577148</c:v>
                </c:pt>
                <c:pt idx="16">
                  <c:v>24.620553970336914</c:v>
                </c:pt>
              </c:numCache>
            </c:numRef>
          </c:xVal>
          <c:yVal>
            <c:numRef>
              <c:f>Sheet1!$E$2:$E$19</c:f>
              <c:numCache>
                <c:formatCode>0.0</c:formatCode>
                <c:ptCount val="17"/>
                <c:pt idx="0">
                  <c:v>-1.3513513513513526</c:v>
                </c:pt>
                <c:pt idx="1">
                  <c:v>39.622641509433961</c:v>
                </c:pt>
                <c:pt idx="2">
                  <c:v>-2.6315789473684235</c:v>
                </c:pt>
                <c:pt idx="3">
                  <c:v>8.5714285714285623</c:v>
                </c:pt>
                <c:pt idx="4">
                  <c:v>4.0000000000000036</c:v>
                </c:pt>
                <c:pt idx="5">
                  <c:v>15.044247787610615</c:v>
                </c:pt>
                <c:pt idx="6">
                  <c:v>-6.060606060606049</c:v>
                </c:pt>
                <c:pt idx="7">
                  <c:v>15.66265060240964</c:v>
                </c:pt>
                <c:pt idx="8">
                  <c:v>9.0909090909090988</c:v>
                </c:pt>
                <c:pt idx="9">
                  <c:v>9.6774193548387171</c:v>
                </c:pt>
                <c:pt idx="10">
                  <c:v>8.4112149532710347</c:v>
                </c:pt>
                <c:pt idx="11">
                  <c:v>37.383177570093459</c:v>
                </c:pt>
                <c:pt idx="12">
                  <c:v>10.924369747899151</c:v>
                </c:pt>
                <c:pt idx="13">
                  <c:v>8.9285714285714359</c:v>
                </c:pt>
                <c:pt idx="14">
                  <c:v>24.756097560975594</c:v>
                </c:pt>
                <c:pt idx="15">
                  <c:v>28.999999999999993</c:v>
                </c:pt>
                <c:pt idx="16">
                  <c:v>29.508196721311474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1-4616-915C-0C9AFF2F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75192"/>
        <c:axId val="432065024"/>
      </c:scatterChart>
      <c:valAx>
        <c:axId val="43207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North Effluent Flow (MGD)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65024"/>
        <c:crosses val="autoZero"/>
        <c:crossBetween val="midCat"/>
      </c:valAx>
      <c:valAx>
        <c:axId val="432065024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Error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7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753783995884637E-2"/>
                  <c:y val="-0.20903329189114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Sheet1!$G$2:$G$19</c:f>
              <c:numCache>
                <c:formatCode>General</c:formatCode>
                <c:ptCount val="17"/>
                <c:pt idx="0">
                  <c:v>57.937084197998047</c:v>
                </c:pt>
                <c:pt idx="1">
                  <c:v>24.22108268737793</c:v>
                </c:pt>
                <c:pt idx="2">
                  <c:v>58.453182220458984</c:v>
                </c:pt>
                <c:pt idx="3">
                  <c:v>41.175205230712891</c:v>
                </c:pt>
                <c:pt idx="4">
                  <c:v>59.698314666748047</c:v>
                </c:pt>
                <c:pt idx="5">
                  <c:v>56.957084655761719</c:v>
                </c:pt>
                <c:pt idx="6">
                  <c:v>78.968223571777344</c:v>
                </c:pt>
                <c:pt idx="7">
                  <c:v>46.738574981689453</c:v>
                </c:pt>
                <c:pt idx="8">
                  <c:v>61.255817413330078</c:v>
                </c:pt>
                <c:pt idx="9">
                  <c:v>59.306182861328125</c:v>
                </c:pt>
                <c:pt idx="10">
                  <c:v>60.429519653320313</c:v>
                </c:pt>
                <c:pt idx="11">
                  <c:v>23.336557388305664</c:v>
                </c:pt>
                <c:pt idx="12">
                  <c:v>44.221576690673828</c:v>
                </c:pt>
                <c:pt idx="13">
                  <c:v>38.562175750732422</c:v>
                </c:pt>
                <c:pt idx="14">
                  <c:v>20.861988067626953</c:v>
                </c:pt>
                <c:pt idx="15">
                  <c:v>31.470525741577148</c:v>
                </c:pt>
                <c:pt idx="16">
                  <c:v>24.620553970336914</c:v>
                </c:pt>
              </c:numCache>
            </c:numRef>
          </c:xVal>
          <c:yVal>
            <c:numRef>
              <c:f>Sheet1!$D$2:$D$19</c:f>
              <c:numCache>
                <c:formatCode>0.00</c:formatCode>
                <c:ptCount val="17"/>
                <c:pt idx="0">
                  <c:v>-1.0000000000000009E-2</c:v>
                </c:pt>
                <c:pt idx="1">
                  <c:v>0.21000000000000002</c:v>
                </c:pt>
                <c:pt idx="2">
                  <c:v>-2.0000000000000018E-2</c:v>
                </c:pt>
                <c:pt idx="3">
                  <c:v>5.9999999999999942E-2</c:v>
                </c:pt>
                <c:pt idx="4">
                  <c:v>3.0000000000000027E-2</c:v>
                </c:pt>
                <c:pt idx="5">
                  <c:v>0.16999999999999993</c:v>
                </c:pt>
                <c:pt idx="6">
                  <c:v>-3.9999999999999925E-2</c:v>
                </c:pt>
                <c:pt idx="7">
                  <c:v>0.13</c:v>
                </c:pt>
                <c:pt idx="8">
                  <c:v>7.0000000000000062E-2</c:v>
                </c:pt>
                <c:pt idx="9">
                  <c:v>9.000000000000008E-2</c:v>
                </c:pt>
                <c:pt idx="10">
                  <c:v>9.000000000000008E-2</c:v>
                </c:pt>
                <c:pt idx="11">
                  <c:v>0.4</c:v>
                </c:pt>
                <c:pt idx="12">
                  <c:v>0.12999999999999989</c:v>
                </c:pt>
                <c:pt idx="13">
                  <c:v>0.10000000000000009</c:v>
                </c:pt>
                <c:pt idx="14">
                  <c:v>0.20299999999999985</c:v>
                </c:pt>
                <c:pt idx="15">
                  <c:v>0.37699999999999989</c:v>
                </c:pt>
                <c:pt idx="16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1-4616-915C-0C9AFF2F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75192"/>
        <c:axId val="432065024"/>
      </c:scatterChart>
      <c:valAx>
        <c:axId val="43207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North Effluent Flow (MGD)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65024"/>
        <c:crosses val="autoZero"/>
        <c:crossBetween val="midCat"/>
      </c:valAx>
      <c:valAx>
        <c:axId val="432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Difference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7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Instrument vs 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635826771653543E-2"/>
                  <c:y val="-0.15860892388451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Sheet1!$C$2:$C$19</c:f>
              <c:numCache>
                <c:formatCode>0.00</c:formatCode>
                <c:ptCount val="17"/>
                <c:pt idx="0">
                  <c:v>0.74</c:v>
                </c:pt>
                <c:pt idx="1">
                  <c:v>0.53</c:v>
                </c:pt>
                <c:pt idx="2">
                  <c:v>0.76</c:v>
                </c:pt>
                <c:pt idx="3">
                  <c:v>0.7</c:v>
                </c:pt>
                <c:pt idx="4">
                  <c:v>0.75</c:v>
                </c:pt>
                <c:pt idx="5">
                  <c:v>1.1299999999999999</c:v>
                </c:pt>
                <c:pt idx="6">
                  <c:v>0.66</c:v>
                </c:pt>
                <c:pt idx="7">
                  <c:v>0.83</c:v>
                </c:pt>
                <c:pt idx="8">
                  <c:v>0.77</c:v>
                </c:pt>
                <c:pt idx="9">
                  <c:v>0.93</c:v>
                </c:pt>
                <c:pt idx="10">
                  <c:v>1.07</c:v>
                </c:pt>
                <c:pt idx="11">
                  <c:v>1.07</c:v>
                </c:pt>
                <c:pt idx="12">
                  <c:v>1.19</c:v>
                </c:pt>
                <c:pt idx="13">
                  <c:v>1.1200000000000001</c:v>
                </c:pt>
                <c:pt idx="14">
                  <c:v>0.82</c:v>
                </c:pt>
                <c:pt idx="15">
                  <c:v>1.3</c:v>
                </c:pt>
                <c:pt idx="16">
                  <c:v>1.22</c:v>
                </c:pt>
              </c:numCache>
            </c:numRef>
          </c:xVal>
          <c:yVal>
            <c:numRef>
              <c:f>Sheet1!$B$2:$B$19</c:f>
              <c:numCache>
                <c:formatCode>0.00</c:formatCode>
                <c:ptCount val="17"/>
                <c:pt idx="0">
                  <c:v>0.75</c:v>
                </c:pt>
                <c:pt idx="1">
                  <c:v>0.32</c:v>
                </c:pt>
                <c:pt idx="2">
                  <c:v>0.78</c:v>
                </c:pt>
                <c:pt idx="3">
                  <c:v>0.64</c:v>
                </c:pt>
                <c:pt idx="4">
                  <c:v>0.72</c:v>
                </c:pt>
                <c:pt idx="5">
                  <c:v>0.96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0.84</c:v>
                </c:pt>
                <c:pt idx="10">
                  <c:v>0.98</c:v>
                </c:pt>
                <c:pt idx="11">
                  <c:v>0.67</c:v>
                </c:pt>
                <c:pt idx="12">
                  <c:v>1.06</c:v>
                </c:pt>
                <c:pt idx="13">
                  <c:v>1.02</c:v>
                </c:pt>
                <c:pt idx="14">
                  <c:v>0.6170000000000001</c:v>
                </c:pt>
                <c:pt idx="15">
                  <c:v>0.92300000000000015</c:v>
                </c:pt>
                <c:pt idx="16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1-42F7-A7DF-E31185CA4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441952"/>
        <c:axId val="1862442784"/>
      </c:scatterChart>
      <c:valAx>
        <c:axId val="18624419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42784"/>
        <c:crosses val="autoZero"/>
        <c:crossBetween val="midCat"/>
      </c:valAx>
      <c:valAx>
        <c:axId val="1862442784"/>
        <c:scaling>
          <c:orientation val="minMax"/>
          <c:max val="1.4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 vs 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429571303587049E-2"/>
                  <c:y val="-0.17810914260717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Sheet1!$C$2:$C$19</c:f>
              <c:numCache>
                <c:formatCode>0.00</c:formatCode>
                <c:ptCount val="17"/>
                <c:pt idx="0">
                  <c:v>0.74</c:v>
                </c:pt>
                <c:pt idx="1">
                  <c:v>0.53</c:v>
                </c:pt>
                <c:pt idx="2">
                  <c:v>0.76</c:v>
                </c:pt>
                <c:pt idx="3">
                  <c:v>0.7</c:v>
                </c:pt>
                <c:pt idx="4">
                  <c:v>0.75</c:v>
                </c:pt>
                <c:pt idx="5">
                  <c:v>1.1299999999999999</c:v>
                </c:pt>
                <c:pt idx="6">
                  <c:v>0.66</c:v>
                </c:pt>
                <c:pt idx="7">
                  <c:v>0.83</c:v>
                </c:pt>
                <c:pt idx="8">
                  <c:v>0.77</c:v>
                </c:pt>
                <c:pt idx="9">
                  <c:v>0.93</c:v>
                </c:pt>
                <c:pt idx="10">
                  <c:v>1.07</c:v>
                </c:pt>
                <c:pt idx="11">
                  <c:v>1.07</c:v>
                </c:pt>
                <c:pt idx="12">
                  <c:v>1.19</c:v>
                </c:pt>
                <c:pt idx="13">
                  <c:v>1.1200000000000001</c:v>
                </c:pt>
                <c:pt idx="14">
                  <c:v>0.82</c:v>
                </c:pt>
                <c:pt idx="15">
                  <c:v>1.3</c:v>
                </c:pt>
                <c:pt idx="16">
                  <c:v>1.22</c:v>
                </c:pt>
              </c:numCache>
            </c:numRef>
          </c:xVal>
          <c:yVal>
            <c:numRef>
              <c:f>Sheet1!$I$2:$I$19</c:f>
              <c:numCache>
                <c:formatCode>General</c:formatCode>
                <c:ptCount val="17"/>
                <c:pt idx="0">
                  <c:v>0.85377286353778836</c:v>
                </c:pt>
                <c:pt idx="1">
                  <c:v>0.28982070132019044</c:v>
                </c:pt>
                <c:pt idx="2">
                  <c:v>0.89070182019264221</c:v>
                </c:pt>
                <c:pt idx="3">
                  <c:v>0.65452165843017585</c:v>
                </c:pt>
                <c:pt idx="4">
                  <c:v>0.82837301005096431</c:v>
                </c:pt>
                <c:pt idx="5">
                  <c:v>1.0863368075610351</c:v>
                </c:pt>
                <c:pt idx="6">
                  <c:v>0.89844979760818477</c:v>
                </c:pt>
                <c:pt idx="7">
                  <c:v>0.74275803416404718</c:v>
                </c:pt>
                <c:pt idx="8">
                  <c:v>0.81288647717857354</c:v>
                </c:pt>
                <c:pt idx="9">
                  <c:v>0.96416205305786129</c:v>
                </c:pt>
                <c:pt idx="10">
                  <c:v>1.1324528328250123</c:v>
                </c:pt>
                <c:pt idx="11">
                  <c:v>0.60272234029958727</c:v>
                </c:pt>
                <c:pt idx="12">
                  <c:v>1.1063358867868807</c:v>
                </c:pt>
                <c:pt idx="13">
                  <c:v>1.0247507263529205</c:v>
                </c:pt>
                <c:pt idx="14">
                  <c:v>0.54450779364694601</c:v>
                </c:pt>
                <c:pt idx="15">
                  <c:v>0.88212780458564199</c:v>
                </c:pt>
                <c:pt idx="16">
                  <c:v>0.78126394093639373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1-42F7-A7DF-E31185CA4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441952"/>
        <c:axId val="1862442784"/>
      </c:scatterChart>
      <c:valAx>
        <c:axId val="18624419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42784"/>
        <c:crosses val="autoZero"/>
        <c:crossBetween val="midCat"/>
      </c:valAx>
      <c:valAx>
        <c:axId val="1862442784"/>
        <c:scaling>
          <c:orientation val="minMax"/>
          <c:max val="1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vs Actual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492454068241468"/>
                  <c:y val="-0.19527376786235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Sheet1!$C$2:$C$19</c:f>
              <c:numCache>
                <c:formatCode>0.00</c:formatCode>
                <c:ptCount val="17"/>
                <c:pt idx="0">
                  <c:v>0.74</c:v>
                </c:pt>
                <c:pt idx="1">
                  <c:v>0.53</c:v>
                </c:pt>
                <c:pt idx="2">
                  <c:v>0.76</c:v>
                </c:pt>
                <c:pt idx="3">
                  <c:v>0.7</c:v>
                </c:pt>
                <c:pt idx="4">
                  <c:v>0.75</c:v>
                </c:pt>
                <c:pt idx="5">
                  <c:v>1.1299999999999999</c:v>
                </c:pt>
                <c:pt idx="6">
                  <c:v>0.66</c:v>
                </c:pt>
                <c:pt idx="7">
                  <c:v>0.83</c:v>
                </c:pt>
                <c:pt idx="8">
                  <c:v>0.77</c:v>
                </c:pt>
                <c:pt idx="9">
                  <c:v>0.93</c:v>
                </c:pt>
                <c:pt idx="10">
                  <c:v>1.07</c:v>
                </c:pt>
                <c:pt idx="11">
                  <c:v>1.07</c:v>
                </c:pt>
                <c:pt idx="12">
                  <c:v>1.19</c:v>
                </c:pt>
                <c:pt idx="13">
                  <c:v>1.1200000000000001</c:v>
                </c:pt>
                <c:pt idx="14">
                  <c:v>0.82</c:v>
                </c:pt>
                <c:pt idx="15">
                  <c:v>1.3</c:v>
                </c:pt>
                <c:pt idx="16">
                  <c:v>1.22</c:v>
                </c:pt>
              </c:numCache>
            </c:numRef>
          </c:xVal>
          <c:yVal>
            <c:numRef>
              <c:f>Sheet1!$D$2:$D$19</c:f>
              <c:numCache>
                <c:formatCode>0.00</c:formatCode>
                <c:ptCount val="17"/>
                <c:pt idx="0">
                  <c:v>-1.0000000000000009E-2</c:v>
                </c:pt>
                <c:pt idx="1">
                  <c:v>0.21000000000000002</c:v>
                </c:pt>
                <c:pt idx="2">
                  <c:v>-2.0000000000000018E-2</c:v>
                </c:pt>
                <c:pt idx="3">
                  <c:v>5.9999999999999942E-2</c:v>
                </c:pt>
                <c:pt idx="4">
                  <c:v>3.0000000000000027E-2</c:v>
                </c:pt>
                <c:pt idx="5">
                  <c:v>0.16999999999999993</c:v>
                </c:pt>
                <c:pt idx="6">
                  <c:v>-3.9999999999999925E-2</c:v>
                </c:pt>
                <c:pt idx="7">
                  <c:v>0.13</c:v>
                </c:pt>
                <c:pt idx="8">
                  <c:v>7.0000000000000062E-2</c:v>
                </c:pt>
                <c:pt idx="9">
                  <c:v>9.000000000000008E-2</c:v>
                </c:pt>
                <c:pt idx="10">
                  <c:v>9.000000000000008E-2</c:v>
                </c:pt>
                <c:pt idx="11">
                  <c:v>0.4</c:v>
                </c:pt>
                <c:pt idx="12">
                  <c:v>0.12999999999999989</c:v>
                </c:pt>
                <c:pt idx="13">
                  <c:v>0.10000000000000009</c:v>
                </c:pt>
                <c:pt idx="14">
                  <c:v>0.20299999999999985</c:v>
                </c:pt>
                <c:pt idx="15">
                  <c:v>0.37699999999999989</c:v>
                </c:pt>
                <c:pt idx="16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1-4887-8678-3CDC95AD0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502432"/>
        <c:axId val="1867502848"/>
      </c:scatterChart>
      <c:valAx>
        <c:axId val="18675024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02848"/>
        <c:crosses val="autoZero"/>
        <c:crossBetween val="midCat"/>
      </c:valAx>
      <c:valAx>
        <c:axId val="186750284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0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1</xdr:row>
      <xdr:rowOff>66675</xdr:rowOff>
    </xdr:from>
    <xdr:to>
      <xdr:col>22</xdr:col>
      <xdr:colOff>9524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95249</xdr:colOff>
      <xdr:row>20</xdr:row>
      <xdr:rowOff>171450</xdr:rowOff>
    </xdr:from>
    <xdr:to>
      <xdr:col>22</xdr:col>
      <xdr:colOff>47624</xdr:colOff>
      <xdr:row>38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871537</xdr:colOff>
      <xdr:row>21</xdr:row>
      <xdr:rowOff>66675</xdr:rowOff>
    </xdr:from>
    <xdr:to>
      <xdr:col>6</xdr:col>
      <xdr:colOff>385762</xdr:colOff>
      <xdr:row>35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890587</xdr:colOff>
      <xdr:row>35</xdr:row>
      <xdr:rowOff>161925</xdr:rowOff>
    </xdr:from>
    <xdr:to>
      <xdr:col>6</xdr:col>
      <xdr:colOff>404812</xdr:colOff>
      <xdr:row>50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471487</xdr:colOff>
      <xdr:row>39</xdr:row>
      <xdr:rowOff>76200</xdr:rowOff>
    </xdr:from>
    <xdr:to>
      <xdr:col>20</xdr:col>
      <xdr:colOff>166687</xdr:colOff>
      <xdr:row>53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K49" sqref="K49"/>
    </sheetView>
  </sheetViews>
  <sheetFormatPr defaultRowHeight="15" x14ac:dyDescent="0.25"/>
  <cols>
    <col min="1" max="1" width="14.85546875" bestFit="1" customWidth="1"/>
    <col min="2" max="2" width="11.28515625" customWidth="1"/>
    <col min="3" max="3" width="14.28515625" customWidth="1"/>
    <col min="4" max="4" width="12.42578125" customWidth="1"/>
    <col min="5" max="5" width="13.85546875" customWidth="1"/>
  </cols>
  <sheetData>
    <row r="1" spans="1:10" ht="7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G1" t="s">
        <v>5</v>
      </c>
    </row>
    <row r="2" spans="1:10" x14ac:dyDescent="0.25">
      <c r="A2" s="5">
        <v>43677.461805555555</v>
      </c>
      <c r="B2" s="6">
        <v>0.75</v>
      </c>
      <c r="C2" s="6">
        <v>0.74</v>
      </c>
      <c r="D2" s="7">
        <f t="shared" ref="D2:D19" si="0">C2-B2</f>
        <v>-1.0000000000000009E-2</v>
      </c>
      <c r="E2" s="8">
        <f t="shared" ref="E2:E19" si="1">IFERROR(((C2-B2)/C2)*100,0)</f>
        <v>-1.3513513513513526</v>
      </c>
      <c r="G2" s="15">
        <f>_xll.PITimeDat(Sheet1!$G$1,Sheet1!A2,"","interpolated")</f>
        <v>57.937084197998047</v>
      </c>
      <c r="I2">
        <f>B2-(G2*-0.6901+26.146)/100*B2</f>
        <v>0.85377286353778836</v>
      </c>
      <c r="J2">
        <f>(I2-C2)/C2*100</f>
        <v>15.374711288890319</v>
      </c>
    </row>
    <row r="3" spans="1:10" x14ac:dyDescent="0.25">
      <c r="A3" s="9">
        <v>43678.333333333336</v>
      </c>
      <c r="B3" s="10">
        <v>0.32</v>
      </c>
      <c r="C3" s="11">
        <v>0.53</v>
      </c>
      <c r="D3" s="10">
        <f t="shared" si="0"/>
        <v>0.21000000000000002</v>
      </c>
      <c r="E3" s="12">
        <f t="shared" si="1"/>
        <v>39.622641509433961</v>
      </c>
      <c r="G3" s="15">
        <f>_xll.PITimeDat(Sheet1!$G$1,Sheet1!A3,"","interpolated")</f>
        <v>24.22108268737793</v>
      </c>
      <c r="I3">
        <f t="shared" ref="I3:I19" si="2">B3-(G3*-0.6901+26.146)/100*B3</f>
        <v>0.28982070132019044</v>
      </c>
      <c r="J3">
        <f t="shared" ref="J3:J19" si="3">(I3-C3)/C3*100</f>
        <v>-45.316848807511242</v>
      </c>
    </row>
    <row r="4" spans="1:10" x14ac:dyDescent="0.25">
      <c r="A4" s="9">
        <v>43678.423611111109</v>
      </c>
      <c r="B4" s="10">
        <v>0.78</v>
      </c>
      <c r="C4" s="13">
        <v>0.76</v>
      </c>
      <c r="D4" s="10">
        <f t="shared" si="0"/>
        <v>-2.0000000000000018E-2</v>
      </c>
      <c r="E4" s="12">
        <f t="shared" si="1"/>
        <v>-2.6315789473684235</v>
      </c>
      <c r="G4" s="15">
        <f>_xll.PITimeDat(Sheet1!$G$1,Sheet1!A4,"","interpolated")</f>
        <v>58.453182220458984</v>
      </c>
      <c r="I4">
        <f t="shared" si="2"/>
        <v>0.89070182019264221</v>
      </c>
      <c r="J4">
        <f t="shared" si="3"/>
        <v>17.197607920084501</v>
      </c>
    </row>
    <row r="5" spans="1:10" x14ac:dyDescent="0.25">
      <c r="A5" s="9">
        <v>43679.398611111108</v>
      </c>
      <c r="B5" s="10">
        <v>0.64</v>
      </c>
      <c r="C5" s="14">
        <v>0.7</v>
      </c>
      <c r="D5" s="10">
        <f t="shared" si="0"/>
        <v>5.9999999999999942E-2</v>
      </c>
      <c r="E5" s="12">
        <f t="shared" si="1"/>
        <v>8.5714285714285623</v>
      </c>
      <c r="G5" s="15">
        <f>_xll.PITimeDat(Sheet1!$G$1,Sheet1!A5,"","interpolated")</f>
        <v>41.175205230712891</v>
      </c>
      <c r="I5">
        <f t="shared" si="2"/>
        <v>0.65452165843017585</v>
      </c>
      <c r="J5">
        <f t="shared" si="3"/>
        <v>-6.4969059385463019</v>
      </c>
    </row>
    <row r="6" spans="1:10" x14ac:dyDescent="0.25">
      <c r="A6" s="9">
        <v>43683.442361111112</v>
      </c>
      <c r="B6" s="10">
        <v>0.72</v>
      </c>
      <c r="C6" s="13">
        <v>0.75</v>
      </c>
      <c r="D6" s="10">
        <f t="shared" si="0"/>
        <v>3.0000000000000027E-2</v>
      </c>
      <c r="E6" s="12">
        <f t="shared" si="1"/>
        <v>4.0000000000000036</v>
      </c>
      <c r="G6" s="15">
        <f>_xll.PITimeDat(Sheet1!$G$1,Sheet1!A6,"","interpolated")</f>
        <v>59.698314666748047</v>
      </c>
      <c r="I6">
        <f t="shared" si="2"/>
        <v>0.82837301005096431</v>
      </c>
      <c r="J6">
        <f t="shared" si="3"/>
        <v>10.449734673461908</v>
      </c>
    </row>
    <row r="7" spans="1:10" x14ac:dyDescent="0.25">
      <c r="A7" s="9">
        <v>43683.665277777778</v>
      </c>
      <c r="B7" s="10">
        <v>0.96</v>
      </c>
      <c r="C7" s="10">
        <v>1.1299999999999999</v>
      </c>
      <c r="D7" s="10">
        <f t="shared" si="0"/>
        <v>0.16999999999999993</v>
      </c>
      <c r="E7" s="12">
        <f t="shared" si="1"/>
        <v>15.044247787610615</v>
      </c>
      <c r="G7" s="15">
        <f>_xll.PITimeDat(Sheet1!$G$1,Sheet1!A7,"","interpolated")</f>
        <v>56.957084655761719</v>
      </c>
      <c r="I7">
        <f t="shared" si="2"/>
        <v>1.0863368075610351</v>
      </c>
      <c r="J7">
        <f t="shared" si="3"/>
        <v>-3.8639993308818386</v>
      </c>
    </row>
    <row r="8" spans="1:10" x14ac:dyDescent="0.25">
      <c r="A8" s="9">
        <v>43684.473611111112</v>
      </c>
      <c r="B8" s="10">
        <v>0.7</v>
      </c>
      <c r="C8" s="10">
        <v>0.66</v>
      </c>
      <c r="D8" s="10">
        <f t="shared" si="0"/>
        <v>-3.9999999999999925E-2</v>
      </c>
      <c r="E8" s="12">
        <f t="shared" si="1"/>
        <v>-6.060606060606049</v>
      </c>
      <c r="G8" s="15">
        <f>_xll.PITimeDat(Sheet1!$G$1,Sheet1!A8,"","interpolated")</f>
        <v>78.968223571777344</v>
      </c>
      <c r="I8">
        <f t="shared" si="2"/>
        <v>0.89844979760818477</v>
      </c>
      <c r="J8">
        <f t="shared" si="3"/>
        <v>36.128757213361325</v>
      </c>
    </row>
    <row r="9" spans="1:10" x14ac:dyDescent="0.25">
      <c r="A9" s="9">
        <v>43685.404861111114</v>
      </c>
      <c r="B9" s="10">
        <v>0.7</v>
      </c>
      <c r="C9" s="10">
        <v>0.83</v>
      </c>
      <c r="D9" s="10">
        <f t="shared" si="0"/>
        <v>0.13</v>
      </c>
      <c r="E9" s="12">
        <f t="shared" si="1"/>
        <v>15.66265060240964</v>
      </c>
      <c r="G9" s="15">
        <f>_xll.PITimeDat(Sheet1!$G$1,Sheet1!A9,"","interpolated")</f>
        <v>46.738574981689453</v>
      </c>
      <c r="I9">
        <f t="shared" si="2"/>
        <v>0.74275803416404718</v>
      </c>
      <c r="J9">
        <f t="shared" si="3"/>
        <v>-10.511080221199132</v>
      </c>
    </row>
    <row r="10" spans="1:10" hidden="1" x14ac:dyDescent="0.25">
      <c r="A10" s="9">
        <v>43686.436805555553</v>
      </c>
      <c r="B10" s="10">
        <v>0.53</v>
      </c>
      <c r="C10" s="10">
        <v>0.76</v>
      </c>
      <c r="D10" s="10">
        <f t="shared" si="0"/>
        <v>0.22999999999999998</v>
      </c>
      <c r="E10" s="12">
        <f t="shared" si="1"/>
        <v>30.263157894736842</v>
      </c>
      <c r="G10" s="15">
        <f>_xll.PITimeDat(Sheet1!$G$1,Sheet1!A10,"","interpolated")</f>
        <v>57.550106048583984</v>
      </c>
      <c r="I10">
        <f t="shared" si="2"/>
        <v>0.60191743937587749</v>
      </c>
      <c r="J10">
        <f t="shared" si="3"/>
        <v>-20.800336924226645</v>
      </c>
    </row>
    <row r="11" spans="1:10" x14ac:dyDescent="0.25">
      <c r="A11" s="9">
        <v>43690.546527777777</v>
      </c>
      <c r="B11" s="10">
        <v>0.7</v>
      </c>
      <c r="C11" s="10">
        <v>0.77</v>
      </c>
      <c r="D11" s="10">
        <f t="shared" si="0"/>
        <v>7.0000000000000062E-2</v>
      </c>
      <c r="E11" s="12">
        <f t="shared" si="1"/>
        <v>9.0909090909090988</v>
      </c>
      <c r="G11" s="15">
        <f>_xll.PITimeDat(Sheet1!$G$1,Sheet1!A11,"","interpolated")</f>
        <v>61.255817413330078</v>
      </c>
      <c r="I11">
        <f t="shared" si="2"/>
        <v>0.81288647717857354</v>
      </c>
      <c r="J11">
        <f t="shared" si="3"/>
        <v>5.569672360853704</v>
      </c>
    </row>
    <row r="12" spans="1:10" x14ac:dyDescent="0.25">
      <c r="A12" s="9">
        <v>43691.431944444441</v>
      </c>
      <c r="B12" s="10">
        <v>0.84</v>
      </c>
      <c r="C12" s="10">
        <v>0.93</v>
      </c>
      <c r="D12" s="10">
        <f t="shared" si="0"/>
        <v>9.000000000000008E-2</v>
      </c>
      <c r="E12" s="12">
        <f t="shared" si="1"/>
        <v>9.6774193548387171</v>
      </c>
      <c r="G12" s="15">
        <f>_xll.PITimeDat(Sheet1!$G$1,Sheet1!A12,"","interpolated")</f>
        <v>59.306182861328125</v>
      </c>
      <c r="I12">
        <f t="shared" si="2"/>
        <v>0.96416205305786129</v>
      </c>
      <c r="J12">
        <f t="shared" si="3"/>
        <v>3.6733390384797033</v>
      </c>
    </row>
    <row r="13" spans="1:10" x14ac:dyDescent="0.25">
      <c r="A13" s="9">
        <v>43691.599305555559</v>
      </c>
      <c r="B13" s="10">
        <v>0.98</v>
      </c>
      <c r="C13" s="10">
        <v>1.07</v>
      </c>
      <c r="D13" s="10">
        <f t="shared" si="0"/>
        <v>9.000000000000008E-2</v>
      </c>
      <c r="E13" s="12">
        <f t="shared" si="1"/>
        <v>8.4112149532710347</v>
      </c>
      <c r="G13" s="15">
        <f>_xll.PITimeDat(Sheet1!$G$1,Sheet1!A13,"","interpolated")</f>
        <v>60.429519653320313</v>
      </c>
      <c r="I13">
        <f t="shared" si="2"/>
        <v>1.1324528328250123</v>
      </c>
      <c r="J13">
        <f t="shared" si="3"/>
        <v>5.8367133481319851</v>
      </c>
    </row>
    <row r="14" spans="1:10" x14ac:dyDescent="0.25">
      <c r="A14" s="9">
        <v>43692.334722222222</v>
      </c>
      <c r="B14" s="10">
        <v>0.67</v>
      </c>
      <c r="C14" s="10">
        <v>1.07</v>
      </c>
      <c r="D14" s="10">
        <f t="shared" si="0"/>
        <v>0.4</v>
      </c>
      <c r="E14" s="12">
        <f t="shared" si="1"/>
        <v>37.383177570093459</v>
      </c>
      <c r="G14" s="15">
        <f>_xll.PITimeDat(Sheet1!$G$1,Sheet1!A14,"","interpolated")</f>
        <v>23.336557388305664</v>
      </c>
      <c r="I14">
        <f t="shared" si="2"/>
        <v>0.60272234029958727</v>
      </c>
      <c r="J14">
        <f t="shared" si="3"/>
        <v>-43.67080931779558</v>
      </c>
    </row>
    <row r="15" spans="1:10" x14ac:dyDescent="0.25">
      <c r="A15" s="9">
        <v>43692.650694444441</v>
      </c>
      <c r="B15" s="10">
        <v>1.06</v>
      </c>
      <c r="C15" s="10">
        <v>1.19</v>
      </c>
      <c r="D15" s="10">
        <f t="shared" si="0"/>
        <v>0.12999999999999989</v>
      </c>
      <c r="E15" s="12">
        <f t="shared" si="1"/>
        <v>10.924369747899151</v>
      </c>
      <c r="G15" s="15">
        <f>_xll.PITimeDat(Sheet1!$G$1,Sheet1!A15,"","interpolated")</f>
        <v>44.221576690673828</v>
      </c>
      <c r="I15">
        <f t="shared" si="2"/>
        <v>1.1063358867868807</v>
      </c>
      <c r="J15">
        <f t="shared" si="3"/>
        <v>-7.0305977490016218</v>
      </c>
    </row>
    <row r="16" spans="1:10" x14ac:dyDescent="0.25">
      <c r="A16" s="9">
        <v>43693.401388888888</v>
      </c>
      <c r="B16" s="10">
        <v>1.02</v>
      </c>
      <c r="C16" s="10">
        <v>1.1200000000000001</v>
      </c>
      <c r="D16" s="10">
        <f t="shared" si="0"/>
        <v>0.10000000000000009</v>
      </c>
      <c r="E16" s="12">
        <f t="shared" si="1"/>
        <v>8.9285714285714359</v>
      </c>
      <c r="G16" s="15">
        <f>_xll.PITimeDat(Sheet1!$G$1,Sheet1!A16,"","interpolated")</f>
        <v>38.562175750732422</v>
      </c>
      <c r="I16">
        <f t="shared" si="2"/>
        <v>1.0247507263529205</v>
      </c>
      <c r="J16">
        <f t="shared" si="3"/>
        <v>-8.5043994327749619</v>
      </c>
    </row>
    <row r="17" spans="1:10" x14ac:dyDescent="0.25">
      <c r="A17" s="9">
        <v>43697.351388888892</v>
      </c>
      <c r="B17" s="10">
        <v>0.6170000000000001</v>
      </c>
      <c r="C17" s="10">
        <v>0.82</v>
      </c>
      <c r="D17" s="10">
        <f t="shared" si="0"/>
        <v>0.20299999999999985</v>
      </c>
      <c r="E17" s="12">
        <f t="shared" si="1"/>
        <v>24.756097560975594</v>
      </c>
      <c r="G17" s="15">
        <f>_xll.PITimeDat(Sheet1!$G$1,Sheet1!A17,"","interpolated")</f>
        <v>20.861988067626953</v>
      </c>
      <c r="I17">
        <f t="shared" si="2"/>
        <v>0.54450779364694601</v>
      </c>
      <c r="J17">
        <f t="shared" si="3"/>
        <v>-33.596610530860239</v>
      </c>
    </row>
    <row r="18" spans="1:10" x14ac:dyDescent="0.25">
      <c r="A18" s="9">
        <v>43698.350694444445</v>
      </c>
      <c r="B18" s="10">
        <v>0.92300000000000015</v>
      </c>
      <c r="C18" s="10">
        <v>1.3</v>
      </c>
      <c r="D18" s="10">
        <f t="shared" si="0"/>
        <v>0.37699999999999989</v>
      </c>
      <c r="E18" s="12">
        <f t="shared" si="1"/>
        <v>28.999999999999993</v>
      </c>
      <c r="G18" s="15">
        <f>_xll.PITimeDat(Sheet1!$G$1,Sheet1!A18,"","interpolated")</f>
        <v>31.470525741577148</v>
      </c>
      <c r="I18">
        <f t="shared" si="2"/>
        <v>0.88212780458564199</v>
      </c>
      <c r="J18">
        <f t="shared" si="3"/>
        <v>-32.144015031873693</v>
      </c>
    </row>
    <row r="19" spans="1:10" x14ac:dyDescent="0.25">
      <c r="A19" s="9">
        <v>43698.645833333336</v>
      </c>
      <c r="B19" s="10">
        <v>0.86</v>
      </c>
      <c r="C19" s="10">
        <v>1.22</v>
      </c>
      <c r="D19" s="10">
        <f t="shared" si="0"/>
        <v>0.36</v>
      </c>
      <c r="E19" s="12">
        <f t="shared" si="1"/>
        <v>29.508196721311474</v>
      </c>
      <c r="G19" s="15">
        <f>_xll.PITimeDat(Sheet1!$G$1,Sheet1!A19,"","interpolated")</f>
        <v>24.620553970336914</v>
      </c>
      <c r="I19">
        <f t="shared" si="2"/>
        <v>0.78126394093639373</v>
      </c>
      <c r="J19">
        <f t="shared" si="3"/>
        <v>-35.961972054393954</v>
      </c>
    </row>
    <row r="20" spans="1:10" x14ac:dyDescent="0.25">
      <c r="E20" s="16">
        <f>AVERAGE(E2:E19)</f>
        <v>15.044474801897991</v>
      </c>
      <c r="J20">
        <f>AVERAGE(J2:J19)</f>
        <v>-8.537057749766765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MWRD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Myers, Ian</dc:creator>
  <cp:lastModifiedBy>Newhart, Kathryn</cp:lastModifiedBy>
  <dcterms:created xsi:type="dcterms:W3CDTF">2019-08-21T21:43:52Z</dcterms:created>
  <dcterms:modified xsi:type="dcterms:W3CDTF">2019-08-22T15:29:54Z</dcterms:modified>
</cp:coreProperties>
</file>