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Sampling\"/>
    </mc:Choice>
  </mc:AlternateContent>
  <bookViews>
    <workbookView xWindow="0" yWindow="0" windowWidth="14490" windowHeight="14430" tabRatio="526" activeTab="1"/>
  </bookViews>
  <sheets>
    <sheet name="Copy of PAA PROFILE DATA_6-27-1" sheetId="1" r:id="rId1"/>
    <sheet name="Sheet1" sheetId="2" r:id="rId2"/>
  </sheets>
  <externalReferences>
    <externalReference r:id="rId3"/>
  </externalReferences>
  <definedNames>
    <definedName name="_xlnm._FilterDatabase" localSheetId="0" hidden="1">'Copy of PAA PROFILE DATA_6-27-1'!$A$1:$S$115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21" i="2"/>
  <c r="F33" i="2"/>
  <c r="F45" i="2"/>
  <c r="F57" i="2"/>
  <c r="F69" i="2"/>
  <c r="J11" i="2"/>
  <c r="K11" i="2"/>
  <c r="L11" i="2"/>
  <c r="M11" i="2"/>
  <c r="N11" i="2"/>
  <c r="J10" i="2"/>
  <c r="K10" i="2"/>
  <c r="L10" i="2"/>
  <c r="M10" i="2"/>
  <c r="N10" i="2"/>
  <c r="I10" i="2"/>
  <c r="N5" i="2"/>
  <c r="M5" i="2"/>
  <c r="L5" i="2"/>
  <c r="K5" i="2"/>
  <c r="J5" i="2"/>
  <c r="I5" i="2"/>
  <c r="U3" i="1" l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Q10" i="1"/>
  <c r="Q18" i="1"/>
  <c r="Q31" i="1"/>
  <c r="Q45" i="1"/>
  <c r="Q53" i="1"/>
  <c r="Q66" i="1"/>
  <c r="Q78" i="1"/>
  <c r="Q83" i="1"/>
  <c r="Q91" i="1"/>
  <c r="Q104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V9" i="1"/>
  <c r="V33" i="1"/>
  <c r="V49" i="1"/>
  <c r="V61" i="1"/>
  <c r="V73" i="1"/>
  <c r="V85" i="1"/>
  <c r="V97" i="1"/>
  <c r="V10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2" i="1"/>
  <c r="V20" i="1"/>
  <c r="V28" i="1"/>
  <c r="V36" i="1"/>
  <c r="V40" i="1"/>
  <c r="V48" i="1"/>
  <c r="V56" i="1"/>
  <c r="V64" i="1"/>
  <c r="V72" i="1"/>
  <c r="V84" i="1"/>
  <c r="V92" i="1"/>
  <c r="V100" i="1"/>
  <c r="V108" i="1"/>
  <c r="V17" i="1"/>
  <c r="V25" i="1"/>
  <c r="V37" i="1"/>
  <c r="V45" i="1"/>
  <c r="V65" i="1"/>
  <c r="V81" i="1"/>
  <c r="V93" i="1"/>
  <c r="V101" i="1"/>
  <c r="V113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6" i="1"/>
  <c r="V24" i="1"/>
  <c r="V32" i="1"/>
  <c r="V44" i="1"/>
  <c r="V52" i="1"/>
  <c r="V60" i="1"/>
  <c r="V68" i="1"/>
  <c r="V76" i="1"/>
  <c r="V80" i="1"/>
  <c r="V88" i="1"/>
  <c r="V96" i="1"/>
  <c r="V104" i="1"/>
  <c r="V112" i="1"/>
  <c r="V13" i="1"/>
  <c r="V21" i="1"/>
  <c r="V29" i="1"/>
  <c r="V41" i="1"/>
  <c r="V53" i="1"/>
  <c r="V57" i="1"/>
  <c r="V69" i="1"/>
  <c r="V77" i="1"/>
  <c r="V89" i="1"/>
  <c r="V109" i="1"/>
  <c r="V3" i="1"/>
  <c r="V7" i="1"/>
  <c r="V4" i="1"/>
  <c r="V8" i="1"/>
  <c r="V5" i="1"/>
  <c r="V6" i="1"/>
  <c r="V2" i="1"/>
  <c r="S104" i="1"/>
  <c r="S91" i="1"/>
  <c r="S83" i="1"/>
  <c r="S78" i="1"/>
  <c r="S66" i="1"/>
  <c r="S53" i="1"/>
  <c r="S45" i="1"/>
  <c r="S31" i="1"/>
  <c r="S18" i="1"/>
  <c r="S10" i="1"/>
  <c r="S2" i="1"/>
  <c r="P31" i="1"/>
  <c r="P83" i="1"/>
  <c r="P91" i="1"/>
  <c r="P66" i="1"/>
  <c r="P78" i="1"/>
  <c r="P104" i="1"/>
  <c r="P10" i="1"/>
  <c r="P45" i="1"/>
  <c r="P53" i="1"/>
  <c r="P18" i="1"/>
  <c r="P2" i="1"/>
  <c r="E9" i="2"/>
  <c r="M3" i="2"/>
  <c r="E33" i="2"/>
  <c r="N3" i="2"/>
  <c r="E21" i="2"/>
  <c r="K3" i="2"/>
  <c r="A51" i="2"/>
  <c r="A27" i="2"/>
  <c r="L3" i="2"/>
  <c r="A63" i="2"/>
  <c r="A15" i="2"/>
  <c r="E69" i="2"/>
  <c r="I3" i="2"/>
  <c r="E57" i="2"/>
  <c r="E45" i="2"/>
  <c r="A39" i="2"/>
  <c r="A3" i="2"/>
  <c r="J3" i="2"/>
  <c r="J6" i="2" l="1"/>
  <c r="C11" i="2"/>
  <c r="C3" i="2"/>
  <c r="C13" i="2"/>
  <c r="C9" i="2"/>
  <c r="C49" i="2"/>
  <c r="C39" i="2"/>
  <c r="C45" i="2"/>
  <c r="C46" i="2" s="1"/>
  <c r="C47" i="2"/>
  <c r="C48" i="2" s="1"/>
  <c r="I6" i="2"/>
  <c r="C25" i="2"/>
  <c r="C15" i="2"/>
  <c r="C18" i="2" s="1"/>
  <c r="C23" i="2"/>
  <c r="C24" i="2" s="1"/>
  <c r="C21" i="2"/>
  <c r="C22" i="2" s="1"/>
  <c r="C73" i="2"/>
  <c r="C63" i="2"/>
  <c r="C66" i="2" s="1"/>
  <c r="C71" i="2"/>
  <c r="C72" i="2" s="1"/>
  <c r="C69" i="2"/>
  <c r="C70" i="2" s="1"/>
  <c r="L6" i="2"/>
  <c r="C35" i="2"/>
  <c r="C36" i="2" s="1"/>
  <c r="C37" i="2"/>
  <c r="C27" i="2"/>
  <c r="C33" i="2"/>
  <c r="C59" i="2"/>
  <c r="C60" i="2" s="1"/>
  <c r="C57" i="2"/>
  <c r="C61" i="2"/>
  <c r="C51" i="2"/>
  <c r="K6" i="2"/>
  <c r="N6" i="2"/>
  <c r="M6" i="2"/>
  <c r="R2" i="1"/>
  <c r="R78" i="1"/>
  <c r="R31" i="1"/>
  <c r="R83" i="1"/>
  <c r="R18" i="1"/>
  <c r="R45" i="1"/>
  <c r="R104" i="1"/>
  <c r="R66" i="1"/>
  <c r="R91" i="1"/>
  <c r="R53" i="1"/>
  <c r="R10" i="1"/>
  <c r="C64" i="2" l="1"/>
  <c r="C65" i="2" s="1"/>
  <c r="C68" i="2"/>
  <c r="C67" i="2"/>
  <c r="C54" i="2"/>
  <c r="C56" i="2" s="1"/>
  <c r="C55" i="2" s="1"/>
  <c r="C34" i="2"/>
  <c r="C42" i="2"/>
  <c r="C6" i="2"/>
  <c r="C8" i="2" s="1"/>
  <c r="C7" i="2" s="1"/>
  <c r="C16" i="2"/>
  <c r="C17" i="2" s="1"/>
  <c r="C20" i="2"/>
  <c r="C19" i="2" s="1"/>
  <c r="C30" i="2"/>
  <c r="C32" i="2" s="1"/>
  <c r="C31" i="2" s="1"/>
  <c r="C12" i="2"/>
  <c r="C58" i="2"/>
  <c r="C10" i="2"/>
  <c r="C40" i="2" l="1"/>
  <c r="C41" i="2" s="1"/>
  <c r="C44" i="2"/>
  <c r="C43" i="2" s="1"/>
  <c r="C28" i="2"/>
  <c r="C29" i="2" s="1"/>
  <c r="C4" i="2"/>
  <c r="C5" i="2" s="1"/>
  <c r="C52" i="2"/>
  <c r="C53" i="2" s="1"/>
</calcChain>
</file>

<file path=xl/comments1.xml><?xml version="1.0" encoding="utf-8"?>
<comments xmlns="http://schemas.openxmlformats.org/spreadsheetml/2006/main">
  <authors>
    <author>Newhart, Kathryn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Newhart, Kathryn:</t>
        </r>
        <r>
          <rPr>
            <sz val="9"/>
            <color indexed="81"/>
            <rFont val="Tahoma"/>
            <family val="2"/>
          </rPr>
          <t xml:space="preserve">
0 deleted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Newhart, Kathryn:</t>
        </r>
        <r>
          <rPr>
            <sz val="9"/>
            <color indexed="81"/>
            <rFont val="Tahoma"/>
            <family val="2"/>
          </rPr>
          <t xml:space="preserve">
0.03 deleted</t>
        </r>
      </text>
    </comment>
  </commentList>
</comments>
</file>

<file path=xl/sharedStrings.xml><?xml version="1.0" encoding="utf-8"?>
<sst xmlns="http://schemas.openxmlformats.org/spreadsheetml/2006/main" count="1587" uniqueCount="213">
  <si>
    <t>LOCATION_CODE</t>
  </si>
  <si>
    <t>COMMON_NAME</t>
  </si>
  <si>
    <t>LOCATION_DESCRIPTION</t>
  </si>
  <si>
    <t>COLLECTION_DATE</t>
  </si>
  <si>
    <t>COLLECTION_TIME</t>
  </si>
  <si>
    <t>ANALYSIS_CODE</t>
  </si>
  <si>
    <t>ANALYSIS_NAME</t>
  </si>
  <si>
    <t>ANALYTE_NAME</t>
  </si>
  <si>
    <t>COMBINATION_RESULT</t>
  </si>
  <si>
    <t>NUMERIC_RESULT</t>
  </si>
  <si>
    <t>ANALYSIS_UNIT</t>
  </si>
  <si>
    <t>ANALYTE_MDL</t>
  </si>
  <si>
    <t>QUALIFIER</t>
  </si>
  <si>
    <t>ACQUIRED_TYPE</t>
  </si>
  <si>
    <t>012_712_1011</t>
  </si>
  <si>
    <t>N_PAA1MIN</t>
  </si>
  <si>
    <t>RWH North, Post-PAA addition, 1 Min Contact Time</t>
  </si>
  <si>
    <t>06:36</t>
  </si>
  <si>
    <t>PAAR</t>
  </si>
  <si>
    <t>PAA Residual, Peroxychem</t>
  </si>
  <si>
    <t>1.0</t>
  </si>
  <si>
    <t>mg/L</t>
  </si>
  <si>
    <t>0.1</t>
  </si>
  <si>
    <t/>
  </si>
  <si>
    <t>G</t>
  </si>
  <si>
    <t>012_700_1011</t>
  </si>
  <si>
    <t>N_PREPAA</t>
  </si>
  <si>
    <t>RWH North, Pre-PAA addition</t>
  </si>
  <si>
    <t>06:34</t>
  </si>
  <si>
    <t>ECIDX</t>
  </si>
  <si>
    <t>E-Coli, MPN Idexx Colilert</t>
  </si>
  <si>
    <t>10500</t>
  </si>
  <si>
    <t>EC/100mL</t>
  </si>
  <si>
    <t>100</t>
  </si>
  <si>
    <t>011_530_1061</t>
  </si>
  <si>
    <t>S_PREPAA</t>
  </si>
  <si>
    <t>RWH South, Sec Clarifiers, Clar 6 Eff</t>
  </si>
  <si>
    <t>06:30</t>
  </si>
  <si>
    <t>77000</t>
  </si>
  <si>
    <t>Scratched</t>
  </si>
  <si>
    <t>-5</t>
  </si>
  <si>
    <t>1</t>
  </si>
  <si>
    <t>012_712_1012</t>
  </si>
  <si>
    <t>1 NPAA10MN</t>
  </si>
  <si>
    <t>RWH North, Post-PAA addition, 10 Min Contact Time</t>
  </si>
  <si>
    <t>07:46</t>
  </si>
  <si>
    <t>0.46</t>
  </si>
  <si>
    <t>41</t>
  </si>
  <si>
    <t>1 NPAA1MIN</t>
  </si>
  <si>
    <t>07:42</t>
  </si>
  <si>
    <t>1.18</t>
  </si>
  <si>
    <t>6630</t>
  </si>
  <si>
    <t>012_712_1013</t>
  </si>
  <si>
    <t>1 NPAA20MN</t>
  </si>
  <si>
    <t>RWH North, Post-PAA addition, 20 Min Contact Time</t>
  </si>
  <si>
    <t>07:49</t>
  </si>
  <si>
    <t>0.21</t>
  </si>
  <si>
    <t>012_712_1021</t>
  </si>
  <si>
    <t>1 NPAA30MN</t>
  </si>
  <si>
    <t>RWH North, Post-PAA Pre-SBS, 30 Min Contact Time</t>
  </si>
  <si>
    <t>07:54</t>
  </si>
  <si>
    <t>TSS</t>
  </si>
  <si>
    <t>Total Suspended Solids</t>
  </si>
  <si>
    <t>4</t>
  </si>
  <si>
    <t>40</t>
  </si>
  <si>
    <t>0.00</t>
  </si>
  <si>
    <t>2 NPAA10MN</t>
  </si>
  <si>
    <t>11:02</t>
  </si>
  <si>
    <t>0.85</t>
  </si>
  <si>
    <t>222</t>
  </si>
  <si>
    <t>2 NPAA1MIN</t>
  </si>
  <si>
    <t>10:57</t>
  </si>
  <si>
    <t>1.21</t>
  </si>
  <si>
    <t>4650</t>
  </si>
  <si>
    <t>2 NPAA20MN</t>
  </si>
  <si>
    <t>11:06</t>
  </si>
  <si>
    <t>0.71</t>
  </si>
  <si>
    <t>2 NPAA30MN</t>
  </si>
  <si>
    <t>11:12</t>
  </si>
  <si>
    <t>0.47</t>
  </si>
  <si>
    <t>9</t>
  </si>
  <si>
    <t>36</t>
  </si>
  <si>
    <t>2 N_PREPAA</t>
  </si>
  <si>
    <t>10:53</t>
  </si>
  <si>
    <t>CODLL</t>
  </si>
  <si>
    <t>CODLL, w/Ag2SO4, w/ HgSO4</t>
  </si>
  <si>
    <t>21</t>
  </si>
  <si>
    <t>5</t>
  </si>
  <si>
    <t>DTRM4</t>
  </si>
  <si>
    <t>Dig., Tot. Rec. Metals</t>
  </si>
  <si>
    <t xml:space="preserve">Dig., Tot. Rec. Metals                  </t>
  </si>
  <si>
    <t>PENDING</t>
  </si>
  <si>
    <t>$ICPT1</t>
  </si>
  <si>
    <t>Metals, Tot., ICP</t>
  </si>
  <si>
    <t xml:space="preserve">Metals, Tot., ICP                       </t>
  </si>
  <si>
    <t>8570</t>
  </si>
  <si>
    <t>10</t>
  </si>
  <si>
    <t>3 NPAA10MN</t>
  </si>
  <si>
    <t>13:05</t>
  </si>
  <si>
    <t>1.07</t>
  </si>
  <si>
    <t>461</t>
  </si>
  <si>
    <t>3 NPAA1MIN</t>
  </si>
  <si>
    <t>13:02</t>
  </si>
  <si>
    <t>1.29</t>
  </si>
  <si>
    <t>9590</t>
  </si>
  <si>
    <t>3 NPAA20MN</t>
  </si>
  <si>
    <t>13:10</t>
  </si>
  <si>
    <t>0.93</t>
  </si>
  <si>
    <t>3 NPAA30MN</t>
  </si>
  <si>
    <t>13:15</t>
  </si>
  <si>
    <t>35</t>
  </si>
  <si>
    <t>0.57</t>
  </si>
  <si>
    <t>8</t>
  </si>
  <si>
    <t>3 N_PREPAA</t>
  </si>
  <si>
    <t>12:57</t>
  </si>
  <si>
    <t>23</t>
  </si>
  <si>
    <t>8890</t>
  </si>
  <si>
    <t>12:25</t>
  </si>
  <si>
    <t>46100</t>
  </si>
  <si>
    <t>08:04</t>
  </si>
  <si>
    <t>0.58</t>
  </si>
  <si>
    <t>50</t>
  </si>
  <si>
    <t>07:56</t>
  </si>
  <si>
    <t>1.09</t>
  </si>
  <si>
    <t>8390</t>
  </si>
  <si>
    <t>08:10</t>
  </si>
  <si>
    <t>0.16</t>
  </si>
  <si>
    <t>08:18</t>
  </si>
  <si>
    <t>24</t>
  </si>
  <si>
    <t>0.03</t>
  </si>
  <si>
    <t>11:10</t>
  </si>
  <si>
    <t>0.70</t>
  </si>
  <si>
    <t>163</t>
  </si>
  <si>
    <t>11:04</t>
  </si>
  <si>
    <t>1.24</t>
  </si>
  <si>
    <t>11100</t>
  </si>
  <si>
    <t>11:16</t>
  </si>
  <si>
    <t>0.68</t>
  </si>
  <si>
    <t>11:23</t>
  </si>
  <si>
    <t>0.17</t>
  </si>
  <si>
    <t>58</t>
  </si>
  <si>
    <t>10:59</t>
  </si>
  <si>
    <t>12200</t>
  </si>
  <si>
    <t>12</t>
  </si>
  <si>
    <t>13:19</t>
  </si>
  <si>
    <t>0.83</t>
  </si>
  <si>
    <t>313</t>
  </si>
  <si>
    <t>13:09</t>
  </si>
  <si>
    <t>1.25</t>
  </si>
  <si>
    <t>14700</t>
  </si>
  <si>
    <t>13:25</t>
  </si>
  <si>
    <t>0.73</t>
  </si>
  <si>
    <t>13:33</t>
  </si>
  <si>
    <t>68</t>
  </si>
  <si>
    <t>0.49</t>
  </si>
  <si>
    <t>11</t>
  </si>
  <si>
    <t>15500</t>
  </si>
  <si>
    <t>07:07</t>
  </si>
  <si>
    <t>105000</t>
  </si>
  <si>
    <t>07:22</t>
  </si>
  <si>
    <t>07:20</t>
  </si>
  <si>
    <t>8600</t>
  </si>
  <si>
    <t>07:15</t>
  </si>
  <si>
    <t>26100</t>
  </si>
  <si>
    <t>07:51</t>
  </si>
  <si>
    <t>0.39</t>
  </si>
  <si>
    <t xml:space="preserve">E-Coli, MPN Idexx Colilert              </t>
  </si>
  <si>
    <t>07:44</t>
  </si>
  <si>
    <t>1.32</t>
  </si>
  <si>
    <t>07:57</t>
  </si>
  <si>
    <t>0.10</t>
  </si>
  <si>
    <t>08:05</t>
  </si>
  <si>
    <t xml:space="preserve">Total Suspended Solids                  </t>
  </si>
  <si>
    <t>0.06</t>
  </si>
  <si>
    <t>11:14</t>
  </si>
  <si>
    <t>0.74</t>
  </si>
  <si>
    <t>11:09</t>
  </si>
  <si>
    <t>11:20</t>
  </si>
  <si>
    <t>0.64</t>
  </si>
  <si>
    <t>11:26</t>
  </si>
  <si>
    <t>0.41</t>
  </si>
  <si>
    <t xml:space="preserve">CODLL, w/Ag2SO4, w/ HgSO4               </t>
  </si>
  <si>
    <t>13:28</t>
  </si>
  <si>
    <t>0.96</t>
  </si>
  <si>
    <t>13:22</t>
  </si>
  <si>
    <t>13:32</t>
  </si>
  <si>
    <t>13:38</t>
  </si>
  <si>
    <t>13:18</t>
  </si>
  <si>
    <t>10:08</t>
  </si>
  <si>
    <t>COLLECTION_DATETIME</t>
  </si>
  <si>
    <t>Chemscan PAA</t>
  </si>
  <si>
    <t>Actual PAA</t>
  </si>
  <si>
    <t>Difference</t>
  </si>
  <si>
    <t>Flow</t>
  </si>
  <si>
    <t>Chemscan</t>
  </si>
  <si>
    <t>Hypothetical HRT</t>
  </si>
  <si>
    <t>N_PrePAA</t>
  </si>
  <si>
    <t>N_1 Min</t>
  </si>
  <si>
    <t>N_1st Pass-1</t>
  </si>
  <si>
    <t>N_1st Pass-2</t>
  </si>
  <si>
    <t>N_1st Pass-3</t>
  </si>
  <si>
    <t>N_1st Pass-4</t>
  </si>
  <si>
    <t>N_1st Pass-5</t>
  </si>
  <si>
    <t>N_10 Min</t>
  </si>
  <si>
    <t>N_2nd Pass-3</t>
  </si>
  <si>
    <t>N_20 Min</t>
  </si>
  <si>
    <t>N_3rd Pass-3</t>
  </si>
  <si>
    <t>N_30 Min</t>
  </si>
  <si>
    <t>HRT</t>
  </si>
  <si>
    <t>a</t>
  </si>
  <si>
    <t>b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</si>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</sst>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7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Fill="1"/>
    <xf numFmtId="16" fontId="0" fillId="0" borderId="0" xfId="0" applyNumberFormat="1"/>
    <xf numFmtId="2" fontId="0" fillId="0" borderId="0" xfId="0" applyNumberFormat="1" applyAlignment="1"/>
    <xf numFmtId="2" fontId="0" fillId="0" borderId="0" xfId="0" applyNumberFormat="1"/>
    <xf numFmtId="16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(Actual PAA-Chemscan</a:t>
            </a:r>
            <a:r>
              <a:rPr lang="en-US" baseline="0"/>
              <a:t> PAA)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of PAA PROFILE DATA_6-27-1'!$R$2:$R$104</c:f>
              <c:numCache>
                <c:formatCode>General</c:formatCode>
                <c:ptCount val="37"/>
                <c:pt idx="0" formatCode="0.000000000">
                  <c:v>0.11154341697692871</c:v>
                </c:pt>
                <c:pt idx="3" formatCode="0.000000000">
                  <c:v>0.34052490472793573</c:v>
                </c:pt>
                <c:pt idx="7" formatCode="0.000000000">
                  <c:v>0.35788371324539181</c:v>
                </c:pt>
                <c:pt idx="11" formatCode="0.000000000">
                  <c:v>0.29534409284591678</c:v>
                </c:pt>
                <c:pt idx="15" formatCode="0.000000000">
                  <c:v>0.39103415250778206</c:v>
                </c:pt>
                <c:pt idx="19" formatCode="0.000000000">
                  <c:v>0.5395346188545227</c:v>
                </c:pt>
                <c:pt idx="23" formatCode="0.000000000">
                  <c:v>0.36651152372360229</c:v>
                </c:pt>
                <c:pt idx="26" formatCode="0.000000000">
                  <c:v>0.37483787536621094</c:v>
                </c:pt>
                <c:pt idx="28" formatCode="0.000000000">
                  <c:v>0.6399142217636109</c:v>
                </c:pt>
                <c:pt idx="32" formatCode="0.000000000">
                  <c:v>0.2937079334259034</c:v>
                </c:pt>
                <c:pt idx="36" formatCode="0.000000000">
                  <c:v>0.30295198440551752</c:v>
                </c:pt>
              </c:numCache>
            </c:numRef>
          </c:xVal>
          <c:yVal>
            <c:numRef>
              <c:f>'Copy of PAA PROFILE DATA_6-27-1'!$S$2:$S$104</c:f>
              <c:numCache>
                <c:formatCode>General</c:formatCode>
                <c:ptCount val="37"/>
                <c:pt idx="0">
                  <c:v>38.747940063476563</c:v>
                </c:pt>
                <c:pt idx="3">
                  <c:v>37.704524993896484</c:v>
                </c:pt>
                <c:pt idx="7">
                  <c:v>86.281684875488281</c:v>
                </c:pt>
                <c:pt idx="11">
                  <c:v>100.16845703125</c:v>
                </c:pt>
                <c:pt idx="15">
                  <c:v>38.68511962890625</c:v>
                </c:pt>
                <c:pt idx="19">
                  <c:v>82.101356506347656</c:v>
                </c:pt>
                <c:pt idx="23">
                  <c:v>85.903572082519531</c:v>
                </c:pt>
                <c:pt idx="26">
                  <c:v>32.503803253173828</c:v>
                </c:pt>
                <c:pt idx="28">
                  <c:v>34.156082153320313</c:v>
                </c:pt>
                <c:pt idx="32">
                  <c:v>81.128036499023438</c:v>
                </c:pt>
                <c:pt idx="36">
                  <c:v>83.177604675292969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D2D-8B75-3C399E74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6399"/>
        <c:axId val="763286431"/>
      </c:scatterChart>
      <c:valAx>
        <c:axId val="763306399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6431"/>
        <c:crosses val="autoZero"/>
        <c:crossBetween val="midCat"/>
      </c:valAx>
      <c:valAx>
        <c:axId val="76328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vs HRT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4843072201746"/>
          <c:y val="0.12950315741665061"/>
          <c:w val="0.82408273528829901"/>
          <c:h val="0.71545859865081574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10445010761479"/>
                  <c:y val="-0.37719313921363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Sheet1!$C$2:$C$73</c:f>
              <c:numCache>
                <c:formatCode>General</c:formatCode>
                <c:ptCount val="72"/>
                <c:pt idx="1">
                  <c:v>4.1440858098467288</c:v>
                </c:pt>
                <c:pt idx="2">
                  <c:v>11.196387066507997</c:v>
                </c:pt>
                <c:pt idx="3">
                  <c:v>14.722537694838632</c:v>
                </c:pt>
                <c:pt idx="4">
                  <c:v>18.248688323169265</c:v>
                </c:pt>
                <c:pt idx="5">
                  <c:v>21.774838951499902</c:v>
                </c:pt>
                <c:pt idx="6">
                  <c:v>25.300989579830535</c:v>
                </c:pt>
                <c:pt idx="7">
                  <c:v>32.353290836491801</c:v>
                </c:pt>
                <c:pt idx="8">
                  <c:v>45.537545416306145</c:v>
                </c:pt>
                <c:pt idx="9">
                  <c:v>58.721799996120495</c:v>
                </c:pt>
                <c:pt idx="10">
                  <c:v>71.868440511441321</c:v>
                </c:pt>
                <c:pt idx="11">
                  <c:v>85.015081026762132</c:v>
                </c:pt>
                <c:pt idx="13">
                  <c:v>1.9203870446079037</c:v>
                </c:pt>
                <c:pt idx="14">
                  <c:v>5.1124557724631208</c:v>
                </c:pt>
                <c:pt idx="15">
                  <c:v>6.7084901363907292</c:v>
                </c:pt>
                <c:pt idx="16">
                  <c:v>8.3045245003183386</c:v>
                </c:pt>
                <c:pt idx="17">
                  <c:v>9.9005588642459479</c:v>
                </c:pt>
                <c:pt idx="18">
                  <c:v>11.496593228173555</c:v>
                </c:pt>
                <c:pt idx="19">
                  <c:v>14.688661956028774</c:v>
                </c:pt>
                <c:pt idx="20">
                  <c:v>20.652420031457346</c:v>
                </c:pt>
                <c:pt idx="21">
                  <c:v>26.616178106885915</c:v>
                </c:pt>
                <c:pt idx="22">
                  <c:v>32.559102263444316</c:v>
                </c:pt>
                <c:pt idx="23">
                  <c:v>38.502026420002721</c:v>
                </c:pt>
                <c:pt idx="25">
                  <c:v>1.6758424283183231</c:v>
                </c:pt>
                <c:pt idx="26">
                  <c:v>4.4498251429977964</c:v>
                </c:pt>
                <c:pt idx="27">
                  <c:v>5.8368165003375339</c:v>
                </c:pt>
                <c:pt idx="28">
                  <c:v>7.2238078576772704</c:v>
                </c:pt>
                <c:pt idx="29">
                  <c:v>8.610799215017007</c:v>
                </c:pt>
                <c:pt idx="30">
                  <c:v>9.9977905723567435</c:v>
                </c:pt>
                <c:pt idx="31">
                  <c:v>12.771773287036217</c:v>
                </c:pt>
                <c:pt idx="32">
                  <c:v>17.953868814634159</c:v>
                </c:pt>
                <c:pt idx="33">
                  <c:v>23.1359643422321</c:v>
                </c:pt>
                <c:pt idx="34">
                  <c:v>28.299370459312239</c:v>
                </c:pt>
                <c:pt idx="35">
                  <c:v>33.462776576392379</c:v>
                </c:pt>
                <c:pt idx="37">
                  <c:v>3.8603125888770262</c:v>
                </c:pt>
                <c:pt idx="38">
                  <c:v>10.415475504038472</c:v>
                </c:pt>
                <c:pt idx="39">
                  <c:v>13.693056961619195</c:v>
                </c:pt>
                <c:pt idx="40">
                  <c:v>16.970638419199918</c:v>
                </c:pt>
                <c:pt idx="41">
                  <c:v>20.248219876780642</c:v>
                </c:pt>
                <c:pt idx="42">
                  <c:v>23.525801334361365</c:v>
                </c:pt>
                <c:pt idx="43">
                  <c:v>30.080964249522811</c:v>
                </c:pt>
                <c:pt idx="44">
                  <c:v>42.33506683761204</c:v>
                </c:pt>
                <c:pt idx="45">
                  <c:v>54.589169425701272</c:v>
                </c:pt>
                <c:pt idx="46">
                  <c:v>66.807586319312009</c:v>
                </c:pt>
                <c:pt idx="47">
                  <c:v>79.026003212922731</c:v>
                </c:pt>
                <c:pt idx="49">
                  <c:v>2.016837203966154</c:v>
                </c:pt>
                <c:pt idx="50">
                  <c:v>5.3742619249731831</c:v>
                </c:pt>
                <c:pt idx="51">
                  <c:v>7.0529742854766972</c:v>
                </c:pt>
                <c:pt idx="52">
                  <c:v>8.7316866459802114</c:v>
                </c:pt>
                <c:pt idx="53">
                  <c:v>10.410399006483726</c:v>
                </c:pt>
                <c:pt idx="54">
                  <c:v>12.089111366987241</c:v>
                </c:pt>
                <c:pt idx="55">
                  <c:v>15.446536087994271</c:v>
                </c:pt>
                <c:pt idx="56">
                  <c:v>21.719472389232934</c:v>
                </c:pt>
                <c:pt idx="57">
                  <c:v>27.992408690471592</c:v>
                </c:pt>
                <c:pt idx="58">
                  <c:v>34.243686398732919</c:v>
                </c:pt>
                <c:pt idx="59">
                  <c:v>40.494964106994246</c:v>
                </c:pt>
                <c:pt idx="61">
                  <c:v>1.9335821259648005</c:v>
                </c:pt>
                <c:pt idx="62">
                  <c:v>5.148258069135708</c:v>
                </c:pt>
                <c:pt idx="63">
                  <c:v>6.7555960407211622</c:v>
                </c:pt>
                <c:pt idx="64">
                  <c:v>8.3629340123066154</c:v>
                </c:pt>
                <c:pt idx="65">
                  <c:v>9.9702719838920686</c:v>
                </c:pt>
                <c:pt idx="66">
                  <c:v>11.577609955477524</c:v>
                </c:pt>
                <c:pt idx="67">
                  <c:v>14.79228589864843</c:v>
                </c:pt>
                <c:pt idx="68">
                  <c:v>20.79831353642864</c:v>
                </c:pt>
                <c:pt idx="69">
                  <c:v>26.804341174208851</c:v>
                </c:pt>
                <c:pt idx="70">
                  <c:v>32.789421395363384</c:v>
                </c:pt>
                <c:pt idx="71">
                  <c:v>38.774501616517917</c:v>
                </c:pt>
              </c:numCache>
            </c:numRef>
          </c:xVal>
          <c:yVal>
            <c:numRef>
              <c:f>Sheet1!$D$2:$D$73</c:f>
              <c:numCache>
                <c:formatCode>0.00</c:formatCode>
                <c:ptCount val="72"/>
                <c:pt idx="1">
                  <c:v>1.18</c:v>
                </c:pt>
                <c:pt idx="7">
                  <c:v>0.46</c:v>
                </c:pt>
                <c:pt idx="9">
                  <c:v>0.21</c:v>
                </c:pt>
                <c:pt idx="13" formatCode="General">
                  <c:v>1.21</c:v>
                </c:pt>
                <c:pt idx="19" formatCode="General">
                  <c:v>0.85</c:v>
                </c:pt>
                <c:pt idx="21" formatCode="General">
                  <c:v>0.71</c:v>
                </c:pt>
                <c:pt idx="23" formatCode="General">
                  <c:v>0.47</c:v>
                </c:pt>
                <c:pt idx="25" formatCode="General">
                  <c:v>1.29</c:v>
                </c:pt>
                <c:pt idx="31" formatCode="General">
                  <c:v>1.07</c:v>
                </c:pt>
                <c:pt idx="33" formatCode="General">
                  <c:v>0.93</c:v>
                </c:pt>
                <c:pt idx="35" formatCode="General">
                  <c:v>0.56999999999999995</c:v>
                </c:pt>
                <c:pt idx="37" formatCode="General">
                  <c:v>1.0900000000000001</c:v>
                </c:pt>
                <c:pt idx="43" formatCode="General">
                  <c:v>0.57999999999999996</c:v>
                </c:pt>
                <c:pt idx="45" formatCode="General">
                  <c:v>0.16</c:v>
                </c:pt>
                <c:pt idx="49" formatCode="General">
                  <c:v>1.24</c:v>
                </c:pt>
                <c:pt idx="55" formatCode="General">
                  <c:v>0.7</c:v>
                </c:pt>
                <c:pt idx="57" formatCode="General">
                  <c:v>0.68</c:v>
                </c:pt>
                <c:pt idx="59" formatCode="General">
                  <c:v>0.17</c:v>
                </c:pt>
                <c:pt idx="61" formatCode="General">
                  <c:v>1.25</c:v>
                </c:pt>
                <c:pt idx="67" formatCode="General">
                  <c:v>0.83</c:v>
                </c:pt>
                <c:pt idx="69" formatCode="General">
                  <c:v>0.73</c:v>
                </c:pt>
                <c:pt idx="71" formatCode="General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EF9-9D8D-F3005A13068A}"/>
            </c:ext>
          </c:extLst>
        </c:ser>
        <c:ser>
          <c:idx val="1"/>
          <c:order val="1"/>
          <c:tx>
            <c:v>Chemscan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Sheet1!$C$2:$C$73</c:f>
              <c:numCache>
                <c:formatCode>General</c:formatCode>
                <c:ptCount val="72"/>
                <c:pt idx="1">
                  <c:v>4.1440858098467288</c:v>
                </c:pt>
                <c:pt idx="2">
                  <c:v>11.196387066507997</c:v>
                </c:pt>
                <c:pt idx="3">
                  <c:v>14.722537694838632</c:v>
                </c:pt>
                <c:pt idx="4">
                  <c:v>18.248688323169265</c:v>
                </c:pt>
                <c:pt idx="5">
                  <c:v>21.774838951499902</c:v>
                </c:pt>
                <c:pt idx="6">
                  <c:v>25.300989579830535</c:v>
                </c:pt>
                <c:pt idx="7">
                  <c:v>32.353290836491801</c:v>
                </c:pt>
                <c:pt idx="8">
                  <c:v>45.537545416306145</c:v>
                </c:pt>
                <c:pt idx="9">
                  <c:v>58.721799996120495</c:v>
                </c:pt>
                <c:pt idx="10">
                  <c:v>71.868440511441321</c:v>
                </c:pt>
                <c:pt idx="11">
                  <c:v>85.015081026762132</c:v>
                </c:pt>
                <c:pt idx="13">
                  <c:v>1.9203870446079037</c:v>
                </c:pt>
                <c:pt idx="14">
                  <c:v>5.1124557724631208</c:v>
                </c:pt>
                <c:pt idx="15">
                  <c:v>6.7084901363907292</c:v>
                </c:pt>
                <c:pt idx="16">
                  <c:v>8.3045245003183386</c:v>
                </c:pt>
                <c:pt idx="17">
                  <c:v>9.9005588642459479</c:v>
                </c:pt>
                <c:pt idx="18">
                  <c:v>11.496593228173555</c:v>
                </c:pt>
                <c:pt idx="19">
                  <c:v>14.688661956028774</c:v>
                </c:pt>
                <c:pt idx="20">
                  <c:v>20.652420031457346</c:v>
                </c:pt>
                <c:pt idx="21">
                  <c:v>26.616178106885915</c:v>
                </c:pt>
                <c:pt idx="22">
                  <c:v>32.559102263444316</c:v>
                </c:pt>
                <c:pt idx="23">
                  <c:v>38.502026420002721</c:v>
                </c:pt>
                <c:pt idx="25">
                  <c:v>1.6758424283183231</c:v>
                </c:pt>
                <c:pt idx="26">
                  <c:v>4.4498251429977964</c:v>
                </c:pt>
                <c:pt idx="27">
                  <c:v>5.8368165003375339</c:v>
                </c:pt>
                <c:pt idx="28">
                  <c:v>7.2238078576772704</c:v>
                </c:pt>
                <c:pt idx="29">
                  <c:v>8.610799215017007</c:v>
                </c:pt>
                <c:pt idx="30">
                  <c:v>9.9977905723567435</c:v>
                </c:pt>
                <c:pt idx="31">
                  <c:v>12.771773287036217</c:v>
                </c:pt>
                <c:pt idx="32">
                  <c:v>17.953868814634159</c:v>
                </c:pt>
                <c:pt idx="33">
                  <c:v>23.1359643422321</c:v>
                </c:pt>
                <c:pt idx="34">
                  <c:v>28.299370459312239</c:v>
                </c:pt>
                <c:pt idx="35">
                  <c:v>33.462776576392379</c:v>
                </c:pt>
                <c:pt idx="37">
                  <c:v>3.8603125888770262</c:v>
                </c:pt>
                <c:pt idx="38">
                  <c:v>10.415475504038472</c:v>
                </c:pt>
                <c:pt idx="39">
                  <c:v>13.693056961619195</c:v>
                </c:pt>
                <c:pt idx="40">
                  <c:v>16.970638419199918</c:v>
                </c:pt>
                <c:pt idx="41">
                  <c:v>20.248219876780642</c:v>
                </c:pt>
                <c:pt idx="42">
                  <c:v>23.525801334361365</c:v>
                </c:pt>
                <c:pt idx="43">
                  <c:v>30.080964249522811</c:v>
                </c:pt>
                <c:pt idx="44">
                  <c:v>42.33506683761204</c:v>
                </c:pt>
                <c:pt idx="45">
                  <c:v>54.589169425701272</c:v>
                </c:pt>
                <c:pt idx="46">
                  <c:v>66.807586319312009</c:v>
                </c:pt>
                <c:pt idx="47">
                  <c:v>79.026003212922731</c:v>
                </c:pt>
                <c:pt idx="49">
                  <c:v>2.016837203966154</c:v>
                </c:pt>
                <c:pt idx="50">
                  <c:v>5.3742619249731831</c:v>
                </c:pt>
                <c:pt idx="51">
                  <c:v>7.0529742854766972</c:v>
                </c:pt>
                <c:pt idx="52">
                  <c:v>8.7316866459802114</c:v>
                </c:pt>
                <c:pt idx="53">
                  <c:v>10.410399006483726</c:v>
                </c:pt>
                <c:pt idx="54">
                  <c:v>12.089111366987241</c:v>
                </c:pt>
                <c:pt idx="55">
                  <c:v>15.446536087994271</c:v>
                </c:pt>
                <c:pt idx="56">
                  <c:v>21.719472389232934</c:v>
                </c:pt>
                <c:pt idx="57">
                  <c:v>27.992408690471592</c:v>
                </c:pt>
                <c:pt idx="58">
                  <c:v>34.243686398732919</c:v>
                </c:pt>
                <c:pt idx="59">
                  <c:v>40.494964106994246</c:v>
                </c:pt>
                <c:pt idx="61">
                  <c:v>1.9335821259648005</c:v>
                </c:pt>
                <c:pt idx="62">
                  <c:v>5.148258069135708</c:v>
                </c:pt>
                <c:pt idx="63">
                  <c:v>6.7555960407211622</c:v>
                </c:pt>
                <c:pt idx="64">
                  <c:v>8.3629340123066154</c:v>
                </c:pt>
                <c:pt idx="65">
                  <c:v>9.9702719838920686</c:v>
                </c:pt>
                <c:pt idx="66">
                  <c:v>11.577609955477524</c:v>
                </c:pt>
                <c:pt idx="67">
                  <c:v>14.79228589864843</c:v>
                </c:pt>
                <c:pt idx="68">
                  <c:v>20.79831353642864</c:v>
                </c:pt>
                <c:pt idx="69">
                  <c:v>26.804341174208851</c:v>
                </c:pt>
                <c:pt idx="70">
                  <c:v>32.789421395363384</c:v>
                </c:pt>
                <c:pt idx="71">
                  <c:v>38.774501616517917</c:v>
                </c:pt>
              </c:numCache>
            </c:numRef>
          </c:xVal>
          <c:yVal>
            <c:numRef>
              <c:f>Sheet1!$E$2:$E$73</c:f>
              <c:numCache>
                <c:formatCode>0.00</c:formatCode>
                <c:ptCount val="72"/>
                <c:pt idx="7" formatCode="General">
                  <c:v>0.73044943809509277</c:v>
                </c:pt>
                <c:pt idx="19" formatCode="General">
                  <c:v>0.85076677799224854</c:v>
                </c:pt>
                <c:pt idx="31" formatCode="General">
                  <c:v>0.99465590715408325</c:v>
                </c:pt>
                <c:pt idx="43" formatCode="General">
                  <c:v>0.62516212463378906</c:v>
                </c:pt>
                <c:pt idx="55" formatCode="General">
                  <c:v>0.70046538114547729</c:v>
                </c:pt>
                <c:pt idx="67" formatCode="General">
                  <c:v>0.88348847627639771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EF9-9D8D-F3005A13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0991"/>
        <c:axId val="763308479"/>
      </c:scatterChart>
      <c:valAx>
        <c:axId val="76330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8479"/>
        <c:crosses val="autoZero"/>
        <c:crossBetween val="midCat"/>
      </c:valAx>
      <c:valAx>
        <c:axId val="76330847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21762904636922"/>
                  <c:y val="0.13989829396325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Sheet1!$I$10:$N$10</c:f>
              <c:numCache>
                <c:formatCode>0.00</c:formatCode>
                <c:ptCount val="6"/>
                <c:pt idx="0">
                  <c:v>37.88653564453125</c:v>
                </c:pt>
                <c:pt idx="1">
                  <c:v>86.537590026855469</c:v>
                </c:pt>
                <c:pt idx="2">
                  <c:v>100.16845703125</c:v>
                </c:pt>
                <c:pt idx="3">
                  <c:v>40.885303497314453</c:v>
                </c:pt>
                <c:pt idx="4">
                  <c:v>82.101356506347656</c:v>
                </c:pt>
                <c:pt idx="5">
                  <c:v>85.903572082519531</c:v>
                </c:pt>
              </c:numCache>
            </c:numRef>
          </c:xVal>
          <c:yVal>
            <c:numRef>
              <c:f>Sheet1!$I$11:$N$11</c:f>
              <c:numCache>
                <c:formatCode>0.00</c:formatCode>
                <c:ptCount val="6"/>
                <c:pt idx="1">
                  <c:v>18.732996119788634</c:v>
                </c:pt>
                <c:pt idx="2">
                  <c:v>11.574332977408796</c:v>
                </c:pt>
                <c:pt idx="3">
                  <c:v>29.957108227174675</c:v>
                </c:pt>
                <c:pt idx="4">
                  <c:v>26.210677554951381</c:v>
                </c:pt>
                <c:pt idx="5">
                  <c:v>17.105050931522506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3BF-B491-19472A6C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47664"/>
        <c:axId val="2073460976"/>
      </c:scatterChart>
      <c:valAx>
        <c:axId val="20734476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60976"/>
        <c:crosses val="autoZero"/>
        <c:crossBetween val="midCat"/>
      </c:valAx>
      <c:valAx>
        <c:axId val="2073460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105103</xdr:colOff>
      <xdr:row>4</xdr:row>
      <xdr:rowOff>178675</xdr:rowOff>
    </xdr:from>
    <xdr:to>
      <xdr:col>29</xdr:col>
      <xdr:colOff>400706</xdr:colOff>
      <xdr:row>34</xdr:row>
      <xdr:rowOff>85396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19878</xdr:colOff>
      <xdr:row>0</xdr:row>
      <xdr:rowOff>1241</xdr:rowOff>
    </xdr:from>
    <xdr:to>
      <xdr:col>22</xdr:col>
      <xdr:colOff>295275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595312</xdr:colOff>
      <xdr:row>19</xdr:row>
      <xdr:rowOff>38100</xdr:rowOff>
    </xdr:from>
    <xdr:to>
      <xdr:col>22</xdr:col>
      <xdr:colOff>290512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ewhart/Documents/GitHub/MWRD/ModelingSupport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Data"/>
      <sheetName val="5-13 1130"/>
      <sheetName val="5-15 0830"/>
      <sheetName val="Sheet1"/>
    </sheetNames>
    <sheetDataSet>
      <sheetData sheetId="0"/>
      <sheetData sheetId="1"/>
      <sheetData sheetId="2"/>
      <sheetData sheetId="3">
        <row r="5">
          <cell r="K5">
            <v>0</v>
          </cell>
        </row>
        <row r="12">
          <cell r="K12">
            <v>32.353290836491801</v>
          </cell>
          <cell r="M12">
            <v>0.73044943809509277</v>
          </cell>
        </row>
        <row r="13">
          <cell r="K13">
            <v>45.537545416306145</v>
          </cell>
          <cell r="M13">
            <v>0</v>
          </cell>
        </row>
        <row r="14">
          <cell r="K14">
            <v>58.721799996120495</v>
          </cell>
          <cell r="M14">
            <v>0</v>
          </cell>
        </row>
        <row r="15">
          <cell r="K15">
            <v>71.868440511441321</v>
          </cell>
          <cell r="M15">
            <v>0</v>
          </cell>
        </row>
        <row r="16">
          <cell r="K16">
            <v>85.015081026762132</v>
          </cell>
          <cell r="M16">
            <v>0</v>
          </cell>
        </row>
        <row r="17">
          <cell r="K17">
            <v>0</v>
          </cell>
        </row>
        <row r="18">
          <cell r="K18">
            <v>1.9203870446079037</v>
          </cell>
          <cell r="M18">
            <v>0</v>
          </cell>
        </row>
        <row r="19">
          <cell r="K19">
            <v>5.1124557724631208</v>
          </cell>
        </row>
        <row r="20">
          <cell r="K20">
            <v>6.7084901363907292</v>
          </cell>
        </row>
        <row r="21">
          <cell r="K21">
            <v>8.3045245003183386</v>
          </cell>
        </row>
        <row r="22">
          <cell r="K22">
            <v>9.9005588642459479</v>
          </cell>
        </row>
        <row r="23">
          <cell r="K23">
            <v>11.496593228173555</v>
          </cell>
        </row>
        <row r="24">
          <cell r="K24">
            <v>14.688661956028774</v>
          </cell>
          <cell r="M24">
            <v>0.85076677799224854</v>
          </cell>
        </row>
        <row r="25">
          <cell r="K25">
            <v>20.652420031457346</v>
          </cell>
        </row>
        <row r="26">
          <cell r="K26">
            <v>26.616178106885915</v>
          </cell>
          <cell r="M26">
            <v>0</v>
          </cell>
        </row>
        <row r="27">
          <cell r="K27">
            <v>32.559102263444316</v>
          </cell>
        </row>
        <row r="28">
          <cell r="K28">
            <v>38.502026420002721</v>
          </cell>
          <cell r="M28">
            <v>0</v>
          </cell>
        </row>
        <row r="29">
          <cell r="K29">
            <v>0</v>
          </cell>
        </row>
        <row r="30">
          <cell r="K30">
            <v>1.6758424283183231</v>
          </cell>
          <cell r="M30">
            <v>0</v>
          </cell>
        </row>
        <row r="31">
          <cell r="K31">
            <v>4.4498251429977964</v>
          </cell>
        </row>
        <row r="32">
          <cell r="K32">
            <v>5.8368165003375339</v>
          </cell>
        </row>
        <row r="33">
          <cell r="K33">
            <v>7.2238078576772704</v>
          </cell>
        </row>
        <row r="34">
          <cell r="K34">
            <v>8.610799215017007</v>
          </cell>
        </row>
        <row r="35">
          <cell r="K35">
            <v>9.9977905723567435</v>
          </cell>
        </row>
        <row r="36">
          <cell r="K36">
            <v>12.771773287036217</v>
          </cell>
          <cell r="M36">
            <v>0.99465590715408325</v>
          </cell>
        </row>
        <row r="37">
          <cell r="K37">
            <v>17.953868814634159</v>
          </cell>
        </row>
        <row r="38">
          <cell r="K38">
            <v>23.1359643422321</v>
          </cell>
          <cell r="M38">
            <v>0</v>
          </cell>
        </row>
        <row r="39">
          <cell r="K39">
            <v>28.299370459312239</v>
          </cell>
        </row>
        <row r="40">
          <cell r="K40">
            <v>33.462776576392379</v>
          </cell>
          <cell r="M40">
            <v>0</v>
          </cell>
        </row>
        <row r="41">
          <cell r="K41">
            <v>0</v>
          </cell>
        </row>
        <row r="42">
          <cell r="K42">
            <v>3.8603125888770262</v>
          </cell>
          <cell r="M42">
            <v>0</v>
          </cell>
        </row>
        <row r="43">
          <cell r="K43">
            <v>10.415475504038472</v>
          </cell>
        </row>
        <row r="44">
          <cell r="K44">
            <v>13.693056961619195</v>
          </cell>
        </row>
        <row r="45">
          <cell r="K45">
            <v>16.970638419199918</v>
          </cell>
        </row>
        <row r="46">
          <cell r="K46">
            <v>20.248219876780642</v>
          </cell>
        </row>
        <row r="47">
          <cell r="K47">
            <v>23.525801334361365</v>
          </cell>
        </row>
        <row r="48">
          <cell r="K48">
            <v>30.080964249522811</v>
          </cell>
          <cell r="M48">
            <v>0.62516212463378906</v>
          </cell>
        </row>
        <row r="49">
          <cell r="K49">
            <v>42.33506683761204</v>
          </cell>
        </row>
        <row r="50">
          <cell r="K50">
            <v>54.589169425701272</v>
          </cell>
          <cell r="M50">
            <v>0</v>
          </cell>
        </row>
        <row r="51">
          <cell r="K51">
            <v>66.807586319312009</v>
          </cell>
        </row>
        <row r="52">
          <cell r="K52">
            <v>79.026003212922731</v>
          </cell>
          <cell r="M52">
            <v>0</v>
          </cell>
        </row>
        <row r="53">
          <cell r="K53">
            <v>0</v>
          </cell>
        </row>
        <row r="54">
          <cell r="K54">
            <v>2.016837203966154</v>
          </cell>
          <cell r="M54">
            <v>0</v>
          </cell>
        </row>
        <row r="55">
          <cell r="K55">
            <v>5.3742619249731831</v>
          </cell>
        </row>
        <row r="56">
          <cell r="K56">
            <v>7.0529742854766972</v>
          </cell>
        </row>
        <row r="57">
          <cell r="K57">
            <v>8.7316866459802114</v>
          </cell>
        </row>
        <row r="58">
          <cell r="K58">
            <v>10.410399006483726</v>
          </cell>
        </row>
        <row r="59">
          <cell r="K59">
            <v>12.089111366987241</v>
          </cell>
        </row>
        <row r="60">
          <cell r="K60">
            <v>15.446536087994271</v>
          </cell>
          <cell r="M60">
            <v>0.70046538114547729</v>
          </cell>
        </row>
        <row r="61">
          <cell r="K61">
            <v>21.719472389232934</v>
          </cell>
        </row>
        <row r="62">
          <cell r="K62">
            <v>27.992408690471592</v>
          </cell>
          <cell r="M62">
            <v>0</v>
          </cell>
        </row>
        <row r="63">
          <cell r="K63">
            <v>34.243686398732919</v>
          </cell>
        </row>
        <row r="64">
          <cell r="K64">
            <v>40.494964106994246</v>
          </cell>
          <cell r="M64">
            <v>0</v>
          </cell>
        </row>
        <row r="65">
          <cell r="K65">
            <v>0</v>
          </cell>
        </row>
        <row r="66">
          <cell r="K66">
            <v>1.9335821259648005</v>
          </cell>
          <cell r="M66">
            <v>0</v>
          </cell>
        </row>
        <row r="67">
          <cell r="K67">
            <v>5.148258069135708</v>
          </cell>
        </row>
        <row r="68">
          <cell r="K68">
            <v>6.7555960407211622</v>
          </cell>
        </row>
        <row r="69">
          <cell r="K69">
            <v>8.3629340123066154</v>
          </cell>
        </row>
        <row r="70">
          <cell r="K70">
            <v>9.9702719838920686</v>
          </cell>
        </row>
        <row r="71">
          <cell r="K71">
            <v>11.577609955477524</v>
          </cell>
        </row>
        <row r="72">
          <cell r="K72">
            <v>14.79228589864843</v>
          </cell>
          <cell r="M72">
            <v>0.88348847627639771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15"/>
  <sheetViews>
    <sheetView topLeftCell="N1" zoomScale="85" zoomScaleNormal="85" workbookViewId="0">
      <selection activeCell="P15" sqref="P15"/>
    </sheetView>
  </sheetViews>
  <sheetFormatPr defaultRowHeight="15" x14ac:dyDescent="0.25"/>
  <cols>
    <col min="1" max="1" width="14.140625" hidden="1" customWidth="1"/>
    <col min="2" max="2" width="14.7109375" bestFit="1" customWidth="1"/>
    <col min="3" max="3" width="41.5703125" hidden="1" customWidth="1"/>
    <col min="4" max="5" width="15.42578125" hidden="1" customWidth="1"/>
    <col min="6" max="6" width="15.28515625" bestFit="1" customWidth="1"/>
    <col min="7" max="7" width="13.42578125" hidden="1" customWidth="1"/>
    <col min="8" max="8" width="23.7109375" hidden="1" customWidth="1"/>
    <col min="9" max="9" width="24.42578125" hidden="1" customWidth="1"/>
    <col min="10" max="10" width="19.28515625" bestFit="1" customWidth="1"/>
    <col min="11" max="11" width="15" bestFit="1" customWidth="1"/>
    <col min="12" max="12" width="13.140625" bestFit="1" customWidth="1"/>
    <col min="13" max="13" width="12.140625" bestFit="1" customWidth="1"/>
    <col min="15" max="15" width="13.5703125" bestFit="1" customWidth="1"/>
    <col min="16" max="16" width="14.28515625" bestFit="1" customWidth="1"/>
    <col min="17" max="17" width="10.7109375" bestFit="1" customWidth="1"/>
    <col min="18" max="18" width="13.28515625" bestFit="1" customWidth="1"/>
    <col min="21" max="21" width="14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190</v>
      </c>
      <c r="Q1" t="s">
        <v>191</v>
      </c>
      <c r="R1" t="s">
        <v>192</v>
      </c>
      <c r="S1" t="s">
        <v>193</v>
      </c>
      <c r="V1" t="s">
        <v>190</v>
      </c>
    </row>
    <row r="2" spans="1:22" x14ac:dyDescent="0.25">
      <c r="A2" s="1" t="s">
        <v>14</v>
      </c>
      <c r="B2" s="1" t="s">
        <v>15</v>
      </c>
      <c r="C2" s="1" t="s">
        <v>16</v>
      </c>
      <c r="D2" s="2">
        <v>43639</v>
      </c>
      <c r="E2" s="1" t="s">
        <v>17</v>
      </c>
      <c r="F2" s="3" t="str">
        <f>TEXT(D2,"m/dd/yy ")&amp;TEXT(E2,"hh:mm")</f>
        <v>6/23/19 06:36</v>
      </c>
      <c r="G2" s="1" t="s">
        <v>18</v>
      </c>
      <c r="H2" s="1" t="s">
        <v>19</v>
      </c>
      <c r="I2" s="1" t="s">
        <v>19</v>
      </c>
      <c r="J2" s="1" t="s">
        <v>20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3">
        <f>_xll.PITimeDat("\\APPLEPI\AI_K826",'Copy of PAA PROFILE DATA_6-27-1'!$F2,"","interpolated")</f>
        <v>0.88845658302307129</v>
      </c>
      <c r="Q2" t="str">
        <f>IF(C2=$C$2,IF(I2=$I$2,K2,""),"")</f>
        <v>1.0</v>
      </c>
      <c r="R2" s="4">
        <f>Q2-P2</f>
        <v>0.11154341697692871</v>
      </c>
      <c r="S2" s="3">
        <f>_xll.PITimeDat("FI-F2",'Copy of PAA PROFILE DATA_6-27-1'!$F2,"\\applepi","interpolated")</f>
        <v>38.747940063476563</v>
      </c>
      <c r="T2" s="3"/>
      <c r="U2" s="5">
        <v>43638.25</v>
      </c>
      <c r="V2">
        <f>_xll.PITimeDat("\\APPLEPI\AI_K826",'Copy of PAA PROFILE DATA_6-27-1'!$U2,"","interpolated")</f>
        <v>0.70046538114547729</v>
      </c>
    </row>
    <row r="3" spans="1:22" hidden="1" x14ac:dyDescent="0.25">
      <c r="A3" s="1" t="s">
        <v>25</v>
      </c>
      <c r="B3" s="1" t="s">
        <v>26</v>
      </c>
      <c r="C3" s="1" t="s">
        <v>27</v>
      </c>
      <c r="D3" s="2">
        <v>43639</v>
      </c>
      <c r="E3" s="1" t="s">
        <v>28</v>
      </c>
      <c r="F3" s="3" t="str">
        <f t="shared" ref="F3:F66" si="0">TEXT(D3,"m/dd/yy ")&amp;TEXT(E3,"hh:mm")</f>
        <v>6/23/19 06:34</v>
      </c>
      <c r="G3" s="1" t="s">
        <v>29</v>
      </c>
      <c r="H3" s="1" t="s">
        <v>30</v>
      </c>
      <c r="I3" s="1" t="s">
        <v>30</v>
      </c>
      <c r="J3" s="1" t="s">
        <v>31</v>
      </c>
      <c r="K3" s="1" t="s">
        <v>31</v>
      </c>
      <c r="L3" s="1" t="s">
        <v>32</v>
      </c>
      <c r="M3" s="1" t="s">
        <v>33</v>
      </c>
      <c r="N3" s="1" t="s">
        <v>23</v>
      </c>
      <c r="O3" s="1" t="s">
        <v>24</v>
      </c>
      <c r="P3" s="3"/>
      <c r="U3" s="5">
        <f>U2+1/1440</f>
        <v>43638.250694444447</v>
      </c>
      <c r="V3">
        <f>_xll.PITimeDat("\\APPLEPI\AI_K826",'Copy of PAA PROFILE DATA_6-27-1'!$U3,"","interpolated")</f>
        <v>0.70046538114547729</v>
      </c>
    </row>
    <row r="4" spans="1:22" hidden="1" x14ac:dyDescent="0.25">
      <c r="A4" s="1" t="s">
        <v>34</v>
      </c>
      <c r="B4" s="1" t="s">
        <v>35</v>
      </c>
      <c r="C4" s="1" t="s">
        <v>36</v>
      </c>
      <c r="D4" s="2">
        <v>43639</v>
      </c>
      <c r="E4" s="1" t="s">
        <v>37</v>
      </c>
      <c r="F4" s="3" t="str">
        <f t="shared" si="0"/>
        <v>6/23/19 06:30</v>
      </c>
      <c r="G4" s="1" t="s">
        <v>29</v>
      </c>
      <c r="H4" s="1" t="s">
        <v>30</v>
      </c>
      <c r="I4" s="1" t="s">
        <v>30</v>
      </c>
      <c r="J4" s="1" t="s">
        <v>38</v>
      </c>
      <c r="K4" s="1" t="s">
        <v>38</v>
      </c>
      <c r="L4" s="1" t="s">
        <v>32</v>
      </c>
      <c r="M4" s="1" t="s">
        <v>33</v>
      </c>
      <c r="N4" s="1" t="s">
        <v>23</v>
      </c>
      <c r="O4" s="1" t="s">
        <v>24</v>
      </c>
      <c r="P4" s="3"/>
      <c r="U4" s="5">
        <f t="shared" ref="U4:U67" si="1">U3+1/1440</f>
        <v>43638.251388888893</v>
      </c>
      <c r="V4">
        <f>_xll.PITimeDat("\\APPLEPI\AI_K826",'Copy of PAA PROFILE DATA_6-27-1'!$U4,"","interpolated")</f>
        <v>0.70046538114547729</v>
      </c>
    </row>
    <row r="5" spans="1:22" x14ac:dyDescent="0.25">
      <c r="A5" s="1" t="s">
        <v>14</v>
      </c>
      <c r="B5" s="1" t="s">
        <v>15</v>
      </c>
      <c r="C5" s="1" t="s">
        <v>16</v>
      </c>
      <c r="D5" s="2">
        <v>43639</v>
      </c>
      <c r="E5" s="1" t="s">
        <v>17</v>
      </c>
      <c r="F5" s="3" t="str">
        <f t="shared" si="0"/>
        <v>6/23/19 06:36</v>
      </c>
      <c r="G5" s="1" t="s">
        <v>18</v>
      </c>
      <c r="H5" s="1" t="s">
        <v>19</v>
      </c>
      <c r="I5" s="1" t="s">
        <v>19</v>
      </c>
      <c r="J5" s="1" t="s">
        <v>39</v>
      </c>
      <c r="K5" s="1" t="s">
        <v>23</v>
      </c>
      <c r="L5" s="1" t="s">
        <v>21</v>
      </c>
      <c r="M5" s="1" t="s">
        <v>22</v>
      </c>
      <c r="N5" s="1" t="s">
        <v>40</v>
      </c>
      <c r="O5" s="1" t="s">
        <v>24</v>
      </c>
      <c r="P5" s="3"/>
      <c r="U5" s="5">
        <f t="shared" si="1"/>
        <v>43638.25208333334</v>
      </c>
      <c r="V5">
        <f>_xll.PITimeDat("\\APPLEPI\AI_K826",'Copy of PAA PROFILE DATA_6-27-1'!$U5,"","interpolated")</f>
        <v>0.70046538114547729</v>
      </c>
    </row>
    <row r="6" spans="1:22" hidden="1" x14ac:dyDescent="0.25">
      <c r="A6" s="1" t="s">
        <v>25</v>
      </c>
      <c r="B6" s="1" t="s">
        <v>26</v>
      </c>
      <c r="C6" s="1" t="s">
        <v>27</v>
      </c>
      <c r="D6" s="2">
        <v>43639</v>
      </c>
      <c r="E6" s="1" t="s">
        <v>28</v>
      </c>
      <c r="F6" s="3" t="str">
        <f t="shared" si="0"/>
        <v>6/23/19 06:34</v>
      </c>
      <c r="G6" s="1" t="s">
        <v>29</v>
      </c>
      <c r="H6" s="1" t="s">
        <v>30</v>
      </c>
      <c r="I6" s="1" t="s">
        <v>30</v>
      </c>
      <c r="J6" s="1" t="s">
        <v>39</v>
      </c>
      <c r="K6" s="1" t="s">
        <v>23</v>
      </c>
      <c r="L6" s="1" t="s">
        <v>32</v>
      </c>
      <c r="M6" s="1" t="s">
        <v>41</v>
      </c>
      <c r="N6" s="1" t="s">
        <v>40</v>
      </c>
      <c r="O6" s="1" t="s">
        <v>24</v>
      </c>
      <c r="P6" s="3"/>
      <c r="U6" s="5">
        <f t="shared" si="1"/>
        <v>43638.252777777787</v>
      </c>
      <c r="V6">
        <f>_xll.PITimeDat("\\APPLEPI\AI_K826",'Copy of PAA PROFILE DATA_6-27-1'!$U6,"","interpolated")</f>
        <v>0.70046538114547729</v>
      </c>
    </row>
    <row r="7" spans="1:22" hidden="1" x14ac:dyDescent="0.25">
      <c r="A7" s="1" t="s">
        <v>34</v>
      </c>
      <c r="B7" s="1" t="s">
        <v>35</v>
      </c>
      <c r="C7" s="1" t="s">
        <v>36</v>
      </c>
      <c r="D7" s="2">
        <v>43639</v>
      </c>
      <c r="E7" s="1" t="s">
        <v>37</v>
      </c>
      <c r="F7" s="3" t="str">
        <f t="shared" si="0"/>
        <v>6/23/19 06:30</v>
      </c>
      <c r="G7" s="1" t="s">
        <v>29</v>
      </c>
      <c r="H7" s="1" t="s">
        <v>30</v>
      </c>
      <c r="I7" s="1" t="s">
        <v>30</v>
      </c>
      <c r="J7" s="1" t="s">
        <v>39</v>
      </c>
      <c r="K7" s="1" t="s">
        <v>23</v>
      </c>
      <c r="L7" s="1" t="s">
        <v>32</v>
      </c>
      <c r="M7" s="1" t="s">
        <v>41</v>
      </c>
      <c r="N7" s="1" t="s">
        <v>40</v>
      </c>
      <c r="O7" s="1" t="s">
        <v>24</v>
      </c>
      <c r="P7" s="3"/>
      <c r="U7" s="5">
        <f t="shared" si="1"/>
        <v>43638.253472222234</v>
      </c>
      <c r="V7">
        <f>_xll.PITimeDat("\\APPLEPI\AI_K826",'Copy of PAA PROFILE DATA_6-27-1'!$U7,"","interpolated")</f>
        <v>0.71507066488265991</v>
      </c>
    </row>
    <row r="8" spans="1:22" x14ac:dyDescent="0.25">
      <c r="A8" s="1" t="s">
        <v>42</v>
      </c>
      <c r="B8" s="1" t="s">
        <v>43</v>
      </c>
      <c r="C8" s="1" t="s">
        <v>44</v>
      </c>
      <c r="D8" s="2">
        <v>43640</v>
      </c>
      <c r="E8" s="1" t="s">
        <v>45</v>
      </c>
      <c r="F8" s="3" t="str">
        <f t="shared" si="0"/>
        <v>6/24/19 07:46</v>
      </c>
      <c r="G8" s="1" t="s">
        <v>18</v>
      </c>
      <c r="H8" s="1" t="s">
        <v>19</v>
      </c>
      <c r="I8" s="1" t="s">
        <v>19</v>
      </c>
      <c r="J8" s="1" t="s">
        <v>46</v>
      </c>
      <c r="K8" s="1" t="s">
        <v>46</v>
      </c>
      <c r="L8" s="1" t="s">
        <v>21</v>
      </c>
      <c r="M8" s="1" t="s">
        <v>22</v>
      </c>
      <c r="N8" s="1" t="s">
        <v>23</v>
      </c>
      <c r="O8" s="1" t="s">
        <v>24</v>
      </c>
      <c r="P8" s="3"/>
      <c r="U8" s="5">
        <f t="shared" si="1"/>
        <v>43638.25416666668</v>
      </c>
      <c r="V8">
        <f>_xll.PITimeDat("\\APPLEPI\AI_K826",'Copy of PAA PROFILE DATA_6-27-1'!$U8,"","interpolated")</f>
        <v>0.77424120903015137</v>
      </c>
    </row>
    <row r="9" spans="1:22" hidden="1" x14ac:dyDescent="0.25">
      <c r="A9" s="1" t="s">
        <v>42</v>
      </c>
      <c r="B9" s="1" t="s">
        <v>43</v>
      </c>
      <c r="C9" s="1" t="s">
        <v>44</v>
      </c>
      <c r="D9" s="2">
        <v>43640</v>
      </c>
      <c r="E9" s="1" t="s">
        <v>45</v>
      </c>
      <c r="F9" s="3" t="str">
        <f t="shared" si="0"/>
        <v>6/24/19 07:46</v>
      </c>
      <c r="G9" s="1" t="s">
        <v>29</v>
      </c>
      <c r="H9" s="1" t="s">
        <v>30</v>
      </c>
      <c r="I9" s="1" t="s">
        <v>30</v>
      </c>
      <c r="J9" s="1" t="s">
        <v>47</v>
      </c>
      <c r="K9" s="1" t="s">
        <v>47</v>
      </c>
      <c r="L9" s="1" t="s">
        <v>32</v>
      </c>
      <c r="M9" s="1" t="s">
        <v>41</v>
      </c>
      <c r="N9" s="1" t="s">
        <v>23</v>
      </c>
      <c r="O9" s="1" t="s">
        <v>24</v>
      </c>
      <c r="P9" s="3"/>
      <c r="U9" s="5">
        <f t="shared" si="1"/>
        <v>43638.254861111127</v>
      </c>
      <c r="V9">
        <f>_xll.PITimeDat("\\APPLEPI\AI_K826",'Copy of PAA PROFILE DATA_6-27-1'!$U9,"","interpolated")</f>
        <v>0.77538716793060303</v>
      </c>
    </row>
    <row r="10" spans="1:22" x14ac:dyDescent="0.25">
      <c r="A10" s="1" t="s">
        <v>14</v>
      </c>
      <c r="B10" s="1" t="s">
        <v>48</v>
      </c>
      <c r="C10" s="1" t="s">
        <v>16</v>
      </c>
      <c r="D10" s="2">
        <v>43640</v>
      </c>
      <c r="E10" s="1" t="s">
        <v>49</v>
      </c>
      <c r="F10" s="3" t="str">
        <f t="shared" si="0"/>
        <v>6/24/19 07:42</v>
      </c>
      <c r="G10" s="1" t="s">
        <v>18</v>
      </c>
      <c r="H10" s="1" t="s">
        <v>19</v>
      </c>
      <c r="I10" s="1" t="s">
        <v>19</v>
      </c>
      <c r="J10" s="1" t="s">
        <v>50</v>
      </c>
      <c r="K10" s="1" t="s">
        <v>50</v>
      </c>
      <c r="L10" s="1" t="s">
        <v>21</v>
      </c>
      <c r="M10" s="1" t="s">
        <v>22</v>
      </c>
      <c r="N10" s="1" t="s">
        <v>23</v>
      </c>
      <c r="O10" s="1" t="s">
        <v>24</v>
      </c>
      <c r="P10" s="3">
        <f>_xll.PITimeDat("\\APPLEPI\AI_K826",'Copy of PAA PROFILE DATA_6-27-1'!$F10,"","interpolated")</f>
        <v>0.83947509527206421</v>
      </c>
      <c r="Q10" t="str">
        <f t="shared" ref="Q10:Q66" si="2">IF(C10=$C$2,IF(I10=$I$2,K10,""),"")</f>
        <v>1.18</v>
      </c>
      <c r="R10" s="4">
        <f>Q10-P10</f>
        <v>0.34052490472793573</v>
      </c>
      <c r="S10" s="3">
        <f>_xll.PITimeDat("FI-F2",'Copy of PAA PROFILE DATA_6-27-1'!$F10,"\\applepi","interpolated")</f>
        <v>37.704524993896484</v>
      </c>
      <c r="T10" s="3"/>
      <c r="U10" s="5">
        <f t="shared" si="1"/>
        <v>43638.255555555574</v>
      </c>
      <c r="V10">
        <f>_xll.PITimeDat("\\APPLEPI\AI_K826",'Copy of PAA PROFILE DATA_6-27-1'!$U10,"","interpolated")</f>
        <v>0.77538716793060303</v>
      </c>
    </row>
    <row r="11" spans="1:22" hidden="1" x14ac:dyDescent="0.25">
      <c r="A11" s="1" t="s">
        <v>14</v>
      </c>
      <c r="B11" s="1" t="s">
        <v>48</v>
      </c>
      <c r="C11" s="1" t="s">
        <v>16</v>
      </c>
      <c r="D11" s="2">
        <v>43640</v>
      </c>
      <c r="E11" s="1" t="s">
        <v>49</v>
      </c>
      <c r="F11" s="3" t="str">
        <f t="shared" si="0"/>
        <v>6/24/19 07:42</v>
      </c>
      <c r="G11" s="1" t="s">
        <v>29</v>
      </c>
      <c r="H11" s="1" t="s">
        <v>30</v>
      </c>
      <c r="I11" s="1" t="s">
        <v>30</v>
      </c>
      <c r="J11" s="1" t="s">
        <v>51</v>
      </c>
      <c r="K11" s="1" t="s">
        <v>51</v>
      </c>
      <c r="L11" s="1" t="s">
        <v>32</v>
      </c>
      <c r="M11" s="1" t="s">
        <v>33</v>
      </c>
      <c r="N11" s="1" t="s">
        <v>23</v>
      </c>
      <c r="O11" s="1" t="s">
        <v>24</v>
      </c>
      <c r="P11" s="3"/>
      <c r="U11" s="5">
        <f t="shared" si="1"/>
        <v>43638.25625000002</v>
      </c>
      <c r="V11">
        <f>_xll.PITimeDat("\\APPLEPI\AI_K826",'Copy of PAA PROFILE DATA_6-27-1'!$U11,"","interpolated")</f>
        <v>0.77538716793060303</v>
      </c>
    </row>
    <row r="12" spans="1:22" x14ac:dyDescent="0.25">
      <c r="A12" s="1" t="s">
        <v>52</v>
      </c>
      <c r="B12" s="1" t="s">
        <v>53</v>
      </c>
      <c r="C12" s="1" t="s">
        <v>54</v>
      </c>
      <c r="D12" s="2">
        <v>43640</v>
      </c>
      <c r="E12" s="1" t="s">
        <v>55</v>
      </c>
      <c r="F12" s="3" t="str">
        <f t="shared" si="0"/>
        <v>6/24/19 07:49</v>
      </c>
      <c r="G12" s="1" t="s">
        <v>18</v>
      </c>
      <c r="H12" s="1" t="s">
        <v>19</v>
      </c>
      <c r="I12" s="1" t="s">
        <v>19</v>
      </c>
      <c r="J12" s="1" t="s">
        <v>56</v>
      </c>
      <c r="K12" s="1" t="s">
        <v>56</v>
      </c>
      <c r="L12" s="1" t="s">
        <v>21</v>
      </c>
      <c r="M12" s="1" t="s">
        <v>22</v>
      </c>
      <c r="N12" s="1" t="s">
        <v>23</v>
      </c>
      <c r="O12" s="1" t="s">
        <v>24</v>
      </c>
      <c r="P12" s="3"/>
      <c r="U12" s="5">
        <f t="shared" si="1"/>
        <v>43638.256944444467</v>
      </c>
      <c r="V12">
        <f>_xll.PITimeDat("\\APPLEPI\AI_K826",'Copy of PAA PROFILE DATA_6-27-1'!$U12,"","interpolated")</f>
        <v>0.76541751623153687</v>
      </c>
    </row>
    <row r="13" spans="1:22" hidden="1" x14ac:dyDescent="0.25">
      <c r="A13" s="1" t="s">
        <v>57</v>
      </c>
      <c r="B13" s="1" t="s">
        <v>58</v>
      </c>
      <c r="C13" s="1" t="s">
        <v>59</v>
      </c>
      <c r="D13" s="2">
        <v>43640</v>
      </c>
      <c r="E13" s="1" t="s">
        <v>60</v>
      </c>
      <c r="F13" s="3" t="str">
        <f t="shared" si="0"/>
        <v>6/24/19 07:54</v>
      </c>
      <c r="G13" s="1" t="s">
        <v>61</v>
      </c>
      <c r="H13" s="1" t="s">
        <v>62</v>
      </c>
      <c r="I13" s="1" t="s">
        <v>62</v>
      </c>
      <c r="J13" s="1" t="s">
        <v>63</v>
      </c>
      <c r="K13" s="1" t="s">
        <v>63</v>
      </c>
      <c r="L13" s="1" t="s">
        <v>21</v>
      </c>
      <c r="M13" s="1" t="s">
        <v>41</v>
      </c>
      <c r="N13" s="1" t="s">
        <v>23</v>
      </c>
      <c r="O13" s="1" t="s">
        <v>24</v>
      </c>
      <c r="P13" s="3"/>
      <c r="U13" s="5">
        <f t="shared" si="1"/>
        <v>43638.257638888914</v>
      </c>
      <c r="V13">
        <f>_xll.PITimeDat("\\APPLEPI\AI_K826",'Copy of PAA PROFILE DATA_6-27-1'!$U13,"","interpolated")</f>
        <v>0.74879181385040283</v>
      </c>
    </row>
    <row r="14" spans="1:22" hidden="1" x14ac:dyDescent="0.25">
      <c r="A14" s="1" t="s">
        <v>57</v>
      </c>
      <c r="B14" s="1" t="s">
        <v>58</v>
      </c>
      <c r="C14" s="1" t="s">
        <v>59</v>
      </c>
      <c r="D14" s="2">
        <v>43640</v>
      </c>
      <c r="E14" s="1" t="s">
        <v>60</v>
      </c>
      <c r="F14" s="3" t="str">
        <f t="shared" si="0"/>
        <v>6/24/19 07:54</v>
      </c>
      <c r="G14" s="1" t="s">
        <v>29</v>
      </c>
      <c r="H14" s="1" t="s">
        <v>30</v>
      </c>
      <c r="I14" s="1" t="s">
        <v>30</v>
      </c>
      <c r="J14" s="1" t="s">
        <v>64</v>
      </c>
      <c r="K14" s="1" t="s">
        <v>64</v>
      </c>
      <c r="L14" s="1" t="s">
        <v>32</v>
      </c>
      <c r="M14" s="1" t="s">
        <v>41</v>
      </c>
      <c r="N14" s="1" t="s">
        <v>23</v>
      </c>
      <c r="O14" s="1" t="s">
        <v>24</v>
      </c>
      <c r="P14" s="3"/>
      <c r="U14" s="5">
        <f t="shared" si="1"/>
        <v>43638.25833333336</v>
      </c>
      <c r="V14">
        <f>_xll.PITimeDat("\\APPLEPI\AI_K826",'Copy of PAA PROFILE DATA_6-27-1'!$U14,"","interpolated")</f>
        <v>0.73216605186462402</v>
      </c>
    </row>
    <row r="15" spans="1:22" x14ac:dyDescent="0.25">
      <c r="A15" s="1" t="s">
        <v>57</v>
      </c>
      <c r="B15" s="1" t="s">
        <v>58</v>
      </c>
      <c r="C15" s="1" t="s">
        <v>59</v>
      </c>
      <c r="D15" s="2">
        <v>43640</v>
      </c>
      <c r="E15" s="1" t="s">
        <v>60</v>
      </c>
      <c r="F15" s="3" t="str">
        <f t="shared" si="0"/>
        <v>6/24/19 07:54</v>
      </c>
      <c r="G15" s="1" t="s">
        <v>18</v>
      </c>
      <c r="H15" s="1" t="s">
        <v>19</v>
      </c>
      <c r="I15" s="1" t="s">
        <v>19</v>
      </c>
      <c r="J15" s="1" t="s">
        <v>65</v>
      </c>
      <c r="K15" s="1" t="s">
        <v>65</v>
      </c>
      <c r="L15" s="1" t="s">
        <v>21</v>
      </c>
      <c r="M15" s="1" t="s">
        <v>22</v>
      </c>
      <c r="N15" s="1" t="s">
        <v>23</v>
      </c>
      <c r="O15" s="1" t="s">
        <v>24</v>
      </c>
      <c r="P15" s="3"/>
      <c r="U15" s="5">
        <f t="shared" si="1"/>
        <v>43638.259027777807</v>
      </c>
      <c r="V15">
        <f>_xll.PITimeDat("\\APPLEPI\AI_K826",'Copy of PAA PROFILE DATA_6-27-1'!$U15,"","interpolated")</f>
        <v>0.73044943809509277</v>
      </c>
    </row>
    <row r="16" spans="1:22" x14ac:dyDescent="0.25">
      <c r="A16" s="1" t="s">
        <v>42</v>
      </c>
      <c r="B16" s="1" t="s">
        <v>66</v>
      </c>
      <c r="C16" s="1" t="s">
        <v>44</v>
      </c>
      <c r="D16" s="2">
        <v>43640</v>
      </c>
      <c r="E16" s="1" t="s">
        <v>67</v>
      </c>
      <c r="F16" s="3" t="str">
        <f t="shared" si="0"/>
        <v>6/24/19 11:02</v>
      </c>
      <c r="G16" s="1" t="s">
        <v>18</v>
      </c>
      <c r="H16" s="1" t="s">
        <v>19</v>
      </c>
      <c r="I16" s="1" t="s">
        <v>19</v>
      </c>
      <c r="J16" s="1" t="s">
        <v>68</v>
      </c>
      <c r="K16" s="1" t="s">
        <v>68</v>
      </c>
      <c r="L16" s="1" t="s">
        <v>21</v>
      </c>
      <c r="M16" s="1" t="s">
        <v>22</v>
      </c>
      <c r="N16" s="1" t="s">
        <v>23</v>
      </c>
      <c r="O16" s="1" t="s">
        <v>24</v>
      </c>
      <c r="P16" s="3"/>
      <c r="U16" s="5">
        <f t="shared" si="1"/>
        <v>43638.259722222254</v>
      </c>
      <c r="V16">
        <f>_xll.PITimeDat("\\APPLEPI\AI_K826",'Copy of PAA PROFILE DATA_6-27-1'!$U16,"","interpolated")</f>
        <v>0.73044943809509277</v>
      </c>
    </row>
    <row r="17" spans="1:22" hidden="1" x14ac:dyDescent="0.25">
      <c r="A17" s="1" t="s">
        <v>42</v>
      </c>
      <c r="B17" s="1" t="s">
        <v>66</v>
      </c>
      <c r="C17" s="1" t="s">
        <v>44</v>
      </c>
      <c r="D17" s="2">
        <v>43640</v>
      </c>
      <c r="E17" s="1" t="s">
        <v>67</v>
      </c>
      <c r="F17" s="3" t="str">
        <f t="shared" si="0"/>
        <v>6/24/19 11:02</v>
      </c>
      <c r="G17" s="1" t="s">
        <v>29</v>
      </c>
      <c r="H17" s="1" t="s">
        <v>30</v>
      </c>
      <c r="I17" s="1" t="s">
        <v>30</v>
      </c>
      <c r="J17" s="1" t="s">
        <v>69</v>
      </c>
      <c r="K17" s="1" t="s">
        <v>69</v>
      </c>
      <c r="L17" s="1" t="s">
        <v>32</v>
      </c>
      <c r="M17" s="1" t="s">
        <v>41</v>
      </c>
      <c r="N17" s="1" t="s">
        <v>23</v>
      </c>
      <c r="O17" s="1" t="s">
        <v>24</v>
      </c>
      <c r="P17" s="3"/>
      <c r="U17" s="5">
        <f t="shared" si="1"/>
        <v>43638.260416666701</v>
      </c>
      <c r="V17">
        <f>_xll.PITimeDat("\\APPLEPI\AI_K826",'Copy of PAA PROFILE DATA_6-27-1'!$U17,"","interpolated")</f>
        <v>0.73044943809509277</v>
      </c>
    </row>
    <row r="18" spans="1:22" x14ac:dyDescent="0.25">
      <c r="A18" s="1" t="s">
        <v>14</v>
      </c>
      <c r="B18" s="1" t="s">
        <v>70</v>
      </c>
      <c r="C18" s="1" t="s">
        <v>16</v>
      </c>
      <c r="D18" s="2">
        <v>43640</v>
      </c>
      <c r="E18" s="1" t="s">
        <v>71</v>
      </c>
      <c r="F18" s="3" t="str">
        <f t="shared" si="0"/>
        <v>6/24/19 10:57</v>
      </c>
      <c r="G18" s="1" t="s">
        <v>18</v>
      </c>
      <c r="H18" s="1" t="s">
        <v>19</v>
      </c>
      <c r="I18" s="1" t="s">
        <v>19</v>
      </c>
      <c r="J18" s="1" t="s">
        <v>72</v>
      </c>
      <c r="K18" s="1" t="s">
        <v>72</v>
      </c>
      <c r="L18" s="1" t="s">
        <v>21</v>
      </c>
      <c r="M18" s="1" t="s">
        <v>22</v>
      </c>
      <c r="N18" s="1" t="s">
        <v>23</v>
      </c>
      <c r="O18" s="1" t="s">
        <v>24</v>
      </c>
      <c r="P18" s="3">
        <f>_xll.PITimeDat("\\APPLEPI\AI_K826",'Copy of PAA PROFILE DATA_6-27-1'!$F18,"","interpolated")</f>
        <v>0.85211628675460815</v>
      </c>
      <c r="Q18" t="str">
        <f t="shared" si="2"/>
        <v>1.21</v>
      </c>
      <c r="R18" s="4">
        <f>Q18-P18</f>
        <v>0.35788371324539181</v>
      </c>
      <c r="S18" s="3">
        <f>_xll.PITimeDat("FI-F2",'Copy of PAA PROFILE DATA_6-27-1'!$F18,"\\applepi","interpolated")</f>
        <v>86.281684875488281</v>
      </c>
      <c r="T18" s="3"/>
      <c r="U18" s="5">
        <f t="shared" si="1"/>
        <v>43638.261111111147</v>
      </c>
      <c r="V18">
        <f>_xll.PITimeDat("\\APPLEPI\AI_K826",'Copy of PAA PROFILE DATA_6-27-1'!$U18,"","interpolated")</f>
        <v>0.73044943809509277</v>
      </c>
    </row>
    <row r="19" spans="1:22" hidden="1" x14ac:dyDescent="0.25">
      <c r="A19" s="1" t="s">
        <v>14</v>
      </c>
      <c r="B19" s="1" t="s">
        <v>70</v>
      </c>
      <c r="C19" s="1" t="s">
        <v>16</v>
      </c>
      <c r="D19" s="2">
        <v>43640</v>
      </c>
      <c r="E19" s="1" t="s">
        <v>71</v>
      </c>
      <c r="F19" s="3" t="str">
        <f t="shared" si="0"/>
        <v>6/24/19 10:57</v>
      </c>
      <c r="G19" s="1" t="s">
        <v>29</v>
      </c>
      <c r="H19" s="1" t="s">
        <v>30</v>
      </c>
      <c r="I19" s="1" t="s">
        <v>30</v>
      </c>
      <c r="J19" s="1" t="s">
        <v>73</v>
      </c>
      <c r="K19" s="1" t="s">
        <v>73</v>
      </c>
      <c r="L19" s="1" t="s">
        <v>32</v>
      </c>
      <c r="M19" s="1" t="s">
        <v>33</v>
      </c>
      <c r="N19" s="1" t="s">
        <v>23</v>
      </c>
      <c r="O19" s="1" t="s">
        <v>24</v>
      </c>
      <c r="P19" s="3"/>
      <c r="U19" s="5">
        <f t="shared" si="1"/>
        <v>43638.261805555594</v>
      </c>
      <c r="V19">
        <f>_xll.PITimeDat("\\APPLEPI\AI_K826",'Copy of PAA PROFILE DATA_6-27-1'!$U19,"","interpolated")</f>
        <v>0.73044943809509277</v>
      </c>
    </row>
    <row r="20" spans="1:22" x14ac:dyDescent="0.25">
      <c r="A20" s="1" t="s">
        <v>52</v>
      </c>
      <c r="B20" s="1" t="s">
        <v>74</v>
      </c>
      <c r="C20" s="1" t="s">
        <v>54</v>
      </c>
      <c r="D20" s="2">
        <v>43640</v>
      </c>
      <c r="E20" s="1" t="s">
        <v>75</v>
      </c>
      <c r="F20" s="3" t="str">
        <f t="shared" si="0"/>
        <v>6/24/19 11:06</v>
      </c>
      <c r="G20" s="1" t="s">
        <v>18</v>
      </c>
      <c r="H20" s="1" t="s">
        <v>19</v>
      </c>
      <c r="I20" s="1" t="s">
        <v>19</v>
      </c>
      <c r="J20" s="1" t="s">
        <v>76</v>
      </c>
      <c r="K20" s="1" t="s">
        <v>76</v>
      </c>
      <c r="L20" s="1" t="s">
        <v>21</v>
      </c>
      <c r="M20" s="1" t="s">
        <v>22</v>
      </c>
      <c r="N20" s="1" t="s">
        <v>23</v>
      </c>
      <c r="O20" s="1" t="s">
        <v>24</v>
      </c>
      <c r="P20" s="3"/>
      <c r="U20" s="5">
        <f t="shared" si="1"/>
        <v>43638.262500000041</v>
      </c>
      <c r="V20">
        <f>_xll.PITimeDat("\\APPLEPI\AI_K826",'Copy of PAA PROFILE DATA_6-27-1'!$U20,"","interpolated")</f>
        <v>0.73044943809509277</v>
      </c>
    </row>
    <row r="21" spans="1:22" x14ac:dyDescent="0.25">
      <c r="A21" s="1" t="s">
        <v>57</v>
      </c>
      <c r="B21" s="1" t="s">
        <v>77</v>
      </c>
      <c r="C21" s="1" t="s">
        <v>59</v>
      </c>
      <c r="D21" s="2">
        <v>43640</v>
      </c>
      <c r="E21" s="1" t="s">
        <v>78</v>
      </c>
      <c r="F21" s="3" t="str">
        <f t="shared" si="0"/>
        <v>6/24/19 11:12</v>
      </c>
      <c r="G21" s="1" t="s">
        <v>18</v>
      </c>
      <c r="H21" s="1" t="s">
        <v>19</v>
      </c>
      <c r="I21" s="1" t="s">
        <v>19</v>
      </c>
      <c r="J21" s="1" t="s">
        <v>79</v>
      </c>
      <c r="K21" s="1" t="s">
        <v>79</v>
      </c>
      <c r="L21" s="1" t="s">
        <v>21</v>
      </c>
      <c r="M21" s="1" t="s">
        <v>22</v>
      </c>
      <c r="N21" s="1" t="s">
        <v>23</v>
      </c>
      <c r="O21" s="1" t="s">
        <v>24</v>
      </c>
      <c r="P21" s="3"/>
      <c r="U21" s="5">
        <f t="shared" si="1"/>
        <v>43638.263194444487</v>
      </c>
      <c r="V21">
        <f>_xll.PITimeDat("\\APPLEPI\AI_K826",'Copy of PAA PROFILE DATA_6-27-1'!$U21,"","interpolated")</f>
        <v>0.86213475465774536</v>
      </c>
    </row>
    <row r="22" spans="1:22" hidden="1" x14ac:dyDescent="0.25">
      <c r="A22" s="1" t="s">
        <v>57</v>
      </c>
      <c r="B22" s="1" t="s">
        <v>77</v>
      </c>
      <c r="C22" s="1" t="s">
        <v>59</v>
      </c>
      <c r="D22" s="2">
        <v>43640</v>
      </c>
      <c r="E22" s="1" t="s">
        <v>78</v>
      </c>
      <c r="F22" s="3" t="str">
        <f t="shared" si="0"/>
        <v>6/24/19 11:12</v>
      </c>
      <c r="G22" s="1" t="s">
        <v>61</v>
      </c>
      <c r="H22" s="1" t="s">
        <v>62</v>
      </c>
      <c r="I22" s="1" t="s">
        <v>62</v>
      </c>
      <c r="J22" s="1" t="s">
        <v>80</v>
      </c>
      <c r="K22" s="1" t="s">
        <v>80</v>
      </c>
      <c r="L22" s="1" t="s">
        <v>21</v>
      </c>
      <c r="M22" s="1" t="s">
        <v>41</v>
      </c>
      <c r="N22" s="1" t="s">
        <v>23</v>
      </c>
      <c r="O22" s="1" t="s">
        <v>24</v>
      </c>
      <c r="P22" s="3"/>
      <c r="U22" s="5">
        <f t="shared" si="1"/>
        <v>43638.263888888934</v>
      </c>
      <c r="V22">
        <f>_xll.PITimeDat("\\APPLEPI\AI_K826",'Copy of PAA PROFILE DATA_6-27-1'!$U22,"","interpolated")</f>
        <v>0.86213475465774536</v>
      </c>
    </row>
    <row r="23" spans="1:22" hidden="1" x14ac:dyDescent="0.25">
      <c r="A23" s="1" t="s">
        <v>57</v>
      </c>
      <c r="B23" s="1" t="s">
        <v>77</v>
      </c>
      <c r="C23" s="1" t="s">
        <v>59</v>
      </c>
      <c r="D23" s="2">
        <v>43640</v>
      </c>
      <c r="E23" s="1" t="s">
        <v>78</v>
      </c>
      <c r="F23" s="3" t="str">
        <f t="shared" si="0"/>
        <v>6/24/19 11:12</v>
      </c>
      <c r="G23" s="1" t="s">
        <v>29</v>
      </c>
      <c r="H23" s="1" t="s">
        <v>30</v>
      </c>
      <c r="I23" s="1" t="s">
        <v>30</v>
      </c>
      <c r="J23" s="1" t="s">
        <v>81</v>
      </c>
      <c r="K23" s="1" t="s">
        <v>81</v>
      </c>
      <c r="L23" s="1" t="s">
        <v>32</v>
      </c>
      <c r="M23" s="1" t="s">
        <v>41</v>
      </c>
      <c r="N23" s="1" t="s">
        <v>23</v>
      </c>
      <c r="O23" s="1" t="s">
        <v>24</v>
      </c>
      <c r="P23" s="3"/>
      <c r="U23" s="5">
        <f t="shared" si="1"/>
        <v>43638.264583333381</v>
      </c>
      <c r="V23">
        <f>_xll.PITimeDat("\\APPLEPI\AI_K826",'Copy of PAA PROFILE DATA_6-27-1'!$U23,"","interpolated")</f>
        <v>0.86540341377258301</v>
      </c>
    </row>
    <row r="24" spans="1:22" hidden="1" x14ac:dyDescent="0.25">
      <c r="A24" s="1" t="s">
        <v>25</v>
      </c>
      <c r="B24" s="1" t="s">
        <v>82</v>
      </c>
      <c r="C24" s="1" t="s">
        <v>27</v>
      </c>
      <c r="D24" s="2">
        <v>43640</v>
      </c>
      <c r="E24" s="1" t="s">
        <v>83</v>
      </c>
      <c r="F24" s="3" t="str">
        <f t="shared" si="0"/>
        <v>6/24/19 10:53</v>
      </c>
      <c r="G24" s="1" t="s">
        <v>84</v>
      </c>
      <c r="H24" s="1" t="s">
        <v>85</v>
      </c>
      <c r="I24" s="1" t="s">
        <v>85</v>
      </c>
      <c r="J24" s="1" t="s">
        <v>86</v>
      </c>
      <c r="K24" s="1" t="s">
        <v>86</v>
      </c>
      <c r="L24" s="1" t="s">
        <v>21</v>
      </c>
      <c r="M24" s="1" t="s">
        <v>87</v>
      </c>
      <c r="N24" s="1" t="s">
        <v>23</v>
      </c>
      <c r="O24" s="1" t="s">
        <v>24</v>
      </c>
      <c r="P24" s="3"/>
      <c r="U24" s="5">
        <f t="shared" si="1"/>
        <v>43638.265277777828</v>
      </c>
      <c r="V24">
        <f>_xll.PITimeDat("\\APPLEPI\AI_K826",'Copy of PAA PROFILE DATA_6-27-1'!$U24,"","interpolated")</f>
        <v>0.87404042482376099</v>
      </c>
    </row>
    <row r="25" spans="1:22" hidden="1" x14ac:dyDescent="0.25">
      <c r="A25" s="1" t="s">
        <v>25</v>
      </c>
      <c r="B25" s="1" t="s">
        <v>82</v>
      </c>
      <c r="C25" s="1" t="s">
        <v>27</v>
      </c>
      <c r="D25" s="2">
        <v>43640</v>
      </c>
      <c r="E25" s="1" t="s">
        <v>83</v>
      </c>
      <c r="F25" s="3" t="str">
        <f t="shared" si="0"/>
        <v>6/24/19 10:53</v>
      </c>
      <c r="G25" s="1" t="s">
        <v>88</v>
      </c>
      <c r="H25" s="1" t="s">
        <v>89</v>
      </c>
      <c r="I25" s="1" t="s">
        <v>90</v>
      </c>
      <c r="J25" s="1" t="s">
        <v>91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24</v>
      </c>
      <c r="P25" s="3"/>
      <c r="U25" s="5">
        <f t="shared" si="1"/>
        <v>43638.265972222274</v>
      </c>
      <c r="V25">
        <f>_xll.PITimeDat("\\APPLEPI\AI_K826",'Copy of PAA PROFILE DATA_6-27-1'!$U25,"","interpolated")</f>
        <v>0.88267737627029419</v>
      </c>
    </row>
    <row r="26" spans="1:22" hidden="1" x14ac:dyDescent="0.25">
      <c r="A26" s="1" t="s">
        <v>25</v>
      </c>
      <c r="B26" s="1" t="s">
        <v>82</v>
      </c>
      <c r="C26" s="1" t="s">
        <v>27</v>
      </c>
      <c r="D26" s="2">
        <v>43640</v>
      </c>
      <c r="E26" s="1" t="s">
        <v>83</v>
      </c>
      <c r="F26" s="3" t="str">
        <f t="shared" si="0"/>
        <v>6/24/19 10:53</v>
      </c>
      <c r="G26" s="1" t="s">
        <v>92</v>
      </c>
      <c r="H26" s="1" t="s">
        <v>93</v>
      </c>
      <c r="I26" s="1" t="s">
        <v>94</v>
      </c>
      <c r="J26" s="1" t="s">
        <v>91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24</v>
      </c>
      <c r="P26" s="3"/>
      <c r="U26" s="5">
        <f t="shared" si="1"/>
        <v>43638.266666666721</v>
      </c>
      <c r="V26">
        <f>_xll.PITimeDat("\\APPLEPI\AI_K826",'Copy of PAA PROFILE DATA_6-27-1'!$U26,"","interpolated")</f>
        <v>0.89131438732147217</v>
      </c>
    </row>
    <row r="27" spans="1:22" hidden="1" x14ac:dyDescent="0.25">
      <c r="A27" s="1" t="s">
        <v>25</v>
      </c>
      <c r="B27" s="1" t="s">
        <v>82</v>
      </c>
      <c r="C27" s="1" t="s">
        <v>27</v>
      </c>
      <c r="D27" s="2">
        <v>43640</v>
      </c>
      <c r="E27" s="1" t="s">
        <v>83</v>
      </c>
      <c r="F27" s="3" t="str">
        <f t="shared" si="0"/>
        <v>6/24/19 10:53</v>
      </c>
      <c r="G27" s="1" t="s">
        <v>29</v>
      </c>
      <c r="H27" s="1" t="s">
        <v>30</v>
      </c>
      <c r="I27" s="1" t="s">
        <v>30</v>
      </c>
      <c r="J27" s="1" t="s">
        <v>95</v>
      </c>
      <c r="K27" s="1" t="s">
        <v>95</v>
      </c>
      <c r="L27" s="1" t="s">
        <v>32</v>
      </c>
      <c r="M27" s="1" t="s">
        <v>33</v>
      </c>
      <c r="N27" s="1" t="s">
        <v>23</v>
      </c>
      <c r="O27" s="1" t="s">
        <v>24</v>
      </c>
      <c r="P27" s="3"/>
      <c r="U27" s="5">
        <f t="shared" si="1"/>
        <v>43638.267361111168</v>
      </c>
      <c r="V27">
        <f>_xll.PITimeDat("\\APPLEPI\AI_K826",'Copy of PAA PROFILE DATA_6-27-1'!$U27,"","interpolated")</f>
        <v>0.89394980669021606</v>
      </c>
    </row>
    <row r="28" spans="1:22" hidden="1" x14ac:dyDescent="0.25">
      <c r="A28" s="1" t="s">
        <v>25</v>
      </c>
      <c r="B28" s="1" t="s">
        <v>82</v>
      </c>
      <c r="C28" s="1" t="s">
        <v>27</v>
      </c>
      <c r="D28" s="2">
        <v>43640</v>
      </c>
      <c r="E28" s="1" t="s">
        <v>83</v>
      </c>
      <c r="F28" s="3" t="str">
        <f t="shared" si="0"/>
        <v>6/24/19 10:53</v>
      </c>
      <c r="G28" s="1" t="s">
        <v>61</v>
      </c>
      <c r="H28" s="1" t="s">
        <v>62</v>
      </c>
      <c r="I28" s="1" t="s">
        <v>62</v>
      </c>
      <c r="J28" s="1" t="s">
        <v>96</v>
      </c>
      <c r="K28" s="1" t="s">
        <v>96</v>
      </c>
      <c r="L28" s="1" t="s">
        <v>21</v>
      </c>
      <c r="M28" s="1" t="s">
        <v>41</v>
      </c>
      <c r="N28" s="1" t="s">
        <v>23</v>
      </c>
      <c r="O28" s="1" t="s">
        <v>24</v>
      </c>
      <c r="P28" s="3"/>
      <c r="U28" s="5">
        <f t="shared" si="1"/>
        <v>43638.268055555614</v>
      </c>
      <c r="V28">
        <f>_xll.PITimeDat("\\APPLEPI\AI_K826",'Copy of PAA PROFILE DATA_6-27-1'!$U28,"","interpolated")</f>
        <v>0.89394980669021606</v>
      </c>
    </row>
    <row r="29" spans="1:22" x14ac:dyDescent="0.25">
      <c r="A29" s="1" t="s">
        <v>42</v>
      </c>
      <c r="B29" s="1" t="s">
        <v>97</v>
      </c>
      <c r="C29" s="1" t="s">
        <v>44</v>
      </c>
      <c r="D29" s="2">
        <v>43640</v>
      </c>
      <c r="E29" s="1" t="s">
        <v>98</v>
      </c>
      <c r="F29" s="3" t="str">
        <f t="shared" si="0"/>
        <v>6/24/19 13:05</v>
      </c>
      <c r="G29" s="1" t="s">
        <v>18</v>
      </c>
      <c r="H29" s="1" t="s">
        <v>19</v>
      </c>
      <c r="I29" s="1" t="s">
        <v>19</v>
      </c>
      <c r="J29" s="1" t="s">
        <v>99</v>
      </c>
      <c r="K29" s="1" t="s">
        <v>99</v>
      </c>
      <c r="L29" s="1" t="s">
        <v>21</v>
      </c>
      <c r="M29" s="1" t="s">
        <v>22</v>
      </c>
      <c r="N29" s="1" t="s">
        <v>23</v>
      </c>
      <c r="O29" s="1" t="s">
        <v>24</v>
      </c>
      <c r="P29" s="3"/>
      <c r="U29" s="5">
        <f t="shared" si="1"/>
        <v>43638.268750000061</v>
      </c>
      <c r="V29">
        <f>_xll.PITimeDat("\\APPLEPI\AI_K826",'Copy of PAA PROFILE DATA_6-27-1'!$U29,"","interpolated")</f>
        <v>0.89394980669021606</v>
      </c>
    </row>
    <row r="30" spans="1:22" hidden="1" x14ac:dyDescent="0.25">
      <c r="A30" s="1" t="s">
        <v>42</v>
      </c>
      <c r="B30" s="1" t="s">
        <v>97</v>
      </c>
      <c r="C30" s="1" t="s">
        <v>44</v>
      </c>
      <c r="D30" s="2">
        <v>43640</v>
      </c>
      <c r="E30" s="1" t="s">
        <v>98</v>
      </c>
      <c r="F30" s="3" t="str">
        <f t="shared" si="0"/>
        <v>6/24/19 13:05</v>
      </c>
      <c r="G30" s="1" t="s">
        <v>29</v>
      </c>
      <c r="H30" s="1" t="s">
        <v>30</v>
      </c>
      <c r="I30" s="1" t="s">
        <v>30</v>
      </c>
      <c r="J30" s="1" t="s">
        <v>100</v>
      </c>
      <c r="K30" s="1" t="s">
        <v>100</v>
      </c>
      <c r="L30" s="1" t="s">
        <v>32</v>
      </c>
      <c r="M30" s="1" t="s">
        <v>41</v>
      </c>
      <c r="N30" s="1" t="s">
        <v>23</v>
      </c>
      <c r="O30" s="1" t="s">
        <v>24</v>
      </c>
      <c r="P30" s="3"/>
      <c r="U30" s="5">
        <f t="shared" si="1"/>
        <v>43638.269444444508</v>
      </c>
      <c r="V30">
        <f>_xll.PITimeDat("\\APPLEPI\AI_K826",'Copy of PAA PROFILE DATA_6-27-1'!$U30,"","interpolated")</f>
        <v>0.89394980669021606</v>
      </c>
    </row>
    <row r="31" spans="1:22" x14ac:dyDescent="0.25">
      <c r="A31" s="1" t="s">
        <v>14</v>
      </c>
      <c r="B31" s="1" t="s">
        <v>101</v>
      </c>
      <c r="C31" s="1" t="s">
        <v>16</v>
      </c>
      <c r="D31" s="2">
        <v>43640</v>
      </c>
      <c r="E31" s="1" t="s">
        <v>102</v>
      </c>
      <c r="F31" s="3" t="str">
        <f t="shared" si="0"/>
        <v>6/24/19 13:02</v>
      </c>
      <c r="G31" s="1" t="s">
        <v>18</v>
      </c>
      <c r="H31" s="1" t="s">
        <v>19</v>
      </c>
      <c r="I31" s="1" t="s">
        <v>19</v>
      </c>
      <c r="J31" s="1" t="s">
        <v>103</v>
      </c>
      <c r="K31" s="1" t="s">
        <v>103</v>
      </c>
      <c r="L31" s="1" t="s">
        <v>21</v>
      </c>
      <c r="M31" s="1" t="s">
        <v>22</v>
      </c>
      <c r="N31" s="1" t="s">
        <v>23</v>
      </c>
      <c r="O31" s="1" t="s">
        <v>24</v>
      </c>
      <c r="P31" s="3">
        <f>_xll.PITimeDat("\\APPLEPI\AI_K826",'Copy of PAA PROFILE DATA_6-27-1'!$F31,"","interpolated")</f>
        <v>0.99465590715408325</v>
      </c>
      <c r="Q31" t="str">
        <f t="shared" si="2"/>
        <v>1.29</v>
      </c>
      <c r="R31" s="4">
        <f>Q31-P31</f>
        <v>0.29534409284591678</v>
      </c>
      <c r="S31" s="3">
        <f>_xll.PITimeDat("FI-F2",'Copy of PAA PROFILE DATA_6-27-1'!$F31,"\\applepi","interpolated")</f>
        <v>100.16845703125</v>
      </c>
      <c r="T31" s="3"/>
      <c r="U31" s="5">
        <f t="shared" si="1"/>
        <v>43638.270138888955</v>
      </c>
      <c r="V31">
        <f>_xll.PITimeDat("\\APPLEPI\AI_K826",'Copy of PAA PROFILE DATA_6-27-1'!$U31,"","interpolated")</f>
        <v>0.89394980669021606</v>
      </c>
    </row>
    <row r="32" spans="1:22" hidden="1" x14ac:dyDescent="0.25">
      <c r="A32" s="1" t="s">
        <v>14</v>
      </c>
      <c r="B32" s="1" t="s">
        <v>101</v>
      </c>
      <c r="C32" s="1" t="s">
        <v>16</v>
      </c>
      <c r="D32" s="2">
        <v>43640</v>
      </c>
      <c r="E32" s="1" t="s">
        <v>102</v>
      </c>
      <c r="F32" s="3" t="str">
        <f t="shared" si="0"/>
        <v>6/24/19 13:02</v>
      </c>
      <c r="G32" s="1" t="s">
        <v>29</v>
      </c>
      <c r="H32" s="1" t="s">
        <v>30</v>
      </c>
      <c r="I32" s="1" t="s">
        <v>30</v>
      </c>
      <c r="J32" s="1" t="s">
        <v>104</v>
      </c>
      <c r="K32" s="1" t="s">
        <v>104</v>
      </c>
      <c r="L32" s="1" t="s">
        <v>32</v>
      </c>
      <c r="M32" s="1" t="s">
        <v>33</v>
      </c>
      <c r="N32" s="1" t="s">
        <v>23</v>
      </c>
      <c r="O32" s="1" t="s">
        <v>24</v>
      </c>
      <c r="P32" s="3"/>
      <c r="U32" s="5">
        <f t="shared" si="1"/>
        <v>43638.270833333401</v>
      </c>
      <c r="V32">
        <f>_xll.PITimeDat("\\APPLEPI\AI_K826",'Copy of PAA PROFILE DATA_6-27-1'!$U32,"","interpolated")</f>
        <v>0.89394980669021606</v>
      </c>
    </row>
    <row r="33" spans="1:22" x14ac:dyDescent="0.25">
      <c r="A33" s="1" t="s">
        <v>52</v>
      </c>
      <c r="B33" s="1" t="s">
        <v>105</v>
      </c>
      <c r="C33" s="1" t="s">
        <v>54</v>
      </c>
      <c r="D33" s="2">
        <v>43640</v>
      </c>
      <c r="E33" s="1" t="s">
        <v>106</v>
      </c>
      <c r="F33" s="3" t="str">
        <f t="shared" si="0"/>
        <v>6/24/19 13:10</v>
      </c>
      <c r="G33" s="1" t="s">
        <v>18</v>
      </c>
      <c r="H33" s="1" t="s">
        <v>19</v>
      </c>
      <c r="I33" s="1" t="s">
        <v>19</v>
      </c>
      <c r="J33" s="1" t="s">
        <v>107</v>
      </c>
      <c r="K33" s="1" t="s">
        <v>107</v>
      </c>
      <c r="L33" s="1" t="s">
        <v>21</v>
      </c>
      <c r="M33" s="1" t="s">
        <v>22</v>
      </c>
      <c r="N33" s="1" t="s">
        <v>23</v>
      </c>
      <c r="O33" s="1" t="s">
        <v>24</v>
      </c>
      <c r="P33" s="3"/>
      <c r="U33" s="5">
        <f t="shared" si="1"/>
        <v>43638.271527777848</v>
      </c>
      <c r="V33">
        <f>_xll.PITimeDat("\\APPLEPI\AI_K826",'Copy of PAA PROFILE DATA_6-27-1'!$U33,"","interpolated")</f>
        <v>0.85248607397079468</v>
      </c>
    </row>
    <row r="34" spans="1:22" hidden="1" x14ac:dyDescent="0.25">
      <c r="A34" s="1" t="s">
        <v>57</v>
      </c>
      <c r="B34" s="1" t="s">
        <v>108</v>
      </c>
      <c r="C34" s="1" t="s">
        <v>59</v>
      </c>
      <c r="D34" s="2">
        <v>43640</v>
      </c>
      <c r="E34" s="1" t="s">
        <v>109</v>
      </c>
      <c r="F34" s="3" t="str">
        <f t="shared" si="0"/>
        <v>6/24/19 13:15</v>
      </c>
      <c r="G34" s="1" t="s">
        <v>29</v>
      </c>
      <c r="H34" s="1" t="s">
        <v>30</v>
      </c>
      <c r="I34" s="1" t="s">
        <v>30</v>
      </c>
      <c r="J34" s="1" t="s">
        <v>110</v>
      </c>
      <c r="K34" s="1" t="s">
        <v>110</v>
      </c>
      <c r="L34" s="1" t="s">
        <v>32</v>
      </c>
      <c r="M34" s="1" t="s">
        <v>41</v>
      </c>
      <c r="N34" s="1" t="s">
        <v>23</v>
      </c>
      <c r="O34" s="1" t="s">
        <v>24</v>
      </c>
      <c r="P34" s="3"/>
      <c r="U34" s="5">
        <f t="shared" si="1"/>
        <v>43638.272222222295</v>
      </c>
      <c r="V34">
        <f>_xll.PITimeDat("\\APPLEPI\AI_K826",'Copy of PAA PROFILE DATA_6-27-1'!$U34,"","interpolated")</f>
        <v>0.85217255353927612</v>
      </c>
    </row>
    <row r="35" spans="1:22" x14ac:dyDescent="0.25">
      <c r="A35" s="1" t="s">
        <v>57</v>
      </c>
      <c r="B35" s="1" t="s">
        <v>108</v>
      </c>
      <c r="C35" s="1" t="s">
        <v>59</v>
      </c>
      <c r="D35" s="2">
        <v>43640</v>
      </c>
      <c r="E35" s="1" t="s">
        <v>109</v>
      </c>
      <c r="F35" s="3" t="str">
        <f t="shared" si="0"/>
        <v>6/24/19 13:15</v>
      </c>
      <c r="G35" s="1" t="s">
        <v>18</v>
      </c>
      <c r="H35" s="1" t="s">
        <v>19</v>
      </c>
      <c r="I35" s="1" t="s">
        <v>19</v>
      </c>
      <c r="J35" s="1" t="s">
        <v>111</v>
      </c>
      <c r="K35" s="1" t="s">
        <v>111</v>
      </c>
      <c r="L35" s="1" t="s">
        <v>21</v>
      </c>
      <c r="M35" s="1" t="s">
        <v>22</v>
      </c>
      <c r="N35" s="1" t="s">
        <v>23</v>
      </c>
      <c r="O35" s="1" t="s">
        <v>24</v>
      </c>
      <c r="P35" s="3"/>
      <c r="U35" s="5">
        <f t="shared" si="1"/>
        <v>43638.272916666741</v>
      </c>
      <c r="V35">
        <f>_xll.PITimeDat("\\APPLEPI\AI_K826",'Copy of PAA PROFILE DATA_6-27-1'!$U35,"","interpolated")</f>
        <v>0.85185903310775757</v>
      </c>
    </row>
    <row r="36" spans="1:22" hidden="1" x14ac:dyDescent="0.25">
      <c r="A36" s="1" t="s">
        <v>57</v>
      </c>
      <c r="B36" s="1" t="s">
        <v>108</v>
      </c>
      <c r="C36" s="1" t="s">
        <v>59</v>
      </c>
      <c r="D36" s="2">
        <v>43640</v>
      </c>
      <c r="E36" s="1" t="s">
        <v>109</v>
      </c>
      <c r="F36" s="3" t="str">
        <f t="shared" si="0"/>
        <v>6/24/19 13:15</v>
      </c>
      <c r="G36" s="1" t="s">
        <v>61</v>
      </c>
      <c r="H36" s="1" t="s">
        <v>62</v>
      </c>
      <c r="I36" s="1" t="s">
        <v>62</v>
      </c>
      <c r="J36" s="1" t="s">
        <v>112</v>
      </c>
      <c r="K36" s="1" t="s">
        <v>112</v>
      </c>
      <c r="L36" s="1" t="s">
        <v>21</v>
      </c>
      <c r="M36" s="1" t="s">
        <v>41</v>
      </c>
      <c r="N36" s="1" t="s">
        <v>23</v>
      </c>
      <c r="O36" s="1" t="s">
        <v>24</v>
      </c>
      <c r="P36" s="3"/>
      <c r="U36" s="5">
        <f t="shared" si="1"/>
        <v>43638.273611111188</v>
      </c>
      <c r="V36">
        <f>_xll.PITimeDat("\\APPLEPI\AI_K826",'Copy of PAA PROFILE DATA_6-27-1'!$U36,"","interpolated")</f>
        <v>0.85154557228088379</v>
      </c>
    </row>
    <row r="37" spans="1:22" hidden="1" x14ac:dyDescent="0.25">
      <c r="A37" s="1" t="s">
        <v>25</v>
      </c>
      <c r="B37" s="1" t="s">
        <v>113</v>
      </c>
      <c r="C37" s="1" t="s">
        <v>27</v>
      </c>
      <c r="D37" s="2">
        <v>43640</v>
      </c>
      <c r="E37" s="1" t="s">
        <v>114</v>
      </c>
      <c r="F37" s="3" t="str">
        <f t="shared" si="0"/>
        <v>6/24/19 12:57</v>
      </c>
      <c r="G37" s="1" t="s">
        <v>84</v>
      </c>
      <c r="H37" s="1" t="s">
        <v>85</v>
      </c>
      <c r="I37" s="1" t="s">
        <v>85</v>
      </c>
      <c r="J37" s="1" t="s">
        <v>115</v>
      </c>
      <c r="K37" s="1" t="s">
        <v>115</v>
      </c>
      <c r="L37" s="1" t="s">
        <v>21</v>
      </c>
      <c r="M37" s="1" t="s">
        <v>87</v>
      </c>
      <c r="N37" s="1" t="s">
        <v>23</v>
      </c>
      <c r="O37" s="1" t="s">
        <v>24</v>
      </c>
      <c r="P37" s="3"/>
      <c r="U37" s="5">
        <f t="shared" si="1"/>
        <v>43638.274305555635</v>
      </c>
      <c r="V37">
        <f>_xll.PITimeDat("\\APPLEPI\AI_K826",'Copy of PAA PROFILE DATA_6-27-1'!$U37,"","interpolated")</f>
        <v>0.85123205184936523</v>
      </c>
    </row>
    <row r="38" spans="1:22" hidden="1" x14ac:dyDescent="0.25">
      <c r="A38" s="1" t="s">
        <v>25</v>
      </c>
      <c r="B38" s="1" t="s">
        <v>113</v>
      </c>
      <c r="C38" s="1" t="s">
        <v>27</v>
      </c>
      <c r="D38" s="2">
        <v>43640</v>
      </c>
      <c r="E38" s="1" t="s">
        <v>114</v>
      </c>
      <c r="F38" s="3" t="str">
        <f t="shared" si="0"/>
        <v>6/24/19 12:57</v>
      </c>
      <c r="G38" s="1" t="s">
        <v>88</v>
      </c>
      <c r="H38" s="1" t="s">
        <v>89</v>
      </c>
      <c r="I38" s="1" t="s">
        <v>90</v>
      </c>
      <c r="J38" s="1" t="s">
        <v>91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24</v>
      </c>
      <c r="P38" s="3"/>
      <c r="U38" s="5">
        <f t="shared" si="1"/>
        <v>43638.275000000081</v>
      </c>
      <c r="V38">
        <f>_xll.PITimeDat("\\APPLEPI\AI_K826",'Copy of PAA PROFILE DATA_6-27-1'!$U38,"","interpolated")</f>
        <v>0.85091859102249146</v>
      </c>
    </row>
    <row r="39" spans="1:22" hidden="1" x14ac:dyDescent="0.25">
      <c r="A39" s="1" t="s">
        <v>25</v>
      </c>
      <c r="B39" s="1" t="s">
        <v>113</v>
      </c>
      <c r="C39" s="1" t="s">
        <v>27</v>
      </c>
      <c r="D39" s="2">
        <v>43640</v>
      </c>
      <c r="E39" s="1" t="s">
        <v>114</v>
      </c>
      <c r="F39" s="3" t="str">
        <f t="shared" si="0"/>
        <v>6/24/19 12:57</v>
      </c>
      <c r="G39" s="1" t="s">
        <v>92</v>
      </c>
      <c r="H39" s="1" t="s">
        <v>93</v>
      </c>
      <c r="I39" s="1" t="s">
        <v>94</v>
      </c>
      <c r="J39" s="1" t="s">
        <v>91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24</v>
      </c>
      <c r="P39" s="3"/>
      <c r="U39" s="5">
        <f t="shared" si="1"/>
        <v>43638.275694444528</v>
      </c>
      <c r="V39">
        <f>_xll.PITimeDat("\\APPLEPI\AI_K826",'Copy of PAA PROFILE DATA_6-27-1'!$U39,"","interpolated")</f>
        <v>0.78492408990859985</v>
      </c>
    </row>
    <row r="40" spans="1:22" hidden="1" x14ac:dyDescent="0.25">
      <c r="A40" s="1" t="s">
        <v>25</v>
      </c>
      <c r="B40" s="1" t="s">
        <v>113</v>
      </c>
      <c r="C40" s="1" t="s">
        <v>27</v>
      </c>
      <c r="D40" s="2">
        <v>43640</v>
      </c>
      <c r="E40" s="1" t="s">
        <v>114</v>
      </c>
      <c r="F40" s="3" t="str">
        <f t="shared" si="0"/>
        <v>6/24/19 12:57</v>
      </c>
      <c r="G40" s="1" t="s">
        <v>61</v>
      </c>
      <c r="H40" s="1" t="s">
        <v>62</v>
      </c>
      <c r="I40" s="1" t="s">
        <v>62</v>
      </c>
      <c r="J40" s="1" t="s">
        <v>112</v>
      </c>
      <c r="K40" s="1" t="s">
        <v>112</v>
      </c>
      <c r="L40" s="1" t="s">
        <v>21</v>
      </c>
      <c r="M40" s="1" t="s">
        <v>41</v>
      </c>
      <c r="N40" s="1" t="s">
        <v>23</v>
      </c>
      <c r="O40" s="1" t="s">
        <v>24</v>
      </c>
      <c r="P40" s="3"/>
      <c r="U40" s="5">
        <f t="shared" si="1"/>
        <v>43638.276388888975</v>
      </c>
      <c r="V40">
        <f>_xll.PITimeDat("\\APPLEPI\AI_K826",'Copy of PAA PROFILE DATA_6-27-1'!$U40,"","interpolated")</f>
        <v>0.78492408990859985</v>
      </c>
    </row>
    <row r="41" spans="1:22" hidden="1" x14ac:dyDescent="0.25">
      <c r="A41" s="1" t="s">
        <v>25</v>
      </c>
      <c r="B41" s="1" t="s">
        <v>113</v>
      </c>
      <c r="C41" s="1" t="s">
        <v>27</v>
      </c>
      <c r="D41" s="2">
        <v>43640</v>
      </c>
      <c r="E41" s="1" t="s">
        <v>114</v>
      </c>
      <c r="F41" s="3" t="str">
        <f t="shared" si="0"/>
        <v>6/24/19 12:57</v>
      </c>
      <c r="G41" s="1" t="s">
        <v>29</v>
      </c>
      <c r="H41" s="1" t="s">
        <v>30</v>
      </c>
      <c r="I41" s="1" t="s">
        <v>30</v>
      </c>
      <c r="J41" s="1" t="s">
        <v>116</v>
      </c>
      <c r="K41" s="1" t="s">
        <v>116</v>
      </c>
      <c r="L41" s="1" t="s">
        <v>32</v>
      </c>
      <c r="M41" s="1" t="s">
        <v>33</v>
      </c>
      <c r="N41" s="1" t="s">
        <v>23</v>
      </c>
      <c r="O41" s="1" t="s">
        <v>24</v>
      </c>
      <c r="P41" s="3"/>
      <c r="U41" s="5">
        <f t="shared" si="1"/>
        <v>43638.277083333422</v>
      </c>
      <c r="V41">
        <f>_xll.PITimeDat("\\APPLEPI\AI_K826",'Copy of PAA PROFILE DATA_6-27-1'!$U41,"","interpolated")</f>
        <v>0.78492408990859985</v>
      </c>
    </row>
    <row r="42" spans="1:22" hidden="1" x14ac:dyDescent="0.25">
      <c r="A42" s="1" t="s">
        <v>34</v>
      </c>
      <c r="B42" s="1" t="s">
        <v>35</v>
      </c>
      <c r="C42" s="1" t="s">
        <v>36</v>
      </c>
      <c r="D42" s="2">
        <v>43640</v>
      </c>
      <c r="E42" s="1" t="s">
        <v>117</v>
      </c>
      <c r="F42" s="3" t="str">
        <f t="shared" si="0"/>
        <v>6/24/19 12:25</v>
      </c>
      <c r="G42" s="1" t="s">
        <v>29</v>
      </c>
      <c r="H42" s="1" t="s">
        <v>30</v>
      </c>
      <c r="I42" s="1" t="s">
        <v>30</v>
      </c>
      <c r="J42" s="1" t="s">
        <v>118</v>
      </c>
      <c r="K42" s="1" t="s">
        <v>118</v>
      </c>
      <c r="L42" s="1" t="s">
        <v>32</v>
      </c>
      <c r="M42" s="1" t="s">
        <v>33</v>
      </c>
      <c r="N42" s="1" t="s">
        <v>23</v>
      </c>
      <c r="O42" s="1" t="s">
        <v>24</v>
      </c>
      <c r="P42" s="3"/>
      <c r="U42" s="5">
        <f t="shared" si="1"/>
        <v>43638.277777777868</v>
      </c>
      <c r="V42">
        <f>_xll.PITimeDat("\\APPLEPI\AI_K826",'Copy of PAA PROFILE DATA_6-27-1'!$U42,"","interpolated")</f>
        <v>0.78492408990859985</v>
      </c>
    </row>
    <row r="43" spans="1:22" x14ac:dyDescent="0.25">
      <c r="A43" s="1" t="s">
        <v>42</v>
      </c>
      <c r="B43" s="1" t="s">
        <v>43</v>
      </c>
      <c r="C43" s="1" t="s">
        <v>44</v>
      </c>
      <c r="D43" s="2">
        <v>43641</v>
      </c>
      <c r="E43" s="1" t="s">
        <v>119</v>
      </c>
      <c r="F43" s="3" t="str">
        <f t="shared" si="0"/>
        <v>6/25/19 08:04</v>
      </c>
      <c r="G43" s="1" t="s">
        <v>18</v>
      </c>
      <c r="H43" s="1" t="s">
        <v>19</v>
      </c>
      <c r="I43" s="1" t="s">
        <v>19</v>
      </c>
      <c r="J43" s="1" t="s">
        <v>120</v>
      </c>
      <c r="K43" s="1" t="s">
        <v>120</v>
      </c>
      <c r="L43" s="1" t="s">
        <v>21</v>
      </c>
      <c r="M43" s="1" t="s">
        <v>22</v>
      </c>
      <c r="N43" s="1" t="s">
        <v>23</v>
      </c>
      <c r="O43" s="1" t="s">
        <v>24</v>
      </c>
      <c r="P43" s="3"/>
      <c r="U43" s="5">
        <f t="shared" si="1"/>
        <v>43638.278472222315</v>
      </c>
      <c r="V43">
        <f>_xll.PITimeDat("\\APPLEPI\AI_K826",'Copy of PAA PROFILE DATA_6-27-1'!$U43,"","interpolated")</f>
        <v>0.78492408990859985</v>
      </c>
    </row>
    <row r="44" spans="1:22" hidden="1" x14ac:dyDescent="0.25">
      <c r="A44" s="1" t="s">
        <v>42</v>
      </c>
      <c r="B44" s="1" t="s">
        <v>43</v>
      </c>
      <c r="C44" s="1" t="s">
        <v>44</v>
      </c>
      <c r="D44" s="2">
        <v>43641</v>
      </c>
      <c r="E44" s="1" t="s">
        <v>119</v>
      </c>
      <c r="F44" s="3" t="str">
        <f t="shared" si="0"/>
        <v>6/25/19 08:04</v>
      </c>
      <c r="G44" s="1" t="s">
        <v>29</v>
      </c>
      <c r="H44" s="1" t="s">
        <v>30</v>
      </c>
      <c r="I44" s="1" t="s">
        <v>30</v>
      </c>
      <c r="J44" s="1" t="s">
        <v>121</v>
      </c>
      <c r="K44" s="1" t="s">
        <v>121</v>
      </c>
      <c r="L44" s="1" t="s">
        <v>32</v>
      </c>
      <c r="M44" s="1" t="s">
        <v>41</v>
      </c>
      <c r="N44" s="1" t="s">
        <v>23</v>
      </c>
      <c r="O44" s="1" t="s">
        <v>24</v>
      </c>
      <c r="P44" s="3"/>
      <c r="U44" s="5">
        <f t="shared" si="1"/>
        <v>43638.279166666762</v>
      </c>
      <c r="V44">
        <f>_xll.PITimeDat("\\APPLEPI\AI_K826",'Copy of PAA PROFILE DATA_6-27-1'!$U44,"","interpolated")</f>
        <v>0.78492408990859985</v>
      </c>
    </row>
    <row r="45" spans="1:22" x14ac:dyDescent="0.25">
      <c r="A45" s="1" t="s">
        <v>14</v>
      </c>
      <c r="B45" s="1" t="s">
        <v>48</v>
      </c>
      <c r="C45" s="1" t="s">
        <v>16</v>
      </c>
      <c r="D45" s="2">
        <v>43641</v>
      </c>
      <c r="E45" s="1" t="s">
        <v>122</v>
      </c>
      <c r="F45" s="3" t="str">
        <f t="shared" si="0"/>
        <v>6/25/19 07:56</v>
      </c>
      <c r="G45" s="1" t="s">
        <v>18</v>
      </c>
      <c r="H45" s="1" t="s">
        <v>19</v>
      </c>
      <c r="I45" s="1" t="s">
        <v>19</v>
      </c>
      <c r="J45" s="1" t="s">
        <v>123</v>
      </c>
      <c r="K45" s="1" t="s">
        <v>123</v>
      </c>
      <c r="L45" s="1" t="s">
        <v>21</v>
      </c>
      <c r="M45" s="1" t="s">
        <v>22</v>
      </c>
      <c r="N45" s="1" t="s">
        <v>23</v>
      </c>
      <c r="O45" s="1" t="s">
        <v>24</v>
      </c>
      <c r="P45" s="3">
        <f>_xll.PITimeDat("\\APPLEPI\AI_K826",'Copy of PAA PROFILE DATA_6-27-1'!$F45,"","interpolated")</f>
        <v>0.69896584749221802</v>
      </c>
      <c r="Q45" t="str">
        <f t="shared" si="2"/>
        <v>1.09</v>
      </c>
      <c r="R45" s="4">
        <f>Q45-P45</f>
        <v>0.39103415250778206</v>
      </c>
      <c r="S45" s="3">
        <f>_xll.PITimeDat("FI-F2",'Copy of PAA PROFILE DATA_6-27-1'!$F45,"\\applepi","interpolated")</f>
        <v>38.68511962890625</v>
      </c>
      <c r="T45" s="3"/>
      <c r="U45" s="5">
        <f t="shared" si="1"/>
        <v>43638.279861111208</v>
      </c>
      <c r="V45">
        <f>_xll.PITimeDat("\\APPLEPI\AI_K826",'Copy of PAA PROFILE DATA_6-27-1'!$U45,"","interpolated")</f>
        <v>0.70412755012512207</v>
      </c>
    </row>
    <row r="46" spans="1:22" hidden="1" x14ac:dyDescent="0.25">
      <c r="A46" s="1" t="s">
        <v>14</v>
      </c>
      <c r="B46" s="1" t="s">
        <v>48</v>
      </c>
      <c r="C46" s="1" t="s">
        <v>16</v>
      </c>
      <c r="D46" s="2">
        <v>43641</v>
      </c>
      <c r="E46" s="1" t="s">
        <v>122</v>
      </c>
      <c r="F46" s="3" t="str">
        <f t="shared" si="0"/>
        <v>6/25/19 07:56</v>
      </c>
      <c r="G46" s="1" t="s">
        <v>29</v>
      </c>
      <c r="H46" s="1" t="s">
        <v>30</v>
      </c>
      <c r="I46" s="1" t="s">
        <v>30</v>
      </c>
      <c r="J46" s="1" t="s">
        <v>124</v>
      </c>
      <c r="K46" s="1" t="s">
        <v>124</v>
      </c>
      <c r="L46" s="1" t="s">
        <v>32</v>
      </c>
      <c r="M46" s="1" t="s">
        <v>33</v>
      </c>
      <c r="N46" s="1" t="s">
        <v>23</v>
      </c>
      <c r="O46" s="1" t="s">
        <v>24</v>
      </c>
      <c r="P46" s="3"/>
      <c r="U46" s="5">
        <f t="shared" si="1"/>
        <v>43638.280555555655</v>
      </c>
      <c r="V46">
        <f>_xll.PITimeDat("\\APPLEPI\AI_K826",'Copy of PAA PROFILE DATA_6-27-1'!$U46,"","interpolated")</f>
        <v>0.70412755012512207</v>
      </c>
    </row>
    <row r="47" spans="1:22" x14ac:dyDescent="0.25">
      <c r="A47" s="1" t="s">
        <v>52</v>
      </c>
      <c r="B47" s="1" t="s">
        <v>53</v>
      </c>
      <c r="C47" s="1" t="s">
        <v>54</v>
      </c>
      <c r="D47" s="2">
        <v>43641</v>
      </c>
      <c r="E47" s="1" t="s">
        <v>125</v>
      </c>
      <c r="F47" s="3" t="str">
        <f t="shared" si="0"/>
        <v>6/25/19 08:10</v>
      </c>
      <c r="G47" s="1" t="s">
        <v>18</v>
      </c>
      <c r="H47" s="1" t="s">
        <v>19</v>
      </c>
      <c r="I47" s="1" t="s">
        <v>19</v>
      </c>
      <c r="J47" s="1" t="s">
        <v>126</v>
      </c>
      <c r="K47" s="1" t="s">
        <v>126</v>
      </c>
      <c r="L47" s="1" t="s">
        <v>21</v>
      </c>
      <c r="M47" s="1" t="s">
        <v>22</v>
      </c>
      <c r="N47" s="1" t="s">
        <v>23</v>
      </c>
      <c r="O47" s="1" t="s">
        <v>24</v>
      </c>
      <c r="P47" s="3"/>
      <c r="U47" s="5">
        <f t="shared" si="1"/>
        <v>43638.281250000102</v>
      </c>
      <c r="V47">
        <f>_xll.PITimeDat("\\APPLEPI\AI_K826",'Copy of PAA PROFILE DATA_6-27-1'!$U47,"","interpolated")</f>
        <v>0.70412755012512207</v>
      </c>
    </row>
    <row r="48" spans="1:22" hidden="1" x14ac:dyDescent="0.25">
      <c r="A48" s="1" t="s">
        <v>57</v>
      </c>
      <c r="B48" s="1" t="s">
        <v>58</v>
      </c>
      <c r="C48" s="1" t="s">
        <v>59</v>
      </c>
      <c r="D48" s="2">
        <v>43641</v>
      </c>
      <c r="E48" s="1" t="s">
        <v>127</v>
      </c>
      <c r="F48" s="3" t="str">
        <f t="shared" si="0"/>
        <v>6/25/19 08:18</v>
      </c>
      <c r="G48" s="1" t="s">
        <v>61</v>
      </c>
      <c r="H48" s="1" t="s">
        <v>62</v>
      </c>
      <c r="I48" s="1" t="s">
        <v>62</v>
      </c>
      <c r="J48" s="1" t="s">
        <v>87</v>
      </c>
      <c r="K48" s="1" t="s">
        <v>87</v>
      </c>
      <c r="L48" s="1" t="s">
        <v>21</v>
      </c>
      <c r="M48" s="1" t="s">
        <v>41</v>
      </c>
      <c r="N48" s="1" t="s">
        <v>23</v>
      </c>
      <c r="O48" s="1" t="s">
        <v>24</v>
      </c>
      <c r="P48" s="3"/>
      <c r="U48" s="5">
        <f t="shared" si="1"/>
        <v>43638.281944444549</v>
      </c>
      <c r="V48">
        <f>_xll.PITimeDat("\\APPLEPI\AI_K826",'Copy of PAA PROFILE DATA_6-27-1'!$U48,"","interpolated")</f>
        <v>0.70412755012512207</v>
      </c>
    </row>
    <row r="49" spans="1:22" hidden="1" x14ac:dyDescent="0.25">
      <c r="A49" s="1" t="s">
        <v>57</v>
      </c>
      <c r="B49" s="1" t="s">
        <v>58</v>
      </c>
      <c r="C49" s="1" t="s">
        <v>59</v>
      </c>
      <c r="D49" s="2">
        <v>43641</v>
      </c>
      <c r="E49" s="1" t="s">
        <v>127</v>
      </c>
      <c r="F49" s="3" t="str">
        <f t="shared" si="0"/>
        <v>6/25/19 08:18</v>
      </c>
      <c r="G49" s="1" t="s">
        <v>29</v>
      </c>
      <c r="H49" s="1" t="s">
        <v>30</v>
      </c>
      <c r="I49" s="1" t="s">
        <v>30</v>
      </c>
      <c r="J49" s="1" t="s">
        <v>128</v>
      </c>
      <c r="K49" s="1" t="s">
        <v>128</v>
      </c>
      <c r="L49" s="1" t="s">
        <v>32</v>
      </c>
      <c r="M49" s="1" t="s">
        <v>41</v>
      </c>
      <c r="N49" s="1" t="s">
        <v>23</v>
      </c>
      <c r="O49" s="1" t="s">
        <v>24</v>
      </c>
      <c r="P49" s="3"/>
      <c r="U49" s="5">
        <f t="shared" si="1"/>
        <v>43638.282638888995</v>
      </c>
      <c r="V49">
        <f>_xll.PITimeDat("\\APPLEPI\AI_K826",'Copy of PAA PROFILE DATA_6-27-1'!$U49,"","interpolated")</f>
        <v>0.70412755012512207</v>
      </c>
    </row>
    <row r="50" spans="1:22" x14ac:dyDescent="0.25">
      <c r="A50" s="1" t="s">
        <v>57</v>
      </c>
      <c r="B50" s="1" t="s">
        <v>58</v>
      </c>
      <c r="C50" s="1" t="s">
        <v>59</v>
      </c>
      <c r="D50" s="2">
        <v>43641</v>
      </c>
      <c r="E50" s="1" t="s">
        <v>127</v>
      </c>
      <c r="F50" s="3" t="str">
        <f t="shared" si="0"/>
        <v>6/25/19 08:18</v>
      </c>
      <c r="G50" s="1" t="s">
        <v>18</v>
      </c>
      <c r="H50" s="1" t="s">
        <v>19</v>
      </c>
      <c r="I50" s="1" t="s">
        <v>19</v>
      </c>
      <c r="J50" s="1" t="s">
        <v>129</v>
      </c>
      <c r="K50" s="1" t="s">
        <v>129</v>
      </c>
      <c r="L50" s="1" t="s">
        <v>21</v>
      </c>
      <c r="M50" s="1" t="s">
        <v>22</v>
      </c>
      <c r="N50" s="1" t="s">
        <v>23</v>
      </c>
      <c r="O50" s="1" t="s">
        <v>24</v>
      </c>
      <c r="P50" s="3"/>
      <c r="U50" s="5">
        <f t="shared" si="1"/>
        <v>43638.283333333442</v>
      </c>
      <c r="V50">
        <f>_xll.PITimeDat("\\APPLEPI\AI_K826",'Copy of PAA PROFILE DATA_6-27-1'!$U50,"","interpolated")</f>
        <v>0.73697483539581299</v>
      </c>
    </row>
    <row r="51" spans="1:22" x14ac:dyDescent="0.25">
      <c r="A51" s="1" t="s">
        <v>42</v>
      </c>
      <c r="B51" s="1" t="s">
        <v>66</v>
      </c>
      <c r="C51" s="1" t="s">
        <v>44</v>
      </c>
      <c r="D51" s="2">
        <v>43641</v>
      </c>
      <c r="E51" s="1" t="s">
        <v>130</v>
      </c>
      <c r="F51" s="3" t="str">
        <f t="shared" si="0"/>
        <v>6/25/19 11:10</v>
      </c>
      <c r="G51" s="1" t="s">
        <v>18</v>
      </c>
      <c r="H51" s="1" t="s">
        <v>19</v>
      </c>
      <c r="I51" s="1" t="s">
        <v>19</v>
      </c>
      <c r="J51" s="1" t="s">
        <v>131</v>
      </c>
      <c r="K51" s="1" t="s">
        <v>131</v>
      </c>
      <c r="L51" s="1" t="s">
        <v>21</v>
      </c>
      <c r="M51" s="1" t="s">
        <v>22</v>
      </c>
      <c r="N51" s="1" t="s">
        <v>23</v>
      </c>
      <c r="O51" s="1" t="s">
        <v>24</v>
      </c>
      <c r="P51" s="3"/>
      <c r="U51" s="5">
        <f t="shared" si="1"/>
        <v>43638.284027777889</v>
      </c>
      <c r="V51">
        <f>_xll.PITimeDat("\\APPLEPI\AI_K826",'Copy of PAA PROFILE DATA_6-27-1'!$U51,"","interpolated")</f>
        <v>0.79620260000228882</v>
      </c>
    </row>
    <row r="52" spans="1:22" hidden="1" x14ac:dyDescent="0.25">
      <c r="A52" s="1" t="s">
        <v>42</v>
      </c>
      <c r="B52" s="1" t="s">
        <v>66</v>
      </c>
      <c r="C52" s="1" t="s">
        <v>44</v>
      </c>
      <c r="D52" s="2">
        <v>43641</v>
      </c>
      <c r="E52" s="1" t="s">
        <v>130</v>
      </c>
      <c r="F52" s="3" t="str">
        <f t="shared" si="0"/>
        <v>6/25/19 11:10</v>
      </c>
      <c r="G52" s="1" t="s">
        <v>29</v>
      </c>
      <c r="H52" s="1" t="s">
        <v>30</v>
      </c>
      <c r="I52" s="1" t="s">
        <v>30</v>
      </c>
      <c r="J52" s="1" t="s">
        <v>132</v>
      </c>
      <c r="K52" s="1" t="s">
        <v>132</v>
      </c>
      <c r="L52" s="1" t="s">
        <v>32</v>
      </c>
      <c r="M52" s="1" t="s">
        <v>41</v>
      </c>
      <c r="N52" s="1" t="s">
        <v>23</v>
      </c>
      <c r="O52" s="1" t="s">
        <v>24</v>
      </c>
      <c r="P52" s="3"/>
      <c r="U52" s="5">
        <f t="shared" si="1"/>
        <v>43638.284722222335</v>
      </c>
      <c r="V52">
        <f>_xll.PITimeDat("\\APPLEPI\AI_K826",'Copy of PAA PROFILE DATA_6-27-1'!$U52,"","interpolated")</f>
        <v>0.7958838939666748</v>
      </c>
    </row>
    <row r="53" spans="1:22" x14ac:dyDescent="0.25">
      <c r="A53" s="1" t="s">
        <v>14</v>
      </c>
      <c r="B53" s="1" t="s">
        <v>70</v>
      </c>
      <c r="C53" s="1" t="s">
        <v>16</v>
      </c>
      <c r="D53" s="2">
        <v>43641</v>
      </c>
      <c r="E53" s="1" t="s">
        <v>133</v>
      </c>
      <c r="F53" s="3" t="str">
        <f t="shared" si="0"/>
        <v>6/25/19 11:04</v>
      </c>
      <c r="G53" s="1" t="s">
        <v>18</v>
      </c>
      <c r="H53" s="1" t="s">
        <v>19</v>
      </c>
      <c r="I53" s="1" t="s">
        <v>19</v>
      </c>
      <c r="J53" s="1" t="s">
        <v>134</v>
      </c>
      <c r="K53" s="1" t="s">
        <v>134</v>
      </c>
      <c r="L53" s="1" t="s">
        <v>21</v>
      </c>
      <c r="M53" s="1" t="s">
        <v>22</v>
      </c>
      <c r="N53" s="1" t="s">
        <v>23</v>
      </c>
      <c r="O53" s="1" t="s">
        <v>24</v>
      </c>
      <c r="P53" s="3">
        <f>_xll.PITimeDat("\\APPLEPI\AI_K826",'Copy of PAA PROFILE DATA_6-27-1'!$F53,"","interpolated")</f>
        <v>0.70046538114547729</v>
      </c>
      <c r="Q53" t="str">
        <f t="shared" si="2"/>
        <v>1.24</v>
      </c>
      <c r="R53" s="4">
        <f>Q53-P53</f>
        <v>0.5395346188545227</v>
      </c>
      <c r="S53" s="3">
        <f>_xll.PITimeDat("FI-F2",'Copy of PAA PROFILE DATA_6-27-1'!$F53,"\\applepi","interpolated")</f>
        <v>82.101356506347656</v>
      </c>
      <c r="T53" s="3"/>
      <c r="U53" s="5">
        <f t="shared" si="1"/>
        <v>43638.285416666782</v>
      </c>
      <c r="V53">
        <f>_xll.PITimeDat("\\APPLEPI\AI_K826",'Copy of PAA PROFILE DATA_6-27-1'!$U53,"","interpolated")</f>
        <v>0.79556524753570557</v>
      </c>
    </row>
    <row r="54" spans="1:22" hidden="1" x14ac:dyDescent="0.25">
      <c r="A54" s="1" t="s">
        <v>14</v>
      </c>
      <c r="B54" s="1" t="s">
        <v>70</v>
      </c>
      <c r="C54" s="1" t="s">
        <v>16</v>
      </c>
      <c r="D54" s="2">
        <v>43641</v>
      </c>
      <c r="E54" s="1" t="s">
        <v>133</v>
      </c>
      <c r="F54" s="3" t="str">
        <f t="shared" si="0"/>
        <v>6/25/19 11:04</v>
      </c>
      <c r="G54" s="1" t="s">
        <v>29</v>
      </c>
      <c r="H54" s="1" t="s">
        <v>30</v>
      </c>
      <c r="I54" s="1" t="s">
        <v>30</v>
      </c>
      <c r="J54" s="1" t="s">
        <v>135</v>
      </c>
      <c r="K54" s="1" t="s">
        <v>135</v>
      </c>
      <c r="L54" s="1" t="s">
        <v>32</v>
      </c>
      <c r="M54" s="1" t="s">
        <v>33</v>
      </c>
      <c r="N54" s="1" t="s">
        <v>23</v>
      </c>
      <c r="O54" s="1" t="s">
        <v>24</v>
      </c>
      <c r="P54" s="3"/>
      <c r="U54" s="5">
        <f t="shared" si="1"/>
        <v>43638.286111111229</v>
      </c>
      <c r="V54">
        <f>_xll.PITimeDat("\\APPLEPI\AI_K826",'Copy of PAA PROFILE DATA_6-27-1'!$U54,"","interpolated")</f>
        <v>0.79524654150009155</v>
      </c>
    </row>
    <row r="55" spans="1:22" x14ac:dyDescent="0.25">
      <c r="A55" s="1" t="s">
        <v>52</v>
      </c>
      <c r="B55" s="1" t="s">
        <v>74</v>
      </c>
      <c r="C55" s="1" t="s">
        <v>54</v>
      </c>
      <c r="D55" s="2">
        <v>43641</v>
      </c>
      <c r="E55" s="1" t="s">
        <v>136</v>
      </c>
      <c r="F55" s="3" t="str">
        <f t="shared" si="0"/>
        <v>6/25/19 11:16</v>
      </c>
      <c r="G55" s="1" t="s">
        <v>18</v>
      </c>
      <c r="H55" s="1" t="s">
        <v>19</v>
      </c>
      <c r="I55" s="1" t="s">
        <v>19</v>
      </c>
      <c r="J55" s="1" t="s">
        <v>137</v>
      </c>
      <c r="K55" s="1" t="s">
        <v>137</v>
      </c>
      <c r="L55" s="1" t="s">
        <v>21</v>
      </c>
      <c r="M55" s="1" t="s">
        <v>22</v>
      </c>
      <c r="N55" s="1" t="s">
        <v>23</v>
      </c>
      <c r="O55" s="1" t="s">
        <v>24</v>
      </c>
      <c r="P55" s="3"/>
      <c r="U55" s="5">
        <f t="shared" si="1"/>
        <v>43638.286805555676</v>
      </c>
      <c r="V55">
        <f>_xll.PITimeDat("\\APPLEPI\AI_K826",'Copy of PAA PROFILE DATA_6-27-1'!$U55,"","interpolated")</f>
        <v>0.79492783546447754</v>
      </c>
    </row>
    <row r="56" spans="1:22" x14ac:dyDescent="0.25">
      <c r="A56" s="1" t="s">
        <v>57</v>
      </c>
      <c r="B56" s="1" t="s">
        <v>77</v>
      </c>
      <c r="C56" s="1" t="s">
        <v>59</v>
      </c>
      <c r="D56" s="2">
        <v>43641</v>
      </c>
      <c r="E56" s="1" t="s">
        <v>138</v>
      </c>
      <c r="F56" s="3" t="str">
        <f t="shared" si="0"/>
        <v>6/25/19 11:23</v>
      </c>
      <c r="G56" s="1" t="s">
        <v>18</v>
      </c>
      <c r="H56" s="1" t="s">
        <v>19</v>
      </c>
      <c r="I56" s="1" t="s">
        <v>19</v>
      </c>
      <c r="J56" s="1" t="s">
        <v>139</v>
      </c>
      <c r="K56" s="1" t="s">
        <v>139</v>
      </c>
      <c r="L56" s="1" t="s">
        <v>21</v>
      </c>
      <c r="M56" s="1" t="s">
        <v>22</v>
      </c>
      <c r="N56" s="1" t="s">
        <v>23</v>
      </c>
      <c r="O56" s="1" t="s">
        <v>24</v>
      </c>
      <c r="P56" s="3"/>
      <c r="U56" s="5">
        <f t="shared" si="1"/>
        <v>43638.287500000122</v>
      </c>
      <c r="V56">
        <f>_xll.PITimeDat("\\APPLEPI\AI_K826",'Copy of PAA PROFILE DATA_6-27-1'!$U56,"","interpolated")</f>
        <v>0.79460912942886353</v>
      </c>
    </row>
    <row r="57" spans="1:22" hidden="1" x14ac:dyDescent="0.25">
      <c r="A57" s="1" t="s">
        <v>57</v>
      </c>
      <c r="B57" s="1" t="s">
        <v>77</v>
      </c>
      <c r="C57" s="1" t="s">
        <v>59</v>
      </c>
      <c r="D57" s="2">
        <v>43641</v>
      </c>
      <c r="E57" s="1" t="s">
        <v>138</v>
      </c>
      <c r="F57" s="3" t="str">
        <f t="shared" si="0"/>
        <v>6/25/19 11:23</v>
      </c>
      <c r="G57" s="1" t="s">
        <v>61</v>
      </c>
      <c r="H57" s="1" t="s">
        <v>62</v>
      </c>
      <c r="I57" s="1" t="s">
        <v>62</v>
      </c>
      <c r="J57" s="1" t="s">
        <v>80</v>
      </c>
      <c r="K57" s="1" t="s">
        <v>80</v>
      </c>
      <c r="L57" s="1" t="s">
        <v>21</v>
      </c>
      <c r="M57" s="1" t="s">
        <v>41</v>
      </c>
      <c r="N57" s="1" t="s">
        <v>23</v>
      </c>
      <c r="O57" s="1" t="s">
        <v>24</v>
      </c>
      <c r="P57" s="3"/>
      <c r="U57" s="5">
        <f t="shared" si="1"/>
        <v>43638.288194444569</v>
      </c>
      <c r="V57">
        <f>_xll.PITimeDat("\\APPLEPI\AI_K826",'Copy of PAA PROFILE DATA_6-27-1'!$U57,"","interpolated")</f>
        <v>0.64957654476165771</v>
      </c>
    </row>
    <row r="58" spans="1:22" hidden="1" x14ac:dyDescent="0.25">
      <c r="A58" s="1" t="s">
        <v>57</v>
      </c>
      <c r="B58" s="1" t="s">
        <v>77</v>
      </c>
      <c r="C58" s="1" t="s">
        <v>59</v>
      </c>
      <c r="D58" s="2">
        <v>43641</v>
      </c>
      <c r="E58" s="1" t="s">
        <v>138</v>
      </c>
      <c r="F58" s="3" t="str">
        <f t="shared" si="0"/>
        <v>6/25/19 11:23</v>
      </c>
      <c r="G58" s="1" t="s">
        <v>29</v>
      </c>
      <c r="H58" s="1" t="s">
        <v>30</v>
      </c>
      <c r="I58" s="1" t="s">
        <v>30</v>
      </c>
      <c r="J58" s="1" t="s">
        <v>140</v>
      </c>
      <c r="K58" s="1" t="s">
        <v>140</v>
      </c>
      <c r="L58" s="1" t="s">
        <v>32</v>
      </c>
      <c r="M58" s="1" t="s">
        <v>41</v>
      </c>
      <c r="N58" s="1" t="s">
        <v>23</v>
      </c>
      <c r="O58" s="1" t="s">
        <v>24</v>
      </c>
      <c r="P58" s="3"/>
      <c r="U58" s="5">
        <f t="shared" si="1"/>
        <v>43638.288888889016</v>
      </c>
      <c r="V58">
        <f>_xll.PITimeDat("\\APPLEPI\AI_K826",'Copy of PAA PROFILE DATA_6-27-1'!$U58,"","interpolated")</f>
        <v>0.64957654476165771</v>
      </c>
    </row>
    <row r="59" spans="1:22" hidden="1" x14ac:dyDescent="0.25">
      <c r="A59" s="1" t="s">
        <v>25</v>
      </c>
      <c r="B59" s="1" t="s">
        <v>82</v>
      </c>
      <c r="C59" s="1" t="s">
        <v>27</v>
      </c>
      <c r="D59" s="2">
        <v>43641</v>
      </c>
      <c r="E59" s="1" t="s">
        <v>141</v>
      </c>
      <c r="F59" s="3" t="str">
        <f t="shared" si="0"/>
        <v>6/25/19 10:59</v>
      </c>
      <c r="G59" s="1" t="s">
        <v>84</v>
      </c>
      <c r="H59" s="1" t="s">
        <v>85</v>
      </c>
      <c r="I59" s="1" t="s">
        <v>85</v>
      </c>
      <c r="J59" s="1" t="s">
        <v>115</v>
      </c>
      <c r="K59" s="1" t="s">
        <v>115</v>
      </c>
      <c r="L59" s="1" t="s">
        <v>21</v>
      </c>
      <c r="M59" s="1" t="s">
        <v>87</v>
      </c>
      <c r="N59" s="1" t="s">
        <v>23</v>
      </c>
      <c r="O59" s="1" t="s">
        <v>24</v>
      </c>
      <c r="P59" s="3"/>
      <c r="U59" s="5">
        <f t="shared" si="1"/>
        <v>43638.289583333462</v>
      </c>
      <c r="V59">
        <f>_xll.PITimeDat("\\APPLEPI\AI_K826",'Copy of PAA PROFILE DATA_6-27-1'!$U59,"","interpolated")</f>
        <v>0.64957654476165771</v>
      </c>
    </row>
    <row r="60" spans="1:22" hidden="1" x14ac:dyDescent="0.25">
      <c r="A60" s="1" t="s">
        <v>25</v>
      </c>
      <c r="B60" s="1" t="s">
        <v>82</v>
      </c>
      <c r="C60" s="1" t="s">
        <v>27</v>
      </c>
      <c r="D60" s="2">
        <v>43641</v>
      </c>
      <c r="E60" s="1" t="s">
        <v>141</v>
      </c>
      <c r="F60" s="3" t="str">
        <f t="shared" si="0"/>
        <v>6/25/19 10:59</v>
      </c>
      <c r="G60" s="1" t="s">
        <v>88</v>
      </c>
      <c r="H60" s="1" t="s">
        <v>89</v>
      </c>
      <c r="I60" s="1" t="s">
        <v>90</v>
      </c>
      <c r="J60" s="1" t="s">
        <v>91</v>
      </c>
      <c r="K60" s="1" t="s">
        <v>23</v>
      </c>
      <c r="L60" s="1" t="s">
        <v>23</v>
      </c>
      <c r="M60" s="1" t="s">
        <v>23</v>
      </c>
      <c r="N60" s="1" t="s">
        <v>23</v>
      </c>
      <c r="O60" s="1" t="s">
        <v>24</v>
      </c>
      <c r="P60" s="3"/>
      <c r="U60" s="5">
        <f t="shared" si="1"/>
        <v>43638.290277777909</v>
      </c>
      <c r="V60">
        <f>_xll.PITimeDat("\\APPLEPI\AI_K826",'Copy of PAA PROFILE DATA_6-27-1'!$U60,"","interpolated")</f>
        <v>0.64957654476165771</v>
      </c>
    </row>
    <row r="61" spans="1:22" hidden="1" x14ac:dyDescent="0.25">
      <c r="A61" s="1" t="s">
        <v>25</v>
      </c>
      <c r="B61" s="1" t="s">
        <v>82</v>
      </c>
      <c r="C61" s="1" t="s">
        <v>27</v>
      </c>
      <c r="D61" s="2">
        <v>43641</v>
      </c>
      <c r="E61" s="1" t="s">
        <v>141</v>
      </c>
      <c r="F61" s="3" t="str">
        <f t="shared" si="0"/>
        <v>6/25/19 10:59</v>
      </c>
      <c r="G61" s="1" t="s">
        <v>92</v>
      </c>
      <c r="H61" s="1" t="s">
        <v>93</v>
      </c>
      <c r="I61" s="1" t="s">
        <v>94</v>
      </c>
      <c r="J61" s="1" t="s">
        <v>91</v>
      </c>
      <c r="K61" s="1" t="s">
        <v>23</v>
      </c>
      <c r="L61" s="1" t="s">
        <v>23</v>
      </c>
      <c r="M61" s="1" t="s">
        <v>23</v>
      </c>
      <c r="N61" s="1" t="s">
        <v>23</v>
      </c>
      <c r="O61" s="1" t="s">
        <v>24</v>
      </c>
      <c r="P61" s="3"/>
      <c r="U61" s="5">
        <f t="shared" si="1"/>
        <v>43638.290972222356</v>
      </c>
      <c r="V61">
        <f>_xll.PITimeDat("\\APPLEPI\AI_K826",'Copy of PAA PROFILE DATA_6-27-1'!$U61,"","interpolated")</f>
        <v>0.64957654476165771</v>
      </c>
    </row>
    <row r="62" spans="1:22" hidden="1" x14ac:dyDescent="0.25">
      <c r="A62" s="1" t="s">
        <v>25</v>
      </c>
      <c r="B62" s="1" t="s">
        <v>82</v>
      </c>
      <c r="C62" s="1" t="s">
        <v>27</v>
      </c>
      <c r="D62" s="2">
        <v>43641</v>
      </c>
      <c r="E62" s="1" t="s">
        <v>141</v>
      </c>
      <c r="F62" s="3" t="str">
        <f t="shared" si="0"/>
        <v>6/25/19 10:59</v>
      </c>
      <c r="G62" s="1" t="s">
        <v>29</v>
      </c>
      <c r="H62" s="1" t="s">
        <v>30</v>
      </c>
      <c r="I62" s="1" t="s">
        <v>30</v>
      </c>
      <c r="J62" s="1" t="s">
        <v>142</v>
      </c>
      <c r="K62" s="1" t="s">
        <v>142</v>
      </c>
      <c r="L62" s="1" t="s">
        <v>32</v>
      </c>
      <c r="M62" s="1" t="s">
        <v>33</v>
      </c>
      <c r="N62" s="1" t="s">
        <v>23</v>
      </c>
      <c r="O62" s="1" t="s">
        <v>24</v>
      </c>
      <c r="P62" s="3"/>
      <c r="U62" s="5">
        <f t="shared" si="1"/>
        <v>43638.291666666802</v>
      </c>
      <c r="V62">
        <f>_xll.PITimeDat("\\APPLEPI\AI_K826",'Copy of PAA PROFILE DATA_6-27-1'!$U62,"","interpolated")</f>
        <v>0.64957654476165771</v>
      </c>
    </row>
    <row r="63" spans="1:22" hidden="1" x14ac:dyDescent="0.25">
      <c r="A63" s="1" t="s">
        <v>25</v>
      </c>
      <c r="B63" s="1" t="s">
        <v>82</v>
      </c>
      <c r="C63" s="1" t="s">
        <v>27</v>
      </c>
      <c r="D63" s="2">
        <v>43641</v>
      </c>
      <c r="E63" s="1" t="s">
        <v>141</v>
      </c>
      <c r="F63" s="3" t="str">
        <f t="shared" si="0"/>
        <v>6/25/19 10:59</v>
      </c>
      <c r="G63" s="1" t="s">
        <v>61</v>
      </c>
      <c r="H63" s="1" t="s">
        <v>62</v>
      </c>
      <c r="I63" s="1" t="s">
        <v>62</v>
      </c>
      <c r="J63" s="1" t="s">
        <v>143</v>
      </c>
      <c r="K63" s="1" t="s">
        <v>143</v>
      </c>
      <c r="L63" s="1" t="s">
        <v>21</v>
      </c>
      <c r="M63" s="1" t="s">
        <v>41</v>
      </c>
      <c r="N63" s="1" t="s">
        <v>23</v>
      </c>
      <c r="O63" s="1" t="s">
        <v>24</v>
      </c>
      <c r="P63" s="3"/>
      <c r="U63" s="5">
        <f t="shared" si="1"/>
        <v>43638.292361111249</v>
      </c>
      <c r="V63">
        <f>_xll.PITimeDat("\\APPLEPI\AI_K826",'Copy of PAA PROFILE DATA_6-27-1'!$U63,"","interpolated")</f>
        <v>0.79260128736495972</v>
      </c>
    </row>
    <row r="64" spans="1:22" x14ac:dyDescent="0.25">
      <c r="A64" s="1" t="s">
        <v>42</v>
      </c>
      <c r="B64" s="1" t="s">
        <v>97</v>
      </c>
      <c r="C64" s="1" t="s">
        <v>44</v>
      </c>
      <c r="D64" s="2">
        <v>43641</v>
      </c>
      <c r="E64" s="1" t="s">
        <v>144</v>
      </c>
      <c r="F64" s="3" t="str">
        <f t="shared" si="0"/>
        <v>6/25/19 13:19</v>
      </c>
      <c r="G64" s="1" t="s">
        <v>18</v>
      </c>
      <c r="H64" s="1" t="s">
        <v>19</v>
      </c>
      <c r="I64" s="1" t="s">
        <v>19</v>
      </c>
      <c r="J64" s="1" t="s">
        <v>145</v>
      </c>
      <c r="K64" s="1" t="s">
        <v>145</v>
      </c>
      <c r="L64" s="1" t="s">
        <v>21</v>
      </c>
      <c r="M64" s="1" t="s">
        <v>22</v>
      </c>
      <c r="N64" s="1" t="s">
        <v>23</v>
      </c>
      <c r="O64" s="1" t="s">
        <v>24</v>
      </c>
      <c r="P64" s="3"/>
      <c r="U64" s="5">
        <f t="shared" si="1"/>
        <v>43638.293055555696</v>
      </c>
      <c r="V64">
        <f>_xll.PITimeDat("\\APPLEPI\AI_K826",'Copy of PAA PROFILE DATA_6-27-1'!$U64,"","interpolated")</f>
        <v>0.79223799705505371</v>
      </c>
    </row>
    <row r="65" spans="1:22" hidden="1" x14ac:dyDescent="0.25">
      <c r="A65" s="1" t="s">
        <v>42</v>
      </c>
      <c r="B65" s="1" t="s">
        <v>97</v>
      </c>
      <c r="C65" s="1" t="s">
        <v>44</v>
      </c>
      <c r="D65" s="2">
        <v>43641</v>
      </c>
      <c r="E65" s="1" t="s">
        <v>144</v>
      </c>
      <c r="F65" s="3" t="str">
        <f t="shared" si="0"/>
        <v>6/25/19 13:19</v>
      </c>
      <c r="G65" s="1" t="s">
        <v>29</v>
      </c>
      <c r="H65" s="1" t="s">
        <v>30</v>
      </c>
      <c r="I65" s="1" t="s">
        <v>30</v>
      </c>
      <c r="J65" s="1" t="s">
        <v>146</v>
      </c>
      <c r="K65" s="1" t="s">
        <v>146</v>
      </c>
      <c r="L65" s="1" t="s">
        <v>32</v>
      </c>
      <c r="M65" s="1" t="s">
        <v>41</v>
      </c>
      <c r="N65" s="1" t="s">
        <v>23</v>
      </c>
      <c r="O65" s="1" t="s">
        <v>24</v>
      </c>
      <c r="P65" s="3"/>
      <c r="U65" s="5">
        <f t="shared" si="1"/>
        <v>43638.293750000143</v>
      </c>
      <c r="V65">
        <f>_xll.PITimeDat("\\APPLEPI\AI_K826",'Copy of PAA PROFILE DATA_6-27-1'!$U65,"","interpolated")</f>
        <v>0.79187470674514771</v>
      </c>
    </row>
    <row r="66" spans="1:22" x14ac:dyDescent="0.25">
      <c r="A66" s="1" t="s">
        <v>14</v>
      </c>
      <c r="B66" s="1" t="s">
        <v>101</v>
      </c>
      <c r="C66" s="1" t="s">
        <v>16</v>
      </c>
      <c r="D66" s="2">
        <v>43641</v>
      </c>
      <c r="E66" s="1" t="s">
        <v>147</v>
      </c>
      <c r="F66" s="3" t="str">
        <f t="shared" si="0"/>
        <v>6/25/19 13:09</v>
      </c>
      <c r="G66" s="1" t="s">
        <v>18</v>
      </c>
      <c r="H66" s="1" t="s">
        <v>19</v>
      </c>
      <c r="I66" s="1" t="s">
        <v>19</v>
      </c>
      <c r="J66" s="1" t="s">
        <v>148</v>
      </c>
      <c r="K66" s="1" t="s">
        <v>148</v>
      </c>
      <c r="L66" s="1" t="s">
        <v>21</v>
      </c>
      <c r="M66" s="1" t="s">
        <v>22</v>
      </c>
      <c r="N66" s="1" t="s">
        <v>23</v>
      </c>
      <c r="O66" s="1" t="s">
        <v>24</v>
      </c>
      <c r="P66" s="3">
        <f>_xll.PITimeDat("\\APPLEPI\AI_K826",'Copy of PAA PROFILE DATA_6-27-1'!$F66,"","interpolated")</f>
        <v>0.88348847627639771</v>
      </c>
      <c r="Q66" t="str">
        <f t="shared" si="2"/>
        <v>1.25</v>
      </c>
      <c r="R66" s="4">
        <f>Q66-P66</f>
        <v>0.36651152372360229</v>
      </c>
      <c r="S66" s="3">
        <f>_xll.PITimeDat("FI-F2",'Copy of PAA PROFILE DATA_6-27-1'!$F66,"\\applepi","interpolated")</f>
        <v>85.903572082519531</v>
      </c>
      <c r="T66" s="3"/>
      <c r="U66" s="5">
        <f t="shared" si="1"/>
        <v>43638.294444444589</v>
      </c>
      <c r="V66">
        <f>_xll.PITimeDat("\\APPLEPI\AI_K826",'Copy of PAA PROFILE DATA_6-27-1'!$U66,"","interpolated")</f>
        <v>0.7915114164352417</v>
      </c>
    </row>
    <row r="67" spans="1:22" hidden="1" x14ac:dyDescent="0.25">
      <c r="A67" s="1" t="s">
        <v>14</v>
      </c>
      <c r="B67" s="1" t="s">
        <v>101</v>
      </c>
      <c r="C67" s="1" t="s">
        <v>16</v>
      </c>
      <c r="D67" s="2">
        <v>43641</v>
      </c>
      <c r="E67" s="1" t="s">
        <v>147</v>
      </c>
      <c r="F67" s="3" t="str">
        <f t="shared" ref="F67:F115" si="3">TEXT(D67,"m/dd/yy ")&amp;TEXT(E67,"hh:mm")</f>
        <v>6/25/19 13:09</v>
      </c>
      <c r="G67" s="1" t="s">
        <v>29</v>
      </c>
      <c r="H67" s="1" t="s">
        <v>30</v>
      </c>
      <c r="I67" s="1" t="s">
        <v>30</v>
      </c>
      <c r="J67" s="1" t="s">
        <v>149</v>
      </c>
      <c r="K67" s="1" t="s">
        <v>149</v>
      </c>
      <c r="L67" s="1" t="s">
        <v>32</v>
      </c>
      <c r="M67" s="1" t="s">
        <v>33</v>
      </c>
      <c r="N67" s="1" t="s">
        <v>23</v>
      </c>
      <c r="O67" s="1" t="s">
        <v>24</v>
      </c>
      <c r="P67" s="3"/>
      <c r="U67" s="5">
        <f t="shared" si="1"/>
        <v>43638.295138889036</v>
      </c>
      <c r="V67">
        <f>_xll.PITimeDat("\\APPLEPI\AI_K826",'Copy of PAA PROFILE DATA_6-27-1'!$U67,"","interpolated")</f>
        <v>0.79114812612533569</v>
      </c>
    </row>
    <row r="68" spans="1:22" x14ac:dyDescent="0.25">
      <c r="A68" s="1" t="s">
        <v>52</v>
      </c>
      <c r="B68" s="1" t="s">
        <v>105</v>
      </c>
      <c r="C68" s="1" t="s">
        <v>54</v>
      </c>
      <c r="D68" s="2">
        <v>43641</v>
      </c>
      <c r="E68" s="1" t="s">
        <v>150</v>
      </c>
      <c r="F68" s="3" t="str">
        <f t="shared" si="3"/>
        <v>6/25/19 13:25</v>
      </c>
      <c r="G68" s="1" t="s">
        <v>18</v>
      </c>
      <c r="H68" s="1" t="s">
        <v>19</v>
      </c>
      <c r="I68" s="1" t="s">
        <v>19</v>
      </c>
      <c r="J68" s="1" t="s">
        <v>151</v>
      </c>
      <c r="K68" s="1" t="s">
        <v>151</v>
      </c>
      <c r="L68" s="1" t="s">
        <v>21</v>
      </c>
      <c r="M68" s="1" t="s">
        <v>22</v>
      </c>
      <c r="N68" s="1" t="s">
        <v>23</v>
      </c>
      <c r="O68" s="1" t="s">
        <v>24</v>
      </c>
      <c r="P68" s="3"/>
      <c r="U68" s="5">
        <f t="shared" ref="U68:U115" si="4">U67+1/1440</f>
        <v>43638.295833333483</v>
      </c>
      <c r="V68">
        <f>_xll.PITimeDat("\\APPLEPI\AI_K826",'Copy of PAA PROFILE DATA_6-27-1'!$U68,"","interpolated")</f>
        <v>0.79078483581542969</v>
      </c>
    </row>
    <row r="69" spans="1:22" hidden="1" x14ac:dyDescent="0.25">
      <c r="A69" s="1" t="s">
        <v>57</v>
      </c>
      <c r="B69" s="1" t="s">
        <v>108</v>
      </c>
      <c r="C69" s="1" t="s">
        <v>59</v>
      </c>
      <c r="D69" s="2">
        <v>43641</v>
      </c>
      <c r="E69" s="1" t="s">
        <v>152</v>
      </c>
      <c r="F69" s="3" t="str">
        <f t="shared" si="3"/>
        <v>6/25/19 13:33</v>
      </c>
      <c r="G69" s="1" t="s">
        <v>29</v>
      </c>
      <c r="H69" s="1" t="s">
        <v>30</v>
      </c>
      <c r="I69" s="1" t="s">
        <v>30</v>
      </c>
      <c r="J69" s="1" t="s">
        <v>153</v>
      </c>
      <c r="K69" s="1" t="s">
        <v>153</v>
      </c>
      <c r="L69" s="1" t="s">
        <v>32</v>
      </c>
      <c r="M69" s="1" t="s">
        <v>41</v>
      </c>
      <c r="N69" s="1" t="s">
        <v>23</v>
      </c>
      <c r="O69" s="1" t="s">
        <v>24</v>
      </c>
      <c r="P69" s="3"/>
      <c r="U69" s="5">
        <f t="shared" si="4"/>
        <v>43638.296527777929</v>
      </c>
      <c r="V69">
        <f>_xll.PITimeDat("\\APPLEPI\AI_K826",'Copy of PAA PROFILE DATA_6-27-1'!$U69,"","interpolated")</f>
        <v>0.68332177400588989</v>
      </c>
    </row>
    <row r="70" spans="1:22" x14ac:dyDescent="0.25">
      <c r="A70" s="1" t="s">
        <v>57</v>
      </c>
      <c r="B70" s="1" t="s">
        <v>108</v>
      </c>
      <c r="C70" s="1" t="s">
        <v>59</v>
      </c>
      <c r="D70" s="2">
        <v>43641</v>
      </c>
      <c r="E70" s="1" t="s">
        <v>152</v>
      </c>
      <c r="F70" s="3" t="str">
        <f t="shared" si="3"/>
        <v>6/25/19 13:33</v>
      </c>
      <c r="G70" s="1" t="s">
        <v>18</v>
      </c>
      <c r="H70" s="1" t="s">
        <v>19</v>
      </c>
      <c r="I70" s="1" t="s">
        <v>19</v>
      </c>
      <c r="J70" s="1" t="s">
        <v>154</v>
      </c>
      <c r="K70" s="1" t="s">
        <v>154</v>
      </c>
      <c r="L70" s="1" t="s">
        <v>21</v>
      </c>
      <c r="M70" s="1" t="s">
        <v>22</v>
      </c>
      <c r="N70" s="1" t="s">
        <v>23</v>
      </c>
      <c r="O70" s="1" t="s">
        <v>24</v>
      </c>
      <c r="P70" s="3"/>
      <c r="U70" s="5">
        <f t="shared" si="4"/>
        <v>43638.297222222376</v>
      </c>
      <c r="V70">
        <f>_xll.PITimeDat("\\APPLEPI\AI_K826",'Copy of PAA PROFILE DATA_6-27-1'!$U70,"","interpolated")</f>
        <v>0.68322271108627319</v>
      </c>
    </row>
    <row r="71" spans="1:22" hidden="1" x14ac:dyDescent="0.25">
      <c r="A71" s="1" t="s">
        <v>57</v>
      </c>
      <c r="B71" s="1" t="s">
        <v>108</v>
      </c>
      <c r="C71" s="1" t="s">
        <v>59</v>
      </c>
      <c r="D71" s="2">
        <v>43641</v>
      </c>
      <c r="E71" s="1" t="s">
        <v>152</v>
      </c>
      <c r="F71" s="3" t="str">
        <f t="shared" si="3"/>
        <v>6/25/19 13:33</v>
      </c>
      <c r="G71" s="1" t="s">
        <v>61</v>
      </c>
      <c r="H71" s="1" t="s">
        <v>62</v>
      </c>
      <c r="I71" s="1" t="s">
        <v>62</v>
      </c>
      <c r="J71" s="1" t="s">
        <v>112</v>
      </c>
      <c r="K71" s="1" t="s">
        <v>112</v>
      </c>
      <c r="L71" s="1" t="s">
        <v>21</v>
      </c>
      <c r="M71" s="1" t="s">
        <v>41</v>
      </c>
      <c r="N71" s="1" t="s">
        <v>23</v>
      </c>
      <c r="O71" s="1" t="s">
        <v>24</v>
      </c>
      <c r="P71" s="3"/>
      <c r="U71" s="5">
        <f t="shared" si="4"/>
        <v>43638.297916666823</v>
      </c>
      <c r="V71">
        <f>_xll.PITimeDat("\\APPLEPI\AI_K826",'Copy of PAA PROFILE DATA_6-27-1'!$U71,"","interpolated")</f>
        <v>0.68322271108627319</v>
      </c>
    </row>
    <row r="72" spans="1:22" hidden="1" x14ac:dyDescent="0.25">
      <c r="A72" s="1" t="s">
        <v>25</v>
      </c>
      <c r="B72" s="1" t="s">
        <v>113</v>
      </c>
      <c r="C72" s="1" t="s">
        <v>27</v>
      </c>
      <c r="D72" s="2">
        <v>43641</v>
      </c>
      <c r="E72" s="1" t="s">
        <v>102</v>
      </c>
      <c r="F72" s="3" t="str">
        <f t="shared" si="3"/>
        <v>6/25/19 13:02</v>
      </c>
      <c r="G72" s="1" t="s">
        <v>84</v>
      </c>
      <c r="H72" s="1" t="s">
        <v>85</v>
      </c>
      <c r="I72" s="1" t="s">
        <v>85</v>
      </c>
      <c r="J72" s="1" t="s">
        <v>115</v>
      </c>
      <c r="K72" s="1" t="s">
        <v>115</v>
      </c>
      <c r="L72" s="1" t="s">
        <v>21</v>
      </c>
      <c r="M72" s="1" t="s">
        <v>87</v>
      </c>
      <c r="N72" s="1" t="s">
        <v>23</v>
      </c>
      <c r="O72" s="1" t="s">
        <v>24</v>
      </c>
      <c r="P72" s="3"/>
      <c r="U72" s="5">
        <f t="shared" si="4"/>
        <v>43638.29861111127</v>
      </c>
      <c r="V72">
        <f>_xll.PITimeDat("\\APPLEPI\AI_K826",'Copy of PAA PROFILE DATA_6-27-1'!$U72,"","interpolated")</f>
        <v>0.68322271108627319</v>
      </c>
    </row>
    <row r="73" spans="1:22" hidden="1" x14ac:dyDescent="0.25">
      <c r="A73" s="1" t="s">
        <v>25</v>
      </c>
      <c r="B73" s="1" t="s">
        <v>113</v>
      </c>
      <c r="C73" s="1" t="s">
        <v>27</v>
      </c>
      <c r="D73" s="2">
        <v>43641</v>
      </c>
      <c r="E73" s="1" t="s">
        <v>102</v>
      </c>
      <c r="F73" s="3" t="str">
        <f t="shared" si="3"/>
        <v>6/25/19 13:02</v>
      </c>
      <c r="G73" s="1" t="s">
        <v>88</v>
      </c>
      <c r="H73" s="1" t="s">
        <v>89</v>
      </c>
      <c r="I73" s="1" t="s">
        <v>90</v>
      </c>
      <c r="J73" s="1" t="s">
        <v>91</v>
      </c>
      <c r="K73" s="1" t="s">
        <v>23</v>
      </c>
      <c r="L73" s="1" t="s">
        <v>23</v>
      </c>
      <c r="M73" s="1" t="s">
        <v>23</v>
      </c>
      <c r="N73" s="1" t="s">
        <v>23</v>
      </c>
      <c r="O73" s="1" t="s">
        <v>24</v>
      </c>
      <c r="P73" s="3"/>
      <c r="U73" s="5">
        <f t="shared" si="4"/>
        <v>43638.299305555716</v>
      </c>
      <c r="V73">
        <f>_xll.PITimeDat("\\APPLEPI\AI_K826",'Copy of PAA PROFILE DATA_6-27-1'!$U73,"","interpolated")</f>
        <v>0.68322271108627319</v>
      </c>
    </row>
    <row r="74" spans="1:22" hidden="1" x14ac:dyDescent="0.25">
      <c r="A74" s="1" t="s">
        <v>25</v>
      </c>
      <c r="B74" s="1" t="s">
        <v>113</v>
      </c>
      <c r="C74" s="1" t="s">
        <v>27</v>
      </c>
      <c r="D74" s="2">
        <v>43641</v>
      </c>
      <c r="E74" s="1" t="s">
        <v>102</v>
      </c>
      <c r="F74" s="3" t="str">
        <f t="shared" si="3"/>
        <v>6/25/19 13:02</v>
      </c>
      <c r="G74" s="1" t="s">
        <v>92</v>
      </c>
      <c r="H74" s="1" t="s">
        <v>93</v>
      </c>
      <c r="I74" s="1" t="s">
        <v>94</v>
      </c>
      <c r="J74" s="1" t="s">
        <v>91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24</v>
      </c>
      <c r="P74" s="3"/>
      <c r="U74" s="5">
        <f t="shared" si="4"/>
        <v>43638.300000000163</v>
      </c>
      <c r="V74">
        <f>_xll.PITimeDat("\\APPLEPI\AI_K826",'Copy of PAA PROFILE DATA_6-27-1'!$U74,"","interpolated")</f>
        <v>0.68322271108627319</v>
      </c>
    </row>
    <row r="75" spans="1:22" hidden="1" x14ac:dyDescent="0.25">
      <c r="A75" s="1" t="s">
        <v>25</v>
      </c>
      <c r="B75" s="1" t="s">
        <v>113</v>
      </c>
      <c r="C75" s="1" t="s">
        <v>27</v>
      </c>
      <c r="D75" s="2">
        <v>43641</v>
      </c>
      <c r="E75" s="1" t="s">
        <v>102</v>
      </c>
      <c r="F75" s="3" t="str">
        <f t="shared" si="3"/>
        <v>6/25/19 13:02</v>
      </c>
      <c r="G75" s="1" t="s">
        <v>61</v>
      </c>
      <c r="H75" s="1" t="s">
        <v>62</v>
      </c>
      <c r="I75" s="1" t="s">
        <v>62</v>
      </c>
      <c r="J75" s="1" t="s">
        <v>155</v>
      </c>
      <c r="K75" s="1" t="s">
        <v>155</v>
      </c>
      <c r="L75" s="1" t="s">
        <v>21</v>
      </c>
      <c r="M75" s="1" t="s">
        <v>41</v>
      </c>
      <c r="N75" s="1" t="s">
        <v>23</v>
      </c>
      <c r="O75" s="1" t="s">
        <v>24</v>
      </c>
      <c r="P75" s="3"/>
      <c r="U75" s="5">
        <f t="shared" si="4"/>
        <v>43638.30069444461</v>
      </c>
      <c r="V75">
        <f>_xll.PITimeDat("\\APPLEPI\AI_K826",'Copy of PAA PROFILE DATA_6-27-1'!$U75,"","interpolated")</f>
        <v>0.66101503372192383</v>
      </c>
    </row>
    <row r="76" spans="1:22" hidden="1" x14ac:dyDescent="0.25">
      <c r="A76" s="1" t="s">
        <v>25</v>
      </c>
      <c r="B76" s="1" t="s">
        <v>113</v>
      </c>
      <c r="C76" s="1" t="s">
        <v>27</v>
      </c>
      <c r="D76" s="2">
        <v>43641</v>
      </c>
      <c r="E76" s="1" t="s">
        <v>102</v>
      </c>
      <c r="F76" s="3" t="str">
        <f t="shared" si="3"/>
        <v>6/25/19 13:02</v>
      </c>
      <c r="G76" s="1" t="s">
        <v>29</v>
      </c>
      <c r="H76" s="1" t="s">
        <v>30</v>
      </c>
      <c r="I76" s="1" t="s">
        <v>30</v>
      </c>
      <c r="J76" s="1" t="s">
        <v>156</v>
      </c>
      <c r="K76" s="1" t="s">
        <v>156</v>
      </c>
      <c r="L76" s="1" t="s">
        <v>32</v>
      </c>
      <c r="M76" s="1" t="s">
        <v>33</v>
      </c>
      <c r="N76" s="1" t="s">
        <v>23</v>
      </c>
      <c r="O76" s="1" t="s">
        <v>24</v>
      </c>
      <c r="P76" s="3"/>
      <c r="U76" s="5">
        <f t="shared" si="4"/>
        <v>43638.301388889056</v>
      </c>
      <c r="V76">
        <f>_xll.PITimeDat("\\APPLEPI\AI_K826",'Copy of PAA PROFILE DATA_6-27-1'!$U76,"","interpolated")</f>
        <v>0.6593812108039856</v>
      </c>
    </row>
    <row r="77" spans="1:22" hidden="1" x14ac:dyDescent="0.25">
      <c r="A77" s="1" t="s">
        <v>34</v>
      </c>
      <c r="B77" s="1" t="s">
        <v>35</v>
      </c>
      <c r="C77" s="1" t="s">
        <v>36</v>
      </c>
      <c r="D77" s="2">
        <v>43641</v>
      </c>
      <c r="E77" s="1" t="s">
        <v>157</v>
      </c>
      <c r="F77" s="3" t="str">
        <f t="shared" si="3"/>
        <v>6/25/19 07:07</v>
      </c>
      <c r="G77" s="1" t="s">
        <v>29</v>
      </c>
      <c r="H77" s="1" t="s">
        <v>30</v>
      </c>
      <c r="I77" s="1" t="s">
        <v>30</v>
      </c>
      <c r="J77" s="1" t="s">
        <v>158</v>
      </c>
      <c r="K77" s="1" t="s">
        <v>158</v>
      </c>
      <c r="L77" s="1" t="s">
        <v>32</v>
      </c>
      <c r="M77" s="1" t="s">
        <v>33</v>
      </c>
      <c r="N77" s="1" t="s">
        <v>23</v>
      </c>
      <c r="O77" s="1" t="s">
        <v>24</v>
      </c>
      <c r="P77" s="3"/>
      <c r="U77" s="5">
        <f t="shared" si="4"/>
        <v>43638.302083333503</v>
      </c>
      <c r="V77">
        <f>_xll.PITimeDat("\\APPLEPI\AI_K826",'Copy of PAA PROFILE DATA_6-27-1'!$U77,"","interpolated")</f>
        <v>0.66001731157302856</v>
      </c>
    </row>
    <row r="78" spans="1:22" x14ac:dyDescent="0.25">
      <c r="A78" s="1" t="s">
        <v>14</v>
      </c>
      <c r="B78" s="1" t="s">
        <v>15</v>
      </c>
      <c r="C78" s="1" t="s">
        <v>16</v>
      </c>
      <c r="D78" s="2">
        <v>43642</v>
      </c>
      <c r="E78" s="1" t="s">
        <v>159</v>
      </c>
      <c r="F78" s="3" t="str">
        <f t="shared" si="3"/>
        <v>6/26/19 07:22</v>
      </c>
      <c r="G78" s="1" t="s">
        <v>18</v>
      </c>
      <c r="H78" s="1" t="s">
        <v>19</v>
      </c>
      <c r="I78" s="1" t="s">
        <v>19</v>
      </c>
      <c r="J78" s="1" t="s">
        <v>20</v>
      </c>
      <c r="K78" s="1" t="s">
        <v>20</v>
      </c>
      <c r="L78" s="1" t="s">
        <v>21</v>
      </c>
      <c r="M78" s="1" t="s">
        <v>22</v>
      </c>
      <c r="N78" s="1" t="s">
        <v>23</v>
      </c>
      <c r="O78" s="1" t="s">
        <v>24</v>
      </c>
      <c r="P78" s="3">
        <f>_xll.PITimeDat("\\APPLEPI\AI_K826",'Copy of PAA PROFILE DATA_6-27-1'!$F78,"","interpolated")</f>
        <v>0.62516212463378906</v>
      </c>
      <c r="Q78" t="str">
        <f t="shared" ref="Q78:Q104" si="5">IF(C78=$C$2,IF(I78=$I$2,K78,""),"")</f>
        <v>1.0</v>
      </c>
      <c r="R78" s="4">
        <f>Q78-P78</f>
        <v>0.37483787536621094</v>
      </c>
      <c r="S78" s="3">
        <f>_xll.PITimeDat("FI-F2",'Copy of PAA PROFILE DATA_6-27-1'!$F78,"\\applepi","interpolated")</f>
        <v>32.503803253173828</v>
      </c>
      <c r="T78" s="3"/>
      <c r="U78" s="5">
        <f t="shared" si="4"/>
        <v>43638.30277777795</v>
      </c>
      <c r="V78">
        <f>_xll.PITimeDat("\\APPLEPI\AI_K826",'Copy of PAA PROFILE DATA_6-27-1'!$U78,"","interpolated")</f>
        <v>0.66065341234207153</v>
      </c>
    </row>
    <row r="79" spans="1:22" hidden="1" x14ac:dyDescent="0.25">
      <c r="A79" s="1" t="s">
        <v>25</v>
      </c>
      <c r="B79" s="1" t="s">
        <v>26</v>
      </c>
      <c r="C79" s="1" t="s">
        <v>27</v>
      </c>
      <c r="D79" s="2">
        <v>43642</v>
      </c>
      <c r="E79" s="1" t="s">
        <v>160</v>
      </c>
      <c r="F79" s="3" t="str">
        <f t="shared" si="3"/>
        <v>6/26/19 07:20</v>
      </c>
      <c r="G79" s="1" t="s">
        <v>29</v>
      </c>
      <c r="H79" s="1" t="s">
        <v>30</v>
      </c>
      <c r="I79" s="1" t="s">
        <v>30</v>
      </c>
      <c r="J79" s="1" t="s">
        <v>161</v>
      </c>
      <c r="K79" s="1" t="s">
        <v>161</v>
      </c>
      <c r="L79" s="1" t="s">
        <v>32</v>
      </c>
      <c r="M79" s="1" t="s">
        <v>33</v>
      </c>
      <c r="N79" s="1" t="s">
        <v>23</v>
      </c>
      <c r="O79" s="1" t="s">
        <v>24</v>
      </c>
      <c r="P79" s="3"/>
      <c r="U79" s="5">
        <f t="shared" si="4"/>
        <v>43638.303472222397</v>
      </c>
      <c r="V79">
        <f>_xll.PITimeDat("\\APPLEPI\AI_K826",'Copy of PAA PROFILE DATA_6-27-1'!$U79,"","interpolated")</f>
        <v>0.66128957271575928</v>
      </c>
    </row>
    <row r="80" spans="1:22" hidden="1" x14ac:dyDescent="0.25">
      <c r="A80" s="1" t="s">
        <v>34</v>
      </c>
      <c r="B80" s="1" t="s">
        <v>35</v>
      </c>
      <c r="C80" s="1" t="s">
        <v>36</v>
      </c>
      <c r="D80" s="2">
        <v>43642</v>
      </c>
      <c r="E80" s="1" t="s">
        <v>162</v>
      </c>
      <c r="F80" s="3" t="str">
        <f t="shared" si="3"/>
        <v>6/26/19 07:15</v>
      </c>
      <c r="G80" s="1" t="s">
        <v>29</v>
      </c>
      <c r="H80" s="1" t="s">
        <v>30</v>
      </c>
      <c r="I80" s="1" t="s">
        <v>30</v>
      </c>
      <c r="J80" s="1" t="s">
        <v>163</v>
      </c>
      <c r="K80" s="1" t="s">
        <v>163</v>
      </c>
      <c r="L80" s="1" t="s">
        <v>32</v>
      </c>
      <c r="M80" s="1" t="s">
        <v>33</v>
      </c>
      <c r="N80" s="1" t="s">
        <v>23</v>
      </c>
      <c r="O80" s="1" t="s">
        <v>24</v>
      </c>
      <c r="P80" s="3"/>
      <c r="U80" s="5">
        <f t="shared" si="4"/>
        <v>43638.304166666843</v>
      </c>
      <c r="V80">
        <f>_xll.PITimeDat("\\APPLEPI\AI_K826",'Copy of PAA PROFILE DATA_6-27-1'!$U80,"","interpolated")</f>
        <v>0.66192567348480225</v>
      </c>
    </row>
    <row r="81" spans="1:22" x14ac:dyDescent="0.25">
      <c r="A81" s="1" t="s">
        <v>42</v>
      </c>
      <c r="B81" s="1" t="s">
        <v>43</v>
      </c>
      <c r="C81" s="1" t="s">
        <v>44</v>
      </c>
      <c r="D81" s="2">
        <v>43643</v>
      </c>
      <c r="E81" s="1" t="s">
        <v>164</v>
      </c>
      <c r="F81" s="3" t="str">
        <f t="shared" si="3"/>
        <v>6/27/19 07:51</v>
      </c>
      <c r="G81" s="1" t="s">
        <v>18</v>
      </c>
      <c r="H81" s="1" t="s">
        <v>19</v>
      </c>
      <c r="I81" s="1" t="s">
        <v>19</v>
      </c>
      <c r="J81" s="1" t="s">
        <v>165</v>
      </c>
      <c r="K81" s="1" t="s">
        <v>165</v>
      </c>
      <c r="L81" s="1" t="s">
        <v>21</v>
      </c>
      <c r="M81" s="1" t="s">
        <v>22</v>
      </c>
      <c r="N81" s="1" t="s">
        <v>23</v>
      </c>
      <c r="O81" s="1" t="s">
        <v>24</v>
      </c>
      <c r="P81" s="3"/>
      <c r="U81" s="5">
        <f t="shared" si="4"/>
        <v>43638.30486111129</v>
      </c>
      <c r="V81">
        <f>_xll.PITimeDat("\\APPLEPI\AI_K826",'Copy of PAA PROFILE DATA_6-27-1'!$U81,"","interpolated")</f>
        <v>0.66256177425384521</v>
      </c>
    </row>
    <row r="82" spans="1:22" hidden="1" x14ac:dyDescent="0.25">
      <c r="A82" s="1" t="s">
        <v>42</v>
      </c>
      <c r="B82" s="1" t="s">
        <v>43</v>
      </c>
      <c r="C82" s="1" t="s">
        <v>44</v>
      </c>
      <c r="D82" s="2">
        <v>43643</v>
      </c>
      <c r="E82" s="1" t="s">
        <v>164</v>
      </c>
      <c r="F82" s="3" t="str">
        <f t="shared" si="3"/>
        <v>6/27/19 07:51</v>
      </c>
      <c r="G82" s="1" t="s">
        <v>29</v>
      </c>
      <c r="H82" s="1" t="s">
        <v>30</v>
      </c>
      <c r="I82" s="1" t="s">
        <v>166</v>
      </c>
      <c r="J82" s="1" t="s">
        <v>91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24</v>
      </c>
      <c r="P82" s="3"/>
      <c r="U82" s="5">
        <f t="shared" si="4"/>
        <v>43638.305555555737</v>
      </c>
      <c r="V82">
        <f>_xll.PITimeDat("\\APPLEPI\AI_K826",'Copy of PAA PROFILE DATA_6-27-1'!$U82,"","interpolated")</f>
        <v>0.66328126192092896</v>
      </c>
    </row>
    <row r="83" spans="1:22" x14ac:dyDescent="0.25">
      <c r="A83" s="1" t="s">
        <v>14</v>
      </c>
      <c r="B83" s="1" t="s">
        <v>48</v>
      </c>
      <c r="C83" s="1" t="s">
        <v>16</v>
      </c>
      <c r="D83" s="2">
        <v>43643</v>
      </c>
      <c r="E83" s="1" t="s">
        <v>167</v>
      </c>
      <c r="F83" s="3" t="str">
        <f t="shared" si="3"/>
        <v>6/27/19 07:44</v>
      </c>
      <c r="G83" s="1" t="s">
        <v>18</v>
      </c>
      <c r="H83" s="1" t="s">
        <v>19</v>
      </c>
      <c r="I83" s="1" t="s">
        <v>19</v>
      </c>
      <c r="J83" s="1" t="s">
        <v>168</v>
      </c>
      <c r="K83" s="1" t="s">
        <v>168</v>
      </c>
      <c r="L83" s="1" t="s">
        <v>21</v>
      </c>
      <c r="M83" s="1" t="s">
        <v>22</v>
      </c>
      <c r="N83" s="1" t="s">
        <v>23</v>
      </c>
      <c r="O83" s="1" t="s">
        <v>24</v>
      </c>
      <c r="P83" s="3">
        <f>_xll.PITimeDat("\\APPLEPI\AI_K826",'Copy of PAA PROFILE DATA_6-27-1'!$F83,"","interpolated")</f>
        <v>0.68008577823638916</v>
      </c>
      <c r="Q83" t="str">
        <f t="shared" si="5"/>
        <v>1.32</v>
      </c>
      <c r="R83" s="4">
        <f>Q83-P83</f>
        <v>0.6399142217636109</v>
      </c>
      <c r="S83" s="3">
        <f>_xll.PITimeDat("FI-F2",'Copy of PAA PROFILE DATA_6-27-1'!$F83,"\\applepi","interpolated")</f>
        <v>34.156082153320313</v>
      </c>
      <c r="T83" s="3"/>
      <c r="U83" s="5">
        <f t="shared" si="4"/>
        <v>43638.306250000183</v>
      </c>
      <c r="V83">
        <f>_xll.PITimeDat("\\APPLEPI\AI_K826",'Copy of PAA PROFILE DATA_6-27-1'!$U83,"","interpolated")</f>
        <v>0.664023756980896</v>
      </c>
    </row>
    <row r="84" spans="1:22" hidden="1" x14ac:dyDescent="0.25">
      <c r="A84" s="1" t="s">
        <v>14</v>
      </c>
      <c r="B84" s="1" t="s">
        <v>48</v>
      </c>
      <c r="C84" s="1" t="s">
        <v>16</v>
      </c>
      <c r="D84" s="2">
        <v>43643</v>
      </c>
      <c r="E84" s="1" t="s">
        <v>167</v>
      </c>
      <c r="F84" s="3" t="str">
        <f t="shared" si="3"/>
        <v>6/27/19 07:44</v>
      </c>
      <c r="G84" s="1" t="s">
        <v>29</v>
      </c>
      <c r="H84" s="1" t="s">
        <v>30</v>
      </c>
      <c r="I84" s="1" t="s">
        <v>166</v>
      </c>
      <c r="J84" s="1" t="s">
        <v>91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24</v>
      </c>
      <c r="P84" s="3"/>
      <c r="U84" s="5">
        <f t="shared" si="4"/>
        <v>43638.30694444463</v>
      </c>
      <c r="V84">
        <f>_xll.PITimeDat("\\APPLEPI\AI_K826",'Copy of PAA PROFILE DATA_6-27-1'!$U84,"","interpolated")</f>
        <v>0.66476625204086304</v>
      </c>
    </row>
    <row r="85" spans="1:22" x14ac:dyDescent="0.25">
      <c r="A85" s="1" t="s">
        <v>52</v>
      </c>
      <c r="B85" s="1" t="s">
        <v>53</v>
      </c>
      <c r="C85" s="1" t="s">
        <v>54</v>
      </c>
      <c r="D85" s="2">
        <v>43643</v>
      </c>
      <c r="E85" s="1" t="s">
        <v>169</v>
      </c>
      <c r="F85" s="3" t="str">
        <f t="shared" si="3"/>
        <v>6/27/19 07:57</v>
      </c>
      <c r="G85" s="1" t="s">
        <v>18</v>
      </c>
      <c r="H85" s="1" t="s">
        <v>19</v>
      </c>
      <c r="I85" s="1" t="s">
        <v>19</v>
      </c>
      <c r="J85" s="1" t="s">
        <v>170</v>
      </c>
      <c r="K85" s="1" t="s">
        <v>170</v>
      </c>
      <c r="L85" s="1" t="s">
        <v>21</v>
      </c>
      <c r="M85" s="1" t="s">
        <v>22</v>
      </c>
      <c r="N85" s="1" t="s">
        <v>23</v>
      </c>
      <c r="O85" s="1" t="s">
        <v>24</v>
      </c>
      <c r="P85" s="3"/>
      <c r="U85" s="5">
        <f t="shared" si="4"/>
        <v>43638.307638889077</v>
      </c>
      <c r="V85">
        <f>_xll.PITimeDat("\\APPLEPI\AI_K826",'Copy of PAA PROFILE DATA_6-27-1'!$U85,"","interpolated")</f>
        <v>0.6655086874961853</v>
      </c>
    </row>
    <row r="86" spans="1:22" hidden="1" x14ac:dyDescent="0.25">
      <c r="A86" s="1" t="s">
        <v>57</v>
      </c>
      <c r="B86" s="1" t="s">
        <v>58</v>
      </c>
      <c r="C86" s="1" t="s">
        <v>59</v>
      </c>
      <c r="D86" s="2">
        <v>43643</v>
      </c>
      <c r="E86" s="1" t="s">
        <v>171</v>
      </c>
      <c r="F86" s="3" t="str">
        <f t="shared" si="3"/>
        <v>6/27/19 08:05</v>
      </c>
      <c r="G86" s="1" t="s">
        <v>61</v>
      </c>
      <c r="H86" s="1" t="s">
        <v>62</v>
      </c>
      <c r="I86" s="1" t="s">
        <v>172</v>
      </c>
      <c r="J86" s="1" t="s">
        <v>91</v>
      </c>
      <c r="K86" s="1" t="s">
        <v>23</v>
      </c>
      <c r="L86" s="1" t="s">
        <v>23</v>
      </c>
      <c r="M86" s="1" t="s">
        <v>23</v>
      </c>
      <c r="N86" s="1" t="s">
        <v>23</v>
      </c>
      <c r="O86" s="1" t="s">
        <v>24</v>
      </c>
      <c r="P86" s="3"/>
      <c r="U86" s="5">
        <f t="shared" si="4"/>
        <v>43638.308333333523</v>
      </c>
      <c r="V86">
        <f>_xll.PITimeDat("\\APPLEPI\AI_K826",'Copy of PAA PROFILE DATA_6-27-1'!$U86,"","interpolated")</f>
        <v>0.66625118255615234</v>
      </c>
    </row>
    <row r="87" spans="1:22" hidden="1" x14ac:dyDescent="0.25">
      <c r="A87" s="1" t="s">
        <v>57</v>
      </c>
      <c r="B87" s="1" t="s">
        <v>58</v>
      </c>
      <c r="C87" s="1" t="s">
        <v>59</v>
      </c>
      <c r="D87" s="2">
        <v>43643</v>
      </c>
      <c r="E87" s="1" t="s">
        <v>171</v>
      </c>
      <c r="F87" s="3" t="str">
        <f t="shared" si="3"/>
        <v>6/27/19 08:05</v>
      </c>
      <c r="G87" s="1" t="s">
        <v>29</v>
      </c>
      <c r="H87" s="1" t="s">
        <v>30</v>
      </c>
      <c r="I87" s="1" t="s">
        <v>166</v>
      </c>
      <c r="J87" s="1" t="s">
        <v>91</v>
      </c>
      <c r="K87" s="1" t="s">
        <v>23</v>
      </c>
      <c r="L87" s="1" t="s">
        <v>23</v>
      </c>
      <c r="M87" s="1" t="s">
        <v>23</v>
      </c>
      <c r="N87" s="1" t="s">
        <v>23</v>
      </c>
      <c r="O87" s="1" t="s">
        <v>24</v>
      </c>
      <c r="P87" s="3"/>
      <c r="U87" s="5">
        <f t="shared" si="4"/>
        <v>43638.30902777797</v>
      </c>
      <c r="V87">
        <f>_xll.PITimeDat("\\APPLEPI\AI_K826",'Copy of PAA PROFILE DATA_6-27-1'!$U87,"","interpolated")</f>
        <v>0.66699367761611938</v>
      </c>
    </row>
    <row r="88" spans="1:22" x14ac:dyDescent="0.25">
      <c r="A88" s="1" t="s">
        <v>57</v>
      </c>
      <c r="B88" s="1" t="s">
        <v>58</v>
      </c>
      <c r="C88" s="1" t="s">
        <v>59</v>
      </c>
      <c r="D88" s="2">
        <v>43643</v>
      </c>
      <c r="E88" s="1" t="s">
        <v>171</v>
      </c>
      <c r="F88" s="3" t="str">
        <f t="shared" si="3"/>
        <v>6/27/19 08:05</v>
      </c>
      <c r="G88" s="1" t="s">
        <v>18</v>
      </c>
      <c r="H88" s="1" t="s">
        <v>19</v>
      </c>
      <c r="I88" s="1" t="s">
        <v>19</v>
      </c>
      <c r="J88" s="1" t="s">
        <v>173</v>
      </c>
      <c r="K88" s="1" t="s">
        <v>173</v>
      </c>
      <c r="L88" s="1" t="s">
        <v>21</v>
      </c>
      <c r="M88" s="1" t="s">
        <v>22</v>
      </c>
      <c r="N88" s="1" t="s">
        <v>23</v>
      </c>
      <c r="O88" s="1" t="s">
        <v>24</v>
      </c>
      <c r="P88" s="3"/>
      <c r="U88" s="5">
        <f t="shared" si="4"/>
        <v>43638.309722222417</v>
      </c>
      <c r="V88">
        <f>_xll.PITimeDat("\\APPLEPI\AI_K826",'Copy of PAA PROFILE DATA_6-27-1'!$U88,"","interpolated")</f>
        <v>0.66773617267608643</v>
      </c>
    </row>
    <row r="89" spans="1:22" x14ac:dyDescent="0.25">
      <c r="A89" s="1" t="s">
        <v>42</v>
      </c>
      <c r="B89" s="1" t="s">
        <v>66</v>
      </c>
      <c r="C89" s="1" t="s">
        <v>44</v>
      </c>
      <c r="D89" s="2">
        <v>43643</v>
      </c>
      <c r="E89" s="1" t="s">
        <v>174</v>
      </c>
      <c r="F89" s="3" t="str">
        <f t="shared" si="3"/>
        <v>6/27/19 11:14</v>
      </c>
      <c r="G89" s="1" t="s">
        <v>18</v>
      </c>
      <c r="H89" s="1" t="s">
        <v>19</v>
      </c>
      <c r="I89" s="1" t="s">
        <v>19</v>
      </c>
      <c r="J89" s="1" t="s">
        <v>175</v>
      </c>
      <c r="K89" s="1" t="s">
        <v>175</v>
      </c>
      <c r="L89" s="1" t="s">
        <v>21</v>
      </c>
      <c r="M89" s="1" t="s">
        <v>22</v>
      </c>
      <c r="N89" s="1" t="s">
        <v>23</v>
      </c>
      <c r="O89" s="1" t="s">
        <v>24</v>
      </c>
      <c r="P89" s="3"/>
      <c r="U89" s="5">
        <f t="shared" si="4"/>
        <v>43638.310416666864</v>
      </c>
      <c r="V89">
        <f>_xll.PITimeDat("\\APPLEPI\AI_K826",'Copy of PAA PROFILE DATA_6-27-1'!$U89,"","interpolated")</f>
        <v>0.66847866773605347</v>
      </c>
    </row>
    <row r="90" spans="1:22" hidden="1" x14ac:dyDescent="0.25">
      <c r="A90" s="1" t="s">
        <v>42</v>
      </c>
      <c r="B90" s="1" t="s">
        <v>66</v>
      </c>
      <c r="C90" s="1" t="s">
        <v>44</v>
      </c>
      <c r="D90" s="2">
        <v>43643</v>
      </c>
      <c r="E90" s="1" t="s">
        <v>174</v>
      </c>
      <c r="F90" s="3" t="str">
        <f t="shared" si="3"/>
        <v>6/27/19 11:14</v>
      </c>
      <c r="G90" s="1" t="s">
        <v>29</v>
      </c>
      <c r="H90" s="1" t="s">
        <v>30</v>
      </c>
      <c r="I90" s="1" t="s">
        <v>166</v>
      </c>
      <c r="J90" s="1" t="s">
        <v>91</v>
      </c>
      <c r="K90" s="1" t="s">
        <v>23</v>
      </c>
      <c r="L90" s="1" t="s">
        <v>23</v>
      </c>
      <c r="M90" s="1" t="s">
        <v>23</v>
      </c>
      <c r="N90" s="1" t="s">
        <v>23</v>
      </c>
      <c r="O90" s="1" t="s">
        <v>24</v>
      </c>
      <c r="P90" s="3"/>
      <c r="U90" s="5">
        <f t="shared" si="4"/>
        <v>43638.31111111131</v>
      </c>
      <c r="V90">
        <f>_xll.PITimeDat("\\APPLEPI\AI_K826",'Copy of PAA PROFILE DATA_6-27-1'!$U90,"","interpolated")</f>
        <v>0.66922110319137573</v>
      </c>
    </row>
    <row r="91" spans="1:22" x14ac:dyDescent="0.25">
      <c r="A91" s="1" t="s">
        <v>14</v>
      </c>
      <c r="B91" s="1" t="s">
        <v>70</v>
      </c>
      <c r="C91" s="1" t="s">
        <v>16</v>
      </c>
      <c r="D91" s="2">
        <v>43643</v>
      </c>
      <c r="E91" s="1" t="s">
        <v>176</v>
      </c>
      <c r="F91" s="3" t="str">
        <f t="shared" si="3"/>
        <v>6/27/19 11:09</v>
      </c>
      <c r="G91" s="1" t="s">
        <v>18</v>
      </c>
      <c r="H91" s="1" t="s">
        <v>19</v>
      </c>
      <c r="I91" s="1" t="s">
        <v>19</v>
      </c>
      <c r="J91" s="1" t="s">
        <v>123</v>
      </c>
      <c r="K91" s="1" t="s">
        <v>123</v>
      </c>
      <c r="L91" s="1" t="s">
        <v>21</v>
      </c>
      <c r="M91" s="1" t="s">
        <v>22</v>
      </c>
      <c r="N91" s="1" t="s">
        <v>23</v>
      </c>
      <c r="O91" s="1" t="s">
        <v>24</v>
      </c>
      <c r="P91" s="3">
        <f>_xll.PITimeDat("\\APPLEPI\AI_K826",'Copy of PAA PROFILE DATA_6-27-1'!$F91,"","interpolated")</f>
        <v>0.79629206657409668</v>
      </c>
      <c r="Q91" t="str">
        <f t="shared" si="5"/>
        <v>1.09</v>
      </c>
      <c r="R91" s="4">
        <f>Q91-P91</f>
        <v>0.2937079334259034</v>
      </c>
      <c r="S91" s="3">
        <f>_xll.PITimeDat("FI-F2",'Copy of PAA PROFILE DATA_6-27-1'!$F91,"\\applepi","interpolated")</f>
        <v>81.128036499023438</v>
      </c>
      <c r="T91" s="3"/>
      <c r="U91" s="5">
        <f t="shared" si="4"/>
        <v>43638.311805555757</v>
      </c>
      <c r="V91">
        <f>_xll.PITimeDat("\\APPLEPI\AI_K826",'Copy of PAA PROFILE DATA_6-27-1'!$U91,"","interpolated")</f>
        <v>0.66996359825134277</v>
      </c>
    </row>
    <row r="92" spans="1:22" hidden="1" x14ac:dyDescent="0.25">
      <c r="A92" s="1" t="s">
        <v>14</v>
      </c>
      <c r="B92" s="1" t="s">
        <v>70</v>
      </c>
      <c r="C92" s="1" t="s">
        <v>16</v>
      </c>
      <c r="D92" s="2">
        <v>43643</v>
      </c>
      <c r="E92" s="1" t="s">
        <v>176</v>
      </c>
      <c r="F92" s="3" t="str">
        <f t="shared" si="3"/>
        <v>6/27/19 11:09</v>
      </c>
      <c r="G92" s="1" t="s">
        <v>29</v>
      </c>
      <c r="H92" s="1" t="s">
        <v>30</v>
      </c>
      <c r="I92" s="1" t="s">
        <v>166</v>
      </c>
      <c r="J92" s="1" t="s">
        <v>91</v>
      </c>
      <c r="K92" s="1" t="s">
        <v>23</v>
      </c>
      <c r="L92" s="1" t="s">
        <v>23</v>
      </c>
      <c r="M92" s="1" t="s">
        <v>23</v>
      </c>
      <c r="N92" s="1" t="s">
        <v>23</v>
      </c>
      <c r="O92" s="1" t="s">
        <v>24</v>
      </c>
      <c r="P92" s="3"/>
      <c r="U92" s="5">
        <f t="shared" si="4"/>
        <v>43638.312500000204</v>
      </c>
      <c r="V92">
        <f>_xll.PITimeDat("\\APPLEPI\AI_K826",'Copy of PAA PROFILE DATA_6-27-1'!$U92,"","interpolated")</f>
        <v>0.66945058107376099</v>
      </c>
    </row>
    <row r="93" spans="1:22" x14ac:dyDescent="0.25">
      <c r="A93" s="1" t="s">
        <v>52</v>
      </c>
      <c r="B93" s="1" t="s">
        <v>74</v>
      </c>
      <c r="C93" s="1" t="s">
        <v>54</v>
      </c>
      <c r="D93" s="2">
        <v>43643</v>
      </c>
      <c r="E93" s="1" t="s">
        <v>177</v>
      </c>
      <c r="F93" s="3" t="str">
        <f t="shared" si="3"/>
        <v>6/27/19 11:20</v>
      </c>
      <c r="G93" s="1" t="s">
        <v>18</v>
      </c>
      <c r="H93" s="1" t="s">
        <v>19</v>
      </c>
      <c r="I93" s="1" t="s">
        <v>19</v>
      </c>
      <c r="J93" s="1" t="s">
        <v>178</v>
      </c>
      <c r="K93" s="1" t="s">
        <v>178</v>
      </c>
      <c r="L93" s="1" t="s">
        <v>21</v>
      </c>
      <c r="M93" s="1" t="s">
        <v>22</v>
      </c>
      <c r="N93" s="1" t="s">
        <v>23</v>
      </c>
      <c r="O93" s="1" t="s">
        <v>24</v>
      </c>
      <c r="P93" s="3"/>
      <c r="U93" s="5">
        <f t="shared" si="4"/>
        <v>43638.31319444465</v>
      </c>
      <c r="V93">
        <f>_xll.PITimeDat("\\APPLEPI\AI_K826",'Copy of PAA PROFILE DATA_6-27-1'!$U93,"","interpolated")</f>
        <v>0.66865509748458862</v>
      </c>
    </row>
    <row r="94" spans="1:22" x14ac:dyDescent="0.25">
      <c r="A94" s="1" t="s">
        <v>57</v>
      </c>
      <c r="B94" s="1" t="s">
        <v>77</v>
      </c>
      <c r="C94" s="1" t="s">
        <v>59</v>
      </c>
      <c r="D94" s="2">
        <v>43643</v>
      </c>
      <c r="E94" s="1" t="s">
        <v>179</v>
      </c>
      <c r="F94" s="3" t="str">
        <f t="shared" si="3"/>
        <v>6/27/19 11:26</v>
      </c>
      <c r="G94" s="1" t="s">
        <v>18</v>
      </c>
      <c r="H94" s="1" t="s">
        <v>19</v>
      </c>
      <c r="I94" s="1" t="s">
        <v>19</v>
      </c>
      <c r="J94" s="1" t="s">
        <v>180</v>
      </c>
      <c r="K94" s="1" t="s">
        <v>180</v>
      </c>
      <c r="L94" s="1" t="s">
        <v>21</v>
      </c>
      <c r="M94" s="1" t="s">
        <v>22</v>
      </c>
      <c r="N94" s="1" t="s">
        <v>23</v>
      </c>
      <c r="O94" s="1" t="s">
        <v>24</v>
      </c>
      <c r="P94" s="3"/>
      <c r="U94" s="5">
        <f t="shared" si="4"/>
        <v>43638.313888889097</v>
      </c>
      <c r="V94">
        <f>_xll.PITimeDat("\\APPLEPI\AI_K826",'Copy of PAA PROFILE DATA_6-27-1'!$U94,"","interpolated")</f>
        <v>0.64957654476165771</v>
      </c>
    </row>
    <row r="95" spans="1:22" hidden="1" x14ac:dyDescent="0.25">
      <c r="A95" s="1" t="s">
        <v>57</v>
      </c>
      <c r="B95" s="1" t="s">
        <v>77</v>
      </c>
      <c r="C95" s="1" t="s">
        <v>59</v>
      </c>
      <c r="D95" s="2">
        <v>43643</v>
      </c>
      <c r="E95" s="1" t="s">
        <v>179</v>
      </c>
      <c r="F95" s="3" t="str">
        <f t="shared" si="3"/>
        <v>6/27/19 11:26</v>
      </c>
      <c r="G95" s="1" t="s">
        <v>61</v>
      </c>
      <c r="H95" s="1" t="s">
        <v>62</v>
      </c>
      <c r="I95" s="1" t="s">
        <v>172</v>
      </c>
      <c r="J95" s="1" t="s">
        <v>91</v>
      </c>
      <c r="K95" s="1" t="s">
        <v>23</v>
      </c>
      <c r="L95" s="1" t="s">
        <v>23</v>
      </c>
      <c r="M95" s="1" t="s">
        <v>23</v>
      </c>
      <c r="N95" s="1" t="s">
        <v>23</v>
      </c>
      <c r="O95" s="1" t="s">
        <v>24</v>
      </c>
      <c r="P95" s="3"/>
      <c r="U95" s="5">
        <f t="shared" si="4"/>
        <v>43638.314583333544</v>
      </c>
      <c r="V95">
        <f>_xll.PITimeDat("\\APPLEPI\AI_K826",'Copy of PAA PROFILE DATA_6-27-1'!$U95,"","interpolated")</f>
        <v>0.64957654476165771</v>
      </c>
    </row>
    <row r="96" spans="1:22" hidden="1" x14ac:dyDescent="0.25">
      <c r="A96" s="1" t="s">
        <v>57</v>
      </c>
      <c r="B96" s="1" t="s">
        <v>77</v>
      </c>
      <c r="C96" s="1" t="s">
        <v>59</v>
      </c>
      <c r="D96" s="2">
        <v>43643</v>
      </c>
      <c r="E96" s="1" t="s">
        <v>179</v>
      </c>
      <c r="F96" s="3" t="str">
        <f t="shared" si="3"/>
        <v>6/27/19 11:26</v>
      </c>
      <c r="G96" s="1" t="s">
        <v>29</v>
      </c>
      <c r="H96" s="1" t="s">
        <v>30</v>
      </c>
      <c r="I96" s="1" t="s">
        <v>166</v>
      </c>
      <c r="J96" s="1" t="s">
        <v>91</v>
      </c>
      <c r="K96" s="1" t="s">
        <v>23</v>
      </c>
      <c r="L96" s="1" t="s">
        <v>23</v>
      </c>
      <c r="M96" s="1" t="s">
        <v>23</v>
      </c>
      <c r="N96" s="1" t="s">
        <v>23</v>
      </c>
      <c r="O96" s="1" t="s">
        <v>24</v>
      </c>
      <c r="P96" s="3"/>
      <c r="U96" s="5">
        <f t="shared" si="4"/>
        <v>43638.315277777991</v>
      </c>
      <c r="V96">
        <f>_xll.PITimeDat("\\APPLEPI\AI_K826",'Copy of PAA PROFILE DATA_6-27-1'!$U96,"","interpolated")</f>
        <v>0.64957654476165771</v>
      </c>
    </row>
    <row r="97" spans="1:22" hidden="1" x14ac:dyDescent="0.25">
      <c r="A97" s="1" t="s">
        <v>25</v>
      </c>
      <c r="B97" s="1" t="s">
        <v>82</v>
      </c>
      <c r="C97" s="1" t="s">
        <v>27</v>
      </c>
      <c r="D97" s="2">
        <v>43643</v>
      </c>
      <c r="E97" s="1" t="s">
        <v>133</v>
      </c>
      <c r="F97" s="3" t="str">
        <f t="shared" si="3"/>
        <v>6/27/19 11:04</v>
      </c>
      <c r="G97" s="1" t="s">
        <v>84</v>
      </c>
      <c r="H97" s="1" t="s">
        <v>85</v>
      </c>
      <c r="I97" s="1" t="s">
        <v>181</v>
      </c>
      <c r="J97" s="1" t="s">
        <v>91</v>
      </c>
      <c r="K97" s="1" t="s">
        <v>23</v>
      </c>
      <c r="L97" s="1" t="s">
        <v>23</v>
      </c>
      <c r="M97" s="1" t="s">
        <v>23</v>
      </c>
      <c r="N97" s="1" t="s">
        <v>23</v>
      </c>
      <c r="O97" s="1" t="s">
        <v>24</v>
      </c>
      <c r="P97" s="3"/>
      <c r="U97" s="5">
        <f t="shared" si="4"/>
        <v>43638.315972222437</v>
      </c>
      <c r="V97">
        <f>_xll.PITimeDat("\\APPLEPI\AI_K826",'Copy of PAA PROFILE DATA_6-27-1'!$U97,"","interpolated")</f>
        <v>0.64957654476165771</v>
      </c>
    </row>
    <row r="98" spans="1:22" hidden="1" x14ac:dyDescent="0.25">
      <c r="A98" s="1" t="s">
        <v>25</v>
      </c>
      <c r="B98" s="1" t="s">
        <v>82</v>
      </c>
      <c r="C98" s="1" t="s">
        <v>27</v>
      </c>
      <c r="D98" s="2">
        <v>43643</v>
      </c>
      <c r="E98" s="1" t="s">
        <v>133</v>
      </c>
      <c r="F98" s="3" t="str">
        <f t="shared" si="3"/>
        <v>6/27/19 11:04</v>
      </c>
      <c r="G98" s="1" t="s">
        <v>88</v>
      </c>
      <c r="H98" s="1" t="s">
        <v>89</v>
      </c>
      <c r="I98" s="1" t="s">
        <v>90</v>
      </c>
      <c r="J98" s="1" t="s">
        <v>91</v>
      </c>
      <c r="K98" s="1" t="s">
        <v>23</v>
      </c>
      <c r="L98" s="1" t="s">
        <v>23</v>
      </c>
      <c r="M98" s="1" t="s">
        <v>23</v>
      </c>
      <c r="N98" s="1" t="s">
        <v>23</v>
      </c>
      <c r="O98" s="1" t="s">
        <v>24</v>
      </c>
      <c r="P98" s="3"/>
      <c r="U98" s="5">
        <f t="shared" si="4"/>
        <v>43638.316666666884</v>
      </c>
      <c r="V98">
        <f>_xll.PITimeDat("\\APPLEPI\AI_K826",'Copy of PAA PROFILE DATA_6-27-1'!$U98,"","interpolated")</f>
        <v>0.64957654476165771</v>
      </c>
    </row>
    <row r="99" spans="1:22" hidden="1" x14ac:dyDescent="0.25">
      <c r="A99" s="1" t="s">
        <v>25</v>
      </c>
      <c r="B99" s="1" t="s">
        <v>82</v>
      </c>
      <c r="C99" s="1" t="s">
        <v>27</v>
      </c>
      <c r="D99" s="2">
        <v>43643</v>
      </c>
      <c r="E99" s="1" t="s">
        <v>133</v>
      </c>
      <c r="F99" s="3" t="str">
        <f t="shared" si="3"/>
        <v>6/27/19 11:04</v>
      </c>
      <c r="G99" s="1" t="s">
        <v>92</v>
      </c>
      <c r="H99" s="1" t="s">
        <v>93</v>
      </c>
      <c r="I99" s="1" t="s">
        <v>94</v>
      </c>
      <c r="J99" s="1" t="s">
        <v>91</v>
      </c>
      <c r="K99" s="1" t="s">
        <v>23</v>
      </c>
      <c r="L99" s="1" t="s">
        <v>23</v>
      </c>
      <c r="M99" s="1" t="s">
        <v>23</v>
      </c>
      <c r="N99" s="1" t="s">
        <v>23</v>
      </c>
      <c r="O99" s="1" t="s">
        <v>24</v>
      </c>
      <c r="P99" s="3"/>
      <c r="U99" s="5">
        <f t="shared" si="4"/>
        <v>43638.317361111331</v>
      </c>
      <c r="V99">
        <f>_xll.PITimeDat("\\APPLEPI\AI_K826",'Copy of PAA PROFILE DATA_6-27-1'!$U99,"","interpolated")</f>
        <v>0.64957654476165771</v>
      </c>
    </row>
    <row r="100" spans="1:22" hidden="1" x14ac:dyDescent="0.25">
      <c r="A100" s="1" t="s">
        <v>25</v>
      </c>
      <c r="B100" s="1" t="s">
        <v>82</v>
      </c>
      <c r="C100" s="1" t="s">
        <v>27</v>
      </c>
      <c r="D100" s="2">
        <v>43643</v>
      </c>
      <c r="E100" s="1" t="s">
        <v>133</v>
      </c>
      <c r="F100" s="3" t="str">
        <f t="shared" si="3"/>
        <v>6/27/19 11:04</v>
      </c>
      <c r="G100" s="1" t="s">
        <v>29</v>
      </c>
      <c r="H100" s="1" t="s">
        <v>30</v>
      </c>
      <c r="I100" s="1" t="s">
        <v>166</v>
      </c>
      <c r="J100" s="1" t="s">
        <v>91</v>
      </c>
      <c r="K100" s="1" t="s">
        <v>23</v>
      </c>
      <c r="L100" s="1" t="s">
        <v>23</v>
      </c>
      <c r="M100" s="1" t="s">
        <v>23</v>
      </c>
      <c r="N100" s="1" t="s">
        <v>23</v>
      </c>
      <c r="O100" s="1" t="s">
        <v>24</v>
      </c>
      <c r="P100" s="3"/>
      <c r="U100" s="5">
        <f t="shared" si="4"/>
        <v>43638.318055555777</v>
      </c>
      <c r="V100">
        <f>_xll.PITimeDat("\\APPLEPI\AI_K826",'Copy of PAA PROFILE DATA_6-27-1'!$U100,"","interpolated")</f>
        <v>0.71517759561538696</v>
      </c>
    </row>
    <row r="101" spans="1:22" hidden="1" x14ac:dyDescent="0.25">
      <c r="A101" s="1" t="s">
        <v>25</v>
      </c>
      <c r="B101" s="1" t="s">
        <v>82</v>
      </c>
      <c r="C101" s="1" t="s">
        <v>27</v>
      </c>
      <c r="D101" s="2">
        <v>43643</v>
      </c>
      <c r="E101" s="1" t="s">
        <v>133</v>
      </c>
      <c r="F101" s="3" t="str">
        <f t="shared" si="3"/>
        <v>6/27/19 11:04</v>
      </c>
      <c r="G101" s="1" t="s">
        <v>61</v>
      </c>
      <c r="H101" s="1" t="s">
        <v>62</v>
      </c>
      <c r="I101" s="1" t="s">
        <v>172</v>
      </c>
      <c r="J101" s="1" t="s">
        <v>91</v>
      </c>
      <c r="K101" s="1" t="s">
        <v>23</v>
      </c>
      <c r="L101" s="1" t="s">
        <v>23</v>
      </c>
      <c r="M101" s="1" t="s">
        <v>23</v>
      </c>
      <c r="N101" s="1" t="s">
        <v>23</v>
      </c>
      <c r="O101" s="1" t="s">
        <v>24</v>
      </c>
      <c r="P101" s="3"/>
      <c r="U101" s="5">
        <f t="shared" si="4"/>
        <v>43638.318750000224</v>
      </c>
      <c r="V101">
        <f>_xll.PITimeDat("\\APPLEPI\AI_K826",'Copy of PAA PROFILE DATA_6-27-1'!$U101,"","interpolated")</f>
        <v>0.71484547853469849</v>
      </c>
    </row>
    <row r="102" spans="1:22" x14ac:dyDescent="0.25">
      <c r="A102" s="1" t="s">
        <v>42</v>
      </c>
      <c r="B102" s="1" t="s">
        <v>97</v>
      </c>
      <c r="C102" s="1" t="s">
        <v>44</v>
      </c>
      <c r="D102" s="2">
        <v>43643</v>
      </c>
      <c r="E102" s="1" t="s">
        <v>182</v>
      </c>
      <c r="F102" s="3" t="str">
        <f t="shared" si="3"/>
        <v>6/27/19 13:28</v>
      </c>
      <c r="G102" s="1" t="s">
        <v>18</v>
      </c>
      <c r="H102" s="1" t="s">
        <v>19</v>
      </c>
      <c r="I102" s="1" t="s">
        <v>19</v>
      </c>
      <c r="J102" s="1" t="s">
        <v>183</v>
      </c>
      <c r="K102" s="1" t="s">
        <v>183</v>
      </c>
      <c r="L102" s="1" t="s">
        <v>21</v>
      </c>
      <c r="M102" s="1" t="s">
        <v>22</v>
      </c>
      <c r="N102" s="1" t="s">
        <v>23</v>
      </c>
      <c r="O102" s="1" t="s">
        <v>24</v>
      </c>
      <c r="P102" s="3"/>
      <c r="U102" s="5">
        <f t="shared" si="4"/>
        <v>43638.319444444671</v>
      </c>
      <c r="V102">
        <f>_xll.PITimeDat("\\APPLEPI\AI_K826",'Copy of PAA PROFILE DATA_6-27-1'!$U102,"","interpolated")</f>
        <v>0.71451336145401001</v>
      </c>
    </row>
    <row r="103" spans="1:22" hidden="1" x14ac:dyDescent="0.25">
      <c r="A103" s="1" t="s">
        <v>42</v>
      </c>
      <c r="B103" s="1" t="s">
        <v>97</v>
      </c>
      <c r="C103" s="1" t="s">
        <v>44</v>
      </c>
      <c r="D103" s="2">
        <v>43643</v>
      </c>
      <c r="E103" s="1" t="s">
        <v>182</v>
      </c>
      <c r="F103" s="3" t="str">
        <f t="shared" si="3"/>
        <v>6/27/19 13:28</v>
      </c>
      <c r="G103" s="1" t="s">
        <v>29</v>
      </c>
      <c r="H103" s="1" t="s">
        <v>30</v>
      </c>
      <c r="I103" s="1" t="s">
        <v>166</v>
      </c>
      <c r="J103" s="1" t="s">
        <v>91</v>
      </c>
      <c r="K103" s="1" t="s">
        <v>23</v>
      </c>
      <c r="L103" s="1" t="s">
        <v>23</v>
      </c>
      <c r="M103" s="1" t="s">
        <v>23</v>
      </c>
      <c r="N103" s="1" t="s">
        <v>23</v>
      </c>
      <c r="O103" s="1" t="s">
        <v>24</v>
      </c>
      <c r="P103" s="3"/>
      <c r="U103" s="5">
        <f t="shared" si="4"/>
        <v>43638.320138889118</v>
      </c>
      <c r="V103">
        <f>_xll.PITimeDat("\\APPLEPI\AI_K826",'Copy of PAA PROFILE DATA_6-27-1'!$U103,"","interpolated")</f>
        <v>0.71418124437332153</v>
      </c>
    </row>
    <row r="104" spans="1:22" x14ac:dyDescent="0.25">
      <c r="A104" s="1" t="s">
        <v>14</v>
      </c>
      <c r="B104" s="1" t="s">
        <v>101</v>
      </c>
      <c r="C104" s="1" t="s">
        <v>16</v>
      </c>
      <c r="D104" s="2">
        <v>43643</v>
      </c>
      <c r="E104" s="1" t="s">
        <v>184</v>
      </c>
      <c r="F104" s="3" t="str">
        <f t="shared" si="3"/>
        <v>6/27/19 13:22</v>
      </c>
      <c r="G104" s="1" t="s">
        <v>18</v>
      </c>
      <c r="H104" s="1" t="s">
        <v>19</v>
      </c>
      <c r="I104" s="1" t="s">
        <v>19</v>
      </c>
      <c r="J104" s="1" t="s">
        <v>50</v>
      </c>
      <c r="K104" s="1" t="s">
        <v>50</v>
      </c>
      <c r="L104" s="1" t="s">
        <v>21</v>
      </c>
      <c r="M104" s="1" t="s">
        <v>22</v>
      </c>
      <c r="N104" s="1" t="s">
        <v>23</v>
      </c>
      <c r="O104" s="1" t="s">
        <v>24</v>
      </c>
      <c r="P104" s="3">
        <f>_xll.PITimeDat("\\APPLEPI\AI_K826",'Copy of PAA PROFILE DATA_6-27-1'!$F104,"","interpolated")</f>
        <v>0.87704801559448242</v>
      </c>
      <c r="Q104" t="str">
        <f t="shared" si="5"/>
        <v>1.18</v>
      </c>
      <c r="R104" s="4">
        <f>Q104-P104</f>
        <v>0.30295198440551752</v>
      </c>
      <c r="S104" s="3">
        <f>_xll.PITimeDat("FI-F2",'Copy of PAA PROFILE DATA_6-27-1'!$F104,"\\applepi","interpolated")</f>
        <v>83.177604675292969</v>
      </c>
      <c r="T104" s="3"/>
      <c r="U104" s="5">
        <f t="shared" si="4"/>
        <v>43638.320833333564</v>
      </c>
      <c r="V104">
        <f>_xll.PITimeDat("\\APPLEPI\AI_K826",'Copy of PAA PROFILE DATA_6-27-1'!$U104,"","interpolated")</f>
        <v>0.71384912729263306</v>
      </c>
    </row>
    <row r="105" spans="1:22" hidden="1" x14ac:dyDescent="0.25">
      <c r="A105" s="1" t="s">
        <v>14</v>
      </c>
      <c r="B105" s="1" t="s">
        <v>101</v>
      </c>
      <c r="C105" s="1" t="s">
        <v>16</v>
      </c>
      <c r="D105" s="2">
        <v>43643</v>
      </c>
      <c r="E105" s="1" t="s">
        <v>184</v>
      </c>
      <c r="F105" s="3" t="str">
        <f t="shared" si="3"/>
        <v>6/27/19 13:22</v>
      </c>
      <c r="G105" s="1" t="s">
        <v>29</v>
      </c>
      <c r="H105" s="1" t="s">
        <v>30</v>
      </c>
      <c r="I105" s="1" t="s">
        <v>166</v>
      </c>
      <c r="J105" s="1" t="s">
        <v>91</v>
      </c>
      <c r="K105" s="1" t="s">
        <v>23</v>
      </c>
      <c r="L105" s="1" t="s">
        <v>23</v>
      </c>
      <c r="M105" s="1" t="s">
        <v>23</v>
      </c>
      <c r="N105" s="1" t="s">
        <v>23</v>
      </c>
      <c r="O105" s="1" t="s">
        <v>24</v>
      </c>
      <c r="P105" s="3"/>
      <c r="U105" s="5">
        <f t="shared" si="4"/>
        <v>43638.321527778011</v>
      </c>
      <c r="V105">
        <f>_xll.PITimeDat("\\APPLEPI\AI_K826",'Copy of PAA PROFILE DATA_6-27-1'!$U105,"","interpolated")</f>
        <v>0.71346104145050049</v>
      </c>
    </row>
    <row r="106" spans="1:22" x14ac:dyDescent="0.25">
      <c r="A106" s="1" t="s">
        <v>52</v>
      </c>
      <c r="B106" s="1" t="s">
        <v>105</v>
      </c>
      <c r="C106" s="1" t="s">
        <v>54</v>
      </c>
      <c r="D106" s="2">
        <v>43643</v>
      </c>
      <c r="E106" s="1" t="s">
        <v>185</v>
      </c>
      <c r="F106" s="3" t="str">
        <f t="shared" si="3"/>
        <v>6/27/19 13:32</v>
      </c>
      <c r="G106" s="1" t="s">
        <v>18</v>
      </c>
      <c r="H106" s="1" t="s">
        <v>19</v>
      </c>
      <c r="I106" s="1" t="s">
        <v>19</v>
      </c>
      <c r="J106" s="1" t="s">
        <v>131</v>
      </c>
      <c r="K106" s="1" t="s">
        <v>131</v>
      </c>
      <c r="L106" s="1" t="s">
        <v>21</v>
      </c>
      <c r="M106" s="1" t="s">
        <v>22</v>
      </c>
      <c r="N106" s="1" t="s">
        <v>23</v>
      </c>
      <c r="O106" s="1" t="s">
        <v>24</v>
      </c>
      <c r="P106" s="3"/>
      <c r="U106" s="5">
        <f t="shared" si="4"/>
        <v>43638.322222222458</v>
      </c>
      <c r="V106">
        <f>_xll.PITimeDat("\\APPLEPI\AI_K826",'Copy of PAA PROFILE DATA_6-27-1'!$U106,"","interpolated")</f>
        <v>0.71286773681640625</v>
      </c>
    </row>
    <row r="107" spans="1:22" hidden="1" x14ac:dyDescent="0.25">
      <c r="A107" s="1" t="s">
        <v>57</v>
      </c>
      <c r="B107" s="1" t="s">
        <v>108</v>
      </c>
      <c r="C107" s="1" t="s">
        <v>59</v>
      </c>
      <c r="D107" s="2">
        <v>43643</v>
      </c>
      <c r="E107" s="1" t="s">
        <v>186</v>
      </c>
      <c r="F107" s="3" t="str">
        <f t="shared" si="3"/>
        <v>6/27/19 13:38</v>
      </c>
      <c r="G107" s="1" t="s">
        <v>29</v>
      </c>
      <c r="H107" s="1" t="s">
        <v>30</v>
      </c>
      <c r="I107" s="1" t="s">
        <v>166</v>
      </c>
      <c r="J107" s="1" t="s">
        <v>91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24</v>
      </c>
      <c r="P107" s="3"/>
      <c r="U107" s="5">
        <f t="shared" si="4"/>
        <v>43638.322916666904</v>
      </c>
      <c r="V107">
        <f>_xll.PITimeDat("\\APPLEPI\AI_K826",'Copy of PAA PROFILE DATA_6-27-1'!$U107,"","interpolated")</f>
        <v>0.71227443218231201</v>
      </c>
    </row>
    <row r="108" spans="1:22" x14ac:dyDescent="0.25">
      <c r="A108" s="1" t="s">
        <v>57</v>
      </c>
      <c r="B108" s="1" t="s">
        <v>108</v>
      </c>
      <c r="C108" s="1" t="s">
        <v>59</v>
      </c>
      <c r="D108" s="2">
        <v>43643</v>
      </c>
      <c r="E108" s="1" t="s">
        <v>186</v>
      </c>
      <c r="F108" s="3" t="str">
        <f t="shared" si="3"/>
        <v>6/27/19 13:38</v>
      </c>
      <c r="G108" s="1" t="s">
        <v>18</v>
      </c>
      <c r="H108" s="1" t="s">
        <v>19</v>
      </c>
      <c r="I108" s="1" t="s">
        <v>19</v>
      </c>
      <c r="J108" s="1" t="s">
        <v>154</v>
      </c>
      <c r="K108" s="1" t="s">
        <v>154</v>
      </c>
      <c r="L108" s="1" t="s">
        <v>21</v>
      </c>
      <c r="M108" s="1" t="s">
        <v>22</v>
      </c>
      <c r="N108" s="1" t="s">
        <v>23</v>
      </c>
      <c r="O108" s="1" t="s">
        <v>24</v>
      </c>
      <c r="P108" s="3"/>
      <c r="U108" s="5">
        <f t="shared" si="4"/>
        <v>43638.323611111351</v>
      </c>
      <c r="V108">
        <f>_xll.PITimeDat("\\APPLEPI\AI_K826",'Copy of PAA PROFILE DATA_6-27-1'!$U108,"","interpolated")</f>
        <v>0.711681067943573</v>
      </c>
    </row>
    <row r="109" spans="1:22" hidden="1" x14ac:dyDescent="0.25">
      <c r="A109" s="1" t="s">
        <v>57</v>
      </c>
      <c r="B109" s="1" t="s">
        <v>108</v>
      </c>
      <c r="C109" s="1" t="s">
        <v>59</v>
      </c>
      <c r="D109" s="2">
        <v>43643</v>
      </c>
      <c r="E109" s="1" t="s">
        <v>186</v>
      </c>
      <c r="F109" s="3" t="str">
        <f t="shared" si="3"/>
        <v>6/27/19 13:38</v>
      </c>
      <c r="G109" s="1" t="s">
        <v>61</v>
      </c>
      <c r="H109" s="1" t="s">
        <v>62</v>
      </c>
      <c r="I109" s="1" t="s">
        <v>172</v>
      </c>
      <c r="J109" s="1" t="s">
        <v>91</v>
      </c>
      <c r="K109" s="1" t="s">
        <v>23</v>
      </c>
      <c r="L109" s="1" t="s">
        <v>23</v>
      </c>
      <c r="M109" s="1" t="s">
        <v>23</v>
      </c>
      <c r="N109" s="1" t="s">
        <v>23</v>
      </c>
      <c r="O109" s="1" t="s">
        <v>24</v>
      </c>
      <c r="P109" s="3"/>
      <c r="U109" s="5">
        <f t="shared" si="4"/>
        <v>43638.324305555798</v>
      </c>
      <c r="V109">
        <f>_xll.PITimeDat("\\APPLEPI\AI_K826",'Copy of PAA PROFILE DATA_6-27-1'!$U109,"","interpolated")</f>
        <v>0.71108776330947876</v>
      </c>
    </row>
    <row r="110" spans="1:22" hidden="1" x14ac:dyDescent="0.25">
      <c r="A110" s="1" t="s">
        <v>25</v>
      </c>
      <c r="B110" s="1" t="s">
        <v>113</v>
      </c>
      <c r="C110" s="1" t="s">
        <v>27</v>
      </c>
      <c r="D110" s="2">
        <v>43643</v>
      </c>
      <c r="E110" s="1" t="s">
        <v>187</v>
      </c>
      <c r="F110" s="3" t="str">
        <f t="shared" si="3"/>
        <v>6/27/19 13:18</v>
      </c>
      <c r="G110" s="1" t="s">
        <v>84</v>
      </c>
      <c r="H110" s="1" t="s">
        <v>85</v>
      </c>
      <c r="I110" s="1" t="s">
        <v>181</v>
      </c>
      <c r="J110" s="1" t="s">
        <v>91</v>
      </c>
      <c r="K110" s="1" t="s">
        <v>23</v>
      </c>
      <c r="L110" s="1" t="s">
        <v>23</v>
      </c>
      <c r="M110" s="1" t="s">
        <v>23</v>
      </c>
      <c r="N110" s="1" t="s">
        <v>23</v>
      </c>
      <c r="O110" s="1" t="s">
        <v>24</v>
      </c>
      <c r="P110" s="3"/>
      <c r="U110" s="5">
        <f t="shared" si="4"/>
        <v>43638.325000000244</v>
      </c>
      <c r="V110">
        <f>_xll.PITimeDat("\\APPLEPI\AI_K826",'Copy of PAA PROFILE DATA_6-27-1'!$U110,"","interpolated")</f>
        <v>0.71049445867538452</v>
      </c>
    </row>
    <row r="111" spans="1:22" hidden="1" x14ac:dyDescent="0.25">
      <c r="A111" s="1" t="s">
        <v>25</v>
      </c>
      <c r="B111" s="1" t="s">
        <v>113</v>
      </c>
      <c r="C111" s="1" t="s">
        <v>27</v>
      </c>
      <c r="D111" s="2">
        <v>43643</v>
      </c>
      <c r="E111" s="1" t="s">
        <v>187</v>
      </c>
      <c r="F111" s="3" t="str">
        <f t="shared" si="3"/>
        <v>6/27/19 13:18</v>
      </c>
      <c r="G111" s="1" t="s">
        <v>88</v>
      </c>
      <c r="H111" s="1" t="s">
        <v>89</v>
      </c>
      <c r="I111" s="1" t="s">
        <v>90</v>
      </c>
      <c r="J111" s="1" t="s">
        <v>91</v>
      </c>
      <c r="K111" s="1" t="s">
        <v>23</v>
      </c>
      <c r="L111" s="1" t="s">
        <v>23</v>
      </c>
      <c r="M111" s="1" t="s">
        <v>23</v>
      </c>
      <c r="N111" s="1" t="s">
        <v>23</v>
      </c>
      <c r="O111" s="1" t="s">
        <v>24</v>
      </c>
      <c r="P111" s="3"/>
      <c r="U111" s="5">
        <f t="shared" si="4"/>
        <v>43638.325694444691</v>
      </c>
      <c r="V111">
        <f>_xll.PITimeDat("\\APPLEPI\AI_K826",'Copy of PAA PROFILE DATA_6-27-1'!$U111,"","interpolated")</f>
        <v>0.70990109443664551</v>
      </c>
    </row>
    <row r="112" spans="1:22" hidden="1" x14ac:dyDescent="0.25">
      <c r="A112" s="1" t="s">
        <v>25</v>
      </c>
      <c r="B112" s="1" t="s">
        <v>113</v>
      </c>
      <c r="C112" s="1" t="s">
        <v>27</v>
      </c>
      <c r="D112" s="2">
        <v>43643</v>
      </c>
      <c r="E112" s="1" t="s">
        <v>187</v>
      </c>
      <c r="F112" s="3" t="str">
        <f t="shared" si="3"/>
        <v>6/27/19 13:18</v>
      </c>
      <c r="G112" s="1" t="s">
        <v>92</v>
      </c>
      <c r="H112" s="1" t="s">
        <v>93</v>
      </c>
      <c r="I112" s="1" t="s">
        <v>94</v>
      </c>
      <c r="J112" s="1" t="s">
        <v>91</v>
      </c>
      <c r="K112" s="1" t="s">
        <v>23</v>
      </c>
      <c r="L112" s="1" t="s">
        <v>23</v>
      </c>
      <c r="M112" s="1" t="s">
        <v>23</v>
      </c>
      <c r="N112" s="1" t="s">
        <v>23</v>
      </c>
      <c r="O112" s="1" t="s">
        <v>24</v>
      </c>
      <c r="P112" s="3"/>
      <c r="U112" s="5">
        <f t="shared" si="4"/>
        <v>43638.326388889138</v>
      </c>
      <c r="V112">
        <f>_xll.PITimeDat("\\APPLEPI\AI_K826",'Copy of PAA PROFILE DATA_6-27-1'!$U112,"","interpolated")</f>
        <v>0.67581301927566528</v>
      </c>
    </row>
    <row r="113" spans="1:22" hidden="1" x14ac:dyDescent="0.25">
      <c r="A113" s="1" t="s">
        <v>25</v>
      </c>
      <c r="B113" s="1" t="s">
        <v>113</v>
      </c>
      <c r="C113" s="1" t="s">
        <v>27</v>
      </c>
      <c r="D113" s="2">
        <v>43643</v>
      </c>
      <c r="E113" s="1" t="s">
        <v>187</v>
      </c>
      <c r="F113" s="3" t="str">
        <f t="shared" si="3"/>
        <v>6/27/19 13:18</v>
      </c>
      <c r="G113" s="1" t="s">
        <v>61</v>
      </c>
      <c r="H113" s="1" t="s">
        <v>62</v>
      </c>
      <c r="I113" s="1" t="s">
        <v>172</v>
      </c>
      <c r="J113" s="1" t="s">
        <v>91</v>
      </c>
      <c r="K113" s="1" t="s">
        <v>23</v>
      </c>
      <c r="L113" s="1" t="s">
        <v>23</v>
      </c>
      <c r="M113" s="1" t="s">
        <v>23</v>
      </c>
      <c r="N113" s="1" t="s">
        <v>23</v>
      </c>
      <c r="O113" s="1" t="s">
        <v>24</v>
      </c>
      <c r="P113" s="3"/>
      <c r="U113" s="5">
        <f t="shared" si="4"/>
        <v>43638.327083333585</v>
      </c>
      <c r="V113">
        <f>_xll.PITimeDat("\\APPLEPI\AI_K826",'Copy of PAA PROFILE DATA_6-27-1'!$U113,"","interpolated")</f>
        <v>0.67551255226135254</v>
      </c>
    </row>
    <row r="114" spans="1:22" hidden="1" x14ac:dyDescent="0.25">
      <c r="A114" s="1" t="s">
        <v>25</v>
      </c>
      <c r="B114" s="1" t="s">
        <v>113</v>
      </c>
      <c r="C114" s="1" t="s">
        <v>27</v>
      </c>
      <c r="D114" s="2">
        <v>43643</v>
      </c>
      <c r="E114" s="1" t="s">
        <v>187</v>
      </c>
      <c r="F114" s="3" t="str">
        <f t="shared" si="3"/>
        <v>6/27/19 13:18</v>
      </c>
      <c r="G114" s="1" t="s">
        <v>29</v>
      </c>
      <c r="H114" s="1" t="s">
        <v>30</v>
      </c>
      <c r="I114" s="1" t="s">
        <v>166</v>
      </c>
      <c r="J114" s="1" t="s">
        <v>91</v>
      </c>
      <c r="K114" s="1" t="s">
        <v>23</v>
      </c>
      <c r="L114" s="1" t="s">
        <v>23</v>
      </c>
      <c r="M114" s="1" t="s">
        <v>23</v>
      </c>
      <c r="N114" s="1" t="s">
        <v>23</v>
      </c>
      <c r="O114" s="1" t="s">
        <v>24</v>
      </c>
      <c r="P114" s="3"/>
      <c r="U114" s="5">
        <f t="shared" si="4"/>
        <v>43638.327777778031</v>
      </c>
      <c r="V114">
        <f>_xll.PITimeDat("\\APPLEPI\AI_K826",'Copy of PAA PROFILE DATA_6-27-1'!$U114,"","interpolated")</f>
        <v>0.67521208524703979</v>
      </c>
    </row>
    <row r="115" spans="1:22" hidden="1" x14ac:dyDescent="0.25">
      <c r="A115" s="1" t="s">
        <v>34</v>
      </c>
      <c r="B115" s="1" t="s">
        <v>35</v>
      </c>
      <c r="C115" s="1" t="s">
        <v>36</v>
      </c>
      <c r="D115" s="2">
        <v>43643</v>
      </c>
      <c r="E115" s="1" t="s">
        <v>188</v>
      </c>
      <c r="F115" s="3" t="str">
        <f t="shared" si="3"/>
        <v>6/27/19 10:08</v>
      </c>
      <c r="G115" s="1" t="s">
        <v>29</v>
      </c>
      <c r="H115" s="1" t="s">
        <v>30</v>
      </c>
      <c r="I115" s="1" t="s">
        <v>166</v>
      </c>
      <c r="J115" s="1" t="s">
        <v>91</v>
      </c>
      <c r="K115" s="1" t="s">
        <v>23</v>
      </c>
      <c r="L115" s="1" t="s">
        <v>23</v>
      </c>
      <c r="M115" s="1" t="s">
        <v>23</v>
      </c>
      <c r="N115" s="1" t="s">
        <v>23</v>
      </c>
      <c r="O115" s="1" t="s">
        <v>24</v>
      </c>
      <c r="P115" s="3"/>
      <c r="U115" s="5">
        <f t="shared" si="4"/>
        <v>43638.328472222478</v>
      </c>
      <c r="V115">
        <f>_xll.PITimeDat("\\APPLEPI\AI_K826",'Copy of PAA PROFILE DATA_6-27-1'!$U115,"","interpolated")</f>
        <v>0.67491155862808228</v>
      </c>
    </row>
  </sheetData>
  <autoFilter ref="A1:S115">
    <filterColumn colId="6">
      <filters>
        <filter val="PAAR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I11" sqref="I11"/>
    </sheetView>
  </sheetViews>
  <sheetFormatPr defaultRowHeight="15" x14ac:dyDescent="0.25"/>
  <cols>
    <col min="1" max="1" width="9.140625" style="6"/>
    <col min="2" max="2" width="12.7109375" style="19" bestFit="1" customWidth="1"/>
    <col min="3" max="4" width="10.28515625" bestFit="1" customWidth="1"/>
    <col min="5" max="7" width="10.28515625" customWidth="1"/>
    <col min="8" max="8" width="16.28515625" bestFit="1" customWidth="1"/>
    <col min="9" max="9" width="12" bestFit="1" customWidth="1"/>
    <col min="10" max="13" width="10.28515625" customWidth="1"/>
  </cols>
  <sheetData>
    <row r="1" spans="1:14" x14ac:dyDescent="0.25">
      <c r="C1" s="20" t="s">
        <v>208</v>
      </c>
      <c r="D1" s="20" t="s">
        <v>191</v>
      </c>
      <c r="E1" s="20" t="s">
        <v>194</v>
      </c>
      <c r="F1" s="19"/>
      <c r="G1" s="19"/>
    </row>
    <row r="2" spans="1:14" x14ac:dyDescent="0.25">
      <c r="A2" s="7">
        <v>43640.333333333336</v>
      </c>
      <c r="B2" s="18" t="s">
        <v>196</v>
      </c>
      <c r="C2" s="6"/>
      <c r="H2" s="9"/>
      <c r="I2" s="7">
        <v>43640.333333333336</v>
      </c>
      <c r="J2" s="10">
        <v>43640.458333333336</v>
      </c>
      <c r="K2" s="7">
        <v>43640.543055555558</v>
      </c>
      <c r="L2" s="7">
        <v>43641.333333333336</v>
      </c>
      <c r="M2" s="7">
        <v>43641.461111111108</v>
      </c>
      <c r="N2" s="7">
        <v>43641.54791666667</v>
      </c>
    </row>
    <row r="3" spans="1:14" x14ac:dyDescent="0.25">
      <c r="A3" s="8">
        <f>_xll.PITimeDat("FI-F2","6/24/2019 07:46","\\applepi","interpolated")</f>
        <v>37.88653564453125</v>
      </c>
      <c r="B3" s="18" t="s">
        <v>197</v>
      </c>
      <c r="C3" s="6">
        <f>122.2683*A$3^-0.9312</f>
        <v>4.1440858098467288</v>
      </c>
      <c r="D3" s="9">
        <v>1.18</v>
      </c>
      <c r="E3" s="9"/>
      <c r="F3" s="9"/>
      <c r="G3" s="9"/>
      <c r="H3" s="9" t="s">
        <v>194</v>
      </c>
      <c r="I3">
        <f>_xll.PITimeDat("\\APPLEPI\AI_K826",I2,"","interpolated")</f>
        <v>0.73044943809509277</v>
      </c>
      <c r="J3">
        <f>_xll.PITimeDat("\\APPLEPI\AI_K826",J2,"","interpolated")</f>
        <v>0.85076677799224854</v>
      </c>
      <c r="K3">
        <f>_xll.PITimeDat("\\APPLEPI\AI_K826",K2,"","interpolated")</f>
        <v>0.99465590715408325</v>
      </c>
      <c r="L3">
        <f>_xll.PITimeDat("\\APPLEPI\AI_K826",L2,"","interpolated")</f>
        <v>0.62516212463378906</v>
      </c>
      <c r="M3">
        <f>_xll.PITimeDat("\\APPLEPI\AI_K826",M2,"","interpolated")</f>
        <v>0.70046538114547729</v>
      </c>
      <c r="N3">
        <f>_xll.PITimeDat("\\APPLEPI\AI_K826",N2,"","interpolated")</f>
        <v>0.88348847627639771</v>
      </c>
    </row>
    <row r="4" spans="1:14" x14ac:dyDescent="0.25">
      <c r="B4" s="18" t="s">
        <v>198</v>
      </c>
      <c r="C4" s="6">
        <f>C3+(C6-C3)/2</f>
        <v>11.196387066507997</v>
      </c>
      <c r="I4" s="9"/>
      <c r="J4" s="9"/>
      <c r="K4" s="9"/>
      <c r="L4" s="9"/>
      <c r="M4" s="9"/>
      <c r="N4" s="9"/>
    </row>
    <row r="5" spans="1:14" x14ac:dyDescent="0.25">
      <c r="B5" s="18" t="s">
        <v>199</v>
      </c>
      <c r="C5" s="6">
        <f>C4+(C6-C4)/2</f>
        <v>14.722537694838632</v>
      </c>
      <c r="E5" s="9"/>
      <c r="F5" s="9"/>
      <c r="G5" s="9"/>
      <c r="H5" t="s">
        <v>193</v>
      </c>
      <c r="I5" s="9">
        <f>A3</f>
        <v>37.88653564453125</v>
      </c>
      <c r="J5" s="9">
        <f>A15</f>
        <v>86.537590026855469</v>
      </c>
      <c r="K5" s="9">
        <f>A27</f>
        <v>100.16845703125</v>
      </c>
      <c r="L5" s="9">
        <f>A39</f>
        <v>40.885303497314453</v>
      </c>
      <c r="M5" s="9">
        <f>A51</f>
        <v>82.101356506347656</v>
      </c>
      <c r="N5" s="9">
        <f>A63</f>
        <v>85.903572082519531</v>
      </c>
    </row>
    <row r="6" spans="1:14" x14ac:dyDescent="0.25">
      <c r="B6" s="18" t="s">
        <v>200</v>
      </c>
      <c r="C6" s="6">
        <f>C3+(C9-C3)/2</f>
        <v>18.248688323169265</v>
      </c>
      <c r="E6" s="9"/>
      <c r="F6" s="9"/>
      <c r="G6" s="9"/>
      <c r="H6" t="s">
        <v>195</v>
      </c>
      <c r="I6" s="9">
        <f>(-$J$8-SQRT($J$8^2-4*$I$8*($K$8-I3)))/(2*$I$8)</f>
        <v>22.399392492848719</v>
      </c>
      <c r="J6" s="9">
        <f t="shared" ref="J6:N6" si="0">(-$J$8-SQRT($J$8^2-4*$I$8*($K$8-J3)))/(2*$I$8)</f>
        <v>17.087672010598943</v>
      </c>
      <c r="K6" s="9">
        <f t="shared" si="0"/>
        <v>11.038698467338275</v>
      </c>
      <c r="L6" s="9">
        <f t="shared" si="0"/>
        <v>27.266271954792529</v>
      </c>
      <c r="M6" s="9">
        <f t="shared" si="0"/>
        <v>23.763312886856678</v>
      </c>
      <c r="N6" s="9">
        <f t="shared" si="0"/>
        <v>15.684678056257384</v>
      </c>
    </row>
    <row r="7" spans="1:14" x14ac:dyDescent="0.25">
      <c r="B7" s="18" t="s">
        <v>201</v>
      </c>
      <c r="C7" s="6">
        <f>C6+(C8-C6)/2</f>
        <v>21.774838951499902</v>
      </c>
      <c r="E7" s="9"/>
      <c r="F7" s="9"/>
      <c r="G7" s="9"/>
      <c r="H7" s="9"/>
      <c r="I7" s="9" t="s">
        <v>209</v>
      </c>
      <c r="J7" s="9" t="s">
        <v>210</v>
      </c>
      <c r="K7" s="9" t="s">
        <v>211</v>
      </c>
      <c r="L7" s="9"/>
      <c r="M7" s="9"/>
      <c r="N7" s="9"/>
    </row>
    <row r="8" spans="1:14" x14ac:dyDescent="0.25">
      <c r="B8" s="18" t="s">
        <v>202</v>
      </c>
      <c r="C8" s="6">
        <f>C6+(C9-C6)/2</f>
        <v>25.300989579830535</v>
      </c>
      <c r="E8" s="9"/>
      <c r="F8" s="9"/>
      <c r="G8" s="9"/>
      <c r="H8" s="9"/>
      <c r="I8" s="21">
        <v>1E-4</v>
      </c>
      <c r="J8" s="9">
        <v>-2.6599999999999999E-2</v>
      </c>
      <c r="K8" s="9">
        <v>1.2761</v>
      </c>
      <c r="L8" s="9"/>
      <c r="M8" s="6"/>
      <c r="N8" s="6"/>
    </row>
    <row r="9" spans="1:14" x14ac:dyDescent="0.25">
      <c r="B9" s="18" t="s">
        <v>203</v>
      </c>
      <c r="C9" s="6">
        <f>1044.6*A$3^-0.956</f>
        <v>32.353290836491801</v>
      </c>
      <c r="D9" s="9">
        <v>0.46</v>
      </c>
      <c r="E9">
        <f>_xll.PITimeDat("\\APPLEPI\AI_K826",A2,"","interpolated")</f>
        <v>0.73044943809509277</v>
      </c>
      <c r="F9">
        <f>D9-E9</f>
        <v>-0.27044943809509275</v>
      </c>
      <c r="H9" s="9"/>
      <c r="I9" s="9"/>
      <c r="J9" s="9"/>
      <c r="K9" s="9"/>
      <c r="L9" s="9"/>
      <c r="M9" s="6"/>
      <c r="N9" s="6"/>
    </row>
    <row r="10" spans="1:14" x14ac:dyDescent="0.25">
      <c r="B10" s="18" t="s">
        <v>204</v>
      </c>
      <c r="C10" s="6">
        <f>C9+(C11-C9)/2</f>
        <v>45.537545416306145</v>
      </c>
      <c r="D10" s="9"/>
      <c r="E10" s="9"/>
      <c r="F10" s="9"/>
      <c r="G10" s="9"/>
      <c r="H10" s="9" t="s">
        <v>193</v>
      </c>
      <c r="I10" s="9">
        <f>I5</f>
        <v>37.88653564453125</v>
      </c>
      <c r="J10" s="9">
        <f t="shared" ref="J10:N10" si="1">J5</f>
        <v>86.537590026855469</v>
      </c>
      <c r="K10" s="9">
        <f t="shared" si="1"/>
        <v>100.16845703125</v>
      </c>
      <c r="L10" s="9">
        <f t="shared" si="1"/>
        <v>40.885303497314453</v>
      </c>
      <c r="M10" s="9">
        <f t="shared" si="1"/>
        <v>82.101356506347656</v>
      </c>
      <c r="N10" s="9">
        <f t="shared" si="1"/>
        <v>85.903572082519531</v>
      </c>
    </row>
    <row r="11" spans="1:14" x14ac:dyDescent="0.25">
      <c r="B11" s="18" t="s">
        <v>205</v>
      </c>
      <c r="C11" s="6">
        <f>1909.8*A$3^-0.958</f>
        <v>58.721799996120495</v>
      </c>
      <c r="D11" s="9">
        <v>0.21</v>
      </c>
      <c r="E11" s="9"/>
      <c r="F11" s="9"/>
      <c r="G11" s="9"/>
      <c r="H11" s="9" t="s">
        <v>195</v>
      </c>
      <c r="I11" s="9"/>
      <c r="J11" s="9">
        <f t="shared" ref="J11:N11" si="2">(J3-$J$13)/$I$13</f>
        <v>18.732996119788634</v>
      </c>
      <c r="K11" s="9">
        <f t="shared" si="2"/>
        <v>11.574332977408796</v>
      </c>
      <c r="L11" s="9">
        <f t="shared" si="2"/>
        <v>29.957108227174675</v>
      </c>
      <c r="M11" s="9">
        <f t="shared" si="2"/>
        <v>26.210677554951381</v>
      </c>
      <c r="N11" s="9">
        <f t="shared" si="2"/>
        <v>17.105050931522506</v>
      </c>
    </row>
    <row r="12" spans="1:14" x14ac:dyDescent="0.25">
      <c r="B12" s="18" t="s">
        <v>206</v>
      </c>
      <c r="C12" s="6">
        <f>C11+(C13-C11)/2</f>
        <v>71.868440511441321</v>
      </c>
      <c r="D12" s="9"/>
      <c r="E12" s="9"/>
      <c r="F12" s="9"/>
      <c r="G12" s="9"/>
      <c r="H12" s="9"/>
      <c r="I12" s="9" t="s">
        <v>212</v>
      </c>
      <c r="J12" s="9" t="s">
        <v>210</v>
      </c>
      <c r="K12" s="9"/>
      <c r="L12" s="9"/>
      <c r="M12" s="6"/>
      <c r="N12" s="6"/>
    </row>
    <row r="13" spans="1:14" x14ac:dyDescent="0.25">
      <c r="B13" s="18" t="s">
        <v>207</v>
      </c>
      <c r="C13" s="6">
        <f>2775*A$3^-0.959</f>
        <v>85.015081026762132</v>
      </c>
      <c r="D13" s="9"/>
      <c r="E13" s="9"/>
      <c r="F13" s="9"/>
      <c r="G13" s="9"/>
      <c r="H13" s="9"/>
      <c r="I13" s="9">
        <v>-2.01E-2</v>
      </c>
      <c r="J13" s="9">
        <v>1.2273000000000001</v>
      </c>
      <c r="K13" s="9"/>
      <c r="L13" s="9"/>
      <c r="M13" s="6"/>
      <c r="N13" s="6"/>
    </row>
    <row r="14" spans="1:14" x14ac:dyDescent="0.25">
      <c r="A14" s="10">
        <v>43640.458333333336</v>
      </c>
      <c r="B14" s="18" t="s">
        <v>196</v>
      </c>
      <c r="C14" s="6"/>
      <c r="H14" s="9"/>
      <c r="I14" s="9"/>
      <c r="J14" s="9"/>
      <c r="K14" s="9"/>
      <c r="L14" s="9"/>
      <c r="M14" s="7"/>
      <c r="N14" s="6"/>
    </row>
    <row r="15" spans="1:14" x14ac:dyDescent="0.25">
      <c r="A15" s="12">
        <f>_xll.PITimeDat("FI-F2",A14,"\\applepi","interpolated")</f>
        <v>86.537590026855469</v>
      </c>
      <c r="B15" s="18" t="s">
        <v>197</v>
      </c>
      <c r="C15" s="6">
        <f>122.2683*A$15^-0.9312</f>
        <v>1.9203870446079037</v>
      </c>
      <c r="D15" s="11">
        <v>1.21</v>
      </c>
      <c r="E15" s="11"/>
      <c r="F15" s="9"/>
      <c r="G15" s="9"/>
      <c r="H15" s="9"/>
      <c r="I15" s="11"/>
      <c r="J15" s="11"/>
      <c r="K15" s="11"/>
      <c r="L15" s="11"/>
      <c r="M15" s="8"/>
    </row>
    <row r="16" spans="1:14" x14ac:dyDescent="0.25">
      <c r="B16" s="18" t="s">
        <v>198</v>
      </c>
      <c r="C16" s="6">
        <f>C15+(C18-C15)/2</f>
        <v>5.1124557724631208</v>
      </c>
      <c r="H16" s="11"/>
    </row>
    <row r="17" spans="1:14" x14ac:dyDescent="0.25">
      <c r="A17" s="13"/>
      <c r="B17" s="18" t="s">
        <v>199</v>
      </c>
      <c r="C17" s="6">
        <f>C16+(C18-C16)/2</f>
        <v>6.7084901363907292</v>
      </c>
    </row>
    <row r="18" spans="1:14" x14ac:dyDescent="0.25">
      <c r="B18" s="18" t="s">
        <v>200</v>
      </c>
      <c r="C18" s="6">
        <f>C15+(C21-C15)/2</f>
        <v>8.3045245003183386</v>
      </c>
    </row>
    <row r="19" spans="1:14" x14ac:dyDescent="0.25">
      <c r="B19" s="18" t="s">
        <v>201</v>
      </c>
      <c r="C19" s="6">
        <f>C18+(C20-C18)/2</f>
        <v>9.9005588642459479</v>
      </c>
    </row>
    <row r="20" spans="1:14" x14ac:dyDescent="0.25">
      <c r="B20" s="18" t="s">
        <v>202</v>
      </c>
      <c r="C20" s="6">
        <f>C18+(C21-C18)/2</f>
        <v>11.496593228173555</v>
      </c>
    </row>
    <row r="21" spans="1:14" x14ac:dyDescent="0.25">
      <c r="B21" s="18" t="s">
        <v>203</v>
      </c>
      <c r="C21" s="6">
        <f>1044.6*A$15^-0.956</f>
        <v>14.688661956028774</v>
      </c>
      <c r="D21">
        <v>0.85</v>
      </c>
      <c r="E21">
        <f>_xll.PITimeDat("\\APPLEPI\AI_K826",A14,"","interpolated")</f>
        <v>0.85076677799224854</v>
      </c>
      <c r="F21">
        <f>D21-E21</f>
        <v>-7.6677799224855736E-4</v>
      </c>
    </row>
    <row r="22" spans="1:14" x14ac:dyDescent="0.25">
      <c r="B22" s="18" t="s">
        <v>204</v>
      </c>
      <c r="C22" s="6">
        <f>C21+(C23-C21)/2</f>
        <v>20.652420031457346</v>
      </c>
    </row>
    <row r="23" spans="1:14" x14ac:dyDescent="0.25">
      <c r="A23" s="14"/>
      <c r="B23" s="18" t="s">
        <v>205</v>
      </c>
      <c r="C23" s="6">
        <f>1909.8*A$15^-0.958</f>
        <v>26.616178106885915</v>
      </c>
      <c r="D23" s="11">
        <v>0.71</v>
      </c>
      <c r="E23" s="11"/>
      <c r="F23" s="11"/>
      <c r="G23" s="11"/>
      <c r="I23" s="11"/>
      <c r="J23" s="11"/>
      <c r="K23" s="11"/>
      <c r="L23" s="11"/>
      <c r="M23" s="11"/>
    </row>
    <row r="24" spans="1:14" x14ac:dyDescent="0.25">
      <c r="A24" s="15"/>
      <c r="B24" s="18" t="s">
        <v>206</v>
      </c>
      <c r="C24" s="6">
        <f>C23+(C25-C23)/2</f>
        <v>32.559102263444316</v>
      </c>
      <c r="H24" s="11"/>
    </row>
    <row r="25" spans="1:14" x14ac:dyDescent="0.25">
      <c r="A25" s="15"/>
      <c r="B25" s="18" t="s">
        <v>207</v>
      </c>
      <c r="C25" s="6">
        <f>2775*A$15^-0.959</f>
        <v>38.502026420002721</v>
      </c>
      <c r="D25" s="11">
        <v>0.47</v>
      </c>
      <c r="E25" s="11"/>
      <c r="F25" s="11"/>
      <c r="G25" s="11"/>
      <c r="I25" s="11"/>
      <c r="J25" s="11"/>
      <c r="K25" s="11"/>
      <c r="L25" s="11"/>
      <c r="M25" s="11"/>
    </row>
    <row r="26" spans="1:14" x14ac:dyDescent="0.25">
      <c r="A26" s="7">
        <v>43640.543055555558</v>
      </c>
      <c r="B26" s="18" t="s">
        <v>196</v>
      </c>
      <c r="C26" s="6"/>
      <c r="H26" s="11"/>
      <c r="I26" s="9"/>
      <c r="J26" s="9"/>
      <c r="K26" s="9"/>
      <c r="L26" s="9"/>
      <c r="M26" s="9"/>
      <c r="N26" s="16"/>
    </row>
    <row r="27" spans="1:14" x14ac:dyDescent="0.25">
      <c r="A27" s="8">
        <f>_xll.PITimeDat("FI-F2",A26,"\\applepi","interpolated")</f>
        <v>100.16845703125</v>
      </c>
      <c r="B27" s="18" t="s">
        <v>197</v>
      </c>
      <c r="C27" s="6">
        <f>122.2683*A$27^-0.9312</f>
        <v>1.6758424283183231</v>
      </c>
      <c r="D27" s="11">
        <v>1.29</v>
      </c>
      <c r="E27" s="11"/>
      <c r="F27" s="9"/>
      <c r="G27" s="9"/>
      <c r="H27" s="9"/>
      <c r="I27" s="11"/>
      <c r="J27" s="11"/>
      <c r="K27" s="11"/>
      <c r="L27" s="11"/>
      <c r="M27" s="11"/>
      <c r="N27" s="17"/>
    </row>
    <row r="28" spans="1:14" x14ac:dyDescent="0.25">
      <c r="B28" s="18" t="s">
        <v>198</v>
      </c>
      <c r="C28" s="6">
        <f>C27+(C30-C27)/2</f>
        <v>4.4498251429977964</v>
      </c>
      <c r="H28" s="11"/>
      <c r="N28" s="17"/>
    </row>
    <row r="29" spans="1:14" x14ac:dyDescent="0.25">
      <c r="A29" s="15"/>
      <c r="B29" s="18" t="s">
        <v>199</v>
      </c>
      <c r="C29" s="6">
        <f>C28+(C30-C28)/2</f>
        <v>5.8368165003375339</v>
      </c>
      <c r="N29" s="17"/>
    </row>
    <row r="30" spans="1:14" x14ac:dyDescent="0.25">
      <c r="B30" s="18" t="s">
        <v>200</v>
      </c>
      <c r="C30" s="6">
        <f>C27+(C33-C27)/2</f>
        <v>7.2238078576772704</v>
      </c>
      <c r="N30" s="17"/>
    </row>
    <row r="31" spans="1:14" x14ac:dyDescent="0.25">
      <c r="B31" s="18" t="s">
        <v>201</v>
      </c>
      <c r="C31" s="6">
        <f>C30+(C32-C30)/2</f>
        <v>8.610799215017007</v>
      </c>
      <c r="N31" s="17"/>
    </row>
    <row r="32" spans="1:14" x14ac:dyDescent="0.25">
      <c r="B32" s="18" t="s">
        <v>202</v>
      </c>
      <c r="C32" s="6">
        <f>C30+(C33-C30)/2</f>
        <v>9.9977905723567435</v>
      </c>
      <c r="N32" s="17"/>
    </row>
    <row r="33" spans="1:13" x14ac:dyDescent="0.25">
      <c r="B33" s="18" t="s">
        <v>203</v>
      </c>
      <c r="C33" s="6">
        <f>1044.6*A$27^-0.956</f>
        <v>12.771773287036217</v>
      </c>
      <c r="D33">
        <v>1.07</v>
      </c>
      <c r="E33">
        <f>_xll.PITimeDat("\\APPLEPI\AI_K826",A26,"","interpolated")</f>
        <v>0.99465590715408325</v>
      </c>
      <c r="F33">
        <f>D33-E33</f>
        <v>7.534409284591681E-2</v>
      </c>
    </row>
    <row r="34" spans="1:13" x14ac:dyDescent="0.25">
      <c r="B34" s="18" t="s">
        <v>204</v>
      </c>
      <c r="C34" s="6">
        <f>C33+(C35-C33)/2</f>
        <v>17.953868814634159</v>
      </c>
    </row>
    <row r="35" spans="1:13" x14ac:dyDescent="0.25">
      <c r="B35" s="18" t="s">
        <v>205</v>
      </c>
      <c r="C35" s="6">
        <f>1909.8*A$27^-0.958</f>
        <v>23.1359643422321</v>
      </c>
      <c r="D35" s="11">
        <v>0.93</v>
      </c>
      <c r="E35" s="11"/>
      <c r="F35" s="11"/>
      <c r="G35" s="11"/>
      <c r="I35" s="11"/>
      <c r="J35" s="11"/>
      <c r="K35" s="11"/>
      <c r="L35" s="11"/>
      <c r="M35" s="11"/>
    </row>
    <row r="36" spans="1:13" x14ac:dyDescent="0.25">
      <c r="B36" s="18" t="s">
        <v>206</v>
      </c>
      <c r="C36" s="6">
        <f>C35+(C37-C35)/2</f>
        <v>28.299370459312239</v>
      </c>
      <c r="H36" s="11"/>
    </row>
    <row r="37" spans="1:13" x14ac:dyDescent="0.25">
      <c r="B37" s="18" t="s">
        <v>207</v>
      </c>
      <c r="C37" s="6">
        <f>2775*A$27^-0.959</f>
        <v>33.462776576392379</v>
      </c>
      <c r="D37" s="11">
        <v>0.56999999999999995</v>
      </c>
      <c r="E37" s="11"/>
      <c r="F37" s="11"/>
      <c r="G37" s="11"/>
      <c r="I37" s="11"/>
      <c r="J37" s="11"/>
      <c r="K37" s="11"/>
      <c r="L37" s="11"/>
      <c r="M37" s="11"/>
    </row>
    <row r="38" spans="1:13" x14ac:dyDescent="0.25">
      <c r="A38" s="7">
        <v>43641.333333333336</v>
      </c>
      <c r="B38" s="18" t="s">
        <v>196</v>
      </c>
      <c r="C38" s="6"/>
      <c r="H38" s="11"/>
      <c r="I38" s="9"/>
      <c r="J38" s="9"/>
      <c r="K38" s="9"/>
      <c r="L38" s="9"/>
      <c r="M38" s="9"/>
    </row>
    <row r="39" spans="1:13" x14ac:dyDescent="0.25">
      <c r="A39" s="8">
        <f>_xll.PITimeDat("FI-F2",A38,"\\applepi","interpolated")</f>
        <v>40.885303497314453</v>
      </c>
      <c r="B39" s="18" t="s">
        <v>197</v>
      </c>
      <c r="C39" s="6">
        <f>122.2683*A$39^-0.9312</f>
        <v>3.8603125888770262</v>
      </c>
      <c r="D39" s="11">
        <v>1.0900000000000001</v>
      </c>
      <c r="E39" s="11"/>
      <c r="F39" s="9"/>
      <c r="G39" s="9"/>
      <c r="H39" s="9"/>
      <c r="I39" s="11"/>
      <c r="J39" s="11"/>
      <c r="K39" s="11"/>
      <c r="L39" s="11"/>
      <c r="M39" s="11"/>
    </row>
    <row r="40" spans="1:13" x14ac:dyDescent="0.25">
      <c r="B40" s="18" t="s">
        <v>198</v>
      </c>
      <c r="C40" s="6">
        <f>C39+(C42-C39)/2</f>
        <v>10.415475504038472</v>
      </c>
      <c r="H40" s="11"/>
    </row>
    <row r="41" spans="1:13" x14ac:dyDescent="0.25">
      <c r="B41" s="18" t="s">
        <v>199</v>
      </c>
      <c r="C41" s="6">
        <f>C40+(C42-C40)/2</f>
        <v>13.693056961619195</v>
      </c>
    </row>
    <row r="42" spans="1:13" x14ac:dyDescent="0.25">
      <c r="B42" s="18" t="s">
        <v>200</v>
      </c>
      <c r="C42" s="6">
        <f>C39+(C45-C39)/2</f>
        <v>16.970638419199918</v>
      </c>
    </row>
    <row r="43" spans="1:13" x14ac:dyDescent="0.25">
      <c r="B43" s="18" t="s">
        <v>201</v>
      </c>
      <c r="C43" s="6">
        <f>C42+(C44-C42)/2</f>
        <v>20.248219876780642</v>
      </c>
    </row>
    <row r="44" spans="1:13" x14ac:dyDescent="0.25">
      <c r="B44" s="18" t="s">
        <v>202</v>
      </c>
      <c r="C44" s="6">
        <f>C42+(C45-C42)/2</f>
        <v>23.525801334361365</v>
      </c>
    </row>
    <row r="45" spans="1:13" x14ac:dyDescent="0.25">
      <c r="B45" s="18" t="s">
        <v>203</v>
      </c>
      <c r="C45" s="6">
        <f>1044.6*A$39^-0.956</f>
        <v>30.080964249522811</v>
      </c>
      <c r="D45">
        <v>0.57999999999999996</v>
      </c>
      <c r="E45">
        <f>_xll.PITimeDat("\\APPLEPI\AI_K826",A38,"","interpolated")</f>
        <v>0.62516212463378906</v>
      </c>
      <c r="F45">
        <f>D45-E45</f>
        <v>-4.5162124633789102E-2</v>
      </c>
    </row>
    <row r="46" spans="1:13" x14ac:dyDescent="0.25">
      <c r="B46" s="18" t="s">
        <v>204</v>
      </c>
      <c r="C46" s="6">
        <f>C45+(C47-C45)/2</f>
        <v>42.33506683761204</v>
      </c>
    </row>
    <row r="47" spans="1:13" x14ac:dyDescent="0.25">
      <c r="B47" s="18" t="s">
        <v>205</v>
      </c>
      <c r="C47" s="6">
        <f>1909.8*A$39^-0.958</f>
        <v>54.589169425701272</v>
      </c>
      <c r="D47" s="11">
        <v>0.16</v>
      </c>
      <c r="E47" s="11"/>
      <c r="F47" s="11"/>
      <c r="G47" s="11"/>
      <c r="I47" s="11"/>
      <c r="J47" s="11"/>
      <c r="K47" s="11"/>
      <c r="L47" s="11"/>
      <c r="M47" s="11"/>
    </row>
    <row r="48" spans="1:13" x14ac:dyDescent="0.25">
      <c r="B48" s="18" t="s">
        <v>206</v>
      </c>
      <c r="C48" s="6">
        <f>C47+(C49-C47)/2</f>
        <v>66.807586319312009</v>
      </c>
      <c r="H48" s="11"/>
    </row>
    <row r="49" spans="1:13" x14ac:dyDescent="0.25">
      <c r="B49" s="18" t="s">
        <v>207</v>
      </c>
      <c r="C49" s="6">
        <f>2775*A$39^-0.959</f>
        <v>79.026003212922731</v>
      </c>
      <c r="D49" s="11"/>
      <c r="E49" s="11"/>
      <c r="F49" s="11"/>
      <c r="G49" s="11"/>
      <c r="I49" s="11"/>
      <c r="J49" s="11"/>
      <c r="K49" s="11"/>
      <c r="L49" s="11"/>
      <c r="M49" s="11"/>
    </row>
    <row r="50" spans="1:13" x14ac:dyDescent="0.25">
      <c r="A50" s="7">
        <v>43641.461111111108</v>
      </c>
      <c r="B50" s="18" t="s">
        <v>196</v>
      </c>
      <c r="C50" s="6"/>
      <c r="H50" s="11"/>
      <c r="I50" s="9"/>
      <c r="J50" s="9"/>
      <c r="K50" s="9"/>
      <c r="L50" s="9"/>
      <c r="M50" s="9"/>
    </row>
    <row r="51" spans="1:13" x14ac:dyDescent="0.25">
      <c r="A51" s="8">
        <f>_xll.PITimeDat("FI-F2",A50,"\\applepi","interpolated")</f>
        <v>82.101356506347656</v>
      </c>
      <c r="B51" s="18" t="s">
        <v>197</v>
      </c>
      <c r="C51" s="6">
        <f>122.2683*A$51^-0.9312</f>
        <v>2.016837203966154</v>
      </c>
      <c r="D51" s="11">
        <v>1.24</v>
      </c>
      <c r="E51" s="11"/>
      <c r="F51" s="11"/>
      <c r="G51" s="11"/>
      <c r="H51" s="9"/>
      <c r="I51" s="11"/>
      <c r="J51" s="11"/>
      <c r="K51" s="11"/>
      <c r="L51" s="11"/>
      <c r="M51" s="11"/>
    </row>
    <row r="52" spans="1:13" x14ac:dyDescent="0.25">
      <c r="B52" s="18" t="s">
        <v>198</v>
      </c>
      <c r="C52" s="6">
        <f>C51+(C54-C51)/2</f>
        <v>5.3742619249731831</v>
      </c>
      <c r="H52" s="11"/>
    </row>
    <row r="53" spans="1:13" x14ac:dyDescent="0.25">
      <c r="B53" s="18" t="s">
        <v>199</v>
      </c>
      <c r="C53" s="6">
        <f>C52+(C54-C52)/2</f>
        <v>7.0529742854766972</v>
      </c>
    </row>
    <row r="54" spans="1:13" x14ac:dyDescent="0.25">
      <c r="B54" s="18" t="s">
        <v>200</v>
      </c>
      <c r="C54" s="6">
        <f>C51+(C57-C51)/2</f>
        <v>8.7316866459802114</v>
      </c>
    </row>
    <row r="55" spans="1:13" x14ac:dyDescent="0.25">
      <c r="B55" s="18" t="s">
        <v>201</v>
      </c>
      <c r="C55" s="6">
        <f>C54+(C56-C54)/2</f>
        <v>10.410399006483726</v>
      </c>
    </row>
    <row r="56" spans="1:13" x14ac:dyDescent="0.25">
      <c r="B56" s="18" t="s">
        <v>202</v>
      </c>
      <c r="C56" s="6">
        <f>C54+(C57-C54)/2</f>
        <v>12.089111366987241</v>
      </c>
    </row>
    <row r="57" spans="1:13" x14ac:dyDescent="0.25">
      <c r="B57" s="18" t="s">
        <v>203</v>
      </c>
      <c r="C57" s="6">
        <f>1044.6*A$51^-0.956</f>
        <v>15.446536087994271</v>
      </c>
      <c r="D57">
        <v>0.7</v>
      </c>
      <c r="E57">
        <f>_xll.PITimeDat("\\APPLEPI\AI_K826",A50,"","interpolated")</f>
        <v>0.70046538114547729</v>
      </c>
      <c r="F57">
        <f>D57-E57</f>
        <v>-4.6538114547733933E-4</v>
      </c>
    </row>
    <row r="58" spans="1:13" x14ac:dyDescent="0.25">
      <c r="B58" s="18" t="s">
        <v>204</v>
      </c>
      <c r="C58" s="6">
        <f>C57+(C59-C57)/2</f>
        <v>21.719472389232934</v>
      </c>
    </row>
    <row r="59" spans="1:13" x14ac:dyDescent="0.25">
      <c r="B59" s="18" t="s">
        <v>205</v>
      </c>
      <c r="C59" s="6">
        <f>1909.8*A$51^-0.958</f>
        <v>27.992408690471592</v>
      </c>
      <c r="D59" s="11">
        <v>0.68</v>
      </c>
      <c r="E59" s="11"/>
      <c r="F59" s="11"/>
      <c r="G59" s="11"/>
      <c r="I59" s="11"/>
      <c r="J59" s="11"/>
      <c r="K59" s="11"/>
      <c r="L59" s="11"/>
      <c r="M59" s="11"/>
    </row>
    <row r="60" spans="1:13" x14ac:dyDescent="0.25">
      <c r="B60" s="18" t="s">
        <v>206</v>
      </c>
      <c r="C60" s="6">
        <f>C59+(C61-C59)/2</f>
        <v>34.243686398732919</v>
      </c>
      <c r="H60" s="11"/>
    </row>
    <row r="61" spans="1:13" x14ac:dyDescent="0.25">
      <c r="B61" s="18" t="s">
        <v>207</v>
      </c>
      <c r="C61" s="6">
        <f>2775*A$51^-0.959</f>
        <v>40.494964106994246</v>
      </c>
      <c r="D61" s="11">
        <v>0.17</v>
      </c>
      <c r="E61" s="11"/>
      <c r="F61" s="11"/>
      <c r="G61" s="11"/>
      <c r="I61" s="11"/>
      <c r="J61" s="11"/>
      <c r="K61" s="11"/>
      <c r="L61" s="11"/>
      <c r="M61" s="11"/>
    </row>
    <row r="62" spans="1:13" x14ac:dyDescent="0.25">
      <c r="A62" s="7">
        <v>43641.54791666667</v>
      </c>
      <c r="B62" s="18" t="s">
        <v>196</v>
      </c>
      <c r="C62" s="6"/>
      <c r="H62" s="11"/>
      <c r="I62" s="9"/>
      <c r="J62" s="9"/>
      <c r="K62" s="9"/>
      <c r="L62" s="9"/>
      <c r="M62" s="9"/>
    </row>
    <row r="63" spans="1:13" x14ac:dyDescent="0.25">
      <c r="A63" s="8">
        <f>_xll.PITimeDat("FI-F2",A62,"\\applepi","interpolated")</f>
        <v>85.903572082519531</v>
      </c>
      <c r="B63" s="18" t="s">
        <v>197</v>
      </c>
      <c r="C63" s="6">
        <f>122.2683*A$63^-0.9312</f>
        <v>1.9335821259648005</v>
      </c>
      <c r="D63" s="11">
        <v>1.25</v>
      </c>
      <c r="E63" s="11"/>
      <c r="F63" s="11"/>
      <c r="G63" s="11"/>
      <c r="H63" s="9"/>
      <c r="I63" s="11"/>
      <c r="J63" s="11"/>
      <c r="K63" s="11"/>
      <c r="L63" s="11"/>
      <c r="M63" s="11"/>
    </row>
    <row r="64" spans="1:13" x14ac:dyDescent="0.25">
      <c r="B64" s="18" t="s">
        <v>198</v>
      </c>
      <c r="C64" s="6">
        <f>C63+(C66-C63)/2</f>
        <v>5.148258069135708</v>
      </c>
      <c r="H64" s="11"/>
    </row>
    <row r="65" spans="2:13" x14ac:dyDescent="0.25">
      <c r="B65" s="18" t="s">
        <v>199</v>
      </c>
      <c r="C65" s="6">
        <f>C64+(C66-C64)/2</f>
        <v>6.7555960407211622</v>
      </c>
    </row>
    <row r="66" spans="2:13" x14ac:dyDescent="0.25">
      <c r="B66" s="18" t="s">
        <v>200</v>
      </c>
      <c r="C66" s="6">
        <f>C63+(C69-C63)/2</f>
        <v>8.3629340123066154</v>
      </c>
    </row>
    <row r="67" spans="2:13" x14ac:dyDescent="0.25">
      <c r="B67" s="18" t="s">
        <v>201</v>
      </c>
      <c r="C67" s="6">
        <f>C66+(C68-C66)/2</f>
        <v>9.9702719838920686</v>
      </c>
    </row>
    <row r="68" spans="2:13" x14ac:dyDescent="0.25">
      <c r="B68" s="18" t="s">
        <v>202</v>
      </c>
      <c r="C68" s="6">
        <f>C66+(C69-C66)/2</f>
        <v>11.577609955477524</v>
      </c>
    </row>
    <row r="69" spans="2:13" x14ac:dyDescent="0.25">
      <c r="B69" s="18" t="s">
        <v>203</v>
      </c>
      <c r="C69" s="6">
        <f>1044.6*A$63^-0.956</f>
        <v>14.79228589864843</v>
      </c>
      <c r="D69">
        <v>0.83</v>
      </c>
      <c r="E69">
        <f>_xll.PITimeDat("\\APPLEPI\AI_K826",A62,"","interpolated")</f>
        <v>0.88348847627639771</v>
      </c>
      <c r="F69">
        <f>D69-E69</f>
        <v>-5.3488476276397745E-2</v>
      </c>
    </row>
    <row r="70" spans="2:13" x14ac:dyDescent="0.25">
      <c r="B70" s="18" t="s">
        <v>204</v>
      </c>
      <c r="C70" s="6">
        <f>C69+(C71-C69)/2</f>
        <v>20.79831353642864</v>
      </c>
    </row>
    <row r="71" spans="2:13" x14ac:dyDescent="0.25">
      <c r="B71" s="18" t="s">
        <v>205</v>
      </c>
      <c r="C71" s="6">
        <f>1909.8*A$63^-0.958</f>
        <v>26.804341174208851</v>
      </c>
      <c r="D71" s="11">
        <v>0.73</v>
      </c>
      <c r="E71" s="11"/>
      <c r="F71" s="11"/>
      <c r="G71" s="11"/>
      <c r="I71" s="11"/>
      <c r="J71" s="11"/>
      <c r="K71" s="11"/>
      <c r="L71" s="11"/>
      <c r="M71" s="11"/>
    </row>
    <row r="72" spans="2:13" x14ac:dyDescent="0.25">
      <c r="B72" s="18" t="s">
        <v>206</v>
      </c>
      <c r="C72" s="6">
        <f>C71+(C73-C71)/2</f>
        <v>32.789421395363384</v>
      </c>
      <c r="H72" s="11"/>
    </row>
    <row r="73" spans="2:13" x14ac:dyDescent="0.25">
      <c r="B73" s="18" t="s">
        <v>207</v>
      </c>
      <c r="C73" s="6">
        <f>2775*A$63^-0.959</f>
        <v>38.774501616517917</v>
      </c>
      <c r="D73" s="11">
        <v>0.49</v>
      </c>
      <c r="E73" s="11"/>
      <c r="F73" s="11"/>
      <c r="G73" s="11"/>
      <c r="I73" s="11"/>
      <c r="J73" s="11"/>
      <c r="K73" s="11"/>
      <c r="L73" s="11"/>
      <c r="M73" s="11"/>
    </row>
    <row r="74" spans="2:13" x14ac:dyDescent="0.25">
      <c r="H74" s="1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PAA PROFILE DATA_6-27-1</vt:lpstr>
      <vt:lpstr>Sheet1</vt:lpstr>
    </vt:vector>
  </TitlesOfParts>
  <Company>MWRD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Joel</dc:creator>
  <cp:lastModifiedBy>Newhart, Kathryn</cp:lastModifiedBy>
  <dcterms:created xsi:type="dcterms:W3CDTF">2019-06-27T20:59:00Z</dcterms:created>
  <dcterms:modified xsi:type="dcterms:W3CDTF">2019-07-17T17:42:31Z</dcterms:modified>
</cp:coreProperties>
</file>