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kag\OneDrive\Рабочий стол\"/>
    </mc:Choice>
  </mc:AlternateContent>
  <xr:revisionPtr revIDLastSave="0" documentId="13_ncr:1_{3F9790A5-9A6E-4C96-A450-728A74B1E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I17" i="1"/>
  <c r="I18" i="1" s="1"/>
  <c r="C12" i="1"/>
  <c r="G27" i="1" s="1"/>
  <c r="I29" i="1" l="1"/>
  <c r="I19" i="1"/>
  <c r="I28" i="1"/>
  <c r="I9" i="1"/>
  <c r="G7" i="1"/>
  <c r="I7" i="1"/>
  <c r="I8" i="1" s="1"/>
  <c r="G17" i="1"/>
  <c r="I30" i="1" l="1"/>
  <c r="I20" i="1"/>
  <c r="I10" i="1"/>
</calcChain>
</file>

<file path=xl/sharedStrings.xml><?xml version="1.0" encoding="utf-8"?>
<sst xmlns="http://schemas.openxmlformats.org/spreadsheetml/2006/main" count="50" uniqueCount="31">
  <si>
    <t>Курс ЦБ РФ</t>
  </si>
  <si>
    <t>Цена за тонну</t>
  </si>
  <si>
    <t>Пшеница</t>
  </si>
  <si>
    <t>ЦБ</t>
  </si>
  <si>
    <t>сред.знач</t>
  </si>
  <si>
    <t>Эп</t>
  </si>
  <si>
    <t>375 - 400</t>
  </si>
  <si>
    <t>&gt;400</t>
  </si>
  <si>
    <t>&lt;375</t>
  </si>
  <si>
    <t>Эксп. пошлина</t>
  </si>
  <si>
    <t>Условия</t>
  </si>
  <si>
    <t>Ячмень</t>
  </si>
  <si>
    <t>Кукуруза</t>
  </si>
  <si>
    <t>&gt;375</t>
  </si>
  <si>
    <t>350-375</t>
  </si>
  <si>
    <t>&lt;350</t>
  </si>
  <si>
    <t>Цена FOB</t>
  </si>
  <si>
    <t>ЦФО, руб/т без НДС</t>
  </si>
  <si>
    <t>Дата:</t>
  </si>
  <si>
    <t>Индекс пшеницы 3 класса</t>
  </si>
  <si>
    <t>ЦФО, тонн</t>
  </si>
  <si>
    <t>ПФО, тонн</t>
  </si>
  <si>
    <t>ЮФО + СКФО, тонн</t>
  </si>
  <si>
    <t>-</t>
  </si>
  <si>
    <t>Индекс/Доллар</t>
  </si>
  <si>
    <t>Доллар</t>
  </si>
  <si>
    <t>Евро</t>
  </si>
  <si>
    <t>Индекс СРТ Новороссийск + BDI + индекс логистики КСМ</t>
  </si>
  <si>
    <t>Цена индекса СРТ:</t>
  </si>
  <si>
    <t>BDI:</t>
  </si>
  <si>
    <t>Индекс логистики КСМ: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</si>
</sst>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FFFF"/>
      <name val="Calibri"/>
      <family val="2"/>
      <charset val="204"/>
      <scheme val="minor"/>
    </font>
    <font>
      <b/>
      <sz val="11"/>
      <color theme="1"/>
      <name val="Docs-Calibri"/>
    </font>
    <font>
      <sz val="11"/>
      <color rgb="FF2B2E33"/>
      <name val="Arial"/>
      <family val="2"/>
      <charset val="204"/>
    </font>
    <font>
      <sz val="11"/>
      <color rgb="FF333333"/>
      <name val="InterFace Corp"/>
    </font>
    <font>
      <sz val="11"/>
      <color rgb="FF333333"/>
      <name val="Arial"/>
      <family val="2"/>
      <charset val="204"/>
    </font>
    <font>
      <b/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B6D7A8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1" xfId="0" applyNumberForma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" fillId="2" borderId="19" xfId="0" applyFont="1" applyFill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4" fontId="3" fillId="0" borderId="19" xfId="0" applyNumberFormat="1" applyFont="1" applyBorder="1" applyAlignment="1">
      <alignment horizontal="center" wrapText="1"/>
    </xf>
    <xf numFmtId="0" fontId="3" fillId="5" borderId="19" xfId="0" applyFont="1" applyFill="1" applyBorder="1" applyAlignment="1">
      <alignment horizontal="center" wrapText="1"/>
    </xf>
    <xf numFmtId="0" fontId="3" fillId="6" borderId="19" xfId="0" applyFont="1" applyFill="1" applyBorder="1" applyAlignment="1">
      <alignment horizontal="center" wrapText="1"/>
    </xf>
    <xf numFmtId="0" fontId="3" fillId="7" borderId="19" xfId="0" applyFont="1" applyFill="1" applyBorder="1" applyAlignment="1">
      <alignment horizontal="center" wrapText="1"/>
    </xf>
    <xf numFmtId="0" fontId="3" fillId="8" borderId="19" xfId="0" applyFont="1" applyFill="1" applyBorder="1" applyAlignment="1">
      <alignment horizontal="center" wrapText="1"/>
    </xf>
    <xf numFmtId="0" fontId="6" fillId="9" borderId="19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3" fillId="10" borderId="19" xfId="0" applyFont="1" applyFill="1" applyBorder="1" applyAlignment="1">
      <alignment horizontal="center" wrapText="1"/>
    </xf>
    <xf numFmtId="0" fontId="3" fillId="11" borderId="31" xfId="0" applyFont="1" applyFill="1" applyBorder="1" applyAlignment="1">
      <alignment horizontal="center" wrapText="1"/>
    </xf>
    <xf numFmtId="0" fontId="3" fillId="11" borderId="19" xfId="0" applyFont="1" applyFill="1" applyBorder="1" applyAlignment="1">
      <alignment horizontal="center" wrapText="1"/>
    </xf>
    <xf numFmtId="0" fontId="7" fillId="0" borderId="32" xfId="0" applyFont="1" applyBorder="1" applyAlignment="1">
      <alignment horizontal="center" vertical="top" wrapText="1"/>
    </xf>
    <xf numFmtId="0" fontId="8" fillId="9" borderId="19" xfId="0" applyFont="1" applyFill="1" applyBorder="1" applyAlignment="1">
      <alignment horizontal="center" wrapText="1"/>
    </xf>
    <xf numFmtId="0" fontId="9" fillId="9" borderId="19" xfId="0" applyFont="1" applyFill="1" applyBorder="1" applyAlignment="1">
      <alignment horizontal="center" wrapText="1"/>
    </xf>
    <xf numFmtId="0" fontId="7" fillId="12" borderId="32" xfId="0" applyFont="1" applyFill="1" applyBorder="1" applyAlignment="1">
      <alignment horizontal="center" vertical="top" wrapText="1"/>
    </xf>
    <xf numFmtId="0" fontId="1" fillId="0" borderId="19" xfId="0" applyFont="1" applyBorder="1" applyAlignment="1">
      <alignment wrapText="1"/>
    </xf>
    <xf numFmtId="0" fontId="3" fillId="0" borderId="19" xfId="0" applyFont="1" applyBorder="1" applyAlignment="1">
      <alignment horizontal="right" wrapText="1"/>
    </xf>
    <xf numFmtId="14" fontId="3" fillId="0" borderId="19" xfId="0" applyNumberFormat="1" applyFont="1" applyBorder="1" applyAlignment="1">
      <alignment horizontal="right" wrapText="1"/>
    </xf>
    <xf numFmtId="0" fontId="10" fillId="0" borderId="31" xfId="0" applyFont="1" applyBorder="1" applyAlignment="1">
      <alignment horizontal="right" wrapText="1"/>
    </xf>
    <xf numFmtId="0" fontId="10" fillId="0" borderId="32" xfId="0" applyFont="1" applyBorder="1" applyAlignment="1">
      <alignment horizontal="right" wrapText="1"/>
    </xf>
    <xf numFmtId="0" fontId="3" fillId="2" borderId="19" xfId="0" applyFont="1" applyFill="1" applyBorder="1" applyAlignment="1">
      <alignment horizontal="right" wrapText="1"/>
    </xf>
    <xf numFmtId="0" fontId="3" fillId="2" borderId="19" xfId="0" applyFont="1" applyFill="1" applyBorder="1" applyAlignment="1">
      <alignment wrapText="1"/>
    </xf>
    <xf numFmtId="0" fontId="4" fillId="13" borderId="20" xfId="0" applyFont="1" applyFill="1" applyBorder="1" applyAlignment="1">
      <alignment horizontal="center" wrapText="1"/>
    </xf>
    <xf numFmtId="0" fontId="4" fillId="13" borderId="30" xfId="0" applyFont="1" applyFill="1" applyBorder="1" applyAlignment="1">
      <alignment horizontal="center" wrapText="1"/>
    </xf>
    <xf numFmtId="0" fontId="4" fillId="13" borderId="2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5" fillId="4" borderId="30" xfId="0" applyFont="1" applyFill="1" applyBorder="1" applyAlignment="1">
      <alignment horizontal="center" wrapText="1"/>
    </xf>
    <xf numFmtId="0" fontId="5" fillId="4" borderId="2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2B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829402879274326"/>
          <c:y val="0.11689468503937007"/>
          <c:w val="0.75475417148534274"/>
          <c:h val="0.658576096879302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Лист1!$C$40</c:f>
              <c:strCache>
                <c:ptCount val="1"/>
                <c:pt idx="0">
                  <c:v>Цена индекса СРТ: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97E-4459-B7D8-D57CE43178A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97E-4459-B7D8-D57CE43178A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97E-4459-B7D8-D57CE43178A3}"/>
              </c:ext>
            </c:extLst>
          </c:dPt>
          <c:cat>
            <c:numRef>
              <c:f>Лист1!$D$41:$D$45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Лист1!$C$41:$C$45</c:f>
              <c:numCache>
                <c:formatCode>General</c:formatCode>
                <c:ptCount val="5"/>
                <c:pt idx="0">
                  <c:v>14413</c:v>
                </c:pt>
                <c:pt idx="1">
                  <c:v>14144</c:v>
                </c:pt>
                <c:pt idx="2">
                  <c:v>13960</c:v>
                </c:pt>
                <c:pt idx="3">
                  <c:v>14078</c:v>
                </c:pt>
                <c:pt idx="4">
                  <c:v>14196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F-4D34-B96E-8E9488D6A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0084575"/>
        <c:axId val="290083327"/>
        <c:axId val="0"/>
      </c:bar3DChart>
      <c:dateAx>
        <c:axId val="29008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083327"/>
        <c:crosses val="autoZero"/>
        <c:auto val="1"/>
        <c:lblOffset val="100"/>
        <c:baseTimeUnit val="days"/>
      </c:dateAx>
      <c:valAx>
        <c:axId val="2900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084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Индекс пшеницы 3 класса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Лист1!$N$6</c:f>
              <c:strCache>
                <c:ptCount val="1"/>
                <c:pt idx="0">
                  <c:v>Пшеница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Лист1!$Q$7:$Q$11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Лист1!$N$7:$N$11</c:f>
              <c:numCache>
                <c:formatCode>General</c:formatCode>
                <c:ptCount val="5"/>
                <c:pt idx="0">
                  <c:v>395.8</c:v>
                </c:pt>
                <c:pt idx="1">
                  <c:v>386.4</c:v>
                </c:pt>
                <c:pt idx="2">
                  <c:v>386.4</c:v>
                </c:pt>
                <c:pt idx="3">
                  <c:v>390.3</c:v>
                </c:pt>
                <c:pt idx="4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1-423A-89BD-DABA6858A048}"/>
            </c:ext>
          </c:extLst>
        </c:ser>
        <c:ser>
          <c:idx val="1"/>
          <c:order val="1"/>
          <c:tx>
            <c:strRef>
              <c:f>Лист1!$O$6</c:f>
              <c:strCache>
                <c:ptCount val="1"/>
                <c:pt idx="0">
                  <c:v>Ячмень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Лист1!$Q$7:$Q$11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Лист1!$O$7:$O$11</c:f>
              <c:numCache>
                <c:formatCode>General</c:formatCode>
                <c:ptCount val="5"/>
                <c:pt idx="0">
                  <c:v>323.3</c:v>
                </c:pt>
                <c:pt idx="1">
                  <c:v>316.2</c:v>
                </c:pt>
                <c:pt idx="2">
                  <c:v>316.2</c:v>
                </c:pt>
                <c:pt idx="3">
                  <c:v>316.2</c:v>
                </c:pt>
                <c:pt idx="4">
                  <c:v>316.2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1-423A-89BD-DABA6858A048}"/>
            </c:ext>
          </c:extLst>
        </c:ser>
        <c:ser>
          <c:idx val="2"/>
          <c:order val="2"/>
          <c:tx>
            <c:strRef>
              <c:f>Лист1!$P$6</c:f>
              <c:strCache>
                <c:ptCount val="1"/>
                <c:pt idx="0">
                  <c:v>Кукуруза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Лист1!$Q$7:$Q$11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Лист1!$P$7:$P$11</c:f>
              <c:numCache>
                <c:formatCode>General</c:formatCode>
                <c:ptCount val="5"/>
                <c:pt idx="0">
                  <c:v>329.3</c:v>
                </c:pt>
                <c:pt idx="1">
                  <c:v>321.8</c:v>
                </c:pt>
                <c:pt idx="2">
                  <c:v>324.10000000000002</c:v>
                </c:pt>
                <c:pt idx="3">
                  <c:v>324.10000000000002</c:v>
                </c:pt>
                <c:pt idx="4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1-423A-89BD-DABA6858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0555359"/>
        <c:axId val="1430552031"/>
        <c:axId val="0"/>
      </c:bar3DChart>
      <c:dateAx>
        <c:axId val="1430555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552031"/>
        <c:crosses val="autoZero"/>
        <c:auto val="1"/>
        <c:lblOffset val="100"/>
        <c:baseTimeUnit val="days"/>
      </c:dateAx>
      <c:valAx>
        <c:axId val="14305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555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Индекс/Доллар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Лист1!$AG$6</c:f>
              <c:strCache>
                <c:ptCount val="1"/>
                <c:pt idx="0">
                  <c:v>Доллар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Лист1!$AI$7:$AI$11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Лист1!$AG$7:$AG$11</c:f>
              <c:numCache>
                <c:formatCode>General</c:formatCode>
                <c:ptCount val="5"/>
                <c:pt idx="0">
                  <c:v>58.3</c:v>
                </c:pt>
                <c:pt idx="1">
                  <c:v>54.9</c:v>
                </c:pt>
                <c:pt idx="2">
                  <c:v>55.4</c:v>
                </c:pt>
                <c:pt idx="3">
                  <c:v>56.6</c:v>
                </c:pt>
                <c:pt idx="4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6-4B69-96B1-7D6D8E647822}"/>
            </c:ext>
          </c:extLst>
        </c:ser>
        <c:ser>
          <c:idx val="1"/>
          <c:order val="1"/>
          <c:tx>
            <c:strRef>
              <c:f>Лист1!$AH$6</c:f>
              <c:strCache>
                <c:ptCount val="1"/>
                <c:pt idx="0">
                  <c:v>Евро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Лист1!$AI$7:$AI$11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Лист1!$AH$7:$AH$11</c:f>
              <c:numCache>
                <c:formatCode>General</c:formatCode>
                <c:ptCount val="5"/>
                <c:pt idx="0">
                  <c:v>56.34</c:v>
                </c:pt>
                <c:pt idx="1">
                  <c:v>55.12</c:v>
                </c:pt>
                <c:pt idx="2">
                  <c:v>55.7</c:v>
                </c:pt>
                <c:pt idx="3">
                  <c:v>56.8</c:v>
                </c:pt>
                <c:pt idx="4">
                  <c:v>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6-4B69-96B1-7D6D8E6478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49658383"/>
        <c:axId val="1049656719"/>
        <c:axId val="0"/>
      </c:bar3DChart>
      <c:dateAx>
        <c:axId val="10496583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656719"/>
        <c:crosses val="autoZero"/>
        <c:auto val="1"/>
        <c:lblOffset val="100"/>
        <c:baseTimeUnit val="days"/>
      </c:dateAx>
      <c:valAx>
        <c:axId val="10496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6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Лист1!$R$45</c:f>
              <c:strCache>
                <c:ptCount val="1"/>
                <c:pt idx="0">
                  <c:v>ЦФО, руб/т без НДС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Лист1!$S$46:$S$50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Лист1!$R$46:$R$50</c:f>
              <c:numCache>
                <c:formatCode>General</c:formatCode>
                <c:ptCount val="5"/>
                <c:pt idx="0">
                  <c:v>365</c:v>
                </c:pt>
                <c:pt idx="1">
                  <c:v>465</c:v>
                </c:pt>
                <c:pt idx="2">
                  <c:v>312</c:v>
                </c:pt>
                <c:pt idx="3">
                  <c:v>365</c:v>
                </c:pt>
                <c:pt idx="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4713-9BD1-7F001E56CE7C}"/>
            </c:ext>
          </c:extLst>
        </c:ser>
        <c:ser>
          <c:idx val="1"/>
          <c:order val="1"/>
          <c:tx>
            <c:strRef>
              <c:f>Лист1!$R$51</c:f>
              <c:strCache>
                <c:ptCount val="1"/>
                <c:pt idx="0">
                  <c:v>BDI: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Лист1!$S$46:$S$50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Лист1!$R$52:$R$56</c:f>
              <c:numCache>
                <c:formatCode>General</c:formatCode>
                <c:ptCount val="5"/>
                <c:pt idx="0">
                  <c:v>2150</c:v>
                </c:pt>
                <c:pt idx="1">
                  <c:v>2162</c:v>
                </c:pt>
                <c:pt idx="2">
                  <c:v>2145</c:v>
                </c:pt>
                <c:pt idx="3">
                  <c:v>2113</c:v>
                </c:pt>
                <c:pt idx="4">
                  <c:v>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4713-9BD1-7F001E56CE7C}"/>
            </c:ext>
          </c:extLst>
        </c:ser>
        <c:ser>
          <c:idx val="2"/>
          <c:order val="2"/>
          <c:tx>
            <c:strRef>
              <c:f>Лист1!$R$57</c:f>
              <c:strCache>
                <c:ptCount val="1"/>
                <c:pt idx="0">
                  <c:v>Индекс логистики КСМ: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Лист1!$S$46:$S$50</c:f>
              <c:numCache>
                <c:formatCode>m/d/yyyy</c:formatCode>
                <c:ptCount val="5"/>
                <c:pt idx="0">
                  <c:v>44760</c:v>
                </c:pt>
                <c:pt idx="1">
                  <c:v>44761</c:v>
                </c:pt>
                <c:pt idx="2">
                  <c:v>44762</c:v>
                </c:pt>
                <c:pt idx="3">
                  <c:v>44763</c:v>
                </c:pt>
                <c:pt idx="4">
                  <c:v>44764</c:v>
                </c:pt>
              </c:numCache>
            </c:numRef>
          </c:cat>
          <c:val>
            <c:numRef>
              <c:f>Лист1!$R$58:$R$62</c:f>
              <c:numCache>
                <c:formatCode>General</c:formatCode>
                <c:ptCount val="5"/>
                <c:pt idx="0">
                  <c:v>426</c:v>
                </c:pt>
                <c:pt idx="1">
                  <c:v>442</c:v>
                </c:pt>
                <c:pt idx="2">
                  <c:v>435</c:v>
                </c:pt>
                <c:pt idx="3">
                  <c:v>445</c:v>
                </c:pt>
                <c:pt idx="4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5-4713-9BD1-7F001E56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894848"/>
        <c:axId val="573895264"/>
        <c:axId val="0"/>
      </c:bar3DChart>
      <c:dateAx>
        <c:axId val="573894848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95264"/>
        <c:crosses val="autoZero"/>
        <c:auto val="1"/>
        <c:lblOffset val="100"/>
        <c:baseTimeUnit val="days"/>
      </c:dateAx>
      <c:valAx>
        <c:axId val="5738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9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35</xdr:row>
      <xdr:rowOff>87085</xdr:rowOff>
    </xdr:from>
    <xdr:to>
      <xdr:col>13</xdr:col>
      <xdr:colOff>631371</xdr:colOff>
      <xdr:row>55</xdr:row>
      <xdr:rowOff>119743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BE3CD5-31BD-9F73-E0AE-7D41CECD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163285</xdr:colOff>
      <xdr:row>3</xdr:row>
      <xdr:rowOff>163286</xdr:rowOff>
    </xdr:from>
    <xdr:to>
      <xdr:col>27</xdr:col>
      <xdr:colOff>435429</xdr:colOff>
      <xdr:row>22</xdr:row>
      <xdr:rowOff>174171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E4DBA86-AF61-3FCD-B772-213B5FE58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31667</xdr:colOff>
      <xdr:row>12</xdr:row>
      <xdr:rowOff>1979</xdr:rowOff>
    </xdr:from>
    <xdr:to>
      <xdr:col>39</xdr:col>
      <xdr:colOff>21770</xdr:colOff>
      <xdr:row>30</xdr:row>
      <xdr:rowOff>87085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068487-9683-765D-7C05-C7F7252CE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249299</xdr:colOff>
      <xdr:row>42</xdr:row>
      <xdr:rowOff>29605</xdr:rowOff>
    </xdr:from>
    <xdr:to>
      <xdr:col>40</xdr:col>
      <xdr:colOff>306861</xdr:colOff>
      <xdr:row>64</xdr:row>
      <xdr:rowOff>87168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C0004B-7987-9D5B-184B-0E5CBB15E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63"/>
  <sheetViews>
    <sheetView tabSelected="1" topLeftCell="A7" zoomScale="40" zoomScaleNormal="40" workbookViewId="0">
      <selection activeCell="AQ34" sqref="AQ34"/>
    </sheetView>
  </sheetViews>
  <sheetFormatPr defaultRowHeight="14.4"/>
  <cols>
    <col min="1" max="1" width="2.109375" customWidth="1"/>
    <col min="2" max="2" width="10.109375" bestFit="1" customWidth="1"/>
    <col min="3" max="3" width="11" bestFit="1" customWidth="1"/>
    <col min="4" max="4" width="10.88671875" bestFit="1" customWidth="1"/>
    <col min="6" max="6" width="9.5546875" bestFit="1" customWidth="1"/>
    <col min="7" max="7" width="8.44140625" bestFit="1" customWidth="1"/>
    <col min="8" max="8" width="14.33203125" bestFit="1" customWidth="1"/>
    <col min="9" max="9" width="8.44140625" bestFit="1" customWidth="1"/>
    <col min="14" max="15" width="10.33203125" bestFit="1" customWidth="1"/>
    <col min="16" max="16" width="13.109375" bestFit="1" customWidth="1"/>
    <col min="17" max="17" width="11.21875" bestFit="1" customWidth="1"/>
    <col min="18" max="18" width="15.6640625" customWidth="1"/>
    <col min="19" max="19" width="12" customWidth="1"/>
    <col min="29" max="29" width="8.88671875" customWidth="1"/>
    <col min="30" max="32" width="11.33203125" customWidth="1"/>
    <col min="35" max="35" width="16.44140625" customWidth="1"/>
  </cols>
  <sheetData>
    <row r="2" spans="2:40" ht="15" thickBot="1"/>
    <row r="3" spans="2:40" ht="15" thickBot="1">
      <c r="AC3" s="16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8"/>
    </row>
    <row r="4" spans="2:40" ht="15" thickBot="1">
      <c r="M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9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1"/>
    </row>
    <row r="5" spans="2:40" ht="31.8" thickBot="1">
      <c r="B5" s="16"/>
      <c r="C5" s="17"/>
      <c r="D5" s="17"/>
      <c r="E5" s="17"/>
      <c r="F5" s="17"/>
      <c r="G5" s="17"/>
      <c r="H5" s="17"/>
      <c r="I5" s="17"/>
      <c r="J5" s="18"/>
      <c r="M5" s="19"/>
      <c r="N5" s="52" t="s">
        <v>19</v>
      </c>
      <c r="O5" s="53"/>
      <c r="P5" s="53"/>
      <c r="Q5" s="5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19"/>
      <c r="AG5" s="55" t="s">
        <v>24</v>
      </c>
      <c r="AH5" s="56"/>
      <c r="AI5" s="57"/>
      <c r="AJ5" s="20"/>
      <c r="AK5" s="20"/>
      <c r="AL5" s="20"/>
      <c r="AM5" s="20"/>
      <c r="AN5" s="21"/>
    </row>
    <row r="6" spans="2:40" ht="15.6" thickTop="1" thickBot="1">
      <c r="B6" s="19"/>
      <c r="C6" s="1" t="s">
        <v>0</v>
      </c>
      <c r="D6" s="20"/>
      <c r="E6" s="20"/>
      <c r="F6" s="4" t="s">
        <v>2</v>
      </c>
      <c r="G6" s="4" t="s">
        <v>3</v>
      </c>
      <c r="H6" s="5" t="s">
        <v>10</v>
      </c>
      <c r="I6" s="6" t="s">
        <v>5</v>
      </c>
      <c r="J6" s="21"/>
      <c r="M6" s="19"/>
      <c r="N6" s="29" t="s">
        <v>2</v>
      </c>
      <c r="O6" s="30" t="s">
        <v>11</v>
      </c>
      <c r="P6" s="31" t="s">
        <v>12</v>
      </c>
      <c r="Q6" s="32" t="s">
        <v>18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G6" s="36" t="s">
        <v>25</v>
      </c>
      <c r="AH6" s="37" t="s">
        <v>26</v>
      </c>
      <c r="AI6" s="37" t="s">
        <v>18</v>
      </c>
      <c r="AJ6" s="20"/>
      <c r="AK6" s="20"/>
      <c r="AL6" s="20"/>
      <c r="AM6" s="20"/>
      <c r="AN6" s="21"/>
    </row>
    <row r="7" spans="2:40" ht="15.6" thickTop="1" thickBot="1">
      <c r="B7" s="19"/>
      <c r="C7" s="11"/>
      <c r="D7" s="20"/>
      <c r="E7" s="20"/>
      <c r="F7" s="60">
        <v>386.8</v>
      </c>
      <c r="G7" s="63">
        <f>$C$12</f>
        <v>60.62</v>
      </c>
      <c r="H7" s="7" t="s">
        <v>7</v>
      </c>
      <c r="I7" s="9">
        <f>IF(F7&gt;400,(F7-400)*$C$12*0.9,0)</f>
        <v>0</v>
      </c>
      <c r="J7" s="21"/>
      <c r="M7" s="19"/>
      <c r="N7" s="27">
        <v>395.8</v>
      </c>
      <c r="O7" s="27">
        <v>323.3</v>
      </c>
      <c r="P7" s="27">
        <v>329.3</v>
      </c>
      <c r="Q7" s="28">
        <v>44760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9"/>
      <c r="AG7" s="38">
        <v>58.3</v>
      </c>
      <c r="AH7" s="39">
        <v>56.34</v>
      </c>
      <c r="AI7" s="28">
        <v>44760</v>
      </c>
      <c r="AJ7" s="20"/>
      <c r="AK7" s="20"/>
      <c r="AL7" s="20"/>
      <c r="AM7" s="20"/>
      <c r="AN7" s="21"/>
    </row>
    <row r="8" spans="2:40" ht="15" thickBot="1">
      <c r="B8" s="19"/>
      <c r="C8" s="12">
        <v>60.62</v>
      </c>
      <c r="D8" s="20"/>
      <c r="E8" s="20"/>
      <c r="F8" s="61"/>
      <c r="G8" s="64"/>
      <c r="H8" s="7" t="s">
        <v>6</v>
      </c>
      <c r="I8" s="9">
        <f>IF(I7=0,IF(F7&gt;375,(F7-375)*$C$12*0.8,0),(400-375)*$C$12*0.8)</f>
        <v>572.25280000000055</v>
      </c>
      <c r="J8" s="21"/>
      <c r="M8" s="19"/>
      <c r="N8" s="33">
        <v>386.4</v>
      </c>
      <c r="O8" s="27">
        <v>316.2</v>
      </c>
      <c r="P8" s="27">
        <v>321.8</v>
      </c>
      <c r="Q8" s="28">
        <v>44761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19"/>
      <c r="AG8" s="38">
        <v>54.9</v>
      </c>
      <c r="AH8" s="40">
        <v>55.12</v>
      </c>
      <c r="AI8" s="28">
        <v>44761</v>
      </c>
      <c r="AJ8" s="20"/>
      <c r="AK8" s="20"/>
      <c r="AL8" s="20"/>
      <c r="AM8" s="20"/>
      <c r="AN8" s="21"/>
    </row>
    <row r="9" spans="2:40" ht="15" thickBot="1">
      <c r="B9" s="19"/>
      <c r="C9" s="12"/>
      <c r="D9" s="20"/>
      <c r="E9" s="20"/>
      <c r="F9" s="61"/>
      <c r="G9" s="64"/>
      <c r="H9" s="7" t="s">
        <v>8</v>
      </c>
      <c r="I9" s="9">
        <f>IF(F7&lt;375,(F7*$C$12-$C$16)*0.7,(375*$C$12-$C$16)*0.7)</f>
        <v>5412.75</v>
      </c>
      <c r="J9" s="21"/>
      <c r="M9" s="19"/>
      <c r="N9" s="27">
        <v>386.4</v>
      </c>
      <c r="O9" s="27">
        <v>316.2</v>
      </c>
      <c r="P9" s="27">
        <v>324.10000000000002</v>
      </c>
      <c r="Q9" s="28">
        <v>44762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19"/>
      <c r="AG9" s="38">
        <v>55.4</v>
      </c>
      <c r="AH9" s="40">
        <v>55.7</v>
      </c>
      <c r="AI9" s="28">
        <v>44762</v>
      </c>
      <c r="AJ9" s="20"/>
      <c r="AK9" s="20"/>
      <c r="AL9" s="20"/>
      <c r="AM9" s="20"/>
      <c r="AN9" s="21"/>
    </row>
    <row r="10" spans="2:40" ht="15" thickBot="1">
      <c r="B10" s="19"/>
      <c r="C10" s="12"/>
      <c r="D10" s="20"/>
      <c r="E10" s="20"/>
      <c r="F10" s="62"/>
      <c r="G10" s="65"/>
      <c r="H10" s="8" t="s">
        <v>9</v>
      </c>
      <c r="I10" s="10">
        <f>SUM(I7:I9)</f>
        <v>5985.0028000000002</v>
      </c>
      <c r="J10" s="21"/>
      <c r="M10" s="19"/>
      <c r="N10" s="27">
        <v>390.3</v>
      </c>
      <c r="O10" s="27">
        <v>316.2</v>
      </c>
      <c r="P10" s="27">
        <v>324.10000000000002</v>
      </c>
      <c r="Q10" s="28">
        <v>44763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19"/>
      <c r="AG10" s="38">
        <v>56.6</v>
      </c>
      <c r="AH10" s="40">
        <v>56.8</v>
      </c>
      <c r="AI10" s="28">
        <v>44763</v>
      </c>
      <c r="AJ10" s="20"/>
      <c r="AK10" s="20"/>
      <c r="AL10" s="20"/>
      <c r="AM10" s="20"/>
      <c r="AN10" s="21"/>
    </row>
    <row r="11" spans="2:40" ht="15" thickBot="1">
      <c r="B11" s="19"/>
      <c r="C11" s="13"/>
      <c r="D11" s="20"/>
      <c r="E11" s="20"/>
      <c r="F11" s="20"/>
      <c r="G11" s="20"/>
      <c r="H11" s="20"/>
      <c r="I11" s="20"/>
      <c r="J11" s="21"/>
      <c r="M11" s="19"/>
      <c r="N11" s="27">
        <v>385</v>
      </c>
      <c r="O11" s="27">
        <v>316.2</v>
      </c>
      <c r="P11" s="27">
        <v>324.10000000000002</v>
      </c>
      <c r="Q11" s="28">
        <v>44764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19"/>
      <c r="AG11" s="41">
        <v>57.8</v>
      </c>
      <c r="AH11" s="40">
        <v>58.9</v>
      </c>
      <c r="AI11" s="28">
        <v>44764</v>
      </c>
      <c r="AJ11" s="20"/>
      <c r="AK11" s="20"/>
      <c r="AL11" s="20"/>
      <c r="AM11" s="20"/>
      <c r="AN11" s="21"/>
    </row>
    <row r="12" spans="2:40" ht="15.6" thickTop="1" thickBot="1">
      <c r="B12" s="22" t="s">
        <v>4</v>
      </c>
      <c r="C12" s="15">
        <f>AVERAGEIF(C7:C11,"&lt;&gt;0")</f>
        <v>60.62</v>
      </c>
      <c r="D12" s="20"/>
      <c r="E12" s="20"/>
      <c r="F12" s="20"/>
      <c r="G12" s="20"/>
      <c r="H12" s="20"/>
      <c r="I12" s="20"/>
      <c r="J12" s="21"/>
      <c r="M12" s="19"/>
      <c r="N12" s="34"/>
      <c r="O12" s="34"/>
      <c r="P12" s="34"/>
      <c r="Q12" s="34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19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2:40" ht="15.6" thickTop="1" thickBot="1">
      <c r="B13" s="19"/>
      <c r="C13" s="20"/>
      <c r="D13" s="20"/>
      <c r="E13" s="20"/>
      <c r="F13" s="20"/>
      <c r="G13" s="20"/>
      <c r="H13" s="20"/>
      <c r="I13" s="20"/>
      <c r="J13" s="21"/>
      <c r="M13" s="19"/>
      <c r="N13" s="27"/>
      <c r="O13" s="27"/>
      <c r="P13" s="27"/>
      <c r="Q13" s="34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19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2:40" ht="15" thickBot="1">
      <c r="B14" s="19"/>
      <c r="C14" s="20"/>
      <c r="D14" s="20"/>
      <c r="E14" s="20"/>
      <c r="F14" s="20"/>
      <c r="G14" s="20"/>
      <c r="H14" s="20"/>
      <c r="I14" s="20"/>
      <c r="J14" s="21"/>
      <c r="M14" s="19"/>
      <c r="N14" s="27"/>
      <c r="O14" s="27"/>
      <c r="P14" s="27"/>
      <c r="Q14" s="34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1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2:40" ht="15.6" thickTop="1" thickBot="1">
      <c r="B15" s="19"/>
      <c r="C15" s="14" t="s">
        <v>1</v>
      </c>
      <c r="D15" s="20"/>
      <c r="E15" s="20"/>
      <c r="F15" s="20"/>
      <c r="G15" s="20"/>
      <c r="H15" s="20"/>
      <c r="I15" s="20"/>
      <c r="J15" s="21"/>
      <c r="M15" s="19"/>
      <c r="N15" s="27"/>
      <c r="O15" s="34"/>
      <c r="P15" s="34"/>
      <c r="Q15" s="34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1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2:40" ht="30" thickTop="1" thickBot="1">
      <c r="B16" s="19"/>
      <c r="C16" s="2">
        <v>15000</v>
      </c>
      <c r="D16" s="20"/>
      <c r="E16" s="20"/>
      <c r="F16" s="4" t="s">
        <v>11</v>
      </c>
      <c r="G16" s="4" t="s">
        <v>3</v>
      </c>
      <c r="H16" s="5" t="s">
        <v>10</v>
      </c>
      <c r="I16" s="6" t="s">
        <v>5</v>
      </c>
      <c r="J16" s="21"/>
      <c r="M16" s="19"/>
      <c r="N16" s="35" t="s">
        <v>20</v>
      </c>
      <c r="O16" s="35" t="s">
        <v>21</v>
      </c>
      <c r="P16" s="35" t="s">
        <v>22</v>
      </c>
      <c r="Q16" s="34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1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2:40" ht="15" thickBot="1">
      <c r="B17" s="19"/>
      <c r="C17" s="3">
        <v>13875</v>
      </c>
      <c r="D17" s="20"/>
      <c r="E17" s="20"/>
      <c r="F17" s="60">
        <v>332.9</v>
      </c>
      <c r="G17" s="63">
        <f>$C$12</f>
        <v>60.62</v>
      </c>
      <c r="H17" s="7" t="s">
        <v>13</v>
      </c>
      <c r="I17" s="9">
        <f>IF(F17&gt;400,(F17-375)*$C$12*0.9,0)</f>
        <v>0</v>
      </c>
      <c r="J17" s="21"/>
      <c r="M17" s="19"/>
      <c r="N17" s="27">
        <v>23966</v>
      </c>
      <c r="O17" s="27" t="s">
        <v>23</v>
      </c>
      <c r="P17" s="27">
        <v>11966</v>
      </c>
      <c r="Q17" s="34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1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</row>
    <row r="18" spans="2:40" ht="15.6" thickTop="1" thickBot="1">
      <c r="B18" s="19"/>
      <c r="C18" s="20"/>
      <c r="D18" s="20"/>
      <c r="E18" s="20"/>
      <c r="F18" s="61"/>
      <c r="G18" s="64"/>
      <c r="H18" s="7" t="s">
        <v>14</v>
      </c>
      <c r="I18" s="9">
        <f>IF(I17=0,IF(F17&gt;375,(F17-350)*$C$12*0.8,0),(375-350)*$C$12*0.8)</f>
        <v>0</v>
      </c>
      <c r="J18" s="21"/>
      <c r="M18" s="19"/>
      <c r="N18" s="27">
        <v>8123</v>
      </c>
      <c r="O18" s="27">
        <v>11100</v>
      </c>
      <c r="P18" s="27">
        <v>18700</v>
      </c>
      <c r="Q18" s="34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1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</row>
    <row r="19" spans="2:40" ht="15" thickBot="1">
      <c r="B19" s="19"/>
      <c r="C19" s="20"/>
      <c r="D19" s="20"/>
      <c r="E19" s="20"/>
      <c r="F19" s="61"/>
      <c r="G19" s="64"/>
      <c r="H19" s="7" t="s">
        <v>15</v>
      </c>
      <c r="I19" s="9">
        <f>IF(F17&lt;350,(F17*$C$12-$C$17)*0.7,(350*$C$12-$C$17)*0.7)</f>
        <v>4413.7785999999978</v>
      </c>
      <c r="J19" s="21"/>
      <c r="M19" s="19"/>
      <c r="N19" s="27">
        <v>37662</v>
      </c>
      <c r="O19" s="27">
        <v>5000</v>
      </c>
      <c r="P19" s="27">
        <v>45685</v>
      </c>
      <c r="Q19" s="34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1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</row>
    <row r="20" spans="2:40" ht="15" thickBot="1">
      <c r="B20" s="19"/>
      <c r="C20" s="20"/>
      <c r="D20" s="20"/>
      <c r="E20" s="20"/>
      <c r="F20" s="62"/>
      <c r="G20" s="65"/>
      <c r="H20" s="8" t="s">
        <v>9</v>
      </c>
      <c r="I20" s="10">
        <f>SUM(I17:I19)</f>
        <v>4413.7785999999978</v>
      </c>
      <c r="J20" s="21"/>
      <c r="M20" s="19"/>
      <c r="N20" s="27">
        <v>6870</v>
      </c>
      <c r="O20" s="27">
        <v>8747</v>
      </c>
      <c r="P20" s="27">
        <v>48517</v>
      </c>
      <c r="Q20" s="34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</row>
    <row r="21" spans="2:40" ht="15.6" thickTop="1" thickBot="1">
      <c r="B21" s="19"/>
      <c r="C21" s="20"/>
      <c r="D21" s="20"/>
      <c r="E21" s="20"/>
      <c r="F21" s="20"/>
      <c r="G21" s="20"/>
      <c r="H21" s="20"/>
      <c r="I21" s="20"/>
      <c r="J21" s="21"/>
      <c r="M21" s="19"/>
      <c r="N21" s="27">
        <v>17715</v>
      </c>
      <c r="O21" s="27" t="s">
        <v>23</v>
      </c>
      <c r="P21" s="27">
        <v>7076</v>
      </c>
      <c r="Q21" s="34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2:40" ht="15" thickBot="1">
      <c r="B22" s="19"/>
      <c r="C22" s="20"/>
      <c r="D22" s="20"/>
      <c r="E22" s="20"/>
      <c r="F22" s="20"/>
      <c r="G22" s="20"/>
      <c r="H22" s="20"/>
      <c r="I22" s="20"/>
      <c r="J22" s="21"/>
      <c r="M22" s="19"/>
      <c r="N22" s="27">
        <v>10549</v>
      </c>
      <c r="O22" s="27" t="s">
        <v>23</v>
      </c>
      <c r="P22" s="27">
        <v>18145</v>
      </c>
      <c r="Q22" s="34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</row>
    <row r="23" spans="2:40" ht="15" thickBot="1">
      <c r="B23" s="19"/>
      <c r="C23" s="20"/>
      <c r="D23" s="20"/>
      <c r="E23" s="20"/>
      <c r="F23" s="20"/>
      <c r="G23" s="20"/>
      <c r="H23" s="20"/>
      <c r="I23" s="20"/>
      <c r="J23" s="21"/>
      <c r="M23" s="19"/>
      <c r="N23" s="27">
        <v>27404</v>
      </c>
      <c r="O23" s="27">
        <v>16812</v>
      </c>
      <c r="P23" s="27">
        <v>24563</v>
      </c>
      <c r="Q23" s="34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</row>
    <row r="24" spans="2:40" ht="15" thickBot="1">
      <c r="B24" s="19"/>
      <c r="C24" s="20"/>
      <c r="D24" s="20"/>
      <c r="E24" s="20"/>
      <c r="F24" s="20"/>
      <c r="G24" s="20"/>
      <c r="H24" s="20"/>
      <c r="I24" s="20"/>
      <c r="J24" s="21"/>
      <c r="M24" s="19"/>
      <c r="N24" s="27">
        <v>17568</v>
      </c>
      <c r="O24" s="27">
        <v>540</v>
      </c>
      <c r="P24" s="27">
        <v>40202</v>
      </c>
      <c r="Q24" s="34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1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</row>
    <row r="25" spans="2:40" ht="15" thickBot="1">
      <c r="B25" s="19"/>
      <c r="C25" s="20"/>
      <c r="D25" s="20"/>
      <c r="E25" s="20"/>
      <c r="F25" s="20"/>
      <c r="G25" s="20"/>
      <c r="H25" s="20"/>
      <c r="I25" s="20"/>
      <c r="J25" s="21"/>
      <c r="M25" s="2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1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</row>
    <row r="26" spans="2:40" ht="15.6" thickTop="1" thickBot="1">
      <c r="B26" s="19"/>
      <c r="C26" s="20"/>
      <c r="D26" s="20"/>
      <c r="E26" s="20"/>
      <c r="F26" s="4" t="s">
        <v>12</v>
      </c>
      <c r="G26" s="4" t="s">
        <v>3</v>
      </c>
      <c r="H26" s="5" t="s">
        <v>10</v>
      </c>
      <c r="I26" s="6" t="s">
        <v>5</v>
      </c>
      <c r="J26" s="21"/>
      <c r="AC26" s="1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</row>
    <row r="27" spans="2:40" ht="15" thickBot="1">
      <c r="B27" s="19"/>
      <c r="C27" s="20"/>
      <c r="D27" s="20"/>
      <c r="E27" s="20"/>
      <c r="F27" s="60">
        <v>303</v>
      </c>
      <c r="G27" s="63">
        <f>$C$12</f>
        <v>60.62</v>
      </c>
      <c r="H27" s="7" t="s">
        <v>13</v>
      </c>
      <c r="I27" s="9">
        <f>IF(F27&gt;400,(F27-375)*$C$12*0.9,0)</f>
        <v>0</v>
      </c>
      <c r="J27" s="21"/>
      <c r="AC27" s="1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</row>
    <row r="28" spans="2:40" ht="15" thickBot="1">
      <c r="B28" s="19"/>
      <c r="C28" s="20"/>
      <c r="D28" s="20"/>
      <c r="E28" s="20"/>
      <c r="F28" s="61"/>
      <c r="G28" s="64"/>
      <c r="H28" s="7" t="s">
        <v>14</v>
      </c>
      <c r="I28" s="9">
        <f>IF(I27=0,IF(F27&gt;375,(F27-350)*$C$12*0.8,0),(375-350)*$C$12*0.8)</f>
        <v>0</v>
      </c>
      <c r="J28" s="21"/>
      <c r="AC28" s="1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</row>
    <row r="29" spans="2:40" ht="15" thickBot="1">
      <c r="B29" s="19"/>
      <c r="C29" s="20"/>
      <c r="D29" s="20"/>
      <c r="E29" s="20"/>
      <c r="F29" s="61"/>
      <c r="G29" s="64"/>
      <c r="H29" s="7" t="s">
        <v>15</v>
      </c>
      <c r="I29" s="9">
        <f>IF(F27&lt;350,(F27*$C$12-$C$17)*0.7,(350*$C$12-$C$17)*0.7)</f>
        <v>3145.0020000000004</v>
      </c>
      <c r="J29" s="21"/>
      <c r="AC29" s="1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1"/>
    </row>
    <row r="30" spans="2:40" ht="15" thickBot="1">
      <c r="B30" s="19"/>
      <c r="C30" s="20"/>
      <c r="D30" s="20"/>
      <c r="E30" s="20"/>
      <c r="F30" s="62"/>
      <c r="G30" s="65"/>
      <c r="H30" s="8" t="s">
        <v>9</v>
      </c>
      <c r="I30" s="10">
        <f>SUM(I27:I29)</f>
        <v>3145.0020000000004</v>
      </c>
      <c r="J30" s="21"/>
      <c r="AC30" s="1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1"/>
    </row>
    <row r="31" spans="2:40" ht="15.6" thickTop="1" thickBot="1">
      <c r="B31" s="19"/>
      <c r="C31" s="20"/>
      <c r="D31" s="20"/>
      <c r="E31" s="20"/>
      <c r="F31" s="20"/>
      <c r="G31" s="20"/>
      <c r="H31" s="20"/>
      <c r="I31" s="20"/>
      <c r="J31" s="21"/>
      <c r="AC31" s="2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</row>
    <row r="32" spans="2:40" ht="15" thickBot="1">
      <c r="B32" s="23"/>
      <c r="C32" s="24"/>
      <c r="D32" s="24"/>
      <c r="E32" s="24"/>
      <c r="F32" s="24"/>
      <c r="G32" s="24"/>
      <c r="H32" s="24"/>
      <c r="I32" s="24"/>
      <c r="J32" s="25"/>
    </row>
    <row r="33" spans="2:27">
      <c r="B33" s="17"/>
      <c r="C33" s="17"/>
      <c r="D33" s="17"/>
      <c r="E33" s="17"/>
      <c r="F33" s="17"/>
      <c r="G33" s="17"/>
      <c r="H33" s="17"/>
      <c r="I33" s="17"/>
      <c r="J33" s="17"/>
    </row>
    <row r="34" spans="2:27">
      <c r="B34" s="20"/>
      <c r="C34" s="20"/>
      <c r="D34" s="20"/>
      <c r="E34" s="20"/>
      <c r="F34" s="20"/>
      <c r="G34" s="20"/>
      <c r="H34" s="20"/>
      <c r="I34" s="20"/>
      <c r="J34" s="20"/>
    </row>
    <row r="35" spans="2:27" ht="15" thickBot="1"/>
    <row r="36" spans="2:27"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/>
    </row>
    <row r="37" spans="2:27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</row>
    <row r="38" spans="2:27" ht="15" thickBot="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</row>
    <row r="39" spans="2:27" ht="31.8" thickBot="1">
      <c r="B39" s="19"/>
      <c r="C39" s="58" t="s">
        <v>16</v>
      </c>
      <c r="D39" s="59"/>
      <c r="E39" s="20"/>
      <c r="F39" s="20"/>
      <c r="G39" s="20"/>
      <c r="H39" s="20"/>
      <c r="I39" s="20"/>
      <c r="J39" s="20"/>
      <c r="K39" s="20"/>
      <c r="L39" s="20"/>
      <c r="M39" s="20"/>
      <c r="N39" s="21"/>
    </row>
    <row r="40" spans="2:27" ht="43.8" thickBot="1">
      <c r="B40" s="19"/>
      <c r="C40" s="47" t="s">
        <v>28</v>
      </c>
      <c r="D40" s="26" t="s">
        <v>18</v>
      </c>
      <c r="E40" s="20"/>
      <c r="F40" s="20"/>
      <c r="G40" s="20"/>
      <c r="H40" s="20"/>
      <c r="I40" s="20"/>
      <c r="J40" s="20"/>
      <c r="K40" s="20"/>
      <c r="L40" s="20"/>
      <c r="M40" s="20"/>
      <c r="N40" s="21"/>
    </row>
    <row r="41" spans="2:27" ht="15" thickBot="1">
      <c r="B41" s="19"/>
      <c r="C41" s="43">
        <v>14413</v>
      </c>
      <c r="D41" s="28">
        <v>44760</v>
      </c>
      <c r="E41" s="20"/>
      <c r="F41" s="20"/>
      <c r="G41" s="20"/>
      <c r="H41" s="20"/>
      <c r="I41" s="20"/>
      <c r="J41" s="20"/>
      <c r="K41" s="20"/>
      <c r="L41" s="20"/>
      <c r="M41" s="20"/>
      <c r="N41" s="21"/>
    </row>
    <row r="42" spans="2:27" ht="15" thickBot="1">
      <c r="B42" s="19"/>
      <c r="C42" s="43">
        <v>14144</v>
      </c>
      <c r="D42" s="28">
        <v>44761</v>
      </c>
      <c r="E42" s="20"/>
      <c r="F42" s="20"/>
      <c r="G42" s="20"/>
      <c r="H42" s="20"/>
      <c r="I42" s="20"/>
      <c r="J42" s="20"/>
      <c r="K42" s="20"/>
      <c r="L42" s="20"/>
      <c r="M42" s="20"/>
      <c r="N42" s="21"/>
    </row>
    <row r="43" spans="2:27" ht="15" thickBot="1">
      <c r="B43" s="19"/>
      <c r="C43" s="43">
        <v>13960</v>
      </c>
      <c r="D43" s="28">
        <v>44762</v>
      </c>
      <c r="E43" s="20"/>
      <c r="F43" s="20"/>
      <c r="G43" s="20"/>
      <c r="H43" s="20"/>
      <c r="I43" s="20"/>
      <c r="J43" s="20"/>
      <c r="K43" s="20"/>
      <c r="L43" s="20"/>
      <c r="M43" s="20"/>
      <c r="N43" s="21"/>
    </row>
    <row r="44" spans="2:27" ht="31.8" thickBot="1">
      <c r="B44" s="19"/>
      <c r="C44" s="43">
        <v>14078</v>
      </c>
      <c r="D44" s="28">
        <v>44763</v>
      </c>
      <c r="E44" s="20"/>
      <c r="F44" s="20"/>
      <c r="G44" s="20"/>
      <c r="H44" s="20"/>
      <c r="I44" s="20"/>
      <c r="J44" s="20"/>
      <c r="K44" s="20"/>
      <c r="L44" s="20"/>
      <c r="M44" s="20"/>
      <c r="N44" s="21"/>
      <c r="R44" s="49" t="s">
        <v>27</v>
      </c>
      <c r="S44" s="50"/>
      <c r="T44" s="50"/>
      <c r="U44" s="50"/>
      <c r="V44" s="50"/>
      <c r="W44" s="50"/>
      <c r="X44" s="50"/>
      <c r="Y44" s="50"/>
      <c r="Z44" s="50"/>
      <c r="AA44" s="51"/>
    </row>
    <row r="45" spans="2:27" ht="29.4" thickBot="1">
      <c r="B45" s="19"/>
      <c r="C45" s="43">
        <v>14196</v>
      </c>
      <c r="D45" s="28">
        <v>44764</v>
      </c>
      <c r="E45" s="20"/>
      <c r="F45" s="20"/>
      <c r="G45" s="20"/>
      <c r="H45" s="20"/>
      <c r="I45" s="20"/>
      <c r="J45" s="20"/>
      <c r="K45" s="20"/>
      <c r="L45" s="20"/>
      <c r="M45" s="20"/>
      <c r="N45" s="21"/>
      <c r="R45" s="26" t="s">
        <v>17</v>
      </c>
      <c r="S45" s="48" t="s">
        <v>18</v>
      </c>
      <c r="T45" s="42"/>
      <c r="U45" s="42"/>
      <c r="V45" s="42"/>
      <c r="W45" s="42"/>
      <c r="X45" s="42"/>
      <c r="Y45" s="42"/>
      <c r="Z45" s="42"/>
      <c r="AA45" s="42"/>
    </row>
    <row r="46" spans="2:27" ht="15" thickBot="1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R46" s="27">
        <v>365</v>
      </c>
      <c r="S46" s="44">
        <v>44760</v>
      </c>
      <c r="T46" s="42"/>
      <c r="U46" s="42"/>
      <c r="V46" s="42"/>
      <c r="W46" s="42"/>
      <c r="X46" s="42"/>
      <c r="Y46" s="42"/>
      <c r="Z46" s="42"/>
      <c r="AA46" s="42"/>
    </row>
    <row r="47" spans="2:27" ht="15" thickBot="1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R47" s="27">
        <v>465</v>
      </c>
      <c r="S47" s="44">
        <v>44761</v>
      </c>
      <c r="T47" s="42"/>
      <c r="U47" s="42"/>
      <c r="V47" s="42"/>
      <c r="W47" s="42"/>
      <c r="X47" s="42"/>
      <c r="Y47" s="42"/>
      <c r="Z47" s="42"/>
      <c r="AA47" s="42"/>
    </row>
    <row r="48" spans="2:27" ht="15" thickBot="1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R48" s="27">
        <v>312</v>
      </c>
      <c r="S48" s="44">
        <v>44762</v>
      </c>
      <c r="T48" s="42"/>
      <c r="U48" s="42"/>
      <c r="V48" s="42"/>
      <c r="W48" s="42"/>
      <c r="X48" s="42"/>
      <c r="Y48" s="42"/>
      <c r="Z48" s="42"/>
      <c r="AA48" s="42"/>
    </row>
    <row r="49" spans="2:27" ht="15" thickBot="1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R49" s="27">
        <v>365</v>
      </c>
      <c r="S49" s="44">
        <v>44763</v>
      </c>
      <c r="T49" s="42"/>
      <c r="U49" s="42"/>
      <c r="V49" s="42"/>
      <c r="W49" s="42"/>
      <c r="X49" s="42"/>
      <c r="Y49" s="42"/>
      <c r="Z49" s="42"/>
      <c r="AA49" s="42"/>
    </row>
    <row r="50" spans="2:27" ht="15" thickBot="1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R50" s="27">
        <v>264</v>
      </c>
      <c r="S50" s="44">
        <v>44764</v>
      </c>
      <c r="T50" s="42"/>
      <c r="U50" s="42"/>
      <c r="V50" s="42"/>
      <c r="W50" s="42"/>
      <c r="X50" s="42"/>
      <c r="Y50" s="42"/>
      <c r="Z50" s="42"/>
    </row>
    <row r="51" spans="2:27" ht="15" thickBot="1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R51" s="47" t="s">
        <v>29</v>
      </c>
      <c r="S51" s="42"/>
      <c r="T51" s="42"/>
      <c r="U51" s="42"/>
      <c r="V51" s="42"/>
      <c r="W51" s="42"/>
      <c r="X51" s="42"/>
      <c r="Y51" s="42"/>
      <c r="Z51" s="42"/>
    </row>
    <row r="52" spans="2:27" ht="15" thickBot="1"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  <c r="R52" s="45">
        <v>2150</v>
      </c>
      <c r="S52" s="42"/>
      <c r="T52" s="42"/>
      <c r="U52" s="42"/>
      <c r="V52" s="42"/>
      <c r="W52" s="42"/>
      <c r="X52" s="42"/>
      <c r="Y52" s="42"/>
      <c r="Z52" s="42"/>
    </row>
    <row r="53" spans="2:27" ht="15" thickBot="1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R53" s="46">
        <v>2162</v>
      </c>
      <c r="S53" s="42"/>
      <c r="T53" s="42"/>
      <c r="U53" s="42"/>
      <c r="V53" s="42"/>
      <c r="W53" s="42"/>
      <c r="X53" s="42"/>
      <c r="Y53" s="42"/>
      <c r="Z53" s="42"/>
    </row>
    <row r="54" spans="2:27" ht="15" thickBot="1"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R54" s="46">
        <v>2145</v>
      </c>
      <c r="S54" s="42"/>
      <c r="T54" s="42"/>
      <c r="U54" s="42"/>
      <c r="V54" s="42"/>
      <c r="W54" s="42"/>
      <c r="X54" s="42"/>
      <c r="Y54" s="42"/>
      <c r="Z54" s="42"/>
    </row>
    <row r="55" spans="2:27" ht="15" thickBot="1"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R55" s="46">
        <v>2113</v>
      </c>
      <c r="S55" s="42"/>
      <c r="T55" s="42"/>
      <c r="U55" s="42"/>
      <c r="V55" s="42"/>
      <c r="W55" s="42"/>
      <c r="X55" s="42"/>
      <c r="Y55" s="42"/>
      <c r="Z55" s="42"/>
    </row>
    <row r="56" spans="2:27" ht="15" thickBo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  <c r="R56" s="46">
        <v>2118</v>
      </c>
      <c r="S56" s="42"/>
      <c r="T56" s="42"/>
      <c r="U56" s="42"/>
      <c r="V56" s="42"/>
      <c r="W56" s="42"/>
      <c r="X56" s="42"/>
      <c r="Y56" s="42"/>
      <c r="Z56" s="42"/>
      <c r="AA56" s="42"/>
    </row>
    <row r="57" spans="2:27" ht="29.4" thickBot="1">
      <c r="D57" s="20"/>
      <c r="E57" s="20"/>
      <c r="R57" s="47" t="s">
        <v>30</v>
      </c>
      <c r="S57" s="42"/>
      <c r="T57" s="42"/>
      <c r="U57" s="42"/>
      <c r="V57" s="42"/>
      <c r="W57" s="42"/>
      <c r="X57" s="42"/>
      <c r="Y57" s="42"/>
      <c r="Z57" s="42"/>
      <c r="AA57" s="42"/>
    </row>
    <row r="58" spans="2:27" ht="15" thickBot="1">
      <c r="D58" s="20"/>
      <c r="E58" s="20"/>
      <c r="R58" s="43">
        <v>426</v>
      </c>
      <c r="S58" s="42"/>
      <c r="T58" s="42"/>
      <c r="U58" s="42"/>
      <c r="V58" s="42"/>
      <c r="W58" s="42"/>
      <c r="X58" s="42"/>
      <c r="Y58" s="42"/>
      <c r="Z58" s="42"/>
      <c r="AA58" s="42"/>
    </row>
    <row r="59" spans="2:27" ht="15" thickBot="1">
      <c r="R59" s="43">
        <v>442</v>
      </c>
      <c r="S59" s="42"/>
      <c r="T59" s="42"/>
      <c r="U59" s="42"/>
      <c r="V59" s="42"/>
      <c r="W59" s="42"/>
      <c r="X59" s="42"/>
      <c r="Y59" s="42"/>
      <c r="Z59" s="42"/>
      <c r="AA59" s="42"/>
    </row>
    <row r="60" spans="2:27" ht="15" thickBot="1">
      <c r="R60" s="43">
        <v>435</v>
      </c>
      <c r="S60" s="42"/>
      <c r="T60" s="42"/>
      <c r="U60" s="42"/>
      <c r="V60" s="42"/>
      <c r="W60" s="42"/>
      <c r="X60" s="42"/>
      <c r="Y60" s="42"/>
      <c r="Z60" s="42"/>
      <c r="AA60" s="42"/>
    </row>
    <row r="61" spans="2:27" ht="15" thickBot="1">
      <c r="R61" s="43">
        <v>445</v>
      </c>
      <c r="S61" s="42"/>
      <c r="T61" s="42"/>
      <c r="U61" s="42"/>
      <c r="V61" s="42"/>
      <c r="W61" s="42"/>
      <c r="X61" s="42"/>
      <c r="Y61" s="42"/>
      <c r="Z61" s="42"/>
      <c r="AA61" s="42"/>
    </row>
    <row r="62" spans="2:27" ht="15" thickBot="1">
      <c r="R62" s="43">
        <v>442</v>
      </c>
      <c r="S62" s="42"/>
      <c r="T62" s="42"/>
      <c r="U62" s="42"/>
      <c r="V62" s="42"/>
      <c r="W62" s="42"/>
      <c r="X62" s="42"/>
      <c r="Y62" s="42"/>
      <c r="Z62" s="42"/>
      <c r="AA62" s="42"/>
    </row>
    <row r="63" spans="2:27" ht="15" thickBot="1">
      <c r="R63" s="42"/>
      <c r="S63" s="42"/>
      <c r="T63" s="42"/>
      <c r="U63" s="42"/>
      <c r="V63" s="42"/>
      <c r="W63" s="42"/>
      <c r="X63" s="42"/>
      <c r="Y63" s="42"/>
      <c r="Z63" s="42"/>
      <c r="AA63" s="42"/>
    </row>
  </sheetData>
  <mergeCells count="10">
    <mergeCell ref="R44:AA44"/>
    <mergeCell ref="N5:Q5"/>
    <mergeCell ref="AG5:AI5"/>
    <mergeCell ref="C39:D39"/>
    <mergeCell ref="F7:F10"/>
    <mergeCell ref="G7:G10"/>
    <mergeCell ref="F17:F20"/>
    <mergeCell ref="G17:G20"/>
    <mergeCell ref="F27:F30"/>
    <mergeCell ref="G27:G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alkag</cp:lastModifiedBy>
  <dcterms:created xsi:type="dcterms:W3CDTF">2015-06-05T18:19:34Z</dcterms:created>
  <dcterms:modified xsi:type="dcterms:W3CDTF">2022-07-28T14:50:00Z</dcterms:modified>
</cp:coreProperties>
</file>