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ASSET MANAGER\"/>
    </mc:Choice>
  </mc:AlternateContent>
  <xr:revisionPtr revIDLastSave="0" documentId="13_ncr:1_{2CDDA016-5F6E-4156-92B0-E91878BC1A06}" xr6:coauthVersionLast="47" xr6:coauthVersionMax="47" xr10:uidLastSave="{00000000-0000-0000-0000-000000000000}"/>
  <bookViews>
    <workbookView xWindow="9690" yWindow="1340" windowWidth="15620" windowHeight="9960" activeTab="2" xr2:uid="{00000000-000D-0000-FFFF-FFFF00000000}"/>
  </bookViews>
  <sheets>
    <sheet name="Admin" sheetId="4" r:id="rId1"/>
    <sheet name="Asset Mgr" sheetId="1" r:id="rId2"/>
    <sheet name="AssetDB" sheetId="2" r:id="rId3"/>
    <sheet name="Staff" sheetId="3" r:id="rId4"/>
    <sheet name="Adjustments-Repairs" sheetId="5" r:id="rId5"/>
  </sheets>
  <definedNames>
    <definedName name="_xlnm._FilterDatabase" localSheetId="4" hidden="1">'Adjustments-Repairs'!$A$2:$I$36</definedName>
    <definedName name="_xlnm._FilterDatabase" localSheetId="2" hidden="1">AssetDB!$A$3:$AA$38</definedName>
    <definedName name="Adj._Amount">OFFSET('Adjustments-Repairs'!$F$2,1,,COUNTA('Adjustments-Repairs'!$A$2:$A$9998)-1,1)</definedName>
    <definedName name="Adj._Date">OFFSET('Adjustments-Repairs'!$E$2,1,,COUNTA('Adjustments-Repairs'!$A$2:$A$9998)-1,1)</definedName>
    <definedName name="Adjus_AssetID">OFFSET('Adjustments-Repairs'!$B$2,1,,COUNTA('Adjustments-Repairs'!$A$2:$A$9998)-1,1)</definedName>
    <definedName name="Adjust_ID">OFFSET('Adjustments-Repairs'!$A$2,1,,COUNTA('Adjustments-Repairs'!$A$2:$A$9998)-1,1)</definedName>
    <definedName name="Adjust_Type">OFFSET('Adjustments-Repairs'!$D$2,1,,COUNTA('Adjustments-Repairs'!$A$2:$A$9998)-1,1)</definedName>
    <definedName name="AdjustmentTypes">OFFSET(Admin!$N$7,,,COUNTA(Admin!$N$7:$N$33),1)</definedName>
    <definedName name="AppType">Admin!$N$8</definedName>
    <definedName name="Asset_ID">OFFSET(AssetDB!$A$3,1,,COUNTA(AssetDB!$A$3:$A$9983)-1,1)</definedName>
    <definedName name="AssetData">'Asset Mgr'!$L$6,'Asset Mgr'!$L$7,'Asset Mgr'!$L$8,'Asset Mgr'!$L$9,'Asset Mgr'!$Q$11,'Asset Mgr'!$L$10,'Asset Mgr'!$L$11:$O$12,'Asset Mgr'!$O$6,'Asset Mgr'!$O$7,'Asset Mgr'!$O$8,'Asset Mgr'!$O$9,'Asset Mgr'!$O$10,'Asset Mgr'!$Q$14,'Asset Mgr'!$R$14,'Asset Mgr'!$S$15,'Asset Mgr'!$R$16:$S$16,'Asset Mgr'!$L$15,'Asset Mgr'!$L$19,'Asset Mgr'!$N$19,'Asset Mgr'!$O$19,'Asset Mgr'!$N$20,'Asset Mgr'!$M$20</definedName>
    <definedName name="Conditions">OFFSET(Admin!$H$7,,,COUNTA(Admin!$H$7:$H$33),1)</definedName>
    <definedName name="_xlnm.Criteria" localSheetId="4">'Adjustments-Repairs'!$M$2:$M$3</definedName>
    <definedName name="_xlnm.Criteria" localSheetId="2">AssetDB!$AE$2:$AG$3</definedName>
    <definedName name="DepType">Admin!$N$7</definedName>
    <definedName name="_xlnm.Extract" localSheetId="4">'Adjustments-Repairs'!$Q$2:$V$2</definedName>
    <definedName name="_xlnm.Extract" localSheetId="2">AssetDB!$AK$2:$AP$2</definedName>
    <definedName name="Jobsites">OFFSET(Admin!$L$7,,,COUNTA(Admin!$L$7:$L$33),1)</definedName>
    <definedName name="Locations">OFFSET(Admin!$D$7,,,COUNTA(Admin!$D$7:$D$33),1)</definedName>
    <definedName name="SearchBy">OFFSET(Admin!$P$7,,,COUNTA(Admin!$P$7:$P$33),1)</definedName>
    <definedName name="Staff_Name">OFFSET(Staff!$A$2,1,,COUNTA(Staff!$A$2:$A$9999)-1,1)</definedName>
    <definedName name="Statuses">OFFSET(Admin!$J$7,,,COUNTA(Admin!$J$7:$J$33),1)</definedName>
    <definedName name="Types">OFFSET(Admin!$F$7,,,COUNTA(Admin!$F$7:$F$33),1)</definedName>
    <definedName name="Vendors">OFFSET(Admin!$B$7,,,COUNTA(Admin!$B$7:$B$33),1)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31" i="2" l="1"/>
  <c r="Z30" i="2"/>
  <c r="Z29" i="2"/>
  <c r="Z28" i="2"/>
  <c r="Z27" i="2"/>
  <c r="Z26" i="2"/>
  <c r="I42" i="5"/>
  <c r="I41" i="5"/>
  <c r="I40" i="5"/>
  <c r="I39" i="5"/>
  <c r="I38" i="5"/>
  <c r="I37" i="5"/>
  <c r="Z25" i="2"/>
  <c r="Z24" i="2" l="1"/>
  <c r="Z23" i="2"/>
  <c r="Z22" i="2"/>
  <c r="I36" i="5"/>
  <c r="O16" i="1" a="1"/>
  <c r="O16" i="1" s="1"/>
  <c r="I35" i="5"/>
  <c r="Z21" i="2"/>
  <c r="I34" i="5" l="1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AU8" i="1"/>
  <c r="AV8" i="1" s="1"/>
  <c r="AU7" i="1"/>
  <c r="AV7" i="1" s="1"/>
  <c r="AU6" i="1"/>
  <c r="AV6" i="1" s="1"/>
  <c r="AU9" i="1"/>
  <c r="AV9" i="1" s="1"/>
  <c r="AU10" i="1"/>
  <c r="AV10" i="1" s="1"/>
  <c r="AU11" i="1"/>
  <c r="AV11" i="1" s="1"/>
  <c r="AU12" i="1"/>
  <c r="AV12" i="1" s="1"/>
  <c r="AU13" i="1"/>
  <c r="AV13" i="1" s="1"/>
  <c r="AU14" i="1"/>
  <c r="AV14" i="1" s="1"/>
  <c r="AU15" i="1"/>
  <c r="AV15" i="1" s="1"/>
  <c r="AU16" i="1"/>
  <c r="AV16" i="1" s="1"/>
  <c r="AU17" i="1"/>
  <c r="AV17" i="1" s="1"/>
  <c r="I19" i="5"/>
  <c r="I18" i="5"/>
  <c r="I17" i="5"/>
  <c r="B10" i="1"/>
  <c r="B14" i="1"/>
  <c r="B17" i="1"/>
  <c r="AG3" i="2"/>
  <c r="AE3" i="2"/>
  <c r="Y1" i="2"/>
  <c r="B5" i="1"/>
  <c r="B4" i="1"/>
  <c r="O15" i="1"/>
  <c r="L16" i="1" s="1"/>
  <c r="I16" i="5"/>
  <c r="I15" i="5"/>
  <c r="I14" i="5"/>
  <c r="I13" i="5"/>
  <c r="I12" i="5"/>
  <c r="I11" i="5"/>
  <c r="I10" i="5"/>
  <c r="I9" i="5"/>
  <c r="I8" i="5"/>
  <c r="I7" i="5"/>
  <c r="I6" i="5"/>
  <c r="M3" i="5" l="1"/>
  <c r="I5" i="5"/>
  <c r="I4" i="5"/>
  <c r="I3" i="5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AT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AG2" i="2"/>
  <c r="AF3" i="2"/>
  <c r="B13" i="1"/>
  <c r="B15" i="1" s="1"/>
  <c r="S18" i="1"/>
  <c r="K20" i="1"/>
  <c r="B20" i="1" l="1"/>
  <c r="S20" i="1" s="1"/>
  <c r="B18" i="1"/>
  <c r="O20" i="1"/>
  <c r="B19" i="1"/>
  <c r="S1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<sst xmlns="http://schemas.openxmlformats.org/spreadsheetml/2006/main" count="814" uniqueCount="282">
  <si>
    <t>Location</t>
  </si>
  <si>
    <t>Locations</t>
  </si>
  <si>
    <t>Types</t>
  </si>
  <si>
    <t>Item #</t>
  </si>
  <si>
    <t>Status</t>
  </si>
  <si>
    <t>General Info</t>
  </si>
  <si>
    <t>Name</t>
  </si>
  <si>
    <t>Picture</t>
  </si>
  <si>
    <t>Manufacturer</t>
  </si>
  <si>
    <t>Model</t>
  </si>
  <si>
    <t>Type</t>
  </si>
  <si>
    <t>Condition</t>
  </si>
  <si>
    <t>Notes</t>
  </si>
  <si>
    <t>Checked Out</t>
  </si>
  <si>
    <t>Frequency</t>
  </si>
  <si>
    <t>every</t>
  </si>
  <si>
    <t>Name:</t>
  </si>
  <si>
    <t>Phone</t>
  </si>
  <si>
    <t>Phone:</t>
  </si>
  <si>
    <t>Fred Fredders</t>
  </si>
  <si>
    <t>Current Value</t>
  </si>
  <si>
    <t>Filter By</t>
  </si>
  <si>
    <t xml:space="preserve">Set Automated Depreciation </t>
  </si>
  <si>
    <t>Depreciation</t>
  </si>
  <si>
    <t>Original Cost</t>
  </si>
  <si>
    <t>Barcode/Item #</t>
  </si>
  <si>
    <t>Check Out</t>
  </si>
  <si>
    <t>Checked Out By:</t>
  </si>
  <si>
    <t>Return Due</t>
  </si>
  <si>
    <t>Percent</t>
  </si>
  <si>
    <t>Jobsite/Area</t>
  </si>
  <si>
    <t>Staff Name</t>
  </si>
  <si>
    <t>Email</t>
  </si>
  <si>
    <t>Fred@gmail.com</t>
  </si>
  <si>
    <t>Lisa James</t>
  </si>
  <si>
    <t>Lisa@Gmail.com</t>
  </si>
  <si>
    <t>Harold Banks</t>
  </si>
  <si>
    <t>Harold@Gmail.com</t>
  </si>
  <si>
    <t>Harold.jpg</t>
  </si>
  <si>
    <t>Mary Poppins</t>
  </si>
  <si>
    <t>Mary@Gmail.com</t>
  </si>
  <si>
    <t>David Davis</t>
  </si>
  <si>
    <t>David@Gmai.com</t>
  </si>
  <si>
    <t>Staff List</t>
  </si>
  <si>
    <t>Asset ID</t>
  </si>
  <si>
    <t>Asset Name</t>
  </si>
  <si>
    <t>Date</t>
  </si>
  <si>
    <t>Amount</t>
  </si>
  <si>
    <t>Row</t>
  </si>
  <si>
    <t>Description</t>
  </si>
  <si>
    <t>Search By</t>
  </si>
  <si>
    <t>Site/Area</t>
  </si>
  <si>
    <t>Checked Out Details</t>
  </si>
  <si>
    <t>Apreciation</t>
  </si>
  <si>
    <t>Staff Folder</t>
  </si>
  <si>
    <t>Asset Pic Folder</t>
  </si>
  <si>
    <t>Appreciation</t>
  </si>
  <si>
    <t>Vendor</t>
  </si>
  <si>
    <t>Vendors</t>
  </si>
  <si>
    <t>Binders.png</t>
  </si>
  <si>
    <t>Headset.png</t>
  </si>
  <si>
    <t>Laptop stand.png</t>
  </si>
  <si>
    <t>Meeting table.png</t>
  </si>
  <si>
    <t>office chair.png</t>
  </si>
  <si>
    <t>paper.png</t>
  </si>
  <si>
    <t>PC set.png</t>
  </si>
  <si>
    <t>Phone system.png</t>
  </si>
  <si>
    <t>Projector screen.png</t>
  </si>
  <si>
    <t>projector.png</t>
  </si>
  <si>
    <t>Router.png</t>
  </si>
  <si>
    <t>webcam.png</t>
  </si>
  <si>
    <t>Whiteboard.png</t>
  </si>
  <si>
    <t>Serial #</t>
  </si>
  <si>
    <t>Checked Out By</t>
  </si>
  <si>
    <t>Check Out On</t>
  </si>
  <si>
    <t>Qty</t>
  </si>
  <si>
    <t>Perc/Amt</t>
  </si>
  <si>
    <t>Asset Row</t>
  </si>
  <si>
    <t>Next ID</t>
  </si>
  <si>
    <t>Sel. Row</t>
  </si>
  <si>
    <t>ASSET &amp; TOOL LIST</t>
  </si>
  <si>
    <t>B3</t>
  </si>
  <si>
    <t>L6</t>
  </si>
  <si>
    <t>O6</t>
  </si>
  <si>
    <t>L7</t>
  </si>
  <si>
    <t>O7</t>
  </si>
  <si>
    <t>L8</t>
  </si>
  <si>
    <t>O8</t>
  </si>
  <si>
    <t>L9</t>
  </si>
  <si>
    <t>O9</t>
  </si>
  <si>
    <t>L10</t>
  </si>
  <si>
    <t>Q11</t>
  </si>
  <si>
    <t>S15</t>
  </si>
  <si>
    <t>Q14</t>
  </si>
  <si>
    <t>R14</t>
  </si>
  <si>
    <t>R16</t>
  </si>
  <si>
    <t>Automated Item Value Adjustments</t>
  </si>
  <si>
    <t>L19</t>
  </si>
  <si>
    <t>N19</t>
  </si>
  <si>
    <t>O19</t>
  </si>
  <si>
    <t>M20</t>
  </si>
  <si>
    <t>Auto. Type</t>
  </si>
  <si>
    <t>Adj. Type</t>
  </si>
  <si>
    <t>N20</t>
  </si>
  <si>
    <t>Next Adjust</t>
  </si>
  <si>
    <t>month(s)</t>
  </si>
  <si>
    <t>Last Adjust.</t>
  </si>
  <si>
    <t>B15</t>
  </si>
  <si>
    <t>Office Binder Set - 2"</t>
  </si>
  <si>
    <t>Sharp Binding Machine</t>
  </si>
  <si>
    <t>Xerox BM40 Copier</t>
  </si>
  <si>
    <t xml:space="preserve">External Data Storage </t>
  </si>
  <si>
    <t>Cannon Fax Machine F33</t>
  </si>
  <si>
    <t>Sampson File Cabinet</t>
  </si>
  <si>
    <t>Bose Headset - Black</t>
  </si>
  <si>
    <t>Brother Label Printer</t>
  </si>
  <si>
    <t>Hammon Laptop Stand</t>
  </si>
  <si>
    <t>Asus 14" Laptop</t>
  </si>
  <si>
    <t>10 Person Meeting Table</t>
  </si>
  <si>
    <t>Blue Yetti Microphone</t>
  </si>
  <si>
    <t>Leather Office Chair</t>
  </si>
  <si>
    <t>Wooden 48" Desk</t>
  </si>
  <si>
    <t>Misc. Office Supplies</t>
  </si>
  <si>
    <t>500 Sheet Paper</t>
  </si>
  <si>
    <t>Acer Tower Computer</t>
  </si>
  <si>
    <t>AT&amp;T Phone System</t>
  </si>
  <si>
    <t>ASSET DATABASE</t>
  </si>
  <si>
    <t>Projection Screen</t>
  </si>
  <si>
    <t>Projector 100A</t>
  </si>
  <si>
    <t>Tenso Android Tablet</t>
  </si>
  <si>
    <t>Sony Webcam 5G</t>
  </si>
  <si>
    <t>Whiteboard 2m x 3m</t>
  </si>
  <si>
    <t>M3 Manufacturer</t>
  </si>
  <si>
    <t>Sampson</t>
  </si>
  <si>
    <t>Bose</t>
  </si>
  <si>
    <t>Hammon</t>
  </si>
  <si>
    <t>Ikea</t>
  </si>
  <si>
    <t>Yetti</t>
  </si>
  <si>
    <t>Kapers</t>
  </si>
  <si>
    <t>Acer</t>
  </si>
  <si>
    <t>AT&amp;T</t>
  </si>
  <si>
    <t>Samsung</t>
  </si>
  <si>
    <t>Tenso</t>
  </si>
  <si>
    <t>Sony</t>
  </si>
  <si>
    <t>Eduframing</t>
  </si>
  <si>
    <t>Supplies</t>
  </si>
  <si>
    <t>Small Machine</t>
  </si>
  <si>
    <t>Electronics</t>
  </si>
  <si>
    <t>Furniture</t>
  </si>
  <si>
    <t>Computer</t>
  </si>
  <si>
    <t>Excellent</t>
  </si>
  <si>
    <t>Good</t>
  </si>
  <si>
    <t>Fair</t>
  </si>
  <si>
    <t>Poor</t>
  </si>
  <si>
    <t>Broken</t>
  </si>
  <si>
    <t>4th Floor</t>
  </si>
  <si>
    <t>1st Floor</t>
  </si>
  <si>
    <t>2nd Floor</t>
  </si>
  <si>
    <t>3rd Foor</t>
  </si>
  <si>
    <t>L15</t>
  </si>
  <si>
    <t>Next Adj.</t>
  </si>
  <si>
    <t>Staff Row</t>
  </si>
  <si>
    <t>Staff Pic</t>
  </si>
  <si>
    <t>L11</t>
  </si>
  <si>
    <t>Test Notes</t>
  </si>
  <si>
    <t>RESULTS</t>
  </si>
  <si>
    <t>CRITERIA</t>
  </si>
  <si>
    <t>Dynamic</t>
  </si>
  <si>
    <t>Available</t>
  </si>
  <si>
    <t>In Repair</t>
  </si>
  <si>
    <t>Wifi Routerr</t>
  </si>
  <si>
    <t>Email:</t>
  </si>
  <si>
    <t>Staff Email</t>
  </si>
  <si>
    <t>Staff Phone</t>
  </si>
  <si>
    <t>ADMIN</t>
  </si>
  <si>
    <t>Fredders Supplies</t>
  </si>
  <si>
    <t>IT Supply Center</t>
  </si>
  <si>
    <t>Staples Store</t>
  </si>
  <si>
    <t>Arby's</t>
  </si>
  <si>
    <t>Carls Junior</t>
  </si>
  <si>
    <t>Wendy's</t>
  </si>
  <si>
    <t>Taco Bell</t>
  </si>
  <si>
    <t>Repair</t>
  </si>
  <si>
    <t>Maintenance</t>
  </si>
  <si>
    <t>Cleaning Service</t>
  </si>
  <si>
    <t>O10</t>
  </si>
  <si>
    <t>Add Months</t>
  </si>
  <si>
    <t>Add Years</t>
  </si>
  <si>
    <t>year(s)</t>
  </si>
  <si>
    <t>ADJUSTMENT RESULTS</t>
  </si>
  <si>
    <t>Next. Adj. ID</t>
  </si>
  <si>
    <t>Sel. Adj. Row</t>
  </si>
  <si>
    <t>ADJUSTMENTS &amp; REPAIRS</t>
  </si>
  <si>
    <t>Adj. ID</t>
  </si>
  <si>
    <t>Adj. Date</t>
  </si>
  <si>
    <t>Adjustments &amp; Repairs</t>
  </si>
  <si>
    <t>Repair/Adj. Type</t>
  </si>
  <si>
    <t>Repairs</t>
  </si>
  <si>
    <t>Month</t>
  </si>
  <si>
    <t>Asset Picture</t>
  </si>
  <si>
    <t>Total App/Dep</t>
  </si>
  <si>
    <t>Keyboard cleaning</t>
  </si>
  <si>
    <t>Adjustments 12-Month History</t>
  </si>
  <si>
    <t>Test Desc</t>
  </si>
  <si>
    <t>Change of Engine</t>
  </si>
  <si>
    <t xml:space="preserve"> Repairs/Adjst</t>
  </si>
  <si>
    <t>GBMX9174.JPG</t>
  </si>
  <si>
    <t>HSWK8745.JPG</t>
  </si>
  <si>
    <t>PXL.jpg</t>
  </si>
  <si>
    <t>IMG_0615.jpg</t>
  </si>
  <si>
    <t>C:\Users\HP\Desktop\ASSET MANAGER\Staff Pics</t>
  </si>
  <si>
    <t>Mr Parker</t>
  </si>
  <si>
    <t>Parker@yahoo.com</t>
  </si>
  <si>
    <t>OMCH7483.JPG</t>
  </si>
  <si>
    <t>Mr Jampana</t>
  </si>
  <si>
    <t>Jampana@gmail.com</t>
  </si>
  <si>
    <t>DSC_0209.jpg</t>
  </si>
  <si>
    <t>CEILING FUN</t>
  </si>
  <si>
    <t>Orlent</t>
  </si>
  <si>
    <t>gra/12/2023</t>
  </si>
  <si>
    <t>54/06655/5556</t>
  </si>
  <si>
    <t>Equipment</t>
  </si>
  <si>
    <t>Dining Hall</t>
  </si>
  <si>
    <t>Changing oil and Engines Servicing</t>
  </si>
  <si>
    <t>CVOWRY - Copy.jpg</t>
  </si>
  <si>
    <t>Cafetaria</t>
  </si>
  <si>
    <t>Android Tablet.jpeg</t>
  </si>
  <si>
    <t>Hp Envy 360 Convertible</t>
  </si>
  <si>
    <t xml:space="preserve">HP  </t>
  </si>
  <si>
    <t>GRA/VR/AC/COL/OE/515/22</t>
  </si>
  <si>
    <t>515/22</t>
  </si>
  <si>
    <t>the new model was provided by Ghlink</t>
  </si>
  <si>
    <t>Hp Envy.jpg</t>
  </si>
  <si>
    <t>HP envy 360 Convertible</t>
  </si>
  <si>
    <t xml:space="preserve">HP   </t>
  </si>
  <si>
    <t>TEYUO47848965</t>
  </si>
  <si>
    <t>Provided by hpto Ghan Link</t>
  </si>
  <si>
    <t>nice</t>
  </si>
  <si>
    <t>Printer</t>
  </si>
  <si>
    <t>Hp Laser jet</t>
  </si>
  <si>
    <t>S028G700</t>
  </si>
  <si>
    <t>GRA /03/4300/</t>
  </si>
  <si>
    <t>As027T</t>
  </si>
  <si>
    <t>AUDITORIUM</t>
  </si>
  <si>
    <t>PRINTER.jpg</t>
  </si>
  <si>
    <t>Blender</t>
  </si>
  <si>
    <t>German Chef</t>
  </si>
  <si>
    <t>Gra/64743/3rtr2</t>
  </si>
  <si>
    <t>Industrial</t>
  </si>
  <si>
    <t>Kitchen</t>
  </si>
  <si>
    <t>Blender.jpg</t>
  </si>
  <si>
    <t>STORES</t>
  </si>
  <si>
    <t>tant</t>
  </si>
  <si>
    <t>local</t>
  </si>
  <si>
    <t>gra/AC/02/OE/2023</t>
  </si>
  <si>
    <t>the provide bny confident 103</t>
  </si>
  <si>
    <t>toyota hilux</t>
  </si>
  <si>
    <t xml:space="preserve">toyota </t>
  </si>
  <si>
    <t>tie94843</t>
  </si>
  <si>
    <t>gra/oe/666</t>
  </si>
  <si>
    <t>pickup</t>
  </si>
  <si>
    <t>Vehicle</t>
  </si>
  <si>
    <t>transport</t>
  </si>
  <si>
    <t>white double cabin</t>
  </si>
  <si>
    <t>truck</t>
  </si>
  <si>
    <t>toyota</t>
  </si>
  <si>
    <t>fgra43</t>
  </si>
  <si>
    <t>logo picture.jpg</t>
  </si>
  <si>
    <t>GRA/VR/AC/COL/OE/497/22</t>
  </si>
  <si>
    <t>No Manufacturer and serial number provided. The model too was not provided</t>
  </si>
  <si>
    <t>ceiling fun.jpg</t>
  </si>
  <si>
    <t>GRA/VR/AC/COL/OE/496/22</t>
  </si>
  <si>
    <t>GRA/VR/AC/COL/OE/498/22</t>
  </si>
  <si>
    <t>Gold ceiling fun.jpg</t>
  </si>
  <si>
    <t>STUDENTS CHAIR</t>
  </si>
  <si>
    <t>OF/521/22</t>
  </si>
  <si>
    <t>OF/522/22</t>
  </si>
  <si>
    <t>OF/533/22</t>
  </si>
  <si>
    <t>OF/557/22</t>
  </si>
  <si>
    <t xml:space="preserve"> </t>
  </si>
  <si>
    <t>Danida Building</t>
  </si>
  <si>
    <t>Student chair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</si>
</sst>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[&lt;=9999999]###\-####;\(###\)\ ###\-####"/>
    <numFmt numFmtId="165" formatCode="&quot;$&quot;0.0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Arial Rounded MT Bold"/>
      <family val="2"/>
    </font>
    <font>
      <sz val="30"/>
      <color theme="3" tint="-0.249977111117893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30"/>
      <color theme="7" tint="-0.499984740745262"/>
      <name val="Arial Rounded MT Bold"/>
      <family val="2"/>
    </font>
    <font>
      <sz val="11"/>
      <color theme="1"/>
      <name val="Verdana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3" tint="0.80001220740379042"/>
        </stop>
      </gradientFill>
    </fill>
    <fill>
      <gradientFill degree="27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rgb="FFF3EEE9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270">
        <stop position="0">
          <color theme="4" tint="0.59999389629810485"/>
        </stop>
        <stop position="1">
          <color theme="4" tint="0.40000610370189521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</fills>
  <borders count="58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hair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hair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/>
      <diagonal/>
    </border>
    <border>
      <left style="medium">
        <color theme="3" tint="-0.24994659260841701"/>
      </left>
      <right style="thin">
        <color theme="3" tint="-0.24994659260841701"/>
      </right>
      <top style="hair">
        <color theme="3" tint="-0.24994659260841701"/>
      </top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medium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medium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hair">
        <color theme="3" tint="-0.24994659260841701"/>
      </left>
      <right style="hair">
        <color theme="3" tint="-0.24994659260841701"/>
      </right>
      <top/>
      <bottom style="thin">
        <color theme="3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3" tint="-0.24994659260841701"/>
      </left>
      <right style="hair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/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thin">
        <color theme="3" tint="-0.24994659260841701"/>
      </top>
      <bottom style="medium">
        <color theme="3" tint="-0.24994659260841701"/>
      </bottom>
      <diagonal/>
    </border>
    <border>
      <left style="hair">
        <color theme="7" tint="-0.499984740745262"/>
      </left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 style="thin">
        <color theme="7" tint="-0.499984740745262"/>
      </bottom>
      <diagonal/>
    </border>
    <border>
      <left style="thin">
        <color theme="7" tint="-0.499984740745262"/>
      </left>
      <right style="thin">
        <color theme="7" tint="-0.499984740745262"/>
      </right>
      <top style="thin">
        <color theme="7" tint="-0.499984740745262"/>
      </top>
      <bottom/>
      <diagonal/>
    </border>
    <border>
      <left style="thin">
        <color theme="7" tint="-0.499984740745262"/>
      </left>
      <right style="thin">
        <color theme="7" tint="-0.499984740745262"/>
      </right>
      <top/>
      <bottom/>
      <diagonal/>
    </border>
    <border>
      <left style="thin">
        <color theme="7" tint="-0.499984740745262"/>
      </left>
      <right style="thin">
        <color theme="7" tint="-0.499984740745262"/>
      </right>
      <top/>
      <bottom style="thin">
        <color theme="7" tint="-0.499984740745262"/>
      </bottom>
      <diagonal/>
    </border>
    <border>
      <left style="thin">
        <color theme="3" tint="-0.24994659260841701"/>
      </left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/>
      <top style="medium">
        <color theme="3" tint="-0.24994659260841701"/>
      </top>
      <bottom style="thin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/>
      <top style="thin">
        <color theme="3" tint="-0.24994659260841701"/>
      </top>
      <bottom style="medium">
        <color theme="3" tint="-0.2499465926084170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10" fillId="0" borderId="0"/>
  </cellStyleXfs>
  <cellXfs count="16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7" borderId="0" xfId="0" applyFill="1"/>
    <xf numFmtId="0" fontId="0" fillId="7" borderId="3" xfId="0" applyFill="1" applyBorder="1" applyAlignment="1">
      <alignment horizontal="right"/>
    </xf>
    <xf numFmtId="0" fontId="0" fillId="8" borderId="5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2" xfId="0" applyFill="1" applyBorder="1"/>
    <xf numFmtId="0" fontId="0" fillId="7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11" borderId="0" xfId="0" applyFill="1"/>
    <xf numFmtId="0" fontId="0" fillId="10" borderId="6" xfId="0" applyFill="1" applyBorder="1" applyAlignment="1">
      <alignment horizontal="center"/>
    </xf>
    <xf numFmtId="0" fontId="0" fillId="7" borderId="17" xfId="0" applyFill="1" applyBorder="1"/>
    <xf numFmtId="9" fontId="0" fillId="7" borderId="0" xfId="0" applyNumberFormat="1" applyFill="1"/>
    <xf numFmtId="0" fontId="0" fillId="7" borderId="11" xfId="0" applyFill="1" applyBorder="1" applyAlignment="1">
      <alignment horizontal="left"/>
    </xf>
    <xf numFmtId="0" fontId="0" fillId="7" borderId="0" xfId="0" applyFill="1" applyAlignment="1">
      <alignment horizontal="right"/>
    </xf>
    <xf numFmtId="0" fontId="0" fillId="7" borderId="21" xfId="0" applyFill="1" applyBorder="1" applyAlignment="1">
      <alignment horizontal="right"/>
    </xf>
    <xf numFmtId="14" fontId="0" fillId="0" borderId="0" xfId="0" applyNumberFormat="1"/>
    <xf numFmtId="14" fontId="0" fillId="7" borderId="0" xfId="0" applyNumberFormat="1" applyFill="1"/>
    <xf numFmtId="44" fontId="0" fillId="7" borderId="5" xfId="1" applyFont="1" applyFill="1" applyBorder="1"/>
    <xf numFmtId="14" fontId="0" fillId="8" borderId="22" xfId="0" applyNumberFormat="1" applyFill="1" applyBorder="1" applyAlignment="1">
      <alignment horizontal="center"/>
    </xf>
    <xf numFmtId="0" fontId="0" fillId="7" borderId="2" xfId="0" applyFill="1" applyBorder="1" applyAlignment="1">
      <alignment horizontal="right"/>
    </xf>
    <xf numFmtId="14" fontId="0" fillId="7" borderId="13" xfId="0" applyNumberForma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7" borderId="26" xfId="0" applyFill="1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7" borderId="28" xfId="0" applyFill="1" applyBorder="1"/>
    <xf numFmtId="14" fontId="0" fillId="8" borderId="29" xfId="0" applyNumberFormat="1" applyFill="1" applyBorder="1" applyAlignment="1">
      <alignment horizontal="center"/>
    </xf>
    <xf numFmtId="0" fontId="0" fillId="7" borderId="30" xfId="0" applyFill="1" applyBorder="1"/>
    <xf numFmtId="0" fontId="0" fillId="7" borderId="33" xfId="0" applyFill="1" applyBorder="1" applyAlignment="1">
      <alignment horizontal="right"/>
    </xf>
    <xf numFmtId="0" fontId="0" fillId="7" borderId="34" xfId="0" applyFill="1" applyBorder="1"/>
    <xf numFmtId="0" fontId="0" fillId="8" borderId="35" xfId="0" applyFill="1" applyBorder="1"/>
    <xf numFmtId="0" fontId="0" fillId="7" borderId="35" xfId="0" applyFill="1" applyBorder="1"/>
    <xf numFmtId="0" fontId="2" fillId="9" borderId="6" xfId="0" applyFont="1" applyFill="1" applyBorder="1"/>
    <xf numFmtId="0" fontId="0" fillId="7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/>
    <xf numFmtId="0" fontId="0" fillId="7" borderId="1" xfId="0" applyFill="1" applyBorder="1"/>
    <xf numFmtId="0" fontId="0" fillId="17" borderId="24" xfId="0" applyFill="1" applyBorder="1" applyAlignment="1">
      <alignment horizontal="center"/>
    </xf>
    <xf numFmtId="44" fontId="0" fillId="0" borderId="0" xfId="1" applyFont="1"/>
    <xf numFmtId="44" fontId="0" fillId="0" borderId="0" xfId="1" applyFont="1" applyFill="1" applyBorder="1"/>
    <xf numFmtId="0" fontId="0" fillId="12" borderId="24" xfId="0" applyFill="1" applyBorder="1"/>
    <xf numFmtId="0" fontId="0" fillId="18" borderId="24" xfId="0" applyFill="1" applyBorder="1"/>
    <xf numFmtId="0" fontId="0" fillId="19" borderId="24" xfId="0" applyFill="1" applyBorder="1"/>
    <xf numFmtId="0" fontId="0" fillId="19" borderId="24" xfId="0" applyFill="1" applyBorder="1" applyAlignment="1">
      <alignment horizontal="left"/>
    </xf>
    <xf numFmtId="7" fontId="0" fillId="8" borderId="5" xfId="1" applyNumberFormat="1" applyFont="1" applyFill="1" applyBorder="1"/>
    <xf numFmtId="0" fontId="0" fillId="18" borderId="24" xfId="0" applyFill="1" applyBorder="1" applyAlignment="1">
      <alignment horizontal="left"/>
    </xf>
    <xf numFmtId="0" fontId="0" fillId="20" borderId="24" xfId="0" applyFill="1" applyBorder="1"/>
    <xf numFmtId="0" fontId="0" fillId="5" borderId="24" xfId="0" applyFill="1" applyBorder="1"/>
    <xf numFmtId="0" fontId="0" fillId="5" borderId="24" xfId="0" applyFill="1" applyBorder="1" applyAlignment="1">
      <alignment horizontal="left"/>
    </xf>
    <xf numFmtId="0" fontId="0" fillId="2" borderId="24" xfId="0" applyFill="1" applyBorder="1" applyAlignment="1">
      <alignment horizontal="center"/>
    </xf>
    <xf numFmtId="0" fontId="8" fillId="7" borderId="0" xfId="0" applyFont="1" applyFill="1"/>
    <xf numFmtId="0" fontId="0" fillId="17" borderId="24" xfId="0" applyFill="1" applyBorder="1"/>
    <xf numFmtId="14" fontId="5" fillId="7" borderId="11" xfId="3" applyNumberFormat="1" applyFill="1" applyBorder="1" applyAlignment="1">
      <alignment horizontal="left"/>
    </xf>
    <xf numFmtId="0" fontId="0" fillId="8" borderId="32" xfId="0" applyFill="1" applyBorder="1"/>
    <xf numFmtId="164" fontId="0" fillId="0" borderId="0" xfId="0" applyNumberFormat="1"/>
    <xf numFmtId="164" fontId="0" fillId="7" borderId="11" xfId="0" applyNumberFormat="1" applyFill="1" applyBorder="1" applyAlignment="1">
      <alignment horizontal="left"/>
    </xf>
    <xf numFmtId="0" fontId="2" fillId="7" borderId="16" xfId="0" applyFont="1" applyFill="1" applyBorder="1" applyAlignment="1">
      <alignment horizontal="center"/>
    </xf>
    <xf numFmtId="0" fontId="0" fillId="7" borderId="40" xfId="0" applyFill="1" applyBorder="1" applyAlignment="1">
      <alignment horizontal="right"/>
    </xf>
    <xf numFmtId="0" fontId="0" fillId="8" borderId="41" xfId="0" applyFill="1" applyBorder="1"/>
    <xf numFmtId="0" fontId="0" fillId="7" borderId="42" xfId="0" applyFill="1" applyBorder="1" applyAlignment="1">
      <alignment horizontal="right"/>
    </xf>
    <xf numFmtId="0" fontId="0" fillId="8" borderId="43" xfId="0" applyFill="1" applyBorder="1"/>
    <xf numFmtId="0" fontId="0" fillId="7" borderId="44" xfId="0" applyFill="1" applyBorder="1" applyAlignment="1">
      <alignment horizontal="right"/>
    </xf>
    <xf numFmtId="0" fontId="0" fillId="8" borderId="45" xfId="0" applyFill="1" applyBorder="1"/>
    <xf numFmtId="0" fontId="0" fillId="22" borderId="0" xfId="0" applyFill="1"/>
    <xf numFmtId="0" fontId="0" fillId="11" borderId="0" xfId="0" applyFill="1" applyAlignment="1">
      <alignment horizontal="center"/>
    </xf>
    <xf numFmtId="0" fontId="3" fillId="21" borderId="0" xfId="0" applyFont="1" applyFill="1"/>
    <xf numFmtId="0" fontId="0" fillId="11" borderId="49" xfId="0" applyFill="1" applyBorder="1" applyAlignment="1">
      <alignment horizontal="right"/>
    </xf>
    <xf numFmtId="0" fontId="0" fillId="21" borderId="50" xfId="0" applyFill="1" applyBorder="1" applyAlignment="1">
      <alignment horizontal="center"/>
    </xf>
    <xf numFmtId="0" fontId="0" fillId="23" borderId="51" xfId="0" applyFill="1" applyBorder="1"/>
    <xf numFmtId="0" fontId="0" fillId="23" borderId="52" xfId="0" applyFill="1" applyBorder="1"/>
    <xf numFmtId="0" fontId="0" fillId="23" borderId="53" xfId="0" applyFill="1" applyBorder="1"/>
    <xf numFmtId="14" fontId="0" fillId="8" borderId="1" xfId="0" applyNumberFormat="1" applyFill="1" applyBorder="1"/>
    <xf numFmtId="14" fontId="0" fillId="18" borderId="24" xfId="0" applyNumberFormat="1" applyFill="1" applyBorder="1" applyAlignment="1">
      <alignment horizontal="left"/>
    </xf>
    <xf numFmtId="0" fontId="2" fillId="16" borderId="24" xfId="0" applyFont="1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7" fontId="0" fillId="0" borderId="0" xfId="1" applyNumberFormat="1" applyFont="1"/>
    <xf numFmtId="0" fontId="0" fillId="8" borderId="35" xfId="0" applyFill="1" applyBorder="1" applyAlignment="1">
      <alignment horizontal="left"/>
    </xf>
    <xf numFmtId="0" fontId="0" fillId="24" borderId="24" xfId="0" applyFill="1" applyBorder="1" applyAlignment="1">
      <alignment horizontal="center"/>
    </xf>
    <xf numFmtId="0" fontId="0" fillId="12" borderId="24" xfId="0" applyFill="1" applyBorder="1" applyAlignment="1">
      <alignment horizontal="left"/>
    </xf>
    <xf numFmtId="7" fontId="0" fillId="18" borderId="24" xfId="0" applyNumberFormat="1" applyFill="1" applyBorder="1" applyAlignment="1">
      <alignment horizontal="center"/>
    </xf>
    <xf numFmtId="7" fontId="0" fillId="0" borderId="0" xfId="0" applyNumberFormat="1"/>
    <xf numFmtId="14" fontId="0" fillId="0" borderId="0" xfId="0" applyNumberFormat="1" applyAlignment="1">
      <alignment horizontal="center"/>
    </xf>
    <xf numFmtId="0" fontId="2" fillId="25" borderId="24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8" fillId="7" borderId="0" xfId="0" applyFont="1" applyFill="1" applyAlignment="1">
      <alignment horizontal="center"/>
    </xf>
    <xf numFmtId="0" fontId="8" fillId="7" borderId="11" xfId="0" applyFont="1" applyFill="1" applyBorder="1" applyAlignment="1">
      <alignment horizontal="center"/>
    </xf>
    <xf numFmtId="0" fontId="8" fillId="7" borderId="13" xfId="0" applyFont="1" applyFill="1" applyBorder="1" applyAlignment="1">
      <alignment horizontal="center"/>
    </xf>
    <xf numFmtId="44" fontId="0" fillId="8" borderId="1" xfId="1" applyFont="1" applyFill="1" applyBorder="1"/>
    <xf numFmtId="44" fontId="0" fillId="0" borderId="0" xfId="1" applyFont="1" applyAlignment="1">
      <alignment horizontal="center"/>
    </xf>
    <xf numFmtId="7" fontId="0" fillId="7" borderId="0" xfId="0" applyNumberFormat="1" applyFill="1"/>
    <xf numFmtId="7" fontId="0" fillId="0" borderId="0" xfId="1" applyNumberFormat="1" applyFont="1" applyAlignment="1">
      <alignment horizontal="center"/>
    </xf>
    <xf numFmtId="0" fontId="2" fillId="27" borderId="24" xfId="0" applyFont="1" applyFill="1" applyBorder="1" applyAlignment="1">
      <alignment horizontal="center"/>
    </xf>
    <xf numFmtId="44" fontId="0" fillId="6" borderId="24" xfId="1" applyFont="1" applyFill="1" applyBorder="1" applyAlignment="1">
      <alignment horizontal="center"/>
    </xf>
    <xf numFmtId="17" fontId="0" fillId="6" borderId="24" xfId="0" applyNumberFormat="1" applyFill="1" applyBorder="1" applyAlignment="1">
      <alignment horizontal="center"/>
    </xf>
    <xf numFmtId="0" fontId="0" fillId="5" borderId="24" xfId="0" applyFill="1" applyBorder="1" applyAlignment="1">
      <alignment horizontal="right"/>
    </xf>
    <xf numFmtId="7" fontId="0" fillId="0" borderId="0" xfId="1" applyNumberFormat="1" applyFont="1" applyFill="1" applyBorder="1"/>
    <xf numFmtId="7" fontId="0" fillId="7" borderId="5" xfId="1" applyNumberFormat="1" applyFont="1" applyFill="1" applyBorder="1"/>
    <xf numFmtId="14" fontId="0" fillId="7" borderId="14" xfId="0" applyNumberForma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5" fillId="0" borderId="0" xfId="3"/>
    <xf numFmtId="0" fontId="5" fillId="0" borderId="0" xfId="3" applyFill="1" applyBorder="1"/>
    <xf numFmtId="0" fontId="4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165" fontId="0" fillId="8" borderId="4" xfId="2" applyNumberFormat="1" applyFont="1" applyFill="1" applyBorder="1"/>
    <xf numFmtId="0" fontId="0" fillId="8" borderId="46" xfId="0" applyFill="1" applyBorder="1" applyAlignment="1">
      <alignment horizontal="left"/>
    </xf>
    <xf numFmtId="0" fontId="0" fillId="8" borderId="47" xfId="0" applyFill="1" applyBorder="1" applyAlignment="1">
      <alignment horizontal="left"/>
    </xf>
    <xf numFmtId="0" fontId="0" fillId="8" borderId="48" xfId="0" applyFill="1" applyBorder="1" applyAlignment="1">
      <alignment horizontal="left"/>
    </xf>
    <xf numFmtId="0" fontId="9" fillId="21" borderId="0" xfId="0" applyFont="1" applyFill="1" applyAlignment="1">
      <alignment horizontal="center"/>
    </xf>
    <xf numFmtId="0" fontId="0" fillId="7" borderId="18" xfId="0" applyFill="1" applyBorder="1" applyAlignment="1">
      <alignment horizontal="right"/>
    </xf>
    <xf numFmtId="0" fontId="0" fillId="7" borderId="23" xfId="0" applyFill="1" applyBorder="1" applyAlignment="1">
      <alignment horizontal="right"/>
    </xf>
    <xf numFmtId="0" fontId="0" fillId="10" borderId="7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7" borderId="31" xfId="0" applyFill="1" applyBorder="1" applyAlignment="1">
      <alignment horizontal="right"/>
    </xf>
    <xf numFmtId="0" fontId="0" fillId="0" borderId="57" xfId="0" applyBorder="1" applyAlignment="1">
      <alignment horizontal="left"/>
    </xf>
    <xf numFmtId="0" fontId="0" fillId="0" borderId="45" xfId="0" applyBorder="1" applyAlignment="1">
      <alignment horizontal="left"/>
    </xf>
    <xf numFmtId="0" fontId="6" fillId="4" borderId="0" xfId="0" applyFont="1" applyFill="1" applyAlignment="1">
      <alignment horizontal="center"/>
    </xf>
    <xf numFmtId="0" fontId="2" fillId="26" borderId="24" xfId="0" applyFont="1" applyFill="1" applyBorder="1" applyAlignment="1">
      <alignment horizontal="center"/>
    </xf>
    <xf numFmtId="0" fontId="0" fillId="8" borderId="54" xfId="0" applyFill="1" applyBorder="1" applyAlignment="1">
      <alignment horizontal="left"/>
    </xf>
    <xf numFmtId="0" fontId="0" fillId="8" borderId="55" xfId="0" applyFill="1" applyBorder="1" applyAlignment="1">
      <alignment horizontal="left"/>
    </xf>
    <xf numFmtId="0" fontId="0" fillId="8" borderId="56" xfId="0" applyFill="1" applyBorder="1" applyAlignment="1">
      <alignment horizontal="left"/>
    </xf>
    <xf numFmtId="0" fontId="0" fillId="13" borderId="12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2" fillId="16" borderId="39" xfId="0" applyFont="1" applyFill="1" applyBorder="1" applyAlignment="1">
      <alignment horizontal="center"/>
    </xf>
    <xf numFmtId="0" fontId="0" fillId="16" borderId="24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25" xfId="0" applyFill="1" applyBorder="1" applyAlignment="1">
      <alignment horizontal="center"/>
    </xf>
    <xf numFmtId="0" fontId="2" fillId="15" borderId="25" xfId="0" applyFont="1" applyFill="1" applyBorder="1" applyAlignment="1">
      <alignment horizontal="center"/>
    </xf>
    <xf numFmtId="0" fontId="2" fillId="25" borderId="25" xfId="0" applyFont="1" applyFill="1" applyBorder="1" applyAlignment="1">
      <alignment horizontal="center"/>
    </xf>
    <xf numFmtId="0" fontId="2" fillId="25" borderId="24" xfId="0" applyFont="1" applyFill="1" applyBorder="1" applyAlignment="1">
      <alignment horizontal="center"/>
    </xf>
    <xf numFmtId="0" fontId="11" fillId="0" borderId="0" xfId="4" applyFont="1"/>
    <xf numFmtId="0" fontId="11" fillId="0" borderId="0" xfId="4" applyFont="1"/>
    <xf numFmtId="0" fontId="12" fillId="0" borderId="0" xfId="0" applyFont="1" applyAlignment="1">
      <alignment horizontal="center"/>
    </xf>
    <xf numFmtId="0" fontId="12" fillId="0" borderId="0" xfId="0" applyFont="1"/>
    <xf numFmtId="0" fontId="13" fillId="0" borderId="0" xfId="4" applyFont="1"/>
    <xf numFmtId="0" fontId="11" fillId="0" borderId="0" xfId="4" applyFont="1" applyFill="1"/>
    <xf numFmtId="14" fontId="12" fillId="0" borderId="0" xfId="0" applyNumberFormat="1" applyFont="1"/>
  </cellXfs>
  <cellStyles count="5">
    <cellStyle name="Currency" xfId="1" builtinId="4"/>
    <cellStyle name="Hyperlink" xfId="3" builtinId="8"/>
    <cellStyle name="Normal" xfId="0" builtinId="0"/>
    <cellStyle name="Normal 2" xfId="4" xr:uid="{F076AAC0-9DE7-46F2-824F-E71C201ECB38}"/>
    <cellStyle name="Percent" xfId="2" builtinId="5"/>
  </cellStyles>
  <dxfs count="8">
    <dxf>
      <fill>
        <patternFill>
          <bgColor rgb="FFEEF7DD"/>
        </pattern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ont>
        <b/>
        <i val="0"/>
        <color theme="0"/>
      </font>
      <fill>
        <patternFill patternType="solid">
          <fgColor auto="1"/>
          <bgColor theme="3"/>
        </patternFill>
      </fill>
    </dxf>
    <dxf>
      <fill>
        <patternFill>
          <bgColor theme="0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</border>
    </dxf>
    <dxf>
      <fill>
        <patternFill>
          <bgColor rgb="FFEBF1F9"/>
        </patternFill>
      </fill>
      <border>
        <left style="hair">
          <color theme="3" tint="-0.24994659260841701"/>
        </left>
        <right style="hair">
          <color theme="3" tint="-0.24994659260841701"/>
        </right>
        <top style="hair">
          <color theme="3" tint="-0.24994659260841701"/>
        </top>
        <bottom style="hair">
          <color theme="3" tint="-0.24994659260841701"/>
        </bottom>
        <vertical/>
        <horizontal/>
      </border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0000"/>
      <color rgb="FFF3EEE9"/>
      <color rgb="FFEEF7DD"/>
      <color rgb="FFEBF1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defRPr>
            </a:pPr>
            <a:r>
              <a:rPr lang="en-US" sz="2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ADJUSTMENTS - LAST 12 MONTHS</a:t>
            </a:r>
          </a:p>
        </c:rich>
      </c:tx>
      <c:layout>
        <c:manualLayout>
          <c:xMode val="edge"/>
          <c:yMode val="edge"/>
          <c:x val="0.21213598015185389"/>
          <c:y val="2.2222222222222223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1411400872941025E-2"/>
          <c:y val="0.29061454125617825"/>
          <c:w val="0.92858857295061603"/>
          <c:h val="0.54700612423447081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'Asset Mgr'!$AU$6:$AU$17</c:f>
              <c:numCache>
                <c:formatCode>mmm\-yy</c:formatCode>
                <c:ptCount val="12"/>
                <c:pt idx="0">
                  <c:v>45292</c:v>
                </c:pt>
                <c:pt idx="1">
                  <c:v>45261</c:v>
                </c:pt>
                <c:pt idx="2">
                  <c:v>45231</c:v>
                </c:pt>
                <c:pt idx="3">
                  <c:v>45200</c:v>
                </c:pt>
                <c:pt idx="4">
                  <c:v>45170</c:v>
                </c:pt>
                <c:pt idx="5">
                  <c:v>45139</c:v>
                </c:pt>
                <c:pt idx="6">
                  <c:v>45108</c:v>
                </c:pt>
                <c:pt idx="7">
                  <c:v>45078</c:v>
                </c:pt>
                <c:pt idx="8">
                  <c:v>45047</c:v>
                </c:pt>
                <c:pt idx="9">
                  <c:v>45017</c:v>
                </c:pt>
                <c:pt idx="10">
                  <c:v>44986</c:v>
                </c:pt>
                <c:pt idx="11">
                  <c:v>44958</c:v>
                </c:pt>
              </c:numCache>
            </c:numRef>
          </c:cat>
          <c:val>
            <c:numRef>
              <c:f>'Asset Mgr'!$AV$6:$AV$17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7-47D4-B49C-033DB9C78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41674112"/>
        <c:axId val="241675648"/>
        <c:axId val="0"/>
      </c:bar3DChart>
      <c:dateAx>
        <c:axId val="241674112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</c:spPr>
        <c:crossAx val="241675648"/>
        <c:crosses val="autoZero"/>
        <c:auto val="1"/>
        <c:lblOffset val="100"/>
        <c:baseTimeUnit val="months"/>
      </c:dateAx>
      <c:valAx>
        <c:axId val="241675648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416741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solidFill>
        <a:schemeClr val="tx2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0.jpeg"/><Relationship Id="rId3" Type="http://schemas.openxmlformats.org/officeDocument/2006/relationships/image" Target="../media/image6.png"/><Relationship Id="rId21" Type="http://schemas.openxmlformats.org/officeDocument/2006/relationships/image" Target="../media/image23.jpe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chart" Target="../charts/chart1.xml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0" Type="http://schemas.openxmlformats.org/officeDocument/2006/relationships/image" Target="../media/image22.JP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JPG"/><Relationship Id="rId5" Type="http://schemas.openxmlformats.org/officeDocument/2006/relationships/image" Target="../media/image8.png"/><Relationship Id="rId15" Type="http://schemas.openxmlformats.org/officeDocument/2006/relationships/image" Target="../media/image18.jpg"/><Relationship Id="rId23" Type="http://schemas.openxmlformats.org/officeDocument/2006/relationships/image" Target="../media/image25.jpeg"/><Relationship Id="rId10" Type="http://schemas.openxmlformats.org/officeDocument/2006/relationships/image" Target="../media/image13.jpg"/><Relationship Id="rId19" Type="http://schemas.openxmlformats.org/officeDocument/2006/relationships/image" Target="../media/image21.JP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1123950</xdr:colOff>
      <xdr:row>0</xdr:row>
      <xdr:rowOff>161925</xdr:rowOff>
    </xdr:from>
    <xdr:to>
      <xdr:col>24</xdr:col>
      <xdr:colOff>467782</xdr:colOff>
      <xdr:row>19</xdr:row>
      <xdr:rowOff>39157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52E6D9E-41A0-497C-A6B7-502E8448D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7400" y="161925"/>
          <a:ext cx="3725332" cy="3725332"/>
        </a:xfrm>
        <a:prstGeom prst="rect">
          <a:avLst/>
        </a:prstGeom>
      </xdr:spPr>
    </xdr:pic>
    <xdr:clientData/>
  </xdr:twoCellAnchor>
  <xdr:twoCellAnchor editAs="oneCell">
    <xdr:from>
      <xdr:col>19</xdr:col>
      <xdr:colOff>266700</xdr:colOff>
      <xdr:row>19</xdr:row>
      <xdr:rowOff>161925</xdr:rowOff>
    </xdr:from>
    <xdr:to>
      <xdr:col>24</xdr:col>
      <xdr:colOff>11494</xdr:colOff>
      <xdr:row>34</xdr:row>
      <xdr:rowOff>45507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012C7FD-E9B9-4E58-A12B-7494CEA0E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63650" y="4010025"/>
          <a:ext cx="2792794" cy="2741082"/>
        </a:xfrm>
        <a:prstGeom prst="rect">
          <a:avLst/>
        </a:prstGeom>
      </xdr:spPr>
    </xdr:pic>
    <xdr:clientData/>
  </xdr:twoCellAnchor>
  <xdr:twoCellAnchor editAs="oneCell">
    <xdr:from>
      <xdr:col>19</xdr:col>
      <xdr:colOff>257175</xdr:colOff>
      <xdr:row>35</xdr:row>
      <xdr:rowOff>95250</xdr:rowOff>
    </xdr:from>
    <xdr:to>
      <xdr:col>24</xdr:col>
      <xdr:colOff>3174</xdr:colOff>
      <xdr:row>50</xdr:row>
      <xdr:rowOff>19558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A205068-20BF-49C9-8A26-6F93ECC47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54125" y="6991350"/>
          <a:ext cx="2793999" cy="2781808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171449</xdr:colOff>
      <xdr:row>4</xdr:row>
      <xdr:rowOff>101731</xdr:rowOff>
    </xdr:from>
    <xdr:to>
      <xdr:col>38</xdr:col>
      <xdr:colOff>394891</xdr:colOff>
      <xdr:row>5</xdr:row>
      <xdr:rowOff>120781</xdr:rowOff>
    </xdr:to>
    <xdr:grpSp>
      <xdr:nvGrpSpPr>
        <xdr:cNvPr id="53" name="RepairGrp" hidden="1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/>
      </xdr:nvGrpSpPr>
      <xdr:grpSpPr>
        <a:xfrm>
          <a:off x="17970500" y="1480588"/>
          <a:ext cx="2218248" cy="200479"/>
          <a:chOff x="7448549" y="727338"/>
          <a:chExt cx="2115503" cy="209550"/>
        </a:xfrm>
      </xdr:grpSpPr>
      <xdr:grpSp>
        <xdr:nvGrpSpPr>
          <xdr:cNvPr id="54" name="Group 53" hidden="1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GrpSpPr/>
        </xdr:nvGrpSpPr>
        <xdr:grpSpPr>
          <a:xfrm>
            <a:off x="7448549" y="727338"/>
            <a:ext cx="1005840" cy="209550"/>
            <a:chOff x="10353674" y="857250"/>
            <a:chExt cx="1005840" cy="209550"/>
          </a:xfrm>
        </xdr:grpSpPr>
        <xdr:sp macro="[0]!Adjustment_New" textlink="">
          <xdr:nvSpPr>
            <xdr:cNvPr id="61" name="Rectangle 60" hidden="1">
              <a:extLst>
                <a:ext uri="{FF2B5EF4-FFF2-40B4-BE49-F238E27FC236}">
                  <a16:creationId xmlns:a16="http://schemas.microsoft.com/office/drawing/2014/main" id="{00000000-0008-0000-0100-00003D000000}"/>
                </a:ext>
              </a:extLst>
            </xdr:cNvPr>
            <xdr:cNvSpPr/>
          </xdr:nvSpPr>
          <xdr:spPr>
            <a:xfrm>
              <a:off x="10353674" y="8572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New</a:t>
              </a:r>
              <a:r>
                <a:rPr lang="en-US" sz="1100" baseline="0"/>
                <a:t>  Repair</a:t>
              </a:r>
              <a:endParaRPr lang="en-US" sz="1100"/>
            </a:p>
          </xdr:txBody>
        </xdr:sp>
        <xdr:pic macro="[0]!Adjustment_New">
          <xdr:nvPicPr>
            <xdr:cNvPr id="62" name="Picture 61" hidden="1">
              <a:extLst>
                <a:ext uri="{FF2B5EF4-FFF2-40B4-BE49-F238E27FC236}">
                  <a16:creationId xmlns:a16="http://schemas.microsoft.com/office/drawing/2014/main" id="{00000000-0008-0000-01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401300" y="87058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55" name="Group 54" hidden="1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GrpSpPr/>
        </xdr:nvGrpSpPr>
        <xdr:grpSpPr>
          <a:xfrm>
            <a:off x="8558212" y="727338"/>
            <a:ext cx="1005840" cy="209550"/>
            <a:chOff x="10201274" y="704850"/>
            <a:chExt cx="1005840" cy="209550"/>
          </a:xfrm>
        </xdr:grpSpPr>
        <xdr:sp macro="[0]!Adjustment_Save" textlink="">
          <xdr:nvSpPr>
            <xdr:cNvPr id="59" name="Rectangle 58" hidden="1">
              <a:extLst>
                <a:ext uri="{FF2B5EF4-FFF2-40B4-BE49-F238E27FC236}">
                  <a16:creationId xmlns:a16="http://schemas.microsoft.com/office/drawing/2014/main" id="{00000000-0008-0000-0100-00003B000000}"/>
                </a:ext>
              </a:extLst>
            </xdr:cNvPr>
            <xdr:cNvSpPr/>
          </xdr:nvSpPr>
          <xdr:spPr>
            <a:xfrm>
              <a:off x="10201274" y="70485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Save Repair</a:t>
              </a:r>
            </a:p>
          </xdr:txBody>
        </xdr:sp>
        <xdr:pic macro="[0]!Adjustment_Save">
          <xdr:nvPicPr>
            <xdr:cNvPr id="60" name="Picture 59" hidden="1">
              <a:extLst>
                <a:ext uri="{FF2B5EF4-FFF2-40B4-BE49-F238E27FC236}">
                  <a16:creationId xmlns:a16="http://schemas.microsoft.com/office/drawing/2014/main" id="{00000000-0008-0000-01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34575" y="718185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14</xdr:col>
      <xdr:colOff>500061</xdr:colOff>
      <xdr:row>2</xdr:row>
      <xdr:rowOff>111256</xdr:rowOff>
    </xdr:from>
    <xdr:to>
      <xdr:col>17</xdr:col>
      <xdr:colOff>276644</xdr:colOff>
      <xdr:row>3</xdr:row>
      <xdr:rowOff>130306</xdr:rowOff>
    </xdr:to>
    <xdr:grpSp>
      <xdr:nvGrpSpPr>
        <xdr:cNvPr id="72" name="NewAssetGrp" hidden="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GrpSpPr/>
      </xdr:nvGrpSpPr>
      <xdr:grpSpPr>
        <a:xfrm>
          <a:off x="13127490" y="1118185"/>
          <a:ext cx="2198654" cy="200478"/>
          <a:chOff x="9329736" y="778006"/>
          <a:chExt cx="2129790" cy="209550"/>
        </a:xfrm>
      </xdr:grpSpPr>
      <xdr:sp macro="[0]!Asset_Cancel_New" textlink="">
        <xdr:nvSpPr>
          <xdr:cNvPr id="21" name="Rectangle 20" hidden="1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0453686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Cancel</a:t>
            </a:r>
            <a:r>
              <a:rPr lang="en-US" sz="1100" baseline="0"/>
              <a:t> New</a:t>
            </a:r>
            <a:endParaRPr lang="en-US" sz="1100"/>
          </a:p>
        </xdr:txBody>
      </xdr:sp>
      <xdr:pic macro="[0]!Asset_Cancel_New">
        <xdr:nvPicPr>
          <xdr:cNvPr id="23" name="Picture 22" hidden="1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17962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31" name="Rectangle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9329736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32" name="Picture 31" hidden="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3037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609599</xdr:colOff>
      <xdr:row>2</xdr:row>
      <xdr:rowOff>111256</xdr:rowOff>
    </xdr:from>
    <xdr:to>
      <xdr:col>17</xdr:col>
      <xdr:colOff>286952</xdr:colOff>
      <xdr:row>3</xdr:row>
      <xdr:rowOff>130306</xdr:rowOff>
    </xdr:to>
    <xdr:grpSp>
      <xdr:nvGrpSpPr>
        <xdr:cNvPr id="73" name="ExAssetGrp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GrpSpPr/>
      </xdr:nvGrpSpPr>
      <xdr:grpSpPr>
        <a:xfrm>
          <a:off x="11957956" y="1118185"/>
          <a:ext cx="3378496" cy="200478"/>
          <a:chOff x="8782049" y="778006"/>
          <a:chExt cx="3225165" cy="209550"/>
        </a:xfrm>
      </xdr:grpSpPr>
      <xdr:sp macro="[0]!Asset_AddNew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8782049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New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AddNew"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29675" y="791341"/>
            <a:ext cx="182880" cy="182880"/>
          </a:xfrm>
          <a:prstGeom prst="rect">
            <a:avLst/>
          </a:prstGeom>
        </xdr:spPr>
      </xdr:pic>
      <xdr:sp macro="[0]!Asset_SaveUpdat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>
            <a:off x="9891712" y="778006"/>
            <a:ext cx="9601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Save Asset</a:t>
            </a:r>
          </a:p>
        </xdr:txBody>
      </xdr:sp>
      <xdr:pic macro="[0]!Asset_SaveUpdate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13" y="791341"/>
            <a:ext cx="182880" cy="182880"/>
          </a:xfrm>
          <a:prstGeom prst="rect">
            <a:avLst/>
          </a:prstGeom>
        </xdr:spPr>
      </xdr:pic>
      <xdr:sp macro="[0]!Asset_Delete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>
            <a:off x="11001374" y="778006"/>
            <a:ext cx="100584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Delete</a:t>
            </a:r>
            <a:r>
              <a:rPr lang="en-US" sz="1100" baseline="0"/>
              <a:t> Asset</a:t>
            </a:r>
            <a:endParaRPr lang="en-US" sz="1100"/>
          </a:p>
        </xdr:txBody>
      </xdr:sp>
      <xdr:pic macro="[0]!Asset_Delete">
        <xdr:nvPicPr>
          <xdr:cNvPr id="25" name="Pictur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32275" y="791341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123825</xdr:colOff>
      <xdr:row>12</xdr:row>
      <xdr:rowOff>104775</xdr:rowOff>
    </xdr:from>
    <xdr:to>
      <xdr:col>18</xdr:col>
      <xdr:colOff>999704</xdr:colOff>
      <xdr:row>13</xdr:row>
      <xdr:rowOff>123825</xdr:rowOff>
    </xdr:to>
    <xdr:grpSp>
      <xdr:nvGrpSpPr>
        <xdr:cNvPr id="10" name="CheckInBtn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5944396" y="2944132"/>
          <a:ext cx="875879" cy="200479"/>
          <a:chOff x="11420475" y="2752725"/>
          <a:chExt cx="866775" cy="209550"/>
        </a:xfrm>
      </xdr:grpSpPr>
      <xdr:sp macro="[0]!Asset_CheckIn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114204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In</a:t>
            </a:r>
            <a:endParaRPr lang="en-US" sz="1100"/>
          </a:p>
        </xdr:txBody>
      </xdr:sp>
      <xdr:pic macro="[0]!Asset_CheckIn">
        <xdr:nvPicPr>
          <xdr:cNvPr id="8" name="Picture 7" hidden="1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49050" y="2762250"/>
            <a:ext cx="190500" cy="190500"/>
          </a:xfrm>
          <a:prstGeom prst="rect">
            <a:avLst/>
          </a:prstGeom>
        </xdr:spPr>
      </xdr:pic>
    </xdr:grpSp>
    <xdr:clientData/>
  </xdr:twoCellAnchor>
  <xdr:twoCellAnchor editAs="oneCell">
    <xdr:from>
      <xdr:col>18</xdr:col>
      <xdr:colOff>121425</xdr:colOff>
      <xdr:row>12</xdr:row>
      <xdr:rowOff>104775</xdr:rowOff>
    </xdr:from>
    <xdr:to>
      <xdr:col>18</xdr:col>
      <xdr:colOff>1009229</xdr:colOff>
      <xdr:row>13</xdr:row>
      <xdr:rowOff>123825</xdr:rowOff>
    </xdr:to>
    <xdr:grpSp>
      <xdr:nvGrpSpPr>
        <xdr:cNvPr id="12" name="CheckOutBt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5941996" y="2944132"/>
          <a:ext cx="887804" cy="200479"/>
          <a:chOff x="14123175" y="2752725"/>
          <a:chExt cx="869175" cy="209550"/>
        </a:xfrm>
      </xdr:grpSpPr>
      <xdr:sp macro="[0]!Asset_CheckOut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>
          <a:xfrm>
            <a:off x="14125575" y="2752725"/>
            <a:ext cx="866775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Check</a:t>
            </a:r>
            <a:r>
              <a:rPr lang="en-US" sz="1100" baseline="0"/>
              <a:t> Out</a:t>
            </a:r>
            <a:endParaRPr lang="en-US" sz="1100"/>
          </a:p>
        </xdr:txBody>
      </xdr:sp>
      <xdr:pic macro="[0]!Asset_CheckOut"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123175" y="2761488"/>
            <a:ext cx="192024" cy="1920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57150</xdr:colOff>
      <xdr:row>6</xdr:row>
      <xdr:rowOff>28574</xdr:rowOff>
    </xdr:from>
    <xdr:to>
      <xdr:col>18</xdr:col>
      <xdr:colOff>1034414</xdr:colOff>
      <xdr:row>21</xdr:row>
      <xdr:rowOff>134471</xdr:rowOff>
    </xdr:to>
    <xdr:grpSp>
      <xdr:nvGrpSpPr>
        <xdr:cNvPr id="85" name="GenInfoGrp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GrpSpPr/>
      </xdr:nvGrpSpPr>
      <xdr:grpSpPr>
        <a:xfrm>
          <a:off x="8257721" y="1770288"/>
          <a:ext cx="8597264" cy="2845469"/>
          <a:chOff x="5572125" y="1476374"/>
          <a:chExt cx="7892414" cy="2867419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5572125" y="2819399"/>
            <a:ext cx="5257800" cy="1485901"/>
          </a:xfrm>
          <a:prstGeom prst="roundRect">
            <a:avLst>
              <a:gd name="adj" fmla="val 7781"/>
            </a:avLst>
          </a:prstGeom>
          <a:noFill/>
          <a:ln w="12700"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5819775" y="2771775"/>
            <a:ext cx="1684020" cy="17145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tx2">
                    <a:lumMod val="75000"/>
                  </a:schemeClr>
                </a:solidFill>
              </a:rPr>
              <a:t>Asset Valuation &amp; Costing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GrpSpPr/>
        </xdr:nvGrpSpPr>
        <xdr:grpSpPr>
          <a:xfrm>
            <a:off x="12439649" y="1686877"/>
            <a:ext cx="1005840" cy="209550"/>
            <a:chOff x="11944349" y="1658302"/>
            <a:chExt cx="1005840" cy="209550"/>
          </a:xfrm>
        </xdr:grpSpPr>
        <xdr:sp macro="[0]!Asset_AddAssetPic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/>
          </xdr:nvSpPr>
          <xdr:spPr>
            <a:xfrm>
              <a:off x="11944349" y="1658302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Add Picture</a:t>
              </a:r>
            </a:p>
          </xdr:txBody>
        </xdr:sp>
        <xdr:pic macro="[0]!Asset_AddAssetPic">
          <xdr:nvPicPr>
            <xdr:cNvPr id="65" name="Picture 64">
              <a:extLst>
                <a:ext uri="{FF2B5EF4-FFF2-40B4-BE49-F238E27FC236}">
                  <a16:creationId xmlns:a16="http://schemas.microsoft.com/office/drawing/2014/main" id="{00000000-0008-0000-0100-00004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1975" y="1671637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67" name="Group 66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GrpSpPr/>
        </xdr:nvGrpSpPr>
        <xdr:grpSpPr>
          <a:xfrm>
            <a:off x="12458699" y="2047875"/>
            <a:ext cx="1005840" cy="209550"/>
            <a:chOff x="11963399" y="2019300"/>
            <a:chExt cx="1005840" cy="209550"/>
          </a:xfrm>
        </xdr:grpSpPr>
        <xdr:sp macro="[0]!Asset_ClearAssetPic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/>
          </xdr:nvSpPr>
          <xdr:spPr>
            <a:xfrm>
              <a:off x="11963399" y="2019300"/>
              <a:ext cx="100584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Clear</a:t>
              </a:r>
              <a:r>
                <a:rPr lang="en-US" sz="1100" baseline="0"/>
                <a:t> </a:t>
              </a:r>
              <a:r>
                <a:rPr lang="en-US" sz="1100"/>
                <a:t>Picture</a:t>
              </a:r>
            </a:p>
          </xdr:txBody>
        </xdr:sp>
        <xdr:pic macro="[0]!Asset_ClearAssetPic">
          <xdr:nvPicPr>
            <xdr:cNvPr id="66" name="Picture 65">
              <a:extLst>
                <a:ext uri="{FF2B5EF4-FFF2-40B4-BE49-F238E27FC236}">
                  <a16:creationId xmlns:a16="http://schemas.microsoft.com/office/drawing/2014/main" id="{00000000-0008-0000-0100-00004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99100" y="2032635"/>
              <a:ext cx="182880" cy="182880"/>
            </a:xfrm>
            <a:prstGeom prst="rect">
              <a:avLst/>
            </a:prstGeom>
          </xdr:spPr>
        </xdr:pic>
      </xdr:grpSp>
      <xdr:sp macro="" textlink="">
        <xdr:nvSpPr>
          <xdr:cNvPr id="76" name="AssetPic">
            <a:extLst>
              <a:ext uri="{FF2B5EF4-FFF2-40B4-BE49-F238E27FC236}">
                <a16:creationId xmlns:a16="http://schemas.microsoft.com/office/drawing/2014/main" id="{00000000-0008-0000-0100-00004C000000}"/>
              </a:ext>
            </a:extLst>
          </xdr:cNvPr>
          <xdr:cNvSpPr/>
        </xdr:nvSpPr>
        <xdr:spPr>
          <a:xfrm>
            <a:off x="11182349" y="1476374"/>
            <a:ext cx="762001" cy="731520"/>
          </a:xfrm>
          <a:prstGeom prst="rect">
            <a:avLst/>
          </a:prstGeom>
          <a:blipFill dpi="0" rotWithShape="1">
            <a:blip xmlns:r="http://schemas.openxmlformats.org/officeDocument/2006/relationships" r:embed="rId10"/>
            <a:srcRect/>
            <a:stretch>
              <a:fillRect/>
            </a:stretch>
          </a:blipFill>
          <a:ln w="95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8" name="StaffPic" hidden="1">
            <a:extLst>
              <a:ext uri="{FF2B5EF4-FFF2-40B4-BE49-F238E27FC236}">
                <a16:creationId xmlns:a16="http://schemas.microsoft.com/office/drawing/2014/main" id="{00000000-0008-0000-0100-00004E000000}"/>
              </a:ext>
            </a:extLst>
          </xdr:cNvPr>
          <xdr:cNvSpPr/>
        </xdr:nvSpPr>
        <xdr:spPr>
          <a:xfrm>
            <a:off x="11106151" y="3486152"/>
            <a:ext cx="946329" cy="857641"/>
          </a:xfrm>
          <a:prstGeom prst="rect">
            <a:avLst/>
          </a:prstGeom>
          <a:blipFill dpi="0" rotWithShape="1">
            <a:blip xmlns:r="http://schemas.openxmlformats.org/officeDocument/2006/relationships" r:embed="rId11"/>
            <a:srcRect/>
            <a:stretch>
              <a:fillRect/>
            </a:stretch>
          </a:blipFill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238124</xdr:colOff>
      <xdr:row>0</xdr:row>
      <xdr:rowOff>428625</xdr:rowOff>
    </xdr:from>
    <xdr:to>
      <xdr:col>4</xdr:col>
      <xdr:colOff>565783</xdr:colOff>
      <xdr:row>1</xdr:row>
      <xdr:rowOff>171450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GrpSpPr/>
      </xdr:nvGrpSpPr>
      <xdr:grpSpPr>
        <a:xfrm>
          <a:off x="1979838" y="428625"/>
          <a:ext cx="1425302" cy="214539"/>
          <a:chOff x="1524000" y="466725"/>
          <a:chExt cx="1166139" cy="209550"/>
        </a:xfrm>
      </xdr:grpSpPr>
      <xdr:sp macro="[0]!AssetList_Load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/>
        </xdr:nvSpPr>
        <xdr:spPr>
          <a:xfrm>
            <a:off x="1524000" y="466725"/>
            <a:ext cx="731520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Ins="45720" rtlCol="0" anchor="ctr"/>
          <a:lstStyle/>
          <a:p>
            <a:pPr algn="r"/>
            <a:r>
              <a:rPr lang="en-US" sz="1100"/>
              <a:t>Refresh</a:t>
            </a:r>
          </a:p>
        </xdr:txBody>
      </xdr:sp>
      <xdr:pic macro="[0]!AssetList_Load"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51410" y="484632"/>
            <a:ext cx="188872" cy="173736"/>
          </a:xfrm>
          <a:prstGeom prst="rect">
            <a:avLst/>
          </a:prstGeom>
        </xdr:spPr>
      </xdr:pic>
      <xdr:sp macro="[0]!AssetList_ClearFilter" textlink="">
        <xdr:nvSpPr>
          <xdr:cNvPr id="86" name="Rectangle 85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SpPr/>
        </xdr:nvSpPr>
        <xdr:spPr>
          <a:xfrm>
            <a:off x="2346736" y="466725"/>
            <a:ext cx="343403" cy="20955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27432" rIns="27432" rtlCol="0" anchor="ctr"/>
          <a:lstStyle/>
          <a:p>
            <a:pPr algn="r"/>
            <a:r>
              <a:rPr lang="en-US" sz="1100"/>
              <a:t>Clear</a:t>
            </a:r>
          </a:p>
        </xdr:txBody>
      </xdr:sp>
    </xdr:grpSp>
    <xdr:clientData/>
  </xdr:twoCellAnchor>
  <xdr:twoCellAnchor editAs="oneCell">
    <xdr:from>
      <xdr:col>2</xdr:col>
      <xdr:colOff>228600</xdr:colOff>
      <xdr:row>3</xdr:row>
      <xdr:rowOff>9525</xdr:rowOff>
    </xdr:from>
    <xdr:to>
      <xdr:col>3</xdr:col>
      <xdr:colOff>97661</xdr:colOff>
      <xdr:row>3</xdr:row>
      <xdr:rowOff>180975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866775"/>
          <a:ext cx="171450" cy="17145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10</xdr:row>
      <xdr:rowOff>0</xdr:rowOff>
    </xdr:from>
    <xdr:to>
      <xdr:col>29</xdr:col>
      <xdr:colOff>182880</xdr:colOff>
      <xdr:row>10</xdr:row>
      <xdr:rowOff>182880</xdr:rowOff>
    </xdr:to>
    <xdr:pic macro="[0]!Adjustment_Delete">
      <xdr:nvPicPr>
        <xdr:cNvPr id="84" name="DelAdjustBtn" hidden="1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8800" y="215265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6</xdr:col>
      <xdr:colOff>832438</xdr:colOff>
      <xdr:row>0</xdr:row>
      <xdr:rowOff>0</xdr:rowOff>
    </xdr:from>
    <xdr:to>
      <xdr:col>18</xdr:col>
      <xdr:colOff>282711</xdr:colOff>
      <xdr:row>1</xdr:row>
      <xdr:rowOff>500385</xdr:rowOff>
    </xdr:to>
    <xdr:grpSp>
      <xdr:nvGrpSpPr>
        <xdr:cNvPr id="91" name="HeaderGrp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GrpSpPr/>
      </xdr:nvGrpSpPr>
      <xdr:grpSpPr>
        <a:xfrm>
          <a:off x="6701652" y="0"/>
          <a:ext cx="9401630" cy="972099"/>
          <a:chOff x="5581839" y="9865"/>
          <a:chExt cx="8953244" cy="986069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5927650" y="9865"/>
            <a:ext cx="8458693" cy="5031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       GRA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ACADEMY </a:t>
            </a:r>
            <a:r>
              <a:rPr lang="en-US" sz="300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ASSET</a:t>
            </a:r>
            <a:r>
              <a:rPr lang="en-US" sz="3000" baseline="0">
                <a:solidFill>
                  <a:schemeClr val="tx2">
                    <a:lumMod val="75000"/>
                  </a:schemeClr>
                </a:solidFill>
                <a:latin typeface="Arial Rounded MT Bold" panose="020F0704030504030204" pitchFamily="34" charset="0"/>
              </a:rPr>
              <a:t> &amp; TOOL MANAGER</a:t>
            </a:r>
          </a:p>
          <a:p>
            <a:pPr algn="ctr"/>
            <a:endParaRPr lang="en-US" sz="3000" baseline="0">
              <a:solidFill>
                <a:schemeClr val="tx2">
                  <a:lumMod val="75000"/>
                </a:schemeClr>
              </a:solidFill>
              <a:latin typeface="Arial Rounded MT Bold" panose="020F0704030504030204" pitchFamily="34" charset="0"/>
            </a:endParaRP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5581839" y="44336"/>
            <a:ext cx="1087512" cy="950120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00000000-0008-0000-0100-000059000000}"/>
              </a:ext>
            </a:extLst>
          </xdr:cNvPr>
          <xdr:cNvGrpSpPr/>
        </xdr:nvGrpSpPr>
        <xdr:grpSpPr>
          <a:xfrm>
            <a:off x="13163483" y="786384"/>
            <a:ext cx="1371600" cy="209550"/>
            <a:chOff x="13173008" y="786384"/>
            <a:chExt cx="1371600" cy="209550"/>
          </a:xfrm>
        </xdr:grpSpPr>
        <xdr:sp macro="[0]!Assets_CheckAndMakeAdjustments" textlink="">
          <xdr:nvSpPr>
            <xdr:cNvPr id="87" name="Rectangle 86">
              <a:extLst>
                <a:ext uri="{FF2B5EF4-FFF2-40B4-BE49-F238E27FC236}">
                  <a16:creationId xmlns:a16="http://schemas.microsoft.com/office/drawing/2014/main" id="{00000000-0008-0000-0100-000057000000}"/>
                </a:ext>
              </a:extLst>
            </xdr:cNvPr>
            <xdr:cNvSpPr/>
          </xdr:nvSpPr>
          <xdr:spPr>
            <a:xfrm>
              <a:off x="13173008" y="786384"/>
              <a:ext cx="1371600" cy="209550"/>
            </a:xfrm>
            <a:prstGeom prst="rect">
              <a:avLst/>
            </a:prstGeom>
          </xdr:spPr>
          <xdr:style>
            <a:lnRef idx="1">
              <a:schemeClr val="accent1"/>
            </a:lnRef>
            <a:fillRef idx="3">
              <a:schemeClr val="accent1"/>
            </a:fillRef>
            <a:effectRef idx="2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45720" rtlCol="0" anchor="ctr"/>
            <a:lstStyle/>
            <a:p>
              <a:pPr algn="r"/>
              <a:r>
                <a:rPr lang="en-US" sz="1100"/>
                <a:t>Make Adjustments</a:t>
              </a:r>
            </a:p>
          </xdr:txBody>
        </xdr:sp>
        <xdr:pic macro="[0]!Assets_CheckAndMakeAdjustments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211108" y="7905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152399</xdr:colOff>
      <xdr:row>22</xdr:row>
      <xdr:rowOff>0</xdr:rowOff>
    </xdr:from>
    <xdr:to>
      <xdr:col>19</xdr:col>
      <xdr:colOff>380999</xdr:colOff>
      <xdr:row>31</xdr:row>
      <xdr:rowOff>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30</xdr:col>
      <xdr:colOff>314158</xdr:colOff>
      <xdr:row>4</xdr:row>
      <xdr:rowOff>90054</xdr:rowOff>
    </xdr:from>
    <xdr:to>
      <xdr:col>41</xdr:col>
      <xdr:colOff>103445</xdr:colOff>
      <xdr:row>17</xdr:row>
      <xdr:rowOff>136100</xdr:rowOff>
    </xdr:to>
    <xdr:pic>
      <xdr:nvPicPr>
        <xdr:cNvPr id="13" name="Picture 12" descr="Man alone in an office">
          <a:extLst>
            <a:ext uri="{FF2B5EF4-FFF2-40B4-BE49-F238E27FC236}">
              <a16:creationId xmlns:a16="http://schemas.microsoft.com/office/drawing/2014/main" id="{E77EB6AE-9BB9-4C1C-8EBA-15A618D24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13263" y="1139475"/>
          <a:ext cx="3738700" cy="2492466"/>
        </a:xfrm>
        <a:prstGeom prst="rect">
          <a:avLst/>
        </a:prstGeom>
      </xdr:spPr>
    </xdr:pic>
    <xdr:clientData/>
  </xdr:twoCellAnchor>
  <xdr:twoCellAnchor editAs="oneCell">
    <xdr:from>
      <xdr:col>31</xdr:col>
      <xdr:colOff>45357</xdr:colOff>
      <xdr:row>18</xdr:row>
      <xdr:rowOff>14801</xdr:rowOff>
    </xdr:from>
    <xdr:to>
      <xdr:col>42</xdr:col>
      <xdr:colOff>101694</xdr:colOff>
      <xdr:row>34</xdr:row>
      <xdr:rowOff>28044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8BBC7A21-B385-41F2-BB66-527E3016A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611928" y="3616158"/>
          <a:ext cx="4356195" cy="2916100"/>
        </a:xfrm>
        <a:prstGeom prst="rect">
          <a:avLst/>
        </a:prstGeom>
      </xdr:spPr>
    </xdr:pic>
    <xdr:clientData/>
  </xdr:twoCellAnchor>
  <xdr:twoCellAnchor editAs="oneCell">
    <xdr:from>
      <xdr:col>42</xdr:col>
      <xdr:colOff>306041</xdr:colOff>
      <xdr:row>18</xdr:row>
      <xdr:rowOff>33420</xdr:rowOff>
    </xdr:from>
    <xdr:to>
      <xdr:col>48</xdr:col>
      <xdr:colOff>469327</xdr:colOff>
      <xdr:row>34</xdr:row>
      <xdr:rowOff>60157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E160FC1-7DF3-403D-84CA-A3B258EA9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426470" y="3634777"/>
          <a:ext cx="4826000" cy="2929594"/>
        </a:xfrm>
        <a:prstGeom prst="rect">
          <a:avLst/>
        </a:prstGeom>
        <a:effectLst>
          <a:outerShdw blurRad="63500" sx="101000" sy="101000" algn="ctr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18</xdr:col>
      <xdr:colOff>670750</xdr:colOff>
      <xdr:row>0</xdr:row>
      <xdr:rowOff>54429</xdr:rowOff>
    </xdr:from>
    <xdr:to>
      <xdr:col>35</xdr:col>
      <xdr:colOff>36284</xdr:colOff>
      <xdr:row>3</xdr:row>
      <xdr:rowOff>172357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B45301A2-4104-4DFC-894B-80BF2D3750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337107" y="54429"/>
          <a:ext cx="1515463" cy="13062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9072</xdr:rowOff>
    </xdr:from>
    <xdr:to>
      <xdr:col>1</xdr:col>
      <xdr:colOff>771607</xdr:colOff>
      <xdr:row>1</xdr:row>
      <xdr:rowOff>489858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D9C742AC-63AC-40BE-9164-5C160CEF6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9072"/>
          <a:ext cx="1651536" cy="952500"/>
        </a:xfrm>
        <a:prstGeom prst="rect">
          <a:avLst/>
        </a:prstGeom>
      </xdr:spPr>
    </xdr:pic>
    <xdr:clientData/>
  </xdr:twoCellAnchor>
  <xdr:twoCellAnchor editAs="oneCell">
    <xdr:from>
      <xdr:col>9</xdr:col>
      <xdr:colOff>54429</xdr:colOff>
      <xdr:row>34</xdr:row>
      <xdr:rowOff>75279</xdr:rowOff>
    </xdr:from>
    <xdr:to>
      <xdr:col>16</xdr:col>
      <xdr:colOff>589642</xdr:colOff>
      <xdr:row>38</xdr:row>
      <xdr:rowOff>3515961</xdr:rowOff>
    </xdr:to>
    <xdr:pic>
      <xdr:nvPicPr>
        <xdr:cNvPr id="74" name="Picture 73">
          <a:extLst>
            <a:ext uri="{FF2B5EF4-FFF2-40B4-BE49-F238E27FC236}">
              <a16:creationId xmlns:a16="http://schemas.microsoft.com/office/drawing/2014/main" id="{1BE81384-69E6-4658-B056-D9629568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100786" y="6915136"/>
          <a:ext cx="6531428" cy="4166396"/>
        </a:xfrm>
        <a:prstGeom prst="rect">
          <a:avLst/>
        </a:prstGeom>
      </xdr:spPr>
    </xdr:pic>
    <xdr:clientData/>
  </xdr:twoCellAnchor>
  <xdr:twoCellAnchor editAs="oneCell">
    <xdr:from>
      <xdr:col>17</xdr:col>
      <xdr:colOff>371929</xdr:colOff>
      <xdr:row>34</xdr:row>
      <xdr:rowOff>51342</xdr:rowOff>
    </xdr:from>
    <xdr:to>
      <xdr:col>41</xdr:col>
      <xdr:colOff>508001</xdr:colOff>
      <xdr:row>38</xdr:row>
      <xdr:rowOff>3492499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4B13D2F-C388-4B30-882F-AC9871D8F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5267215" y="6891199"/>
          <a:ext cx="6703786" cy="4166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Executive">
      <a:dk1>
        <a:sysClr val="windowText" lastClr="000000"/>
      </a:dk1>
      <a:lt1>
        <a:sysClr val="window" lastClr="FFFFFF"/>
      </a:lt1>
      <a:dk2>
        <a:srgbClr val="2F5897"/>
      </a:dk2>
      <a:lt2>
        <a:srgbClr val="E4E9EF"/>
      </a:lt2>
      <a:accent1>
        <a:srgbClr val="6076B4"/>
      </a:accent1>
      <a:accent2>
        <a:srgbClr val="9C5252"/>
      </a:accent2>
      <a:accent3>
        <a:srgbClr val="E68422"/>
      </a:accent3>
      <a:accent4>
        <a:srgbClr val="846648"/>
      </a:accent4>
      <a:accent5>
        <a:srgbClr val="63891F"/>
      </a:accent5>
      <a:accent6>
        <a:srgbClr val="758085"/>
      </a:accent6>
      <a:hlink>
        <a:srgbClr val="3399FF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Fred@g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Jampana@gmail.com" TargetMode="External"/><Relationship Id="rId1" Type="http://schemas.openxmlformats.org/officeDocument/2006/relationships/hyperlink" Target="mailto:Parker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Y48"/>
  <sheetViews>
    <sheetView topLeftCell="C1" workbookViewId="0">
      <selection activeCell="D18" sqref="D18"/>
    </sheetView>
  </sheetViews>
  <sheetFormatPr defaultRowHeight="14.5" x14ac:dyDescent="0.35"/>
  <cols>
    <col min="1" max="1" width="7.26953125" bestFit="1" customWidth="1"/>
    <col min="2" max="2" width="16.54296875" customWidth="1"/>
    <col min="3" max="3" width="4" customWidth="1"/>
    <col min="4" max="4" width="16.54296875" customWidth="1"/>
    <col min="5" max="5" width="4" customWidth="1"/>
    <col min="6" max="6" width="16.54296875" customWidth="1"/>
    <col min="7" max="7" width="4" customWidth="1"/>
    <col min="8" max="8" width="16.54296875" customWidth="1"/>
    <col min="9" max="9" width="4" customWidth="1"/>
    <col min="10" max="10" width="16.54296875" customWidth="1"/>
    <col min="11" max="11" width="4" customWidth="1"/>
    <col min="12" max="12" width="16.54296875" customWidth="1"/>
    <col min="13" max="13" width="4" customWidth="1"/>
    <col min="14" max="14" width="16.54296875" customWidth="1"/>
    <col min="15" max="15" width="4" customWidth="1"/>
    <col min="16" max="16" width="15.81640625" customWidth="1"/>
    <col min="19" max="19" width="20" customWidth="1"/>
  </cols>
  <sheetData>
    <row r="1" spans="1:25" ht="33" customHeight="1" x14ac:dyDescent="0.7">
      <c r="A1" s="75"/>
      <c r="B1" s="119" t="s">
        <v>174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75"/>
      <c r="R1" s="75"/>
      <c r="S1" s="75"/>
      <c r="T1" s="75"/>
      <c r="U1" s="75"/>
      <c r="V1" s="75"/>
      <c r="W1" s="75"/>
      <c r="X1" s="75"/>
      <c r="Y1" s="75"/>
    </row>
    <row r="2" spans="1:25" x14ac:dyDescent="0.3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</row>
    <row r="3" spans="1:25" x14ac:dyDescent="0.35">
      <c r="A3" s="18"/>
      <c r="B3" s="76" t="s">
        <v>55</v>
      </c>
      <c r="C3" s="116" t="s">
        <v>210</v>
      </c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8"/>
      <c r="Q3" s="18"/>
      <c r="R3" s="18"/>
      <c r="S3" s="18"/>
      <c r="T3" s="18"/>
      <c r="U3" s="18"/>
      <c r="V3" s="18"/>
      <c r="W3" s="18"/>
      <c r="X3" s="18"/>
      <c r="Y3" s="18"/>
    </row>
    <row r="4" spans="1:25" x14ac:dyDescent="0.35">
      <c r="A4" s="18"/>
      <c r="B4" s="76" t="s">
        <v>54</v>
      </c>
      <c r="C4" s="116" t="s">
        <v>210</v>
      </c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8"/>
      <c r="Q4" s="18"/>
      <c r="R4" s="18"/>
      <c r="S4" s="18"/>
      <c r="T4" s="18"/>
      <c r="U4" s="18"/>
      <c r="V4" s="18"/>
      <c r="W4" s="18"/>
      <c r="X4" s="18"/>
      <c r="Y4" s="18"/>
    </row>
    <row r="5" spans="1:25" x14ac:dyDescent="0.3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x14ac:dyDescent="0.35">
      <c r="A6" s="18"/>
      <c r="B6" s="77" t="s">
        <v>58</v>
      </c>
      <c r="C6" s="74"/>
      <c r="D6" s="77" t="s">
        <v>1</v>
      </c>
      <c r="E6" s="74"/>
      <c r="F6" s="77" t="s">
        <v>2</v>
      </c>
      <c r="G6" s="18"/>
      <c r="H6" s="77" t="s">
        <v>11</v>
      </c>
      <c r="I6" s="74"/>
      <c r="J6" s="77" t="s">
        <v>4</v>
      </c>
      <c r="K6" s="74"/>
      <c r="L6" s="77" t="s">
        <v>30</v>
      </c>
      <c r="M6" s="74"/>
      <c r="N6" s="77" t="s">
        <v>196</v>
      </c>
      <c r="O6" s="74"/>
      <c r="P6" s="77" t="s">
        <v>50</v>
      </c>
      <c r="Q6" s="18"/>
      <c r="R6" s="18"/>
      <c r="S6" s="18"/>
      <c r="T6" s="18"/>
      <c r="U6" s="18"/>
      <c r="V6" s="18"/>
      <c r="W6" s="18"/>
      <c r="X6" s="18"/>
      <c r="Y6" s="18"/>
    </row>
    <row r="7" spans="1:25" x14ac:dyDescent="0.35">
      <c r="A7" s="18"/>
      <c r="B7" s="78" t="s">
        <v>175</v>
      </c>
      <c r="C7" s="18"/>
      <c r="D7" s="78" t="s">
        <v>156</v>
      </c>
      <c r="E7" s="18"/>
      <c r="F7" s="78" t="s">
        <v>145</v>
      </c>
      <c r="G7" s="18"/>
      <c r="H7" s="78" t="s">
        <v>150</v>
      </c>
      <c r="I7" s="18"/>
      <c r="J7" s="78" t="s">
        <v>168</v>
      </c>
      <c r="K7" s="18"/>
      <c r="L7" s="78" t="s">
        <v>180</v>
      </c>
      <c r="M7" s="18"/>
      <c r="N7" s="78" t="s">
        <v>23</v>
      </c>
      <c r="O7" s="18"/>
      <c r="P7" s="78" t="s">
        <v>3</v>
      </c>
      <c r="Q7" s="18"/>
      <c r="R7" s="18"/>
      <c r="S7" s="18"/>
      <c r="T7" s="18"/>
      <c r="U7" s="18"/>
      <c r="V7" s="18"/>
      <c r="W7" s="18"/>
      <c r="X7" s="18"/>
      <c r="Y7" s="18"/>
    </row>
    <row r="8" spans="1:25" x14ac:dyDescent="0.35">
      <c r="A8" s="18"/>
      <c r="B8" s="79" t="s">
        <v>176</v>
      </c>
      <c r="C8" s="18"/>
      <c r="D8" s="79" t="s">
        <v>157</v>
      </c>
      <c r="E8" s="18"/>
      <c r="F8" s="79" t="s">
        <v>146</v>
      </c>
      <c r="G8" s="18"/>
      <c r="H8" s="79" t="s">
        <v>151</v>
      </c>
      <c r="I8" s="18"/>
      <c r="J8" s="79" t="s">
        <v>13</v>
      </c>
      <c r="K8" s="18"/>
      <c r="L8" s="79" t="s">
        <v>178</v>
      </c>
      <c r="M8" s="18"/>
      <c r="N8" s="79" t="s">
        <v>56</v>
      </c>
      <c r="O8" s="18"/>
      <c r="P8" s="79" t="s">
        <v>45</v>
      </c>
      <c r="Q8" s="18"/>
      <c r="R8" s="18"/>
      <c r="S8" s="18"/>
      <c r="T8" s="18"/>
      <c r="U8" s="18"/>
      <c r="V8" s="18"/>
      <c r="W8" s="18"/>
      <c r="X8" s="18"/>
      <c r="Y8" s="18"/>
    </row>
    <row r="9" spans="1:25" x14ac:dyDescent="0.35">
      <c r="A9" s="18"/>
      <c r="B9" s="79" t="s">
        <v>177</v>
      </c>
      <c r="C9" s="18"/>
      <c r="D9" s="79" t="s">
        <v>158</v>
      </c>
      <c r="E9" s="18"/>
      <c r="F9" s="79" t="s">
        <v>147</v>
      </c>
      <c r="G9" s="18"/>
      <c r="H9" s="79" t="s">
        <v>152</v>
      </c>
      <c r="I9" s="18"/>
      <c r="J9" s="79" t="s">
        <v>154</v>
      </c>
      <c r="K9" s="18"/>
      <c r="L9" s="79" t="s">
        <v>179</v>
      </c>
      <c r="M9" s="18"/>
      <c r="N9" s="79" t="s">
        <v>182</v>
      </c>
      <c r="O9" s="18"/>
      <c r="P9" s="79" t="s">
        <v>12</v>
      </c>
      <c r="Q9" s="18"/>
      <c r="R9" s="18"/>
      <c r="S9" s="18"/>
      <c r="T9" s="18"/>
      <c r="U9" s="18"/>
      <c r="V9" s="18"/>
      <c r="W9" s="18"/>
      <c r="X9" s="18"/>
      <c r="Y9" s="18"/>
    </row>
    <row r="10" spans="1:25" x14ac:dyDescent="0.35">
      <c r="A10" s="18"/>
      <c r="B10" s="79"/>
      <c r="C10" s="18"/>
      <c r="D10" s="79" t="s">
        <v>155</v>
      </c>
      <c r="E10" s="18"/>
      <c r="F10" s="79" t="s">
        <v>148</v>
      </c>
      <c r="G10" s="18"/>
      <c r="H10" s="79" t="s">
        <v>153</v>
      </c>
      <c r="I10" s="18"/>
      <c r="J10" s="79" t="s">
        <v>169</v>
      </c>
      <c r="K10" s="18"/>
      <c r="L10" s="79" t="s">
        <v>181</v>
      </c>
      <c r="M10" s="18"/>
      <c r="N10" s="79" t="s">
        <v>183</v>
      </c>
      <c r="O10" s="18"/>
      <c r="P10" s="79" t="s">
        <v>11</v>
      </c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18"/>
      <c r="B11" s="79"/>
      <c r="C11" s="18"/>
      <c r="D11" s="79" t="s">
        <v>222</v>
      </c>
      <c r="E11" s="18"/>
      <c r="F11" s="79" t="s">
        <v>149</v>
      </c>
      <c r="G11" s="18"/>
      <c r="H11" s="79" t="s">
        <v>154</v>
      </c>
      <c r="I11" s="18"/>
      <c r="J11" s="79"/>
      <c r="K11" s="18"/>
      <c r="L11" s="79"/>
      <c r="M11" s="18"/>
      <c r="N11" s="79" t="s">
        <v>184</v>
      </c>
      <c r="O11" s="18"/>
      <c r="P11" s="79"/>
      <c r="Q11" s="18"/>
      <c r="R11" s="18"/>
      <c r="S11" s="18"/>
      <c r="T11" s="18"/>
      <c r="U11" s="18"/>
      <c r="V11" s="18"/>
      <c r="W11" s="18"/>
      <c r="X11" s="18"/>
      <c r="Y11" s="18"/>
    </row>
    <row r="12" spans="1:25" x14ac:dyDescent="0.35">
      <c r="A12" s="18"/>
      <c r="B12" s="79"/>
      <c r="C12" s="18"/>
      <c r="D12" s="79" t="s">
        <v>225</v>
      </c>
      <c r="E12" s="18"/>
      <c r="F12" s="79" t="s">
        <v>221</v>
      </c>
      <c r="G12" s="18"/>
      <c r="H12" s="79"/>
      <c r="I12" s="18"/>
      <c r="J12" s="79"/>
      <c r="K12" s="18"/>
      <c r="L12" s="79"/>
      <c r="M12" s="18"/>
      <c r="N12" s="79"/>
      <c r="O12" s="18"/>
      <c r="P12" s="79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18"/>
      <c r="B13" s="79"/>
      <c r="C13" s="18"/>
      <c r="D13" s="79" t="s">
        <v>243</v>
      </c>
      <c r="E13" s="18"/>
      <c r="F13" s="79" t="s">
        <v>261</v>
      </c>
      <c r="G13" s="18"/>
      <c r="H13" s="79"/>
      <c r="I13" s="18"/>
      <c r="J13" s="79"/>
      <c r="K13" s="18"/>
      <c r="L13" s="79"/>
      <c r="M13" s="18"/>
      <c r="N13" s="79"/>
      <c r="O13" s="18"/>
      <c r="P13" s="79"/>
      <c r="Q13" s="18"/>
      <c r="R13" s="18"/>
      <c r="S13" s="18"/>
      <c r="T13" s="18"/>
      <c r="U13" s="18"/>
      <c r="V13" s="18"/>
      <c r="W13" s="18"/>
      <c r="X13" s="18"/>
      <c r="Y13" s="18"/>
    </row>
    <row r="14" spans="1:25" x14ac:dyDescent="0.35">
      <c r="A14" s="18"/>
      <c r="B14" s="79"/>
      <c r="C14" s="18"/>
      <c r="D14" s="79" t="s">
        <v>249</v>
      </c>
      <c r="E14" s="18"/>
      <c r="F14" s="79"/>
      <c r="G14" s="18"/>
      <c r="H14" s="79"/>
      <c r="I14" s="18"/>
      <c r="J14" s="79"/>
      <c r="K14" s="18"/>
      <c r="L14" s="79"/>
      <c r="M14" s="18"/>
      <c r="N14" s="79"/>
      <c r="O14" s="18"/>
      <c r="P14" s="79"/>
      <c r="Q14" s="18"/>
      <c r="R14" s="18"/>
      <c r="S14" s="18"/>
      <c r="T14" s="18"/>
      <c r="U14" s="18"/>
      <c r="V14" s="18"/>
      <c r="W14" s="18"/>
      <c r="X14" s="18"/>
      <c r="Y14" s="18"/>
    </row>
    <row r="15" spans="1:25" x14ac:dyDescent="0.35">
      <c r="A15" s="18"/>
      <c r="B15" s="79"/>
      <c r="C15" s="18"/>
      <c r="D15" s="79" t="s">
        <v>251</v>
      </c>
      <c r="E15" s="18"/>
      <c r="F15" s="79"/>
      <c r="G15" s="18"/>
      <c r="H15" s="79"/>
      <c r="I15" s="18"/>
      <c r="J15" s="79"/>
      <c r="K15" s="18"/>
      <c r="L15" s="79"/>
      <c r="M15" s="18"/>
      <c r="N15" s="79"/>
      <c r="O15" s="18"/>
      <c r="P15" s="79"/>
      <c r="Q15" s="18"/>
      <c r="R15" s="18"/>
      <c r="S15" s="18"/>
      <c r="T15" s="18"/>
      <c r="U15" s="18"/>
      <c r="V15" s="18"/>
      <c r="W15" s="18"/>
      <c r="X15" s="18"/>
      <c r="Y15" s="18"/>
    </row>
    <row r="16" spans="1:25" x14ac:dyDescent="0.35">
      <c r="A16" s="18"/>
      <c r="B16" s="79"/>
      <c r="C16" s="18"/>
      <c r="D16" s="79" t="s">
        <v>262</v>
      </c>
      <c r="E16" s="18"/>
      <c r="F16" s="79"/>
      <c r="G16" s="18"/>
      <c r="H16" s="79"/>
      <c r="I16" s="18"/>
      <c r="J16" s="79"/>
      <c r="K16" s="18"/>
      <c r="L16" s="79"/>
      <c r="M16" s="18"/>
      <c r="N16" s="79"/>
      <c r="O16" s="18"/>
      <c r="P16" s="79"/>
      <c r="Q16" s="18"/>
      <c r="R16" s="18"/>
      <c r="S16" s="18"/>
      <c r="T16" s="18"/>
      <c r="U16" s="18"/>
      <c r="V16" s="18"/>
      <c r="W16" s="18"/>
      <c r="X16" s="18"/>
      <c r="Y16" s="18"/>
    </row>
    <row r="17" spans="1:25" x14ac:dyDescent="0.35">
      <c r="A17" s="18"/>
      <c r="B17" s="79"/>
      <c r="C17" s="18" t="s">
        <v>279</v>
      </c>
      <c r="D17" s="79" t="s">
        <v>280</v>
      </c>
      <c r="E17" s="18"/>
      <c r="F17" s="79"/>
      <c r="G17" s="18"/>
      <c r="H17" s="79"/>
      <c r="I17" s="18"/>
      <c r="J17" s="79"/>
      <c r="K17" s="18"/>
      <c r="L17" s="79"/>
      <c r="M17" s="18"/>
      <c r="N17" s="79"/>
      <c r="O17" s="18"/>
      <c r="P17" s="79"/>
      <c r="Q17" s="18"/>
      <c r="R17" s="18"/>
      <c r="S17" s="18"/>
      <c r="T17" s="18"/>
      <c r="U17" s="18"/>
      <c r="V17" s="18"/>
      <c r="W17" s="18"/>
      <c r="X17" s="18"/>
      <c r="Y17" s="18"/>
    </row>
    <row r="18" spans="1:25" x14ac:dyDescent="0.35">
      <c r="A18" s="18"/>
      <c r="B18" s="79"/>
      <c r="C18" s="18"/>
      <c r="D18" s="79"/>
      <c r="E18" s="18"/>
      <c r="F18" s="79"/>
      <c r="G18" s="18"/>
      <c r="H18" s="79"/>
      <c r="I18" s="18"/>
      <c r="J18" s="79"/>
      <c r="K18" s="18"/>
      <c r="L18" s="79"/>
      <c r="M18" s="18"/>
      <c r="N18" s="79"/>
      <c r="O18" s="18"/>
      <c r="P18" s="79"/>
      <c r="Q18" s="18"/>
      <c r="R18" s="18"/>
      <c r="S18" s="18"/>
      <c r="T18" s="18"/>
      <c r="U18" s="18"/>
      <c r="V18" s="18"/>
      <c r="W18" s="18"/>
      <c r="X18" s="18"/>
      <c r="Y18" s="18"/>
    </row>
    <row r="19" spans="1:25" x14ac:dyDescent="0.35">
      <c r="A19" s="18"/>
      <c r="B19" s="79"/>
      <c r="C19" s="18"/>
      <c r="D19" s="79"/>
      <c r="E19" s="18"/>
      <c r="F19" s="79"/>
      <c r="G19" s="18"/>
      <c r="H19" s="79"/>
      <c r="I19" s="18"/>
      <c r="J19" s="79"/>
      <c r="K19" s="18"/>
      <c r="L19" s="79"/>
      <c r="M19" s="18"/>
      <c r="N19" s="79"/>
      <c r="O19" s="18"/>
      <c r="P19" s="79"/>
      <c r="Q19" s="18"/>
      <c r="R19" s="18"/>
      <c r="S19" s="18"/>
      <c r="T19" s="18"/>
      <c r="U19" s="18"/>
      <c r="V19" s="18"/>
      <c r="W19" s="18"/>
      <c r="X19" s="18"/>
      <c r="Y19" s="18"/>
    </row>
    <row r="20" spans="1:25" x14ac:dyDescent="0.35">
      <c r="A20" s="18"/>
      <c r="B20" s="79"/>
      <c r="C20" s="18"/>
      <c r="D20" s="79"/>
      <c r="E20" s="18"/>
      <c r="F20" s="79"/>
      <c r="G20" s="18"/>
      <c r="H20" s="79"/>
      <c r="I20" s="18"/>
      <c r="J20" s="79"/>
      <c r="K20" s="18"/>
      <c r="L20" s="79"/>
      <c r="M20" s="18"/>
      <c r="N20" s="79"/>
      <c r="O20" s="18"/>
      <c r="P20" s="79"/>
      <c r="Q20" s="18"/>
      <c r="R20" s="18"/>
      <c r="S20" s="18"/>
      <c r="T20" s="18"/>
      <c r="U20" s="18"/>
      <c r="V20" s="18"/>
      <c r="W20" s="18"/>
      <c r="X20" s="18"/>
      <c r="Y20" s="18"/>
    </row>
    <row r="21" spans="1:25" x14ac:dyDescent="0.35">
      <c r="A21" s="18"/>
      <c r="B21" s="79"/>
      <c r="C21" s="18"/>
      <c r="D21" s="79"/>
      <c r="E21" s="18"/>
      <c r="F21" s="79"/>
      <c r="G21" s="18"/>
      <c r="H21" s="79"/>
      <c r="I21" s="18"/>
      <c r="J21" s="79"/>
      <c r="K21" s="18"/>
      <c r="L21" s="79"/>
      <c r="M21" s="18"/>
      <c r="N21" s="79"/>
      <c r="O21" s="18"/>
      <c r="P21" s="79"/>
      <c r="Q21" s="18"/>
      <c r="R21" s="18"/>
      <c r="S21" s="18"/>
      <c r="T21" s="18"/>
      <c r="U21" s="18"/>
      <c r="V21" s="18"/>
      <c r="W21" s="18"/>
      <c r="X21" s="18"/>
      <c r="Y21" s="18"/>
    </row>
    <row r="22" spans="1:25" x14ac:dyDescent="0.35">
      <c r="A22" s="18"/>
      <c r="B22" s="79"/>
      <c r="C22" s="18"/>
      <c r="D22" s="79"/>
      <c r="E22" s="18"/>
      <c r="F22" s="79"/>
      <c r="G22" s="18"/>
      <c r="H22" s="79"/>
      <c r="I22" s="18"/>
      <c r="J22" s="79"/>
      <c r="K22" s="18"/>
      <c r="L22" s="79"/>
      <c r="M22" s="18"/>
      <c r="N22" s="79"/>
      <c r="O22" s="18"/>
      <c r="P22" s="79"/>
      <c r="Q22" s="18"/>
      <c r="R22" s="18"/>
      <c r="S22" s="18"/>
      <c r="T22" s="18"/>
      <c r="U22" s="18"/>
      <c r="V22" s="18"/>
      <c r="W22" s="18"/>
      <c r="X22" s="18"/>
      <c r="Y22" s="18"/>
    </row>
    <row r="23" spans="1:25" x14ac:dyDescent="0.35">
      <c r="A23" s="18"/>
      <c r="B23" s="79"/>
      <c r="C23" s="18"/>
      <c r="D23" s="79"/>
      <c r="E23" s="18"/>
      <c r="F23" s="79"/>
      <c r="G23" s="18"/>
      <c r="H23" s="79"/>
      <c r="I23" s="18"/>
      <c r="J23" s="79"/>
      <c r="K23" s="18"/>
      <c r="L23" s="79"/>
      <c r="M23" s="18"/>
      <c r="N23" s="79"/>
      <c r="O23" s="18"/>
      <c r="P23" s="79"/>
      <c r="Q23" s="18"/>
      <c r="R23" s="18"/>
      <c r="S23" s="18"/>
      <c r="T23" s="18"/>
      <c r="U23" s="18"/>
      <c r="V23" s="18"/>
      <c r="W23" s="18"/>
      <c r="X23" s="18"/>
      <c r="Y23" s="18"/>
    </row>
    <row r="24" spans="1:25" x14ac:dyDescent="0.35">
      <c r="A24" s="18"/>
      <c r="B24" s="79"/>
      <c r="C24" s="18"/>
      <c r="D24" s="79"/>
      <c r="E24" s="18"/>
      <c r="F24" s="79"/>
      <c r="G24" s="18"/>
      <c r="H24" s="79"/>
      <c r="I24" s="18"/>
      <c r="J24" s="79"/>
      <c r="K24" s="18"/>
      <c r="L24" s="79"/>
      <c r="M24" s="18"/>
      <c r="N24" s="79"/>
      <c r="O24" s="18"/>
      <c r="P24" s="79"/>
      <c r="Q24" s="18"/>
      <c r="R24" s="18"/>
      <c r="S24" s="18"/>
      <c r="T24" s="18"/>
      <c r="U24" s="18"/>
      <c r="V24" s="18"/>
      <c r="W24" s="18"/>
      <c r="X24" s="18"/>
      <c r="Y24" s="18"/>
    </row>
    <row r="25" spans="1:25" x14ac:dyDescent="0.35">
      <c r="A25" s="18"/>
      <c r="B25" s="79"/>
      <c r="C25" s="18"/>
      <c r="D25" s="79"/>
      <c r="E25" s="18"/>
      <c r="F25" s="79"/>
      <c r="G25" s="18"/>
      <c r="H25" s="79"/>
      <c r="I25" s="18"/>
      <c r="J25" s="79"/>
      <c r="K25" s="18"/>
      <c r="L25" s="79"/>
      <c r="M25" s="18"/>
      <c r="N25" s="79"/>
      <c r="O25" s="18"/>
      <c r="P25" s="79"/>
      <c r="Q25" s="18"/>
      <c r="R25" s="18"/>
      <c r="S25" s="18"/>
      <c r="T25" s="18"/>
      <c r="U25" s="18"/>
      <c r="V25" s="18"/>
      <c r="W25" s="18"/>
      <c r="X25" s="18"/>
      <c r="Y25" s="18"/>
    </row>
    <row r="26" spans="1:25" x14ac:dyDescent="0.35">
      <c r="A26" s="18"/>
      <c r="B26" s="79"/>
      <c r="C26" s="18"/>
      <c r="D26" s="79"/>
      <c r="E26" s="18"/>
      <c r="F26" s="79"/>
      <c r="G26" s="18"/>
      <c r="H26" s="79"/>
      <c r="I26" s="18"/>
      <c r="J26" s="79"/>
      <c r="K26" s="18"/>
      <c r="L26" s="79"/>
      <c r="M26" s="18"/>
      <c r="N26" s="79"/>
      <c r="O26" s="18"/>
      <c r="P26" s="79"/>
      <c r="Q26" s="18"/>
      <c r="R26" s="18"/>
      <c r="S26" s="18"/>
      <c r="T26" s="18"/>
      <c r="U26" s="18"/>
      <c r="V26" s="18"/>
      <c r="W26" s="18"/>
      <c r="X26" s="18"/>
      <c r="Y26" s="18"/>
    </row>
    <row r="27" spans="1:25" x14ac:dyDescent="0.35">
      <c r="A27" s="18"/>
      <c r="B27" s="79"/>
      <c r="C27" s="18"/>
      <c r="D27" s="79"/>
      <c r="E27" s="18"/>
      <c r="F27" s="79"/>
      <c r="G27" s="18"/>
      <c r="H27" s="79"/>
      <c r="I27" s="18"/>
      <c r="J27" s="79"/>
      <c r="K27" s="18"/>
      <c r="L27" s="79"/>
      <c r="M27" s="18"/>
      <c r="N27" s="79"/>
      <c r="O27" s="18"/>
      <c r="P27" s="79"/>
      <c r="Q27" s="18"/>
      <c r="R27" s="18"/>
      <c r="S27" s="18"/>
      <c r="T27" s="18"/>
      <c r="U27" s="18"/>
      <c r="V27" s="18"/>
      <c r="W27" s="18"/>
      <c r="X27" s="18"/>
      <c r="Y27" s="18"/>
    </row>
    <row r="28" spans="1:25" x14ac:dyDescent="0.35">
      <c r="A28" s="18"/>
      <c r="B28" s="79"/>
      <c r="C28" s="18"/>
      <c r="D28" s="79"/>
      <c r="E28" s="18"/>
      <c r="F28" s="79"/>
      <c r="G28" s="18"/>
      <c r="H28" s="79"/>
      <c r="I28" s="18"/>
      <c r="J28" s="79"/>
      <c r="K28" s="18"/>
      <c r="L28" s="79"/>
      <c r="M28" s="18"/>
      <c r="N28" s="79"/>
      <c r="O28" s="18"/>
      <c r="P28" s="79"/>
      <c r="Q28" s="18"/>
      <c r="R28" s="18"/>
      <c r="S28" s="18"/>
      <c r="T28" s="18"/>
      <c r="U28" s="18"/>
      <c r="V28" s="18"/>
      <c r="W28" s="18"/>
      <c r="X28" s="18"/>
      <c r="Y28" s="18"/>
    </row>
    <row r="29" spans="1:25" x14ac:dyDescent="0.35">
      <c r="A29" s="18"/>
      <c r="B29" s="79"/>
      <c r="C29" s="18"/>
      <c r="D29" s="79"/>
      <c r="E29" s="18"/>
      <c r="F29" s="79"/>
      <c r="G29" s="18"/>
      <c r="H29" s="79"/>
      <c r="I29" s="18"/>
      <c r="J29" s="79"/>
      <c r="K29" s="18"/>
      <c r="L29" s="79"/>
      <c r="M29" s="18"/>
      <c r="N29" s="79"/>
      <c r="O29" s="18"/>
      <c r="P29" s="79"/>
      <c r="Q29" s="18"/>
      <c r="R29" s="18"/>
      <c r="S29" s="18"/>
      <c r="T29" s="18"/>
      <c r="U29" s="18"/>
      <c r="V29" s="18"/>
      <c r="W29" s="18"/>
      <c r="X29" s="18"/>
      <c r="Y29" s="18"/>
    </row>
    <row r="30" spans="1:25" x14ac:dyDescent="0.35">
      <c r="A30" s="18"/>
      <c r="B30" s="79"/>
      <c r="C30" s="18"/>
      <c r="D30" s="79"/>
      <c r="E30" s="18"/>
      <c r="F30" s="79"/>
      <c r="G30" s="18"/>
      <c r="H30" s="79"/>
      <c r="I30" s="18"/>
      <c r="J30" s="79"/>
      <c r="K30" s="18"/>
      <c r="L30" s="79"/>
      <c r="M30" s="18"/>
      <c r="N30" s="79"/>
      <c r="O30" s="18"/>
      <c r="P30" s="79"/>
      <c r="Q30" s="18"/>
      <c r="R30" s="18"/>
      <c r="S30" s="18"/>
      <c r="T30" s="18"/>
      <c r="U30" s="18"/>
      <c r="V30" s="18"/>
      <c r="W30" s="18"/>
      <c r="X30" s="18"/>
      <c r="Y30" s="18"/>
    </row>
    <row r="31" spans="1:25" x14ac:dyDescent="0.35">
      <c r="A31" s="18"/>
      <c r="B31" s="79"/>
      <c r="C31" s="18"/>
      <c r="D31" s="79"/>
      <c r="E31" s="18"/>
      <c r="F31" s="79"/>
      <c r="G31" s="18"/>
      <c r="H31" s="79"/>
      <c r="I31" s="18"/>
      <c r="J31" s="79"/>
      <c r="K31" s="18"/>
      <c r="L31" s="79"/>
      <c r="M31" s="18"/>
      <c r="N31" s="79"/>
      <c r="O31" s="18"/>
      <c r="P31" s="79"/>
      <c r="Q31" s="18"/>
      <c r="R31" s="18"/>
      <c r="S31" s="18"/>
      <c r="T31" s="18"/>
      <c r="U31" s="18"/>
      <c r="V31" s="18"/>
      <c r="W31" s="18"/>
      <c r="X31" s="18"/>
      <c r="Y31" s="18"/>
    </row>
    <row r="32" spans="1:25" x14ac:dyDescent="0.35">
      <c r="A32" s="18"/>
      <c r="B32" s="79"/>
      <c r="C32" s="18"/>
      <c r="D32" s="79"/>
      <c r="E32" s="18"/>
      <c r="F32" s="79"/>
      <c r="G32" s="18"/>
      <c r="H32" s="79"/>
      <c r="I32" s="18"/>
      <c r="J32" s="79"/>
      <c r="K32" s="18"/>
      <c r="L32" s="79"/>
      <c r="M32" s="18"/>
      <c r="N32" s="79"/>
      <c r="O32" s="18"/>
      <c r="P32" s="79"/>
      <c r="Q32" s="18"/>
      <c r="R32" s="18"/>
      <c r="S32" s="18"/>
      <c r="T32" s="18"/>
      <c r="U32" s="18"/>
      <c r="V32" s="18"/>
      <c r="W32" s="18"/>
      <c r="X32" s="18"/>
      <c r="Y32" s="18"/>
    </row>
    <row r="33" spans="1:25" x14ac:dyDescent="0.35">
      <c r="A33" s="18"/>
      <c r="B33" s="80"/>
      <c r="C33" s="18"/>
      <c r="D33" s="80"/>
      <c r="E33" s="18"/>
      <c r="F33" s="80"/>
      <c r="G33" s="18"/>
      <c r="H33" s="80"/>
      <c r="I33" s="18"/>
      <c r="J33" s="80"/>
      <c r="K33" s="18"/>
      <c r="L33" s="80"/>
      <c r="M33" s="18"/>
      <c r="N33" s="80"/>
      <c r="O33" s="18"/>
      <c r="P33" s="80"/>
      <c r="Q33" s="18"/>
      <c r="R33" s="18"/>
      <c r="S33" s="18"/>
      <c r="T33" s="18"/>
      <c r="U33" s="18"/>
      <c r="V33" s="18"/>
      <c r="W33" s="18"/>
      <c r="X33" s="18"/>
      <c r="Y33" s="18"/>
    </row>
    <row r="34" spans="1:25" x14ac:dyDescent="0.3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5" x14ac:dyDescent="0.3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</row>
    <row r="36" spans="1:25" x14ac:dyDescent="0.3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5" x14ac:dyDescent="0.3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</row>
    <row r="38" spans="1:25" x14ac:dyDescent="0.3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</row>
    <row r="39" spans="1:25" x14ac:dyDescent="0.3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</row>
    <row r="40" spans="1:25" x14ac:dyDescent="0.3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</row>
    <row r="41" spans="1:25" x14ac:dyDescent="0.3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</row>
    <row r="42" spans="1:25" x14ac:dyDescent="0.3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</row>
    <row r="43" spans="1:25" x14ac:dyDescent="0.3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</row>
    <row r="44" spans="1:25" x14ac:dyDescent="0.3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</row>
    <row r="45" spans="1:25" x14ac:dyDescent="0.3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</row>
    <row r="46" spans="1:25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</row>
    <row r="47" spans="1:25" x14ac:dyDescent="0.3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</row>
    <row r="48" spans="1:25" x14ac:dyDescent="0.3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</row>
  </sheetData>
  <mergeCells count="3">
    <mergeCell ref="C4:P4"/>
    <mergeCell ref="C3:P3"/>
    <mergeCell ref="B1:P1"/>
  </mergeCells>
  <conditionalFormatting sqref="B7:B33 D7:D33 F7:F33 H7:H33 J7:J33 L7:L33 N7:N33 P7:P33">
    <cfRule type="expression" dxfId="7" priority="1">
      <formula>MOD(ROW(),2)=0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ssetMgr"/>
  <dimension ref="A1:AZ39"/>
  <sheetViews>
    <sheetView showZeros="0" topLeftCell="A15" zoomScale="70" zoomScaleNormal="70" workbookViewId="0">
      <selection activeCell="L6" sqref="L6"/>
    </sheetView>
  </sheetViews>
  <sheetFormatPr defaultRowHeight="14.5" x14ac:dyDescent="0.35"/>
  <cols>
    <col min="1" max="1" width="12.54296875" bestFit="1" customWidth="1"/>
    <col min="2" max="2" width="12.26953125" customWidth="1"/>
    <col min="3" max="3" width="4.36328125" style="2" customWidth="1"/>
    <col min="4" max="4" width="11.26953125" customWidth="1"/>
    <col min="5" max="5" width="27.90625" customWidth="1"/>
    <col min="6" max="6" width="15.453125" customWidth="1"/>
    <col min="7" max="7" width="17" customWidth="1"/>
    <col min="8" max="8" width="14" customWidth="1"/>
    <col min="9" max="9" width="2.26953125" customWidth="1"/>
    <col min="10" max="10" width="1.7265625" customWidth="1"/>
    <col min="11" max="11" width="14.1796875" customWidth="1"/>
    <col min="12" max="12" width="23.81640625" customWidth="1"/>
    <col min="13" max="13" width="5.453125" customWidth="1"/>
    <col min="14" max="15" width="18.26953125" customWidth="1"/>
    <col min="16" max="16" width="4.1796875" customWidth="1"/>
    <col min="17" max="17" width="12.1796875" customWidth="1"/>
    <col min="18" max="18" width="11" customWidth="1"/>
    <col min="19" max="19" width="15.81640625" customWidth="1"/>
    <col min="20" max="20" width="5.7265625" customWidth="1"/>
    <col min="21" max="21" width="9.1796875" customWidth="1"/>
    <col min="22" max="23" width="6.81640625" hidden="1" customWidth="1"/>
    <col min="24" max="24" width="1.7265625" hidden="1" customWidth="1"/>
    <col min="25" max="25" width="14" hidden="1" customWidth="1"/>
    <col min="26" max="26" width="21.54296875" hidden="1" customWidth="1"/>
    <col min="27" max="27" width="17.54296875" hidden="1" customWidth="1"/>
    <col min="28" max="28" width="13.81640625" hidden="1" customWidth="1"/>
    <col min="29" max="29" width="51.26953125" hidden="1" customWidth="1"/>
    <col min="30" max="30" width="5.453125" hidden="1" customWidth="1"/>
    <col min="31" max="35" width="9.1796875" hidden="1" customWidth="1"/>
    <col min="47" max="47" width="17.453125" customWidth="1"/>
    <col min="48" max="48" width="14.54296875" customWidth="1"/>
  </cols>
  <sheetData>
    <row r="1" spans="1:52" ht="37" x14ac:dyDescent="0.7">
      <c r="A1" s="1"/>
      <c r="B1" s="1"/>
      <c r="C1" s="111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</row>
    <row r="2" spans="1:52" ht="42" customHeight="1" thickBot="1" x14ac:dyDescent="0.4">
      <c r="A2" s="1"/>
      <c r="B2" s="1"/>
      <c r="C2" s="112"/>
      <c r="D2" s="136" t="s">
        <v>80</v>
      </c>
      <c r="E2" s="136"/>
      <c r="F2" s="136"/>
      <c r="G2" s="136"/>
      <c r="H2" s="136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</row>
    <row r="3" spans="1:52" x14ac:dyDescent="0.35">
      <c r="A3" s="52" t="s">
        <v>44</v>
      </c>
      <c r="B3" s="53">
        <v>40</v>
      </c>
      <c r="C3" s="113"/>
      <c r="D3" s="67" t="s">
        <v>50</v>
      </c>
      <c r="E3" s="68" t="s">
        <v>45</v>
      </c>
      <c r="F3" s="138"/>
      <c r="G3" s="139"/>
      <c r="H3" s="140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</row>
    <row r="4" spans="1:52" ht="15" thickBot="1" x14ac:dyDescent="0.4">
      <c r="A4" s="52" t="s">
        <v>77</v>
      </c>
      <c r="B4" s="53">
        <f ca="1">IFERROR(MATCH(B3,Asset_ID,0)+3,"")</f>
        <v>30</v>
      </c>
      <c r="C4" s="113"/>
      <c r="D4" s="38" t="s">
        <v>21</v>
      </c>
      <c r="E4" s="69" t="s">
        <v>4</v>
      </c>
      <c r="F4" s="70"/>
      <c r="G4" s="71" t="s">
        <v>0</v>
      </c>
      <c r="H4" s="72"/>
      <c r="I4" s="5"/>
      <c r="J4" s="124" t="s">
        <v>5</v>
      </c>
      <c r="K4" s="125"/>
      <c r="L4" s="19" t="s">
        <v>195</v>
      </c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122" t="s">
        <v>5</v>
      </c>
      <c r="Y4" s="123"/>
      <c r="Z4" s="42" t="s">
        <v>195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137" t="s">
        <v>202</v>
      </c>
      <c r="AV4" s="137"/>
      <c r="AW4" s="5"/>
      <c r="AX4" s="5"/>
      <c r="AY4" s="5"/>
      <c r="AZ4" s="5"/>
    </row>
    <row r="5" spans="1:52" x14ac:dyDescent="0.35">
      <c r="A5" s="52" t="s">
        <v>78</v>
      </c>
      <c r="B5" s="53">
        <f ca="1">IFERROR(MAX(Asset_ID)+1,1)</f>
        <v>42</v>
      </c>
      <c r="C5" s="94"/>
      <c r="D5" s="66" t="s">
        <v>3</v>
      </c>
      <c r="E5" s="66" t="s">
        <v>45</v>
      </c>
      <c r="F5" s="66" t="s">
        <v>4</v>
      </c>
      <c r="G5" s="66" t="s">
        <v>28</v>
      </c>
      <c r="H5" s="66" t="s">
        <v>0</v>
      </c>
      <c r="I5" s="5"/>
      <c r="J5" s="11"/>
      <c r="K5" s="14"/>
      <c r="L5" s="9"/>
      <c r="M5" s="9"/>
      <c r="N5" s="9"/>
      <c r="O5" s="9"/>
      <c r="P5" s="9"/>
      <c r="Q5" s="9"/>
      <c r="R5" s="9"/>
      <c r="S5" s="9"/>
      <c r="T5" s="9"/>
      <c r="U5" s="11"/>
      <c r="V5" s="5"/>
      <c r="W5" s="5"/>
      <c r="X5" s="8"/>
      <c r="Y5" s="9"/>
      <c r="Z5" s="5"/>
      <c r="AA5" s="9"/>
      <c r="AB5" s="9"/>
      <c r="AC5" s="9"/>
      <c r="AD5" s="9"/>
      <c r="AE5" s="11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101" t="s">
        <v>198</v>
      </c>
      <c r="AV5" s="101" t="s">
        <v>47</v>
      </c>
      <c r="AW5" s="5"/>
      <c r="AX5" s="5"/>
      <c r="AY5" s="5"/>
      <c r="AZ5" s="5"/>
    </row>
    <row r="6" spans="1:52" x14ac:dyDescent="0.35">
      <c r="A6" s="52" t="s">
        <v>79</v>
      </c>
      <c r="B6" s="53">
        <v>29</v>
      </c>
      <c r="C6" s="114">
        <v>7</v>
      </c>
      <c r="D6" s="5">
        <v>1690247</v>
      </c>
      <c r="E6" s="5" t="s">
        <v>114</v>
      </c>
      <c r="F6" s="5" t="s">
        <v>168</v>
      </c>
      <c r="G6" s="26"/>
      <c r="H6" s="5" t="s">
        <v>158</v>
      </c>
      <c r="I6" s="5"/>
      <c r="J6" s="20"/>
      <c r="K6" s="6" t="s">
        <v>6</v>
      </c>
      <c r="L6" s="7" t="s">
        <v>217</v>
      </c>
      <c r="M6" s="5"/>
      <c r="N6" s="6" t="s">
        <v>25</v>
      </c>
      <c r="O6" s="108" t="s">
        <v>271</v>
      </c>
      <c r="P6" s="5"/>
      <c r="Q6" s="126" t="s">
        <v>199</v>
      </c>
      <c r="R6" s="127"/>
      <c r="S6" s="128"/>
      <c r="T6" s="5"/>
      <c r="U6" s="11"/>
      <c r="V6" s="5"/>
      <c r="W6" s="5"/>
      <c r="X6" s="11"/>
      <c r="Y6" s="5"/>
      <c r="Z6" s="5"/>
      <c r="AA6" s="5"/>
      <c r="AB6" s="5"/>
      <c r="AC6" s="5"/>
      <c r="AD6" s="5"/>
      <c r="AE6" s="11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103">
        <f ca="1">DATE(YEAR(TODAY()),MONTH(TODAY())-ROW()+6,1)</f>
        <v>45292</v>
      </c>
      <c r="AV6" s="102">
        <f t="shared" ref="AV6:AV17" ca="1" si="0">SUMIFS(Adj._Amount,Adj._Date,"&gt;="&amp;AU6,Adj._Date,"&lt;="&amp;EOMONTH(AU6,0),Adjus_AssetID,$B$3,Adjust_Type,AppType)+SUMIFS(Adj._Amount,Adj._Date,"&gt;="&amp;AU6,Adj._Date,"&lt;="&amp;EOMONTH(AU6,0),Adjus_AssetID,$B$3,Adjust_Type,DepType)</f>
        <v>0</v>
      </c>
      <c r="AW6" s="5"/>
      <c r="AX6" s="5"/>
      <c r="AY6" s="5"/>
      <c r="AZ6" s="5"/>
    </row>
    <row r="7" spans="1:52" x14ac:dyDescent="0.35">
      <c r="A7" s="1"/>
      <c r="B7" s="1"/>
      <c r="C7" s="114">
        <v>9</v>
      </c>
      <c r="D7" s="5">
        <v>1937965</v>
      </c>
      <c r="E7" s="5" t="s">
        <v>116</v>
      </c>
      <c r="F7" s="5" t="s">
        <v>154</v>
      </c>
      <c r="G7" s="26"/>
      <c r="H7" s="5" t="s">
        <v>156</v>
      </c>
      <c r="I7" s="5"/>
      <c r="J7" s="20"/>
      <c r="K7" s="6" t="s">
        <v>8</v>
      </c>
      <c r="L7" s="7"/>
      <c r="M7" s="5"/>
      <c r="N7" s="6" t="s">
        <v>9</v>
      </c>
      <c r="O7" s="108"/>
      <c r="P7" s="5"/>
      <c r="Q7" s="11"/>
      <c r="R7" s="5"/>
      <c r="S7" s="12"/>
      <c r="T7" s="5"/>
      <c r="U7" s="11"/>
      <c r="V7" s="5"/>
      <c r="W7" s="5"/>
      <c r="X7" s="11"/>
      <c r="Y7" s="43" t="s">
        <v>46</v>
      </c>
      <c r="Z7" s="43" t="s">
        <v>57</v>
      </c>
      <c r="AA7" s="43" t="s">
        <v>196</v>
      </c>
      <c r="AB7" s="43" t="s">
        <v>47</v>
      </c>
      <c r="AC7" s="43" t="s">
        <v>49</v>
      </c>
      <c r="AD7" s="5"/>
      <c r="AE7" s="11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103">
        <f ca="1">DATE(YEAR(TODAY()),MONTH(TODAY())-ROW()+6,1)</f>
        <v>45261</v>
      </c>
      <c r="AV7" s="102">
        <f t="shared" ca="1" si="0"/>
        <v>0</v>
      </c>
      <c r="AW7" s="5"/>
      <c r="AX7" s="5"/>
      <c r="AY7" s="5"/>
      <c r="AZ7" s="5"/>
    </row>
    <row r="8" spans="1:52" x14ac:dyDescent="0.35">
      <c r="A8" s="1"/>
      <c r="B8" s="1"/>
      <c r="C8" s="114">
        <v>10</v>
      </c>
      <c r="D8" s="5">
        <v>1468101</v>
      </c>
      <c r="E8" s="5" t="s">
        <v>108</v>
      </c>
      <c r="F8" s="5" t="s">
        <v>168</v>
      </c>
      <c r="G8" s="26"/>
      <c r="H8" s="5" t="s">
        <v>156</v>
      </c>
      <c r="I8" s="5"/>
      <c r="J8" s="20"/>
      <c r="K8" s="6" t="s">
        <v>72</v>
      </c>
      <c r="L8" s="7"/>
      <c r="M8" s="5"/>
      <c r="N8" s="6" t="s">
        <v>10</v>
      </c>
      <c r="O8" s="108" t="s">
        <v>147</v>
      </c>
      <c r="P8" s="5"/>
      <c r="Q8" s="11"/>
      <c r="R8" s="5"/>
      <c r="S8" s="12"/>
      <c r="T8" s="5"/>
      <c r="U8" s="11"/>
      <c r="V8" s="5"/>
      <c r="W8" s="5"/>
      <c r="X8" s="11"/>
      <c r="Y8" s="81"/>
      <c r="Z8" s="45"/>
      <c r="AA8" s="45"/>
      <c r="AB8" s="97"/>
      <c r="AC8" s="45"/>
      <c r="AD8" s="5"/>
      <c r="AE8" s="11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103">
        <f ca="1">DATE(YEAR(TODAY()),MONTH(TODAY())-ROW()+6,1)</f>
        <v>45231</v>
      </c>
      <c r="AV8" s="102">
        <f t="shared" ca="1" si="0"/>
        <v>0</v>
      </c>
      <c r="AW8" s="5"/>
      <c r="AX8" s="5"/>
      <c r="AY8" s="5"/>
      <c r="AZ8" s="5"/>
    </row>
    <row r="9" spans="1:52" x14ac:dyDescent="0.35">
      <c r="A9" s="1"/>
      <c r="B9" s="1"/>
      <c r="C9" s="114">
        <v>11</v>
      </c>
      <c r="D9" s="5">
        <v>3914644</v>
      </c>
      <c r="E9" s="5" t="s">
        <v>118</v>
      </c>
      <c r="F9" s="5" t="s">
        <v>168</v>
      </c>
      <c r="G9" s="26"/>
      <c r="H9" s="5" t="s">
        <v>158</v>
      </c>
      <c r="I9" s="5"/>
      <c r="J9" s="20"/>
      <c r="K9" s="6" t="s">
        <v>11</v>
      </c>
      <c r="L9" s="7" t="s">
        <v>152</v>
      </c>
      <c r="M9" s="5"/>
      <c r="N9" s="6" t="s">
        <v>0</v>
      </c>
      <c r="O9" s="108" t="s">
        <v>222</v>
      </c>
      <c r="P9" s="5"/>
      <c r="Q9" s="11"/>
      <c r="R9" s="5"/>
      <c r="S9" s="12"/>
      <c r="T9" s="5"/>
      <c r="U9" s="11"/>
      <c r="V9" s="5"/>
      <c r="W9" s="5"/>
      <c r="X9" s="11"/>
      <c r="Y9" s="5"/>
      <c r="Z9" s="5"/>
      <c r="AA9" s="5"/>
      <c r="AB9" s="5"/>
      <c r="AC9" s="5"/>
      <c r="AD9" s="5"/>
      <c r="AE9" s="11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103">
        <f t="shared" ref="AU9:AU17" ca="1" si="1">DATE(YEAR(TODAY()),MONTH(TODAY())-ROW()+6,1)</f>
        <v>45200</v>
      </c>
      <c r="AV9" s="102">
        <f t="shared" ca="1" si="0"/>
        <v>0</v>
      </c>
      <c r="AW9" s="5"/>
      <c r="AX9" s="5"/>
      <c r="AY9" s="5"/>
      <c r="AZ9" s="5"/>
    </row>
    <row r="10" spans="1:52" x14ac:dyDescent="0.35">
      <c r="A10" s="50" t="s">
        <v>190</v>
      </c>
      <c r="B10" s="88">
        <f ca="1">IFERROR(MAX(Adjust_ID)+1,1)</f>
        <v>42</v>
      </c>
      <c r="C10" s="114">
        <v>12</v>
      </c>
      <c r="D10" s="5">
        <v>3578607</v>
      </c>
      <c r="E10" s="5" t="s">
        <v>119</v>
      </c>
      <c r="F10" s="5" t="s">
        <v>168</v>
      </c>
      <c r="G10" s="26">
        <v>44443</v>
      </c>
      <c r="H10" s="5" t="s">
        <v>155</v>
      </c>
      <c r="I10" s="5"/>
      <c r="J10" s="20"/>
      <c r="K10" s="6" t="s">
        <v>4</v>
      </c>
      <c r="L10" s="16" t="s">
        <v>168</v>
      </c>
      <c r="M10" s="5"/>
      <c r="N10" s="24" t="s">
        <v>106</v>
      </c>
      <c r="O10" s="107"/>
      <c r="P10" s="5"/>
      <c r="Q10" s="11"/>
      <c r="R10" s="5"/>
      <c r="S10" s="12"/>
      <c r="T10" s="5"/>
      <c r="U10" s="11"/>
      <c r="V10" s="5"/>
      <c r="W10" s="5"/>
      <c r="X10" s="11"/>
      <c r="Y10" s="44" t="s">
        <v>46</v>
      </c>
      <c r="Z10" s="44" t="s">
        <v>57</v>
      </c>
      <c r="AA10" s="44" t="s">
        <v>10</v>
      </c>
      <c r="AB10" s="44" t="s">
        <v>47</v>
      </c>
      <c r="AC10" s="44" t="s">
        <v>49</v>
      </c>
      <c r="AD10" s="5"/>
      <c r="AE10" s="11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103">
        <f t="shared" ca="1" si="1"/>
        <v>45170</v>
      </c>
      <c r="AV10" s="102">
        <f t="shared" ca="1" si="0"/>
        <v>0</v>
      </c>
      <c r="AW10" s="5"/>
      <c r="AX10" s="5"/>
      <c r="AY10" s="5"/>
      <c r="AZ10" s="5"/>
    </row>
    <row r="11" spans="1:52" x14ac:dyDescent="0.35">
      <c r="A11" s="50" t="s">
        <v>191</v>
      </c>
      <c r="B11" s="88">
        <v>11</v>
      </c>
      <c r="C11" s="114">
        <v>13</v>
      </c>
      <c r="D11" s="5">
        <v>1849683</v>
      </c>
      <c r="E11" s="5" t="s">
        <v>120</v>
      </c>
      <c r="F11" s="5" t="s">
        <v>168</v>
      </c>
      <c r="G11" s="5"/>
      <c r="H11" s="5" t="s">
        <v>156</v>
      </c>
      <c r="I11" s="5"/>
      <c r="J11" s="20"/>
      <c r="K11" s="6" t="s">
        <v>12</v>
      </c>
      <c r="L11" s="129" t="s">
        <v>269</v>
      </c>
      <c r="M11" s="129"/>
      <c r="N11" s="129"/>
      <c r="O11" s="130"/>
      <c r="P11" s="5"/>
      <c r="Q11" s="13" t="s">
        <v>270</v>
      </c>
      <c r="R11" s="14"/>
      <c r="S11" s="15"/>
      <c r="T11" s="5"/>
      <c r="U11" s="11"/>
      <c r="V11" s="5"/>
      <c r="W11" s="5"/>
      <c r="X11" s="11"/>
      <c r="Y11" s="26"/>
      <c r="Z11" s="5"/>
      <c r="AA11" s="5"/>
      <c r="AB11" s="99"/>
      <c r="AC11" s="5"/>
      <c r="AD11" s="94"/>
      <c r="AE11" s="11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103">
        <f t="shared" ca="1" si="1"/>
        <v>45139</v>
      </c>
      <c r="AV11" s="102">
        <f t="shared" ca="1" si="0"/>
        <v>0</v>
      </c>
      <c r="AW11" s="5"/>
      <c r="AX11" s="5"/>
      <c r="AY11" s="5"/>
      <c r="AZ11" s="5"/>
    </row>
    <row r="12" spans="1:52" ht="15" thickBot="1" x14ac:dyDescent="0.4">
      <c r="A12" s="1"/>
      <c r="B12" s="1"/>
      <c r="C12" s="114">
        <v>14</v>
      </c>
      <c r="D12" s="5">
        <v>2922739</v>
      </c>
      <c r="E12" s="5" t="s">
        <v>121</v>
      </c>
      <c r="F12" s="5" t="s">
        <v>13</v>
      </c>
      <c r="G12" s="5"/>
      <c r="H12" s="5" t="s">
        <v>157</v>
      </c>
      <c r="I12" s="5"/>
      <c r="J12" s="11"/>
      <c r="K12" s="10"/>
      <c r="L12" s="131"/>
      <c r="M12" s="131"/>
      <c r="N12" s="131"/>
      <c r="O12" s="132"/>
      <c r="P12" s="5"/>
      <c r="Q12" s="5"/>
      <c r="R12" s="5"/>
      <c r="S12" s="5"/>
      <c r="T12" s="5"/>
      <c r="U12" s="11"/>
      <c r="V12" s="5"/>
      <c r="W12" s="5"/>
      <c r="X12" s="11"/>
      <c r="Y12" s="26"/>
      <c r="Z12" s="5"/>
      <c r="AA12" s="5"/>
      <c r="AB12" s="99"/>
      <c r="AC12" s="5"/>
      <c r="AD12" s="94"/>
      <c r="AE12" s="11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103">
        <f t="shared" ca="1" si="1"/>
        <v>45108</v>
      </c>
      <c r="AV12" s="102">
        <f t="shared" ca="1" si="0"/>
        <v>0</v>
      </c>
      <c r="AW12" s="5"/>
      <c r="AX12" s="5"/>
      <c r="AY12" s="5"/>
      <c r="AZ12" s="5"/>
    </row>
    <row r="13" spans="1:52" x14ac:dyDescent="0.35">
      <c r="A13" s="51" t="s">
        <v>186</v>
      </c>
      <c r="B13" s="55">
        <f>IF(O19="Month(s)",N19,0)</f>
        <v>0</v>
      </c>
      <c r="C13" s="114">
        <v>15</v>
      </c>
      <c r="D13" s="5">
        <v>1785340</v>
      </c>
      <c r="E13" s="5" t="s">
        <v>122</v>
      </c>
      <c r="F13" s="5" t="s">
        <v>13</v>
      </c>
      <c r="G13" s="5"/>
      <c r="H13" s="5" t="s">
        <v>158</v>
      </c>
      <c r="I13" s="5"/>
      <c r="J13" s="11"/>
      <c r="K13" s="5"/>
      <c r="L13" s="5"/>
      <c r="M13" s="5"/>
      <c r="N13" s="5"/>
      <c r="O13" s="5"/>
      <c r="P13" s="5"/>
      <c r="Q13" s="33" t="s">
        <v>26</v>
      </c>
      <c r="R13" s="34" t="s">
        <v>28</v>
      </c>
      <c r="S13" s="35"/>
      <c r="T13" s="5"/>
      <c r="U13" s="11"/>
      <c r="V13" s="5"/>
      <c r="W13" s="5"/>
      <c r="X13" s="11"/>
      <c r="Y13" s="26"/>
      <c r="Z13" s="5"/>
      <c r="AA13" s="5"/>
      <c r="AB13" s="99"/>
      <c r="AC13" s="5"/>
      <c r="AD13" s="94"/>
      <c r="AE13" s="11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103">
        <f t="shared" ca="1" si="1"/>
        <v>45078</v>
      </c>
      <c r="AV13" s="102">
        <f t="shared" ca="1" si="0"/>
        <v>0</v>
      </c>
      <c r="AW13" s="5"/>
      <c r="AX13" s="5"/>
      <c r="AY13" s="5"/>
      <c r="AZ13" s="5"/>
    </row>
    <row r="14" spans="1:52" x14ac:dyDescent="0.35">
      <c r="A14" s="51" t="s">
        <v>187</v>
      </c>
      <c r="B14" s="55">
        <f>IF(O19="Year(s)",N19,0)</f>
        <v>0</v>
      </c>
      <c r="C14" s="114">
        <v>18</v>
      </c>
      <c r="D14" s="5">
        <v>1977561</v>
      </c>
      <c r="E14" s="5" t="s">
        <v>123</v>
      </c>
      <c r="F14" s="5" t="s">
        <v>168</v>
      </c>
      <c r="G14" s="26"/>
      <c r="H14" s="5" t="s">
        <v>157</v>
      </c>
      <c r="I14" s="5"/>
      <c r="J14" s="11"/>
      <c r="K14" s="5"/>
      <c r="L14" s="5"/>
      <c r="M14" s="5"/>
      <c r="N14" s="5"/>
      <c r="O14" s="5"/>
      <c r="P14" s="5"/>
      <c r="Q14" s="36"/>
      <c r="R14" s="28"/>
      <c r="S14" s="37"/>
      <c r="T14" s="5"/>
      <c r="U14" s="11"/>
      <c r="V14" s="5"/>
      <c r="W14" s="5"/>
      <c r="X14" s="11"/>
      <c r="Y14" s="26"/>
      <c r="Z14" s="5"/>
      <c r="AA14" s="5"/>
      <c r="AB14" s="99"/>
      <c r="AC14" s="5"/>
      <c r="AD14" s="94"/>
      <c r="AE14" s="11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103">
        <f t="shared" ca="1" si="1"/>
        <v>45047</v>
      </c>
      <c r="AV14" s="102">
        <f t="shared" ca="1" si="0"/>
        <v>0</v>
      </c>
      <c r="AW14" s="5"/>
      <c r="AX14" s="5"/>
      <c r="AY14" s="5"/>
      <c r="AZ14" s="5"/>
    </row>
    <row r="15" spans="1:52" x14ac:dyDescent="0.35">
      <c r="A15" s="51" t="s">
        <v>160</v>
      </c>
      <c r="B15" s="82">
        <f ca="1">IF(O10="",DATE(YEAR(TODAY())+B14,MONTH(TODAY())+B13,DAY(TODAY())),DATE(YEAR(O10)+B14,MONTH(O10)+B13,DAY(O10)))</f>
        <v>45321</v>
      </c>
      <c r="C15" s="114">
        <v>19</v>
      </c>
      <c r="D15" s="5">
        <v>1323287</v>
      </c>
      <c r="E15" s="5" t="s">
        <v>124</v>
      </c>
      <c r="F15" s="5" t="s">
        <v>168</v>
      </c>
      <c r="G15" s="5"/>
      <c r="H15" s="5" t="s">
        <v>158</v>
      </c>
      <c r="I15" s="5"/>
      <c r="J15" s="11"/>
      <c r="K15" s="6" t="s">
        <v>24</v>
      </c>
      <c r="L15" s="54"/>
      <c r="M15" s="5"/>
      <c r="N15" s="6" t="s">
        <v>200</v>
      </c>
      <c r="O15" s="27">
        <f ca="1">SUMIFS(Adj._Amount,Adjus_AssetID,B3,Adjust_Type,DepType)+SUMIFS(Adj._Amount,Adjus_AssetID,B3,Adjust_Type,AppType)</f>
        <v>0</v>
      </c>
      <c r="P15" s="5"/>
      <c r="Q15" s="133" t="s">
        <v>27</v>
      </c>
      <c r="R15" s="121"/>
      <c r="S15" s="63"/>
      <c r="T15" s="5"/>
      <c r="U15" s="11"/>
      <c r="V15" s="5"/>
      <c r="W15" s="5"/>
      <c r="X15" s="11"/>
      <c r="Y15" s="26"/>
      <c r="Z15" s="5"/>
      <c r="AA15" s="5"/>
      <c r="AB15" s="99"/>
      <c r="AC15" s="5"/>
      <c r="AD15" s="94"/>
      <c r="AE15" s="11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103">
        <f t="shared" ca="1" si="1"/>
        <v>45017</v>
      </c>
      <c r="AV15" s="102">
        <f t="shared" ca="1" si="0"/>
        <v>0</v>
      </c>
      <c r="AW15" s="5"/>
      <c r="AX15" s="5"/>
      <c r="AY15" s="5"/>
      <c r="AZ15" s="5"/>
    </row>
    <row r="16" spans="1:52" ht="15" thickBot="1" x14ac:dyDescent="0.4">
      <c r="A16" s="1"/>
      <c r="B16" s="1"/>
      <c r="C16" s="114">
        <v>20</v>
      </c>
      <c r="D16" s="5">
        <v>2957849</v>
      </c>
      <c r="E16" s="5" t="s">
        <v>125</v>
      </c>
      <c r="F16" s="5" t="s">
        <v>13</v>
      </c>
      <c r="G16" s="26"/>
      <c r="H16" s="5" t="s">
        <v>155</v>
      </c>
      <c r="I16" s="5"/>
      <c r="J16" s="11"/>
      <c r="K16" s="6" t="s">
        <v>20</v>
      </c>
      <c r="L16" s="106">
        <f ca="1">L15+O15</f>
        <v>0</v>
      </c>
      <c r="M16" s="5"/>
      <c r="N16" s="6" t="s">
        <v>205</v>
      </c>
      <c r="O16" s="27" cm="1">
        <f t="array" aca="1" ref="O16" ca="1">SUMIFS(Adj._Amount,Adjus_AssetID,B3,Adjust_Type,"&lt;&gt;"&amp;AppType,Adjust_Type,"&lt;&gt;"&amp;DepType)</f>
        <v>0</v>
      </c>
      <c r="P16" s="5"/>
      <c r="Q16" s="38" t="s">
        <v>30</v>
      </c>
      <c r="R16" s="134"/>
      <c r="S16" s="135"/>
      <c r="T16" s="5"/>
      <c r="U16" s="11"/>
      <c r="V16" s="5"/>
      <c r="W16" s="5"/>
      <c r="X16" s="11"/>
      <c r="Y16" s="26"/>
      <c r="Z16" s="5"/>
      <c r="AA16" s="5"/>
      <c r="AB16" s="99"/>
      <c r="AC16" s="5"/>
      <c r="AD16" s="94"/>
      <c r="AE16" s="11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103">
        <f t="shared" ca="1" si="1"/>
        <v>44986</v>
      </c>
      <c r="AV16" s="102">
        <f t="shared" ca="1" si="0"/>
        <v>0</v>
      </c>
      <c r="AW16" s="5"/>
      <c r="AX16" s="5"/>
      <c r="AY16" s="5"/>
      <c r="AZ16" s="5"/>
    </row>
    <row r="17" spans="1:52" x14ac:dyDescent="0.35">
      <c r="A17" s="57" t="s">
        <v>161</v>
      </c>
      <c r="B17" s="58" t="str">
        <f ca="1">IFERROR(MATCH(S15,Staff_Name,0)+2,"")</f>
        <v/>
      </c>
      <c r="C17" s="114">
        <v>23</v>
      </c>
      <c r="D17" s="5">
        <v>4189668</v>
      </c>
      <c r="E17" s="5" t="s">
        <v>127</v>
      </c>
      <c r="F17" s="5" t="s">
        <v>168</v>
      </c>
      <c r="G17" s="26"/>
      <c r="H17" s="5" t="s">
        <v>158</v>
      </c>
      <c r="I17" s="5"/>
      <c r="J17" s="11"/>
      <c r="K17" s="5"/>
      <c r="L17" s="5"/>
      <c r="M17" s="5"/>
      <c r="N17" s="5"/>
      <c r="O17" s="5"/>
      <c r="P17" s="5"/>
      <c r="Q17" s="141" t="s">
        <v>52</v>
      </c>
      <c r="R17" s="142"/>
      <c r="S17" s="143"/>
      <c r="T17" s="5"/>
      <c r="U17" s="11"/>
      <c r="V17" s="5"/>
      <c r="W17" s="5"/>
      <c r="X17" s="11"/>
      <c r="Y17" s="26"/>
      <c r="Z17" s="5"/>
      <c r="AA17" s="5"/>
      <c r="AB17" s="99"/>
      <c r="AC17" s="5"/>
      <c r="AD17" s="94"/>
      <c r="AE17" s="11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103">
        <f t="shared" ca="1" si="1"/>
        <v>44958</v>
      </c>
      <c r="AV17" s="102">
        <f t="shared" ca="1" si="0"/>
        <v>0</v>
      </c>
      <c r="AW17" s="5"/>
      <c r="AX17" s="5"/>
      <c r="AY17" s="5"/>
      <c r="AZ17" s="5"/>
    </row>
    <row r="18" spans="1:52" x14ac:dyDescent="0.35">
      <c r="A18" s="57" t="s">
        <v>162</v>
      </c>
      <c r="B18" s="58" t="str">
        <f ca="1">IFERROR(INDEX(Staff!D3:D99999,'Asset Mgr'!B17-2,0),"")</f>
        <v/>
      </c>
      <c r="C18" s="114">
        <v>24</v>
      </c>
      <c r="D18" s="5">
        <v>3189649</v>
      </c>
      <c r="E18" s="5" t="s">
        <v>128</v>
      </c>
      <c r="F18" s="5" t="s">
        <v>168</v>
      </c>
      <c r="G18" s="5"/>
      <c r="H18" s="5" t="s">
        <v>155</v>
      </c>
      <c r="I18" s="5"/>
      <c r="J18" s="11"/>
      <c r="K18" s="144" t="s">
        <v>96</v>
      </c>
      <c r="L18" s="145"/>
      <c r="M18" s="145"/>
      <c r="N18" s="145"/>
      <c r="O18" s="146"/>
      <c r="P18" s="5"/>
      <c r="Q18" s="8"/>
      <c r="R18" s="23" t="s">
        <v>16</v>
      </c>
      <c r="S18" s="22">
        <f>S15</f>
        <v>0</v>
      </c>
      <c r="T18" s="5"/>
      <c r="U18" s="11"/>
      <c r="V18" s="5"/>
      <c r="W18" s="5"/>
      <c r="X18" s="11"/>
      <c r="Y18" s="26"/>
      <c r="Z18" s="5"/>
      <c r="AA18" s="5"/>
      <c r="AB18" s="99"/>
      <c r="AC18" s="5"/>
      <c r="AD18" s="94"/>
      <c r="AE18" s="11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26"/>
      <c r="AV18" s="5"/>
      <c r="AW18" s="5"/>
      <c r="AX18" s="5"/>
      <c r="AY18" s="5"/>
      <c r="AZ18" s="5"/>
    </row>
    <row r="19" spans="1:52" x14ac:dyDescent="0.35">
      <c r="A19" s="57" t="s">
        <v>172</v>
      </c>
      <c r="B19" s="104" t="str">
        <f ca="1">IFERROR(INDEX(Staff!B3:B100000,'Asset Mgr'!B17-2,0),"")</f>
        <v/>
      </c>
      <c r="C19" s="114">
        <v>25</v>
      </c>
      <c r="D19" s="5">
        <v>4109811</v>
      </c>
      <c r="E19" s="5" t="s">
        <v>170</v>
      </c>
      <c r="F19" s="5" t="s">
        <v>168</v>
      </c>
      <c r="G19" s="5"/>
      <c r="H19" s="5" t="s">
        <v>156</v>
      </c>
      <c r="I19" s="5"/>
      <c r="J19" s="11"/>
      <c r="K19" s="39" t="s">
        <v>22</v>
      </c>
      <c r="L19" s="40"/>
      <c r="M19" s="41" t="s">
        <v>15</v>
      </c>
      <c r="N19" s="86"/>
      <c r="O19" s="17"/>
      <c r="P19" s="5"/>
      <c r="Q19" s="11"/>
      <c r="R19" s="23" t="s">
        <v>171</v>
      </c>
      <c r="S19" s="62" t="str">
        <f ca="1">B19</f>
        <v/>
      </c>
      <c r="T19" s="5"/>
      <c r="U19" s="11"/>
      <c r="V19" s="5"/>
      <c r="W19" s="5"/>
      <c r="X19" s="11"/>
      <c r="Y19" s="26"/>
      <c r="Z19" s="5"/>
      <c r="AA19" s="5"/>
      <c r="AB19" s="99"/>
      <c r="AC19" s="5"/>
      <c r="AD19" s="94"/>
      <c r="AE19" s="11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</row>
    <row r="20" spans="1:52" x14ac:dyDescent="0.35">
      <c r="A20" s="57" t="s">
        <v>173</v>
      </c>
      <c r="B20" s="58" t="str">
        <f ca="1">IFERROR(INDEX(Staff!C3:C10000,'Asset Mgr'!B17-2,0),"")</f>
        <v/>
      </c>
      <c r="C20" s="114">
        <v>27</v>
      </c>
      <c r="D20" s="5">
        <v>1408803</v>
      </c>
      <c r="E20" s="5" t="s">
        <v>129</v>
      </c>
      <c r="F20" s="5" t="s">
        <v>154</v>
      </c>
      <c r="G20" s="5"/>
      <c r="H20" s="5" t="s">
        <v>158</v>
      </c>
      <c r="I20" s="5"/>
      <c r="J20" s="11"/>
      <c r="K20" s="120" t="str">
        <f>IF(L19="Depreciation","Depreciate",IF(L19="Apreciation","Appreciate",""))&amp;" asset every "&amp;N19&amp;" "&amp;O19&amp;" by"</f>
        <v xml:space="preserve"> asset every   by</v>
      </c>
      <c r="L20" s="121"/>
      <c r="M20" s="115"/>
      <c r="N20" s="7"/>
      <c r="O20" s="46" t="str">
        <f ca="1">IF(B15="","","Next Adj.: "&amp;TEXT(B15,"mm/dd/yy"))</f>
        <v>Next Adj.: 01/30/24</v>
      </c>
      <c r="P20" s="5"/>
      <c r="Q20" s="11"/>
      <c r="R20" s="23" t="s">
        <v>18</v>
      </c>
      <c r="S20" s="65" t="str">
        <f ca="1">B20</f>
        <v/>
      </c>
      <c r="T20" s="5"/>
      <c r="U20" s="11"/>
      <c r="V20" s="5"/>
      <c r="W20" s="5"/>
      <c r="X20" s="11"/>
      <c r="Y20" s="26"/>
      <c r="Z20" s="5"/>
      <c r="AA20" s="5"/>
      <c r="AB20" s="99"/>
      <c r="AC20" s="5"/>
      <c r="AD20" s="94"/>
      <c r="AE20" s="11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</row>
    <row r="21" spans="1:52" x14ac:dyDescent="0.35">
      <c r="A21" s="1"/>
      <c r="B21" s="1"/>
      <c r="C21" s="114">
        <v>28</v>
      </c>
      <c r="D21" s="5">
        <v>3003421</v>
      </c>
      <c r="E21" s="5" t="s">
        <v>130</v>
      </c>
      <c r="F21" s="5" t="s">
        <v>169</v>
      </c>
      <c r="G21" s="5"/>
      <c r="H21" s="5" t="s">
        <v>155</v>
      </c>
      <c r="I21" s="5"/>
      <c r="J21" s="11"/>
      <c r="K21" s="5"/>
      <c r="L21" s="5"/>
      <c r="M21" s="21"/>
      <c r="N21" s="5"/>
      <c r="O21" s="5"/>
      <c r="P21" s="5"/>
      <c r="Q21" s="13"/>
      <c r="R21" s="29"/>
      <c r="S21" s="30"/>
      <c r="T21" s="5"/>
      <c r="U21" s="11"/>
      <c r="V21" s="5"/>
      <c r="W21" s="5"/>
      <c r="X21" s="11"/>
      <c r="Y21" s="5"/>
      <c r="Z21" s="5"/>
      <c r="AA21" s="5"/>
      <c r="AB21" s="5"/>
      <c r="AC21" s="5"/>
      <c r="AD21" s="94"/>
      <c r="AE21" s="11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</row>
    <row r="22" spans="1:52" x14ac:dyDescent="0.35">
      <c r="A22" s="1"/>
      <c r="B22" s="1"/>
      <c r="C22" s="114">
        <v>29</v>
      </c>
      <c r="D22" s="5">
        <v>4598039</v>
      </c>
      <c r="E22" s="5" t="s">
        <v>131</v>
      </c>
      <c r="F22" s="5" t="s">
        <v>168</v>
      </c>
      <c r="G22" s="5"/>
      <c r="H22" s="5" t="s">
        <v>156</v>
      </c>
      <c r="I22" s="5"/>
      <c r="J22" s="13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1"/>
      <c r="V22" s="5"/>
      <c r="W22" s="5"/>
      <c r="X22" s="11"/>
      <c r="Y22" s="5"/>
      <c r="Z22" s="5"/>
      <c r="AA22" s="5"/>
      <c r="AB22" s="5"/>
      <c r="AC22" s="5"/>
      <c r="AD22" s="94"/>
      <c r="AE22" s="11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</row>
    <row r="23" spans="1:52" x14ac:dyDescent="0.35">
      <c r="A23" s="1"/>
      <c r="B23" s="1"/>
      <c r="C23" s="114">
        <v>30</v>
      </c>
      <c r="D23" s="5" t="s">
        <v>220</v>
      </c>
      <c r="E23" s="5" t="s">
        <v>217</v>
      </c>
      <c r="F23" s="5" t="s">
        <v>168</v>
      </c>
      <c r="G23" s="5"/>
      <c r="H23" s="5" t="s">
        <v>222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11"/>
      <c r="Y23" s="5"/>
      <c r="Z23" s="5"/>
      <c r="AA23" s="5"/>
      <c r="AB23" s="5"/>
      <c r="AC23" s="5"/>
      <c r="AD23" s="9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</row>
    <row r="24" spans="1:52" x14ac:dyDescent="0.35">
      <c r="A24" s="1"/>
      <c r="B24" s="1"/>
      <c r="C24" s="114">
        <v>31</v>
      </c>
      <c r="D24" s="5" t="s">
        <v>229</v>
      </c>
      <c r="E24" s="5" t="s">
        <v>227</v>
      </c>
      <c r="F24" s="5" t="s">
        <v>168</v>
      </c>
      <c r="G24" s="5"/>
      <c r="H24" s="5" t="s">
        <v>225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11"/>
      <c r="Y24" s="5"/>
      <c r="Z24" s="5"/>
      <c r="AA24" s="5"/>
      <c r="AB24" s="5"/>
      <c r="AC24" s="5"/>
      <c r="AD24" s="9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</row>
    <row r="25" spans="1:52" x14ac:dyDescent="0.35">
      <c r="A25" s="1"/>
      <c r="B25" s="1"/>
      <c r="C25" s="114">
        <v>34</v>
      </c>
      <c r="D25" s="5" t="s">
        <v>241</v>
      </c>
      <c r="E25" s="5" t="s">
        <v>238</v>
      </c>
      <c r="F25" s="5" t="s">
        <v>168</v>
      </c>
      <c r="G25" s="5"/>
      <c r="H25" s="5" t="s">
        <v>243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11"/>
      <c r="Y25" s="5"/>
      <c r="Z25" s="5"/>
      <c r="AA25" s="5"/>
      <c r="AB25" s="5"/>
      <c r="AC25" s="5"/>
      <c r="AD25" s="9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</row>
    <row r="26" spans="1:52" x14ac:dyDescent="0.35">
      <c r="A26" s="1"/>
      <c r="B26" s="1"/>
      <c r="C26" s="114">
        <v>35</v>
      </c>
      <c r="D26" s="5" t="s">
        <v>247</v>
      </c>
      <c r="E26" s="5" t="s">
        <v>245</v>
      </c>
      <c r="F26" s="5" t="s">
        <v>168</v>
      </c>
      <c r="G26" s="5"/>
      <c r="H26" s="5" t="s">
        <v>249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11"/>
      <c r="Y26" s="5"/>
      <c r="Z26" s="5"/>
      <c r="AA26" s="5"/>
      <c r="AB26" s="5"/>
      <c r="AC26" s="5"/>
      <c r="AD26" s="9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</row>
    <row r="27" spans="1:52" x14ac:dyDescent="0.35">
      <c r="A27" s="1"/>
      <c r="B27" s="1"/>
      <c r="C27" s="114">
        <v>36</v>
      </c>
      <c r="D27" s="5" t="s">
        <v>254</v>
      </c>
      <c r="E27" s="5" t="s">
        <v>252</v>
      </c>
      <c r="F27" s="5" t="s">
        <v>168</v>
      </c>
      <c r="G27" s="5"/>
      <c r="H27" s="5" t="s">
        <v>243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11"/>
      <c r="Y27" s="5"/>
      <c r="Z27" s="5"/>
      <c r="AA27" s="5"/>
      <c r="AB27" s="5"/>
      <c r="AC27" s="5"/>
      <c r="AD27" s="9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</row>
    <row r="28" spans="1:52" x14ac:dyDescent="0.35">
      <c r="A28" s="1"/>
      <c r="B28" s="1"/>
      <c r="C28" s="114">
        <v>39</v>
      </c>
      <c r="D28" s="5" t="s">
        <v>268</v>
      </c>
      <c r="E28" s="5" t="s">
        <v>217</v>
      </c>
      <c r="F28" s="5" t="s">
        <v>168</v>
      </c>
      <c r="G28" s="5"/>
      <c r="H28" s="5" t="s">
        <v>222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11"/>
      <c r="Y28" s="5"/>
      <c r="Z28" s="5"/>
      <c r="AA28" s="5"/>
      <c r="AB28" s="5"/>
      <c r="AC28" s="5"/>
      <c r="AD28" s="9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</row>
    <row r="29" spans="1:52" x14ac:dyDescent="0.35">
      <c r="A29" s="1"/>
      <c r="B29" s="1"/>
      <c r="C29" s="114">
        <v>40</v>
      </c>
      <c r="D29" s="5" t="s">
        <v>271</v>
      </c>
      <c r="E29" s="5" t="s">
        <v>217</v>
      </c>
      <c r="F29" s="5" t="s">
        <v>168</v>
      </c>
      <c r="G29" s="5"/>
      <c r="H29" s="5" t="s">
        <v>222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11"/>
      <c r="Y29" s="5"/>
      <c r="Z29" s="5"/>
      <c r="AA29" s="5"/>
      <c r="AB29" s="5"/>
      <c r="AC29" s="5"/>
      <c r="AD29" s="9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</row>
    <row r="30" spans="1:52" x14ac:dyDescent="0.35">
      <c r="A30" s="1"/>
      <c r="B30" s="1"/>
      <c r="C30" s="114">
        <v>41</v>
      </c>
      <c r="D30" s="5" t="s">
        <v>272</v>
      </c>
      <c r="E30" s="5" t="s">
        <v>217</v>
      </c>
      <c r="F30" s="5" t="s">
        <v>168</v>
      </c>
      <c r="G30" s="5"/>
      <c r="H30" s="5" t="s">
        <v>222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11"/>
      <c r="Y30" s="5"/>
      <c r="Z30" s="5"/>
      <c r="AA30" s="5"/>
      <c r="AB30" s="5"/>
      <c r="AC30" s="5"/>
      <c r="AD30" s="9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</row>
    <row r="31" spans="1:52" x14ac:dyDescent="0.35">
      <c r="A31" s="1"/>
      <c r="B31" s="1"/>
      <c r="C31" s="114">
        <v>47</v>
      </c>
      <c r="D31" s="5" t="s">
        <v>275</v>
      </c>
      <c r="E31" s="5" t="s">
        <v>281</v>
      </c>
      <c r="F31" s="5" t="s">
        <v>168</v>
      </c>
      <c r="G31" s="5"/>
      <c r="H31" s="5" t="s">
        <v>280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11"/>
      <c r="Y31" s="5"/>
      <c r="Z31" s="5"/>
      <c r="AA31" s="5"/>
      <c r="AB31" s="5"/>
      <c r="AC31" s="5"/>
      <c r="AD31" s="9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</row>
    <row r="32" spans="1:52" x14ac:dyDescent="0.35">
      <c r="A32" s="1"/>
      <c r="B32" s="1"/>
      <c r="C32" s="114">
        <v>48</v>
      </c>
      <c r="D32" s="5" t="s">
        <v>276</v>
      </c>
      <c r="E32" s="5" t="s">
        <v>281</v>
      </c>
      <c r="F32" s="5" t="s">
        <v>168</v>
      </c>
      <c r="G32" s="5"/>
      <c r="H32" s="5" t="s">
        <v>280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11"/>
      <c r="Y32" s="5"/>
      <c r="Z32" s="5"/>
      <c r="AA32" s="5"/>
      <c r="AB32" s="5"/>
      <c r="AC32" s="5"/>
      <c r="AD32" s="9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</row>
    <row r="33" spans="1:52" x14ac:dyDescent="0.35">
      <c r="A33" s="1"/>
      <c r="B33" s="1"/>
      <c r="C33" s="114">
        <v>49</v>
      </c>
      <c r="D33" s="5" t="s">
        <v>278</v>
      </c>
      <c r="E33" s="5" t="s">
        <v>281</v>
      </c>
      <c r="F33" s="5" t="s">
        <v>168</v>
      </c>
      <c r="G33" s="5"/>
      <c r="H33" s="5" t="s">
        <v>280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11"/>
      <c r="Y33" s="5"/>
      <c r="Z33" s="5"/>
      <c r="AA33" s="5"/>
      <c r="AB33" s="5"/>
      <c r="AC33" s="5"/>
      <c r="AD33" s="9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</row>
    <row r="34" spans="1:52" x14ac:dyDescent="0.35">
      <c r="A34" s="1"/>
      <c r="B34" s="1"/>
      <c r="C34" s="114">
        <v>42</v>
      </c>
      <c r="D34" s="5" t="s">
        <v>277</v>
      </c>
      <c r="E34" s="5" t="s">
        <v>274</v>
      </c>
      <c r="F34" s="5" t="s">
        <v>168</v>
      </c>
      <c r="G34" s="5"/>
      <c r="H34" s="5" t="s">
        <v>280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11"/>
      <c r="Y34" s="5"/>
      <c r="Z34" s="5"/>
      <c r="AA34" s="5"/>
      <c r="AB34" s="5"/>
      <c r="AC34" s="5"/>
      <c r="AD34" s="9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</row>
    <row r="35" spans="1:52" x14ac:dyDescent="0.35">
      <c r="A35" s="1"/>
      <c r="B35" s="1"/>
      <c r="C35" s="9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11"/>
      <c r="Y35" s="5"/>
      <c r="Z35" s="5"/>
      <c r="AA35" s="5"/>
      <c r="AB35" s="5"/>
      <c r="AC35" s="5"/>
      <c r="AD35" s="9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</row>
    <row r="36" spans="1:52" x14ac:dyDescent="0.35">
      <c r="A36" s="1"/>
      <c r="B36" s="1"/>
      <c r="C36" s="94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13"/>
      <c r="Y36" s="14"/>
      <c r="Z36" s="14"/>
      <c r="AA36" s="14"/>
      <c r="AB36" s="14"/>
      <c r="AC36" s="14"/>
      <c r="AD36" s="96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</row>
    <row r="37" spans="1:52" x14ac:dyDescent="0.35">
      <c r="A37" s="1"/>
      <c r="B37" s="1"/>
      <c r="C37" s="94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60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</row>
    <row r="38" spans="1:52" x14ac:dyDescent="0.35">
      <c r="A38" s="1"/>
      <c r="B38" s="1"/>
      <c r="C38" s="94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60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</row>
    <row r="39" spans="1:52" ht="409" customHeight="1" x14ac:dyDescent="0.35">
      <c r="A39" s="1"/>
      <c r="B39" s="1"/>
      <c r="C39" s="94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60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</row>
  </sheetData>
  <mergeCells count="12">
    <mergeCell ref="D2:H2"/>
    <mergeCell ref="AU4:AV4"/>
    <mergeCell ref="F3:H3"/>
    <mergeCell ref="Q17:S17"/>
    <mergeCell ref="K18:O18"/>
    <mergeCell ref="K20:L20"/>
    <mergeCell ref="X4:Y4"/>
    <mergeCell ref="J4:K4"/>
    <mergeCell ref="Q6:S6"/>
    <mergeCell ref="L11:O12"/>
    <mergeCell ref="Q15:R15"/>
    <mergeCell ref="R16:S16"/>
  </mergeCells>
  <conditionalFormatting sqref="Y11:AC35">
    <cfRule type="expression" dxfId="6" priority="3">
      <formula>AND($Y11&lt;&gt;"",MOD(ROW(),2)=1)</formula>
    </cfRule>
    <cfRule type="expression" dxfId="5" priority="4">
      <formula>AND($Y11&lt;&gt;"",MOD(ROW(),2)=0)</formula>
    </cfRule>
  </conditionalFormatting>
  <conditionalFormatting sqref="D6:H99">
    <cfRule type="expression" dxfId="4" priority="2">
      <formula>$B$6=ROW()</formula>
    </cfRule>
    <cfRule type="expression" dxfId="3" priority="5">
      <formula>AND($D6&lt;&gt;"",MOD(ROW(),2)=1)</formula>
    </cfRule>
    <cfRule type="expression" dxfId="2" priority="6">
      <formula>AND($D6&lt;&gt;"",MOD(ROW(),2)=0)</formula>
    </cfRule>
  </conditionalFormatting>
  <conditionalFormatting sqref="Y11:AC36">
    <cfRule type="expression" dxfId="1" priority="1">
      <formula>$B$11=ROW()</formula>
    </cfRule>
  </conditionalFormatting>
  <dataValidations count="12">
    <dataValidation type="list" allowBlank="1" showInputMessage="1" showErrorMessage="1" sqref="L19" xr:uid="{00000000-0002-0000-0100-000000000000}">
      <formula1>"Depreciation,Apreciation,None"</formula1>
    </dataValidation>
    <dataValidation type="list" allowBlank="1" showInputMessage="1" showErrorMessage="1" sqref="N20" xr:uid="{00000000-0002-0000-0100-000001000000}">
      <formula1>"Percent,Amount"</formula1>
    </dataValidation>
    <dataValidation type="list" allowBlank="1" showInputMessage="1" showErrorMessage="1" sqref="O19" xr:uid="{00000000-0002-0000-0100-000002000000}">
      <formula1>"month(s),year(s)"</formula1>
    </dataValidation>
    <dataValidation type="list" allowBlank="1" showInputMessage="1" showErrorMessage="1" sqref="E3" xr:uid="{00000000-0002-0000-0100-000003000000}">
      <formula1>SearchBy</formula1>
    </dataValidation>
    <dataValidation type="list" allowBlank="1" showInputMessage="1" showErrorMessage="1" sqref="Z8" xr:uid="{00000000-0002-0000-0100-000004000000}">
      <formula1>Vendors</formula1>
    </dataValidation>
    <dataValidation type="list" allowBlank="1" showInputMessage="1" showErrorMessage="1" sqref="AA8" xr:uid="{00000000-0002-0000-0100-000005000000}">
      <formula1>AdjustmentTypes</formula1>
    </dataValidation>
    <dataValidation type="list" allowBlank="1" showInputMessage="1" showErrorMessage="1" sqref="L9" xr:uid="{00000000-0002-0000-0100-000006000000}">
      <formula1>Conditions</formula1>
    </dataValidation>
    <dataValidation type="list" allowBlank="1" showInputMessage="1" showErrorMessage="1" sqref="O8" xr:uid="{00000000-0002-0000-0100-000007000000}">
      <formula1>Types</formula1>
    </dataValidation>
    <dataValidation type="list" allowBlank="1" showInputMessage="1" showErrorMessage="1" sqref="O9 H4" xr:uid="{00000000-0002-0000-0100-000008000000}">
      <formula1>Locations</formula1>
    </dataValidation>
    <dataValidation type="list" allowBlank="1" showInputMessage="1" showErrorMessage="1" sqref="F4 L10" xr:uid="{00000000-0002-0000-0100-000009000000}">
      <formula1>Statuses</formula1>
    </dataValidation>
    <dataValidation type="list" allowBlank="1" showInputMessage="1" showErrorMessage="1" sqref="S15" xr:uid="{00000000-0002-0000-0100-00000A000000}">
      <formula1>Staff_Name</formula1>
    </dataValidation>
    <dataValidation type="list" allowBlank="1" showInputMessage="1" showErrorMessage="1" sqref="R16:S16" xr:uid="{00000000-0002-0000-0100-00000B000000}">
      <formula1>Jobsites</formula1>
    </dataValidation>
  </dataValidations>
  <hyperlinks>
    <hyperlink ref="S19" r:id="rId1" display="Fred@gmail.com" xr:uid="{00000000-0004-0000-0100-000000000000}"/>
  </hyperlinks>
  <pageMargins left="0.7" right="0.7" top="0.75" bottom="0.75" header="0.3" footer="0.3"/>
  <pageSetup orientation="portrait" horizontalDpi="200" verticalDpi="2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ssetDB"/>
  <dimension ref="A1:BE532"/>
  <sheetViews>
    <sheetView tabSelected="1" topLeftCell="A26" zoomScaleNormal="100" workbookViewId="0">
      <pane xSplit="28450" topLeftCell="AB1"/>
      <selection activeCell="A39" sqref="A39:XFD39"/>
      <selection pane="topRight" activeCell="AB39" sqref="A39:XFD39"/>
    </sheetView>
  </sheetViews>
  <sheetFormatPr defaultRowHeight="14.5" x14ac:dyDescent="0.35"/>
  <cols>
    <col min="1" max="1" width="8.1796875" style="2" bestFit="1" customWidth="1"/>
    <col min="2" max="2" width="23.1796875" bestFit="1" customWidth="1"/>
    <col min="3" max="3" width="23.08984375" customWidth="1"/>
    <col min="4" max="4" width="16.26953125" bestFit="1" customWidth="1"/>
    <col min="5" max="5" width="6.7265625" bestFit="1" customWidth="1"/>
    <col min="6" max="6" width="14.90625" customWidth="1"/>
    <col min="7" max="7" width="14" bestFit="1" customWidth="1"/>
    <col min="8" max="8" width="9.7265625" bestFit="1" customWidth="1"/>
    <col min="9" max="9" width="16.453125" customWidth="1"/>
    <col min="10" max="10" width="12.26953125" bestFit="1" customWidth="1"/>
    <col min="11" max="11" width="21.1796875" bestFit="1" customWidth="1"/>
    <col min="12" max="12" width="15" bestFit="1" customWidth="1"/>
    <col min="13" max="13" width="13.1796875" bestFit="1" customWidth="1"/>
    <col min="14" max="14" width="11.54296875" bestFit="1" customWidth="1"/>
    <col min="15" max="15" width="9.453125" bestFit="1" customWidth="1"/>
    <col min="16" max="16" width="12.26953125" bestFit="1" customWidth="1"/>
    <col min="17" max="17" width="12.453125" bestFit="1" customWidth="1"/>
    <col min="18" max="18" width="4.453125" bestFit="1" customWidth="1"/>
    <col min="19" max="19" width="10.26953125" bestFit="1" customWidth="1"/>
    <col min="20" max="20" width="9.453125" bestFit="1" customWidth="1"/>
    <col min="21" max="21" width="9.26953125" bestFit="1" customWidth="1"/>
    <col min="22" max="22" width="11.1796875" bestFit="1" customWidth="1"/>
    <col min="23" max="23" width="20.6328125" customWidth="1"/>
    <col min="24" max="24" width="11.453125" bestFit="1" customWidth="1"/>
    <col min="25" max="25" width="13.453125" bestFit="1" customWidth="1"/>
    <col min="26" max="26" width="4.81640625" bestFit="1" customWidth="1"/>
    <col min="33" max="33" width="14.453125" bestFit="1" customWidth="1"/>
    <col min="34" max="34" width="11.453125" bestFit="1" customWidth="1"/>
    <col min="37" max="37" width="8.1796875" bestFit="1" customWidth="1"/>
    <col min="38" max="38" width="8.81640625" customWidth="1"/>
    <col min="39" max="39" width="11.54296875" bestFit="1" customWidth="1"/>
    <col min="40" max="40" width="6.453125" bestFit="1" customWidth="1"/>
    <col min="41" max="41" width="11" bestFit="1" customWidth="1"/>
    <col min="42" max="42" width="8.453125" bestFit="1" customWidth="1"/>
    <col min="46" max="46" width="11.453125" bestFit="1" customWidth="1"/>
    <col min="48" max="48" width="8.1796875" bestFit="1" customWidth="1"/>
    <col min="49" max="49" width="11.54296875" bestFit="1" customWidth="1"/>
    <col min="50" max="50" width="10.54296875" bestFit="1" customWidth="1"/>
    <col min="51" max="51" width="4.1796875" bestFit="1" customWidth="1"/>
    <col min="52" max="52" width="10.26953125" bestFit="1" customWidth="1"/>
    <col min="53" max="53" width="9.453125" bestFit="1" customWidth="1"/>
    <col min="54" max="54" width="9.26953125" bestFit="1" customWidth="1"/>
    <col min="55" max="55" width="11.1796875" bestFit="1" customWidth="1"/>
    <col min="56" max="56" width="13.453125" bestFit="1" customWidth="1"/>
    <col min="57" max="57" width="4.81640625" bestFit="1" customWidth="1"/>
  </cols>
  <sheetData>
    <row r="1" spans="1:57" x14ac:dyDescent="0.35">
      <c r="A1" s="59" t="s">
        <v>81</v>
      </c>
      <c r="B1" s="59" t="s">
        <v>82</v>
      </c>
      <c r="C1" s="59" t="s">
        <v>83</v>
      </c>
      <c r="D1" s="59" t="s">
        <v>84</v>
      </c>
      <c r="E1" s="59" t="s">
        <v>85</v>
      </c>
      <c r="F1" s="59" t="s">
        <v>86</v>
      </c>
      <c r="G1" s="59" t="s">
        <v>87</v>
      </c>
      <c r="H1" s="59" t="s">
        <v>88</v>
      </c>
      <c r="I1" s="59" t="s">
        <v>89</v>
      </c>
      <c r="J1" s="59" t="s">
        <v>90</v>
      </c>
      <c r="K1" s="59" t="s">
        <v>91</v>
      </c>
      <c r="L1" s="59" t="s">
        <v>92</v>
      </c>
      <c r="M1" s="59" t="s">
        <v>93</v>
      </c>
      <c r="N1" s="59" t="s">
        <v>94</v>
      </c>
      <c r="O1" s="59" t="s">
        <v>95</v>
      </c>
      <c r="P1" s="59" t="s">
        <v>159</v>
      </c>
      <c r="Q1" s="59" t="s">
        <v>97</v>
      </c>
      <c r="R1" s="59" t="s">
        <v>98</v>
      </c>
      <c r="S1" s="59" t="s">
        <v>99</v>
      </c>
      <c r="T1" s="59" t="s">
        <v>100</v>
      </c>
      <c r="U1" s="59" t="s">
        <v>103</v>
      </c>
      <c r="V1" s="59" t="s">
        <v>185</v>
      </c>
      <c r="W1" s="59" t="s">
        <v>163</v>
      </c>
      <c r="X1" s="59" t="s">
        <v>107</v>
      </c>
      <c r="Y1" s="89" t="e">
        <f ca="1">IFERROR(#REF!+SUMIFS(Adj._Amount,Adjus_AssetID,#REF!,Adjust_Type,AppType)+SUMIFS(Adj._Amount,Adjus_AssetID,#REF!,Adjust_Type,DepType),#REF!)</f>
        <v>#REF!</v>
      </c>
      <c r="Z1" s="59"/>
      <c r="AE1" s="148" t="s">
        <v>166</v>
      </c>
      <c r="AF1" s="148"/>
      <c r="AG1" s="83" t="s">
        <v>167</v>
      </c>
      <c r="AK1" s="149" t="s">
        <v>165</v>
      </c>
      <c r="AL1" s="149"/>
      <c r="AM1" s="149"/>
      <c r="AN1" s="149"/>
      <c r="AO1" s="149"/>
      <c r="AP1" s="149"/>
      <c r="AT1" s="83" t="s">
        <v>166</v>
      </c>
      <c r="AV1" s="150" t="s">
        <v>189</v>
      </c>
      <c r="AW1" s="150"/>
      <c r="AX1" s="150"/>
      <c r="AY1" s="150"/>
      <c r="AZ1" s="150"/>
      <c r="BA1" s="150"/>
      <c r="BB1" s="150"/>
      <c r="BC1" s="150"/>
      <c r="BD1" s="150"/>
      <c r="BE1" s="150"/>
    </row>
    <row r="2" spans="1:57" x14ac:dyDescent="0.35">
      <c r="A2" s="147" t="s">
        <v>126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E2" s="47" t="s">
        <v>0</v>
      </c>
      <c r="AF2" s="47" t="s">
        <v>4</v>
      </c>
      <c r="AG2" s="84" t="str">
        <f>IF('Asset Mgr'!E3="",W3,'Asset Mgr'!E3)</f>
        <v>Asset Name</v>
      </c>
      <c r="AK2" s="61" t="s">
        <v>44</v>
      </c>
      <c r="AL2" s="61" t="s">
        <v>3</v>
      </c>
      <c r="AM2" s="61" t="s">
        <v>45</v>
      </c>
      <c r="AN2" s="61" t="s">
        <v>4</v>
      </c>
      <c r="AO2" s="61" t="s">
        <v>28</v>
      </c>
      <c r="AP2" s="61" t="s">
        <v>0</v>
      </c>
      <c r="AT2" s="47" t="s">
        <v>104</v>
      </c>
      <c r="AV2" s="47" t="s">
        <v>44</v>
      </c>
      <c r="AW2" s="47" t="s">
        <v>45</v>
      </c>
      <c r="AX2" s="47" t="s">
        <v>101</v>
      </c>
      <c r="AY2" s="47" t="s">
        <v>75</v>
      </c>
      <c r="AZ2" s="47" t="s">
        <v>14</v>
      </c>
      <c r="BA2" s="47" t="s">
        <v>76</v>
      </c>
      <c r="BB2" s="47" t="s">
        <v>102</v>
      </c>
      <c r="BC2" s="47" t="s">
        <v>106</v>
      </c>
      <c r="BD2" s="47" t="s">
        <v>20</v>
      </c>
      <c r="BE2" s="47" t="s">
        <v>48</v>
      </c>
    </row>
    <row r="3" spans="1:57" x14ac:dyDescent="0.35">
      <c r="A3" s="47" t="s">
        <v>44</v>
      </c>
      <c r="B3" s="47" t="s">
        <v>45</v>
      </c>
      <c r="C3" s="47" t="s">
        <v>3</v>
      </c>
      <c r="D3" s="47" t="s">
        <v>8</v>
      </c>
      <c r="E3" s="47" t="s">
        <v>9</v>
      </c>
      <c r="F3" s="47" t="s">
        <v>72</v>
      </c>
      <c r="G3" s="47" t="s">
        <v>10</v>
      </c>
      <c r="H3" s="47" t="s">
        <v>11</v>
      </c>
      <c r="I3" s="47" t="s">
        <v>0</v>
      </c>
      <c r="J3" s="47" t="s">
        <v>4</v>
      </c>
      <c r="K3" s="47" t="s">
        <v>7</v>
      </c>
      <c r="L3" s="47" t="s">
        <v>73</v>
      </c>
      <c r="M3" s="47" t="s">
        <v>74</v>
      </c>
      <c r="N3" s="47" t="s">
        <v>28</v>
      </c>
      <c r="O3" s="47" t="s">
        <v>51</v>
      </c>
      <c r="P3" s="47" t="s">
        <v>24</v>
      </c>
      <c r="Q3" s="47" t="s">
        <v>101</v>
      </c>
      <c r="R3" s="47" t="s">
        <v>75</v>
      </c>
      <c r="S3" s="47" t="s">
        <v>14</v>
      </c>
      <c r="T3" s="47" t="s">
        <v>76</v>
      </c>
      <c r="U3" s="47" t="s">
        <v>102</v>
      </c>
      <c r="V3" s="47" t="s">
        <v>106</v>
      </c>
      <c r="W3" s="47" t="s">
        <v>12</v>
      </c>
      <c r="X3" s="47" t="s">
        <v>104</v>
      </c>
      <c r="Y3" s="47" t="s">
        <v>20</v>
      </c>
      <c r="Z3" s="47" t="s">
        <v>48</v>
      </c>
      <c r="AE3" s="56" t="str">
        <f>IF('Asset Mgr'!H4="","",'Asset Mgr'!H4)</f>
        <v/>
      </c>
      <c r="AF3" s="56" t="str">
        <f>IF('Asset Mgr'!F4="","",'Asset Mgr'!F4)</f>
        <v/>
      </c>
      <c r="AG3" s="84" t="str">
        <f>IF(OR('Asset Mgr'!E3="",'Asset Mgr'!F3=""),"",IF(AND('Asset Mgr'!E3="Item #",'Asset Mgr'!F3&lt;&gt;""),'Asset Mgr'!F3,"*"&amp;'Asset Mgr'!F3&amp;"*"))</f>
        <v/>
      </c>
      <c r="AK3" s="2">
        <v>7</v>
      </c>
      <c r="AL3">
        <v>1690247</v>
      </c>
      <c r="AM3" t="s">
        <v>114</v>
      </c>
      <c r="AN3" t="s">
        <v>168</v>
      </c>
      <c r="AP3" t="s">
        <v>158</v>
      </c>
      <c r="AT3" s="84" t="str">
        <f ca="1">"&lt;="&amp;TODAY()</f>
        <v>&lt;=45321</v>
      </c>
      <c r="AV3">
        <v>30</v>
      </c>
      <c r="AW3" t="s">
        <v>217</v>
      </c>
      <c r="BC3" s="25">
        <v>45251</v>
      </c>
      <c r="BE3">
        <v>30</v>
      </c>
    </row>
    <row r="4" spans="1:57" x14ac:dyDescent="0.35">
      <c r="A4" s="2">
        <v>7</v>
      </c>
      <c r="B4" t="s">
        <v>114</v>
      </c>
      <c r="C4">
        <v>1690247</v>
      </c>
      <c r="D4" t="s">
        <v>134</v>
      </c>
      <c r="E4">
        <v>955</v>
      </c>
      <c r="F4">
        <v>1690247</v>
      </c>
      <c r="G4" t="s">
        <v>147</v>
      </c>
      <c r="H4" t="s">
        <v>151</v>
      </c>
      <c r="I4" t="s">
        <v>158</v>
      </c>
      <c r="J4" t="s">
        <v>168</v>
      </c>
      <c r="K4" t="s">
        <v>60</v>
      </c>
      <c r="P4" s="49">
        <v>102</v>
      </c>
      <c r="Q4" t="s">
        <v>53</v>
      </c>
      <c r="R4">
        <v>1</v>
      </c>
      <c r="S4" t="s">
        <v>188</v>
      </c>
      <c r="T4">
        <v>0.02</v>
      </c>
      <c r="U4" t="s">
        <v>29</v>
      </c>
      <c r="V4" s="25">
        <v>45250</v>
      </c>
      <c r="W4" t="s">
        <v>164</v>
      </c>
      <c r="X4" s="25">
        <v>45616</v>
      </c>
      <c r="Y4" s="90">
        <f t="shared" ref="Y4:Y19" ca="1" si="0">IFERROR(P4+SUMIFS(Adj._Amount,Adjus_AssetID,A4,Adjust_Type,AppType)+SUMIFS(Adj._Amount,Adjus_AssetID,A4,Adjust_Type,DepType),P4)</f>
        <v>102</v>
      </c>
      <c r="Z4">
        <f>ROW()</f>
        <v>4</v>
      </c>
      <c r="AK4" s="2">
        <v>9</v>
      </c>
      <c r="AL4">
        <v>1937965</v>
      </c>
      <c r="AM4" t="s">
        <v>116</v>
      </c>
      <c r="AN4" t="s">
        <v>154</v>
      </c>
      <c r="AP4" t="s">
        <v>156</v>
      </c>
      <c r="AV4">
        <v>35</v>
      </c>
      <c r="AW4" t="s">
        <v>245</v>
      </c>
      <c r="BC4" s="25"/>
      <c r="BE4">
        <v>35</v>
      </c>
    </row>
    <row r="5" spans="1:57" x14ac:dyDescent="0.35">
      <c r="A5" s="2">
        <v>9</v>
      </c>
      <c r="B5" t="s">
        <v>116</v>
      </c>
      <c r="C5">
        <v>1937965</v>
      </c>
      <c r="D5" t="s">
        <v>135</v>
      </c>
      <c r="E5">
        <v>657</v>
      </c>
      <c r="F5">
        <v>1937965</v>
      </c>
      <c r="G5" t="s">
        <v>148</v>
      </c>
      <c r="H5" t="s">
        <v>153</v>
      </c>
      <c r="I5" t="s">
        <v>156</v>
      </c>
      <c r="J5" t="s">
        <v>154</v>
      </c>
      <c r="K5" t="s">
        <v>61</v>
      </c>
      <c r="P5" s="49">
        <v>65</v>
      </c>
      <c r="Q5" t="s">
        <v>23</v>
      </c>
      <c r="R5">
        <v>3</v>
      </c>
      <c r="S5" t="s">
        <v>105</v>
      </c>
      <c r="T5">
        <v>3.5000000000000003E-2</v>
      </c>
      <c r="U5" t="s">
        <v>29</v>
      </c>
      <c r="V5" s="25">
        <v>45250</v>
      </c>
      <c r="W5" t="s">
        <v>164</v>
      </c>
      <c r="X5" s="25">
        <v>45342</v>
      </c>
      <c r="Y5" s="90">
        <f t="shared" ca="1" si="0"/>
        <v>62.725000000000001</v>
      </c>
      <c r="Z5">
        <f>ROW()</f>
        <v>5</v>
      </c>
      <c r="AK5" s="2">
        <v>10</v>
      </c>
      <c r="AL5">
        <v>1468101</v>
      </c>
      <c r="AM5" t="s">
        <v>108</v>
      </c>
      <c r="AN5" t="s">
        <v>168</v>
      </c>
      <c r="AP5" t="s">
        <v>156</v>
      </c>
      <c r="AV5" s="2"/>
      <c r="BC5" s="25"/>
      <c r="BD5" s="90"/>
    </row>
    <row r="6" spans="1:57" x14ac:dyDescent="0.35">
      <c r="A6" s="2">
        <v>10</v>
      </c>
      <c r="B6" t="s">
        <v>108</v>
      </c>
      <c r="C6">
        <v>1468101</v>
      </c>
      <c r="D6" t="s">
        <v>132</v>
      </c>
      <c r="E6">
        <v>225</v>
      </c>
      <c r="F6">
        <v>1468101</v>
      </c>
      <c r="G6" t="s">
        <v>145</v>
      </c>
      <c r="H6" t="s">
        <v>150</v>
      </c>
      <c r="I6" t="s">
        <v>156</v>
      </c>
      <c r="J6" t="s">
        <v>168</v>
      </c>
      <c r="K6" t="s">
        <v>59</v>
      </c>
      <c r="P6" s="49">
        <v>1545</v>
      </c>
      <c r="Q6" t="s">
        <v>53</v>
      </c>
      <c r="R6">
        <v>1</v>
      </c>
      <c r="S6" t="s">
        <v>188</v>
      </c>
      <c r="T6">
        <v>0.02</v>
      </c>
      <c r="U6" t="s">
        <v>29</v>
      </c>
      <c r="V6" s="25">
        <v>45250</v>
      </c>
      <c r="W6" t="s">
        <v>164</v>
      </c>
      <c r="X6" s="25">
        <v>45616</v>
      </c>
      <c r="Y6" s="90">
        <f t="shared" ca="1" si="0"/>
        <v>1545</v>
      </c>
      <c r="Z6">
        <f>ROW()</f>
        <v>6</v>
      </c>
      <c r="AK6" s="2">
        <v>11</v>
      </c>
      <c r="AL6">
        <v>3914644</v>
      </c>
      <c r="AM6" t="s">
        <v>118</v>
      </c>
      <c r="AN6" t="s">
        <v>168</v>
      </c>
      <c r="AP6" t="s">
        <v>158</v>
      </c>
      <c r="AV6" s="2"/>
      <c r="BC6" s="25"/>
      <c r="BD6" s="90"/>
    </row>
    <row r="7" spans="1:57" x14ac:dyDescent="0.35">
      <c r="A7" s="2">
        <v>11</v>
      </c>
      <c r="B7" t="s">
        <v>118</v>
      </c>
      <c r="C7">
        <v>3914644</v>
      </c>
      <c r="D7" t="s">
        <v>136</v>
      </c>
      <c r="E7">
        <v>964</v>
      </c>
      <c r="F7">
        <v>3914644</v>
      </c>
      <c r="G7" t="s">
        <v>148</v>
      </c>
      <c r="H7" t="s">
        <v>150</v>
      </c>
      <c r="I7" t="s">
        <v>158</v>
      </c>
      <c r="J7" t="s">
        <v>168</v>
      </c>
      <c r="K7" t="s">
        <v>62</v>
      </c>
      <c r="P7" s="105">
        <v>2352</v>
      </c>
      <c r="Q7" t="s">
        <v>56</v>
      </c>
      <c r="R7">
        <v>3</v>
      </c>
      <c r="S7" t="s">
        <v>105</v>
      </c>
      <c r="T7">
        <v>3.5000000000000003E-2</v>
      </c>
      <c r="U7" t="s">
        <v>29</v>
      </c>
      <c r="V7" s="25">
        <v>45250</v>
      </c>
      <c r="W7" t="s">
        <v>164</v>
      </c>
      <c r="X7" s="25">
        <v>45342</v>
      </c>
      <c r="Y7" s="90">
        <f t="shared" ca="1" si="0"/>
        <v>2434.3200000000002</v>
      </c>
      <c r="Z7">
        <f>ROW()</f>
        <v>7</v>
      </c>
      <c r="AK7" s="2">
        <v>12</v>
      </c>
      <c r="AL7">
        <v>3578607</v>
      </c>
      <c r="AM7" t="s">
        <v>119</v>
      </c>
      <c r="AN7" t="s">
        <v>168</v>
      </c>
      <c r="AO7" s="25">
        <v>44443</v>
      </c>
      <c r="AP7" t="s">
        <v>155</v>
      </c>
      <c r="AV7" s="2"/>
      <c r="BC7" s="25"/>
      <c r="BD7" s="90"/>
    </row>
    <row r="8" spans="1:57" x14ac:dyDescent="0.35">
      <c r="A8" s="2">
        <v>12</v>
      </c>
      <c r="B8" t="s">
        <v>119</v>
      </c>
      <c r="C8">
        <v>3578607</v>
      </c>
      <c r="D8" t="s">
        <v>137</v>
      </c>
      <c r="E8">
        <v>247</v>
      </c>
      <c r="F8">
        <v>3578607</v>
      </c>
      <c r="G8" t="s">
        <v>147</v>
      </c>
      <c r="H8" t="s">
        <v>151</v>
      </c>
      <c r="I8" t="s">
        <v>155</v>
      </c>
      <c r="J8" t="s">
        <v>168</v>
      </c>
      <c r="K8" t="s">
        <v>224</v>
      </c>
      <c r="L8" t="s">
        <v>36</v>
      </c>
      <c r="M8" s="25">
        <v>44443</v>
      </c>
      <c r="N8" s="25">
        <v>44443</v>
      </c>
      <c r="O8" t="s">
        <v>180</v>
      </c>
      <c r="P8" s="105">
        <v>145</v>
      </c>
      <c r="Q8" t="s">
        <v>23</v>
      </c>
      <c r="R8">
        <v>3</v>
      </c>
      <c r="S8" t="s">
        <v>105</v>
      </c>
      <c r="T8">
        <v>3.5000000000000003E-2</v>
      </c>
      <c r="U8" t="s">
        <v>29</v>
      </c>
      <c r="V8" s="25">
        <v>45250</v>
      </c>
      <c r="W8" t="s">
        <v>164</v>
      </c>
      <c r="X8" s="25">
        <v>45342</v>
      </c>
      <c r="Y8" s="90">
        <f t="shared" ca="1" si="0"/>
        <v>139.92500000000001</v>
      </c>
      <c r="Z8">
        <f>ROW()</f>
        <v>8</v>
      </c>
      <c r="AK8" s="2">
        <v>13</v>
      </c>
      <c r="AL8">
        <v>1849683</v>
      </c>
      <c r="AM8" t="s">
        <v>120</v>
      </c>
      <c r="AN8" t="s">
        <v>168</v>
      </c>
      <c r="AP8" t="s">
        <v>156</v>
      </c>
      <c r="AV8" s="2"/>
      <c r="BC8" s="25"/>
      <c r="BD8" s="90"/>
    </row>
    <row r="9" spans="1:57" x14ac:dyDescent="0.35">
      <c r="A9" s="2">
        <v>13</v>
      </c>
      <c r="B9" t="s">
        <v>120</v>
      </c>
      <c r="C9">
        <v>1849683</v>
      </c>
      <c r="D9" t="s">
        <v>133</v>
      </c>
      <c r="E9">
        <v>611</v>
      </c>
      <c r="F9">
        <v>1849683</v>
      </c>
      <c r="G9" t="s">
        <v>148</v>
      </c>
      <c r="H9" t="s">
        <v>152</v>
      </c>
      <c r="I9" t="s">
        <v>156</v>
      </c>
      <c r="J9" t="s">
        <v>168</v>
      </c>
      <c r="K9" t="s">
        <v>63</v>
      </c>
      <c r="P9" s="49">
        <v>245</v>
      </c>
      <c r="Q9" t="s">
        <v>53</v>
      </c>
      <c r="R9">
        <v>1</v>
      </c>
      <c r="S9" t="s">
        <v>188</v>
      </c>
      <c r="T9">
        <v>0.02</v>
      </c>
      <c r="U9" t="s">
        <v>29</v>
      </c>
      <c r="V9" s="25">
        <v>45250</v>
      </c>
      <c r="W9" t="s">
        <v>164</v>
      </c>
      <c r="X9" s="25">
        <v>45616</v>
      </c>
      <c r="Y9" s="90">
        <f t="shared" ca="1" si="0"/>
        <v>245</v>
      </c>
      <c r="Z9">
        <f>ROW()</f>
        <v>9</v>
      </c>
      <c r="AK9" s="2">
        <v>14</v>
      </c>
      <c r="AL9">
        <v>2922739</v>
      </c>
      <c r="AM9" t="s">
        <v>121</v>
      </c>
      <c r="AN9" t="s">
        <v>13</v>
      </c>
      <c r="AP9" t="s">
        <v>157</v>
      </c>
      <c r="AV9" s="2"/>
      <c r="BC9" s="25"/>
      <c r="BD9" s="90"/>
    </row>
    <row r="10" spans="1:57" x14ac:dyDescent="0.35">
      <c r="A10" s="2">
        <v>14</v>
      </c>
      <c r="B10" t="s">
        <v>121</v>
      </c>
      <c r="C10">
        <v>2922739</v>
      </c>
      <c r="D10" t="s">
        <v>136</v>
      </c>
      <c r="E10">
        <v>319</v>
      </c>
      <c r="F10">
        <v>2922739</v>
      </c>
      <c r="G10" t="s">
        <v>148</v>
      </c>
      <c r="H10" t="s">
        <v>153</v>
      </c>
      <c r="I10" t="s">
        <v>157</v>
      </c>
      <c r="J10" t="s">
        <v>13</v>
      </c>
      <c r="K10" t="s">
        <v>267</v>
      </c>
      <c r="P10" s="105">
        <v>295</v>
      </c>
      <c r="Q10" t="s">
        <v>56</v>
      </c>
      <c r="R10">
        <v>3</v>
      </c>
      <c r="S10" t="s">
        <v>105</v>
      </c>
      <c r="T10">
        <v>3.5000000000000003E-2</v>
      </c>
      <c r="U10" t="s">
        <v>29</v>
      </c>
      <c r="V10" s="25">
        <v>45250</v>
      </c>
      <c r="W10" t="s">
        <v>164</v>
      </c>
      <c r="X10" s="25">
        <v>45342</v>
      </c>
      <c r="Y10" s="90">
        <f t="shared" ca="1" si="0"/>
        <v>505.32499999999999</v>
      </c>
      <c r="Z10">
        <f>ROW()</f>
        <v>10</v>
      </c>
      <c r="AK10" s="2">
        <v>15</v>
      </c>
      <c r="AL10">
        <v>1785340</v>
      </c>
      <c r="AM10" t="s">
        <v>122</v>
      </c>
      <c r="AN10" t="s">
        <v>13</v>
      </c>
      <c r="AP10" t="s">
        <v>158</v>
      </c>
      <c r="AV10" s="2"/>
      <c r="BC10" s="25"/>
      <c r="BD10" s="90"/>
    </row>
    <row r="11" spans="1:57" x14ac:dyDescent="0.35">
      <c r="A11" s="2">
        <v>15</v>
      </c>
      <c r="B11" t="s">
        <v>122</v>
      </c>
      <c r="C11">
        <v>1785340</v>
      </c>
      <c r="D11" t="s">
        <v>136</v>
      </c>
      <c r="E11">
        <v>179</v>
      </c>
      <c r="F11">
        <v>1785340</v>
      </c>
      <c r="G11" t="s">
        <v>145</v>
      </c>
      <c r="H11" t="s">
        <v>154</v>
      </c>
      <c r="I11" t="s">
        <v>158</v>
      </c>
      <c r="J11" t="s">
        <v>13</v>
      </c>
      <c r="L11" t="s">
        <v>211</v>
      </c>
      <c r="M11" s="25">
        <v>45254</v>
      </c>
      <c r="P11" s="105">
        <v>145</v>
      </c>
      <c r="Q11" t="s">
        <v>23</v>
      </c>
      <c r="R11">
        <v>3</v>
      </c>
      <c r="S11" t="s">
        <v>105</v>
      </c>
      <c r="T11">
        <v>3.5000000000000003E-2</v>
      </c>
      <c r="U11" t="s">
        <v>29</v>
      </c>
      <c r="V11" s="25">
        <v>45250</v>
      </c>
      <c r="W11" t="s">
        <v>164</v>
      </c>
      <c r="X11" s="25">
        <v>45342</v>
      </c>
      <c r="Y11" s="90">
        <f t="shared" ca="1" si="0"/>
        <v>139.92500000000001</v>
      </c>
      <c r="Z11">
        <f>ROW()</f>
        <v>11</v>
      </c>
      <c r="AK11" s="2">
        <v>18</v>
      </c>
      <c r="AL11">
        <v>1977561</v>
      </c>
      <c r="AM11" t="s">
        <v>123</v>
      </c>
      <c r="AN11" t="s">
        <v>168</v>
      </c>
      <c r="AP11" t="s">
        <v>157</v>
      </c>
    </row>
    <row r="12" spans="1:57" x14ac:dyDescent="0.35">
      <c r="A12" s="2">
        <v>18</v>
      </c>
      <c r="B12" t="s">
        <v>123</v>
      </c>
      <c r="C12">
        <v>1977561</v>
      </c>
      <c r="D12" t="s">
        <v>138</v>
      </c>
      <c r="E12">
        <v>984</v>
      </c>
      <c r="F12">
        <v>1977561</v>
      </c>
      <c r="G12" t="s">
        <v>145</v>
      </c>
      <c r="H12" t="s">
        <v>152</v>
      </c>
      <c r="I12" t="s">
        <v>157</v>
      </c>
      <c r="J12" t="s">
        <v>168</v>
      </c>
      <c r="K12" t="s">
        <v>64</v>
      </c>
      <c r="P12" s="49">
        <v>20</v>
      </c>
      <c r="V12" s="25"/>
      <c r="X12" s="25"/>
      <c r="Y12" s="90">
        <f t="shared" ca="1" si="0"/>
        <v>20</v>
      </c>
      <c r="Z12">
        <f>ROW()</f>
        <v>12</v>
      </c>
      <c r="AK12" s="2">
        <v>19</v>
      </c>
      <c r="AL12">
        <v>1323287</v>
      </c>
      <c r="AM12" t="s">
        <v>124</v>
      </c>
      <c r="AN12" t="s">
        <v>168</v>
      </c>
      <c r="AP12" t="s">
        <v>158</v>
      </c>
    </row>
    <row r="13" spans="1:57" x14ac:dyDescent="0.35">
      <c r="A13" s="2">
        <v>19</v>
      </c>
      <c r="B13" t="s">
        <v>124</v>
      </c>
      <c r="C13">
        <v>1323287</v>
      </c>
      <c r="D13" t="s">
        <v>139</v>
      </c>
      <c r="E13">
        <v>755</v>
      </c>
      <c r="F13">
        <v>1323287</v>
      </c>
      <c r="G13" t="s">
        <v>149</v>
      </c>
      <c r="H13" t="s">
        <v>153</v>
      </c>
      <c r="I13" t="s">
        <v>158</v>
      </c>
      <c r="J13" t="s">
        <v>168</v>
      </c>
      <c r="K13" t="s">
        <v>65</v>
      </c>
      <c r="P13" s="105">
        <v>1254</v>
      </c>
      <c r="Q13" t="s">
        <v>23</v>
      </c>
      <c r="R13">
        <v>4</v>
      </c>
      <c r="S13" t="s">
        <v>105</v>
      </c>
      <c r="U13" t="s">
        <v>29</v>
      </c>
      <c r="V13" s="25"/>
      <c r="X13" s="25">
        <v>45386</v>
      </c>
      <c r="Y13" s="90">
        <f t="shared" ca="1" si="0"/>
        <v>1254</v>
      </c>
      <c r="Z13">
        <f>ROW()</f>
        <v>13</v>
      </c>
      <c r="AK13" s="2">
        <v>20</v>
      </c>
      <c r="AL13">
        <v>2957849</v>
      </c>
      <c r="AM13" t="s">
        <v>125</v>
      </c>
      <c r="AN13" t="s">
        <v>13</v>
      </c>
      <c r="AP13" t="s">
        <v>155</v>
      </c>
    </row>
    <row r="14" spans="1:57" x14ac:dyDescent="0.35">
      <c r="A14" s="2">
        <v>20</v>
      </c>
      <c r="B14" t="s">
        <v>125</v>
      </c>
      <c r="C14">
        <v>2957849</v>
      </c>
      <c r="D14" t="s">
        <v>140</v>
      </c>
      <c r="E14">
        <v>633</v>
      </c>
      <c r="F14">
        <v>2957849</v>
      </c>
      <c r="G14" t="s">
        <v>147</v>
      </c>
      <c r="H14" t="s">
        <v>154</v>
      </c>
      <c r="I14" t="s">
        <v>155</v>
      </c>
      <c r="J14" t="s">
        <v>13</v>
      </c>
      <c r="K14" t="s">
        <v>66</v>
      </c>
      <c r="P14" s="49">
        <v>325</v>
      </c>
      <c r="V14" s="25"/>
      <c r="X14" s="25"/>
      <c r="Y14" s="90">
        <f t="shared" ca="1" si="0"/>
        <v>325</v>
      </c>
      <c r="Z14">
        <f>ROW()</f>
        <v>14</v>
      </c>
      <c r="AK14" s="2">
        <v>23</v>
      </c>
      <c r="AL14">
        <v>4189668</v>
      </c>
      <c r="AM14" t="s">
        <v>127</v>
      </c>
      <c r="AN14" t="s">
        <v>168</v>
      </c>
      <c r="AP14" t="s">
        <v>158</v>
      </c>
    </row>
    <row r="15" spans="1:57" x14ac:dyDescent="0.35">
      <c r="A15" s="2">
        <v>23</v>
      </c>
      <c r="B15" t="s">
        <v>127</v>
      </c>
      <c r="C15">
        <v>4189668</v>
      </c>
      <c r="D15" t="s">
        <v>141</v>
      </c>
      <c r="E15">
        <v>910</v>
      </c>
      <c r="F15">
        <v>4189668</v>
      </c>
      <c r="G15" t="s">
        <v>148</v>
      </c>
      <c r="H15" t="s">
        <v>152</v>
      </c>
      <c r="I15" t="s">
        <v>158</v>
      </c>
      <c r="J15" t="s">
        <v>168</v>
      </c>
      <c r="K15" t="s">
        <v>67</v>
      </c>
      <c r="P15" s="49">
        <v>56</v>
      </c>
      <c r="V15" s="25"/>
      <c r="X15" s="25"/>
      <c r="Y15" s="90">
        <f t="shared" ca="1" si="0"/>
        <v>56</v>
      </c>
      <c r="Z15">
        <f>ROW()</f>
        <v>15</v>
      </c>
      <c r="AK15" s="2">
        <v>24</v>
      </c>
      <c r="AL15">
        <v>3189649</v>
      </c>
      <c r="AM15" t="s">
        <v>128</v>
      </c>
      <c r="AN15" t="s">
        <v>168</v>
      </c>
      <c r="AP15" t="s">
        <v>155</v>
      </c>
    </row>
    <row r="16" spans="1:57" x14ac:dyDescent="0.35">
      <c r="A16" s="2">
        <v>24</v>
      </c>
      <c r="B16" t="s">
        <v>128</v>
      </c>
      <c r="C16">
        <v>3189649</v>
      </c>
      <c r="D16" t="s">
        <v>141</v>
      </c>
      <c r="E16">
        <v>673</v>
      </c>
      <c r="F16">
        <v>3189649</v>
      </c>
      <c r="G16" t="s">
        <v>147</v>
      </c>
      <c r="H16" t="s">
        <v>153</v>
      </c>
      <c r="I16" t="s">
        <v>155</v>
      </c>
      <c r="J16" t="s">
        <v>168</v>
      </c>
      <c r="K16" t="s">
        <v>68</v>
      </c>
      <c r="P16" s="49">
        <v>354</v>
      </c>
      <c r="V16" s="25"/>
      <c r="X16" s="25"/>
      <c r="Y16" s="90">
        <f t="shared" ca="1" si="0"/>
        <v>354</v>
      </c>
      <c r="Z16">
        <f>ROW()</f>
        <v>16</v>
      </c>
      <c r="AK16" s="2">
        <v>25</v>
      </c>
      <c r="AL16">
        <v>4109811</v>
      </c>
      <c r="AM16" t="s">
        <v>170</v>
      </c>
      <c r="AN16" t="s">
        <v>168</v>
      </c>
      <c r="AP16" t="s">
        <v>156</v>
      </c>
    </row>
    <row r="17" spans="1:42" x14ac:dyDescent="0.35">
      <c r="A17" s="2">
        <v>25</v>
      </c>
      <c r="B17" t="s">
        <v>170</v>
      </c>
      <c r="C17">
        <v>4109811</v>
      </c>
      <c r="D17" t="s">
        <v>142</v>
      </c>
      <c r="E17">
        <v>412</v>
      </c>
      <c r="F17">
        <v>4109811</v>
      </c>
      <c r="G17" t="s">
        <v>147</v>
      </c>
      <c r="H17" t="s">
        <v>154</v>
      </c>
      <c r="I17" t="s">
        <v>156</v>
      </c>
      <c r="J17" t="s">
        <v>168</v>
      </c>
      <c r="K17" t="s">
        <v>69</v>
      </c>
      <c r="P17" s="49">
        <v>354</v>
      </c>
      <c r="V17" s="25"/>
      <c r="X17" s="25"/>
      <c r="Y17" s="90">
        <f t="shared" ca="1" si="0"/>
        <v>354</v>
      </c>
      <c r="Z17">
        <f>ROW()</f>
        <v>17</v>
      </c>
      <c r="AK17" s="2">
        <v>27</v>
      </c>
      <c r="AL17">
        <v>1408803</v>
      </c>
      <c r="AM17" t="s">
        <v>129</v>
      </c>
      <c r="AN17" t="s">
        <v>154</v>
      </c>
      <c r="AP17" t="s">
        <v>158</v>
      </c>
    </row>
    <row r="18" spans="1:42" x14ac:dyDescent="0.35">
      <c r="A18" s="2">
        <v>27</v>
      </c>
      <c r="B18" t="s">
        <v>129</v>
      </c>
      <c r="C18">
        <v>1408803</v>
      </c>
      <c r="D18" t="s">
        <v>142</v>
      </c>
      <c r="E18">
        <v>415</v>
      </c>
      <c r="F18">
        <v>1408803</v>
      </c>
      <c r="G18" t="s">
        <v>149</v>
      </c>
      <c r="H18" t="s">
        <v>151</v>
      </c>
      <c r="I18" t="s">
        <v>158</v>
      </c>
      <c r="J18" t="s">
        <v>154</v>
      </c>
      <c r="K18" t="s">
        <v>226</v>
      </c>
      <c r="P18" s="49">
        <v>687</v>
      </c>
      <c r="V18" s="25"/>
      <c r="X18" s="25"/>
      <c r="Y18" s="90">
        <f t="shared" ca="1" si="0"/>
        <v>687</v>
      </c>
      <c r="Z18">
        <f>ROW()</f>
        <v>18</v>
      </c>
      <c r="AK18" s="2">
        <v>28</v>
      </c>
      <c r="AL18">
        <v>3003421</v>
      </c>
      <c r="AM18" t="s">
        <v>130</v>
      </c>
      <c r="AN18" t="s">
        <v>169</v>
      </c>
      <c r="AP18" t="s">
        <v>155</v>
      </c>
    </row>
    <row r="19" spans="1:42" x14ac:dyDescent="0.35">
      <c r="A19" s="2">
        <v>28</v>
      </c>
      <c r="B19" t="s">
        <v>130</v>
      </c>
      <c r="C19">
        <v>3003421</v>
      </c>
      <c r="D19" t="s">
        <v>143</v>
      </c>
      <c r="E19">
        <v>502</v>
      </c>
      <c r="F19">
        <v>3003421</v>
      </c>
      <c r="G19" t="s">
        <v>147</v>
      </c>
      <c r="H19" t="s">
        <v>152</v>
      </c>
      <c r="I19" t="s">
        <v>155</v>
      </c>
      <c r="J19" t="s">
        <v>169</v>
      </c>
      <c r="K19" t="s">
        <v>70</v>
      </c>
      <c r="P19" s="49">
        <v>256</v>
      </c>
      <c r="V19" s="25"/>
      <c r="X19" s="25"/>
      <c r="Y19" s="90">
        <f t="shared" ca="1" si="0"/>
        <v>256</v>
      </c>
      <c r="Z19">
        <f>ROW()</f>
        <v>19</v>
      </c>
      <c r="AK19" s="2">
        <v>29</v>
      </c>
      <c r="AL19">
        <v>4598039</v>
      </c>
      <c r="AM19" t="s">
        <v>131</v>
      </c>
      <c r="AN19" t="s">
        <v>168</v>
      </c>
      <c r="AP19" t="s">
        <v>156</v>
      </c>
    </row>
    <row r="20" spans="1:42" x14ac:dyDescent="0.35">
      <c r="A20" s="2">
        <v>29</v>
      </c>
      <c r="B20" t="s">
        <v>131</v>
      </c>
      <c r="C20">
        <v>4598039</v>
      </c>
      <c r="D20" t="s">
        <v>144</v>
      </c>
      <c r="E20">
        <v>415</v>
      </c>
      <c r="F20">
        <v>1652917</v>
      </c>
      <c r="G20" t="s">
        <v>148</v>
      </c>
      <c r="H20" t="s">
        <v>151</v>
      </c>
      <c r="I20" t="s">
        <v>156</v>
      </c>
      <c r="J20" t="s">
        <v>168</v>
      </c>
      <c r="K20" t="s">
        <v>71</v>
      </c>
      <c r="P20" s="48"/>
      <c r="V20" s="25"/>
      <c r="X20" s="25"/>
      <c r="AK20" s="2">
        <v>30</v>
      </c>
      <c r="AL20" t="s">
        <v>220</v>
      </c>
      <c r="AM20" t="s">
        <v>217</v>
      </c>
      <c r="AN20" t="s">
        <v>168</v>
      </c>
      <c r="AP20" t="s">
        <v>222</v>
      </c>
    </row>
    <row r="21" spans="1:42" x14ac:dyDescent="0.35">
      <c r="A21" s="2">
        <v>30</v>
      </c>
      <c r="B21" t="s">
        <v>217</v>
      </c>
      <c r="C21" t="s">
        <v>220</v>
      </c>
      <c r="D21" t="s">
        <v>218</v>
      </c>
      <c r="E21">
        <v>2017</v>
      </c>
      <c r="F21" t="s">
        <v>219</v>
      </c>
      <c r="G21" t="s">
        <v>221</v>
      </c>
      <c r="H21" t="s">
        <v>151</v>
      </c>
      <c r="I21" t="s">
        <v>222</v>
      </c>
      <c r="J21" t="s">
        <v>168</v>
      </c>
      <c r="K21" t="s">
        <v>273</v>
      </c>
      <c r="M21" s="25"/>
      <c r="O21" t="s">
        <v>178</v>
      </c>
      <c r="P21" s="85">
        <v>200</v>
      </c>
      <c r="V21" s="25">
        <v>45264</v>
      </c>
      <c r="X21" s="25">
        <v>45264</v>
      </c>
      <c r="Z21">
        <f>ROW()</f>
        <v>21</v>
      </c>
      <c r="AK21" s="2">
        <v>31</v>
      </c>
      <c r="AL21" t="s">
        <v>229</v>
      </c>
      <c r="AM21" t="s">
        <v>227</v>
      </c>
      <c r="AN21" t="s">
        <v>168</v>
      </c>
      <c r="AP21" t="s">
        <v>225</v>
      </c>
    </row>
    <row r="22" spans="1:42" x14ac:dyDescent="0.35">
      <c r="A22" s="2">
        <v>31</v>
      </c>
      <c r="B22" t="s">
        <v>227</v>
      </c>
      <c r="C22" t="s">
        <v>229</v>
      </c>
      <c r="D22" t="s">
        <v>228</v>
      </c>
      <c r="E22">
        <v>2021</v>
      </c>
      <c r="F22" t="s">
        <v>230</v>
      </c>
      <c r="G22" t="s">
        <v>147</v>
      </c>
      <c r="H22" t="s">
        <v>150</v>
      </c>
      <c r="I22" t="s">
        <v>225</v>
      </c>
      <c r="J22" t="s">
        <v>168</v>
      </c>
      <c r="K22" t="s">
        <v>224</v>
      </c>
      <c r="P22" s="48"/>
      <c r="V22" s="25">
        <v>45264</v>
      </c>
      <c r="W22" t="s">
        <v>231</v>
      </c>
      <c r="X22" s="25">
        <v>45264</v>
      </c>
      <c r="Z22">
        <f>ROW()</f>
        <v>22</v>
      </c>
      <c r="AK22" s="2">
        <v>34</v>
      </c>
      <c r="AL22" t="s">
        <v>241</v>
      </c>
      <c r="AM22" t="s">
        <v>238</v>
      </c>
      <c r="AN22" t="s">
        <v>168</v>
      </c>
      <c r="AP22" t="s">
        <v>243</v>
      </c>
    </row>
    <row r="23" spans="1:42" x14ac:dyDescent="0.35">
      <c r="A23" s="2">
        <v>32</v>
      </c>
      <c r="B23" t="s">
        <v>233</v>
      </c>
      <c r="C23" t="s">
        <v>235</v>
      </c>
      <c r="D23" t="s">
        <v>234</v>
      </c>
      <c r="E23">
        <v>667</v>
      </c>
      <c r="F23">
        <v>23456</v>
      </c>
      <c r="G23" t="s">
        <v>149</v>
      </c>
      <c r="H23" t="s">
        <v>150</v>
      </c>
      <c r="J23" t="s">
        <v>168</v>
      </c>
      <c r="K23" t="s">
        <v>232</v>
      </c>
      <c r="P23" s="48"/>
      <c r="V23" s="25">
        <v>45264</v>
      </c>
      <c r="W23" t="s">
        <v>236</v>
      </c>
      <c r="X23" s="25">
        <v>45264</v>
      </c>
      <c r="Z23">
        <f>ROW()</f>
        <v>23</v>
      </c>
      <c r="AK23" s="2">
        <v>35</v>
      </c>
      <c r="AL23" t="s">
        <v>247</v>
      </c>
      <c r="AM23" t="s">
        <v>245</v>
      </c>
      <c r="AN23" t="s">
        <v>168</v>
      </c>
      <c r="AP23" t="s">
        <v>249</v>
      </c>
    </row>
    <row r="24" spans="1:42" x14ac:dyDescent="0.35">
      <c r="A24" s="2">
        <v>34</v>
      </c>
      <c r="B24" t="s">
        <v>238</v>
      </c>
      <c r="C24" t="s">
        <v>241</v>
      </c>
      <c r="D24" t="s">
        <v>239</v>
      </c>
      <c r="E24" t="s">
        <v>242</v>
      </c>
      <c r="F24" t="s">
        <v>240</v>
      </c>
      <c r="G24" t="s">
        <v>147</v>
      </c>
      <c r="H24" t="s">
        <v>151</v>
      </c>
      <c r="I24" t="s">
        <v>243</v>
      </c>
      <c r="J24" t="s">
        <v>168</v>
      </c>
      <c r="K24" t="s">
        <v>244</v>
      </c>
      <c r="P24" s="48"/>
      <c r="V24" s="25">
        <v>45264</v>
      </c>
      <c r="X24" s="25">
        <v>45264</v>
      </c>
      <c r="Z24">
        <f>ROW()</f>
        <v>24</v>
      </c>
      <c r="AK24" s="2">
        <v>36</v>
      </c>
      <c r="AL24" t="s">
        <v>254</v>
      </c>
      <c r="AM24" t="s">
        <v>252</v>
      </c>
      <c r="AN24" t="s">
        <v>168</v>
      </c>
      <c r="AP24" t="s">
        <v>243</v>
      </c>
    </row>
    <row r="25" spans="1:42" x14ac:dyDescent="0.35">
      <c r="A25" s="2">
        <v>35</v>
      </c>
      <c r="B25" t="s">
        <v>245</v>
      </c>
      <c r="C25" t="s">
        <v>247</v>
      </c>
      <c r="D25" t="s">
        <v>246</v>
      </c>
      <c r="E25" t="s">
        <v>248</v>
      </c>
      <c r="F25">
        <v>47363</v>
      </c>
      <c r="G25" t="s">
        <v>221</v>
      </c>
      <c r="H25" t="s">
        <v>150</v>
      </c>
      <c r="I25" t="s">
        <v>249</v>
      </c>
      <c r="J25" t="s">
        <v>168</v>
      </c>
      <c r="K25" t="s">
        <v>250</v>
      </c>
      <c r="P25" s="48"/>
      <c r="V25" s="25">
        <v>45264</v>
      </c>
      <c r="X25" s="25">
        <v>45264</v>
      </c>
      <c r="Z25">
        <f>ROW()</f>
        <v>25</v>
      </c>
      <c r="AK25" s="2">
        <v>39</v>
      </c>
      <c r="AL25" t="s">
        <v>268</v>
      </c>
      <c r="AM25" t="s">
        <v>217</v>
      </c>
      <c r="AN25" t="s">
        <v>168</v>
      </c>
      <c r="AP25" t="s">
        <v>222</v>
      </c>
    </row>
    <row r="26" spans="1:42" x14ac:dyDescent="0.35">
      <c r="A26" s="2">
        <v>36</v>
      </c>
      <c r="B26" t="s">
        <v>252</v>
      </c>
      <c r="C26" t="s">
        <v>254</v>
      </c>
      <c r="D26" t="s">
        <v>253</v>
      </c>
      <c r="F26">
        <v>754</v>
      </c>
      <c r="G26" t="s">
        <v>148</v>
      </c>
      <c r="H26" t="s">
        <v>151</v>
      </c>
      <c r="I26" t="s">
        <v>243</v>
      </c>
      <c r="J26" t="s">
        <v>168</v>
      </c>
      <c r="P26" s="48"/>
      <c r="V26" s="25"/>
      <c r="W26" t="s">
        <v>255</v>
      </c>
      <c r="X26" s="25">
        <v>45269</v>
      </c>
      <c r="Z26">
        <f>ROW()</f>
        <v>26</v>
      </c>
      <c r="AK26" s="2">
        <v>40</v>
      </c>
      <c r="AL26" t="s">
        <v>271</v>
      </c>
      <c r="AM26" t="s">
        <v>217</v>
      </c>
      <c r="AN26" t="s">
        <v>168</v>
      </c>
      <c r="AP26" t="s">
        <v>222</v>
      </c>
    </row>
    <row r="27" spans="1:42" x14ac:dyDescent="0.35">
      <c r="A27" s="2">
        <v>37</v>
      </c>
      <c r="B27" t="s">
        <v>256</v>
      </c>
      <c r="C27" t="s">
        <v>259</v>
      </c>
      <c r="D27" t="s">
        <v>257</v>
      </c>
      <c r="E27" t="s">
        <v>260</v>
      </c>
      <c r="F27" t="s">
        <v>258</v>
      </c>
      <c r="G27" t="s">
        <v>261</v>
      </c>
      <c r="H27" t="s">
        <v>151</v>
      </c>
      <c r="I27" t="s">
        <v>262</v>
      </c>
      <c r="P27" s="48"/>
      <c r="V27" s="25"/>
      <c r="W27" t="s">
        <v>263</v>
      </c>
      <c r="X27" s="25">
        <v>45269</v>
      </c>
      <c r="Z27">
        <f>ROW()</f>
        <v>27</v>
      </c>
      <c r="AK27" s="2">
        <v>41</v>
      </c>
      <c r="AL27" t="s">
        <v>272</v>
      </c>
      <c r="AM27" t="s">
        <v>217</v>
      </c>
      <c r="AN27" t="s">
        <v>168</v>
      </c>
      <c r="AP27" t="s">
        <v>222</v>
      </c>
    </row>
    <row r="28" spans="1:42" x14ac:dyDescent="0.35">
      <c r="A28" s="2">
        <v>38</v>
      </c>
      <c r="B28" t="s">
        <v>264</v>
      </c>
      <c r="C28" t="s">
        <v>266</v>
      </c>
      <c r="D28" t="s">
        <v>265</v>
      </c>
      <c r="E28" t="s">
        <v>264</v>
      </c>
      <c r="F28">
        <v>234</v>
      </c>
      <c r="G28" t="s">
        <v>261</v>
      </c>
      <c r="H28" t="s">
        <v>152</v>
      </c>
      <c r="I28" t="s">
        <v>262</v>
      </c>
      <c r="P28" s="48"/>
      <c r="X28" s="25">
        <v>45269</v>
      </c>
      <c r="Z28">
        <f>ROW()</f>
        <v>28</v>
      </c>
      <c r="AK28" s="2">
        <v>47</v>
      </c>
      <c r="AL28" t="s">
        <v>275</v>
      </c>
      <c r="AM28" t="s">
        <v>281</v>
      </c>
      <c r="AN28" t="s">
        <v>168</v>
      </c>
      <c r="AP28" s="155" t="s">
        <v>280</v>
      </c>
    </row>
    <row r="29" spans="1:42" x14ac:dyDescent="0.35">
      <c r="A29" s="2">
        <v>39</v>
      </c>
      <c r="B29" t="s">
        <v>217</v>
      </c>
      <c r="C29" t="s">
        <v>268</v>
      </c>
      <c r="G29" t="s">
        <v>147</v>
      </c>
      <c r="H29" t="s">
        <v>152</v>
      </c>
      <c r="I29" t="s">
        <v>222</v>
      </c>
      <c r="J29" t="s">
        <v>168</v>
      </c>
      <c r="K29" t="s">
        <v>270</v>
      </c>
      <c r="W29" t="s">
        <v>269</v>
      </c>
      <c r="X29" s="25">
        <v>45294</v>
      </c>
      <c r="Z29">
        <f>ROW()</f>
        <v>29</v>
      </c>
      <c r="AK29" s="2">
        <v>48</v>
      </c>
      <c r="AL29" t="s">
        <v>276</v>
      </c>
      <c r="AM29" t="s">
        <v>281</v>
      </c>
      <c r="AN29" t="s">
        <v>168</v>
      </c>
      <c r="AP29" s="155" t="s">
        <v>280</v>
      </c>
    </row>
    <row r="30" spans="1:42" x14ac:dyDescent="0.35">
      <c r="A30" s="2">
        <v>40</v>
      </c>
      <c r="B30" t="s">
        <v>217</v>
      </c>
      <c r="C30" t="s">
        <v>271</v>
      </c>
      <c r="G30" t="s">
        <v>147</v>
      </c>
      <c r="H30" t="s">
        <v>152</v>
      </c>
      <c r="I30" t="s">
        <v>222</v>
      </c>
      <c r="J30" t="s">
        <v>168</v>
      </c>
      <c r="K30" t="s">
        <v>270</v>
      </c>
      <c r="W30" t="s">
        <v>269</v>
      </c>
      <c r="X30" s="25">
        <v>45294</v>
      </c>
      <c r="Z30">
        <f>ROW()</f>
        <v>30</v>
      </c>
      <c r="AK30" s="2">
        <v>49</v>
      </c>
      <c r="AL30" t="s">
        <v>278</v>
      </c>
      <c r="AM30" t="s">
        <v>281</v>
      </c>
      <c r="AN30" s="159" t="s">
        <v>168</v>
      </c>
      <c r="AP30" s="155" t="s">
        <v>280</v>
      </c>
    </row>
    <row r="31" spans="1:42" x14ac:dyDescent="0.35">
      <c r="A31" s="2">
        <v>41</v>
      </c>
      <c r="B31" t="s">
        <v>217</v>
      </c>
      <c r="C31" t="s">
        <v>272</v>
      </c>
      <c r="G31" t="s">
        <v>147</v>
      </c>
      <c r="H31" t="s">
        <v>152</v>
      </c>
      <c r="I31" t="s">
        <v>222</v>
      </c>
      <c r="J31" t="s">
        <v>168</v>
      </c>
      <c r="K31" t="s">
        <v>270</v>
      </c>
      <c r="W31" t="s">
        <v>269</v>
      </c>
      <c r="X31" s="25">
        <v>45294</v>
      </c>
      <c r="Z31">
        <f>ROW()</f>
        <v>31</v>
      </c>
      <c r="AK31" s="2">
        <v>42</v>
      </c>
      <c r="AL31" t="s">
        <v>277</v>
      </c>
      <c r="AM31" t="s">
        <v>274</v>
      </c>
      <c r="AN31" t="s">
        <v>168</v>
      </c>
      <c r="AP31" s="155" t="s">
        <v>280</v>
      </c>
    </row>
    <row r="32" spans="1:42" x14ac:dyDescent="0.35">
      <c r="I32" s="154"/>
    </row>
    <row r="33" spans="1:24" x14ac:dyDescent="0.35">
      <c r="I33" s="154"/>
    </row>
    <row r="34" spans="1:24" x14ac:dyDescent="0.35">
      <c r="I34" s="154"/>
    </row>
    <row r="35" spans="1:24" x14ac:dyDescent="0.35">
      <c r="I35" s="154"/>
    </row>
    <row r="36" spans="1:24" x14ac:dyDescent="0.35">
      <c r="I36" s="154"/>
      <c r="X36" s="25"/>
    </row>
    <row r="37" spans="1:24" x14ac:dyDescent="0.35">
      <c r="I37" s="154"/>
      <c r="J37" s="159"/>
      <c r="X37" s="25"/>
    </row>
    <row r="38" spans="1:24" x14ac:dyDescent="0.35">
      <c r="I38" s="155"/>
      <c r="X38" s="25"/>
    </row>
    <row r="39" spans="1:24" s="157" customFormat="1" x14ac:dyDescent="0.35">
      <c r="A39" s="156"/>
      <c r="I39" s="158"/>
      <c r="X39" s="160"/>
    </row>
    <row r="109" spans="22:24" x14ac:dyDescent="0.35">
      <c r="V109" s="25">
        <v>44443</v>
      </c>
      <c r="X109" s="25">
        <v>44443</v>
      </c>
    </row>
    <row r="532" spans="22:24" x14ac:dyDescent="0.35">
      <c r="V532" s="25">
        <v>44443</v>
      </c>
      <c r="X532" s="25">
        <v>44443</v>
      </c>
    </row>
  </sheetData>
  <mergeCells count="4">
    <mergeCell ref="A2:Z2"/>
    <mergeCell ref="AE1:AF1"/>
    <mergeCell ref="AK1:AP1"/>
    <mergeCell ref="AV1:BE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taffDB"/>
  <dimension ref="A1:D68"/>
  <sheetViews>
    <sheetView workbookViewId="0">
      <selection activeCell="D9" sqref="D9"/>
    </sheetView>
  </sheetViews>
  <sheetFormatPr defaultRowHeight="14.5" x14ac:dyDescent="0.35"/>
  <cols>
    <col min="1" max="1" width="16.453125" customWidth="1"/>
    <col min="2" max="2" width="18.7265625" customWidth="1"/>
    <col min="3" max="3" width="13.7265625" bestFit="1" customWidth="1"/>
    <col min="4" max="4" width="16.453125" customWidth="1"/>
  </cols>
  <sheetData>
    <row r="1" spans="1:4" x14ac:dyDescent="0.35">
      <c r="A1" s="151" t="s">
        <v>43</v>
      </c>
      <c r="B1" s="151"/>
      <c r="C1" s="151"/>
      <c r="D1" s="151"/>
    </row>
    <row r="2" spans="1:4" x14ac:dyDescent="0.35">
      <c r="A2" s="31" t="s">
        <v>31</v>
      </c>
      <c r="B2" s="31" t="s">
        <v>32</v>
      </c>
      <c r="C2" s="31" t="s">
        <v>17</v>
      </c>
      <c r="D2" s="31" t="s">
        <v>7</v>
      </c>
    </row>
    <row r="3" spans="1:4" x14ac:dyDescent="0.35">
      <c r="A3" t="s">
        <v>19</v>
      </c>
      <c r="B3" t="s">
        <v>33</v>
      </c>
      <c r="C3" s="64">
        <v>3105425481</v>
      </c>
      <c r="D3" s="32" t="s">
        <v>208</v>
      </c>
    </row>
    <row r="4" spans="1:4" x14ac:dyDescent="0.35">
      <c r="A4" t="s">
        <v>34</v>
      </c>
      <c r="B4" t="s">
        <v>35</v>
      </c>
      <c r="C4" s="64">
        <v>3105425481</v>
      </c>
      <c r="D4" s="32" t="s">
        <v>207</v>
      </c>
    </row>
    <row r="5" spans="1:4" x14ac:dyDescent="0.35">
      <c r="A5" t="s">
        <v>36</v>
      </c>
      <c r="B5" t="s">
        <v>37</v>
      </c>
      <c r="C5" s="64">
        <v>3105425481</v>
      </c>
      <c r="D5" s="32" t="s">
        <v>38</v>
      </c>
    </row>
    <row r="6" spans="1:4" x14ac:dyDescent="0.35">
      <c r="A6" t="s">
        <v>39</v>
      </c>
      <c r="B6" t="s">
        <v>40</v>
      </c>
      <c r="C6" s="64">
        <v>3105425481</v>
      </c>
      <c r="D6" s="32" t="s">
        <v>206</v>
      </c>
    </row>
    <row r="7" spans="1:4" x14ac:dyDescent="0.35">
      <c r="A7" t="s">
        <v>41</v>
      </c>
      <c r="B7" t="s">
        <v>42</v>
      </c>
      <c r="C7" s="64">
        <v>3105425481</v>
      </c>
      <c r="D7" s="32" t="s">
        <v>209</v>
      </c>
    </row>
    <row r="8" spans="1:4" x14ac:dyDescent="0.35">
      <c r="A8" t="s">
        <v>211</v>
      </c>
      <c r="B8" s="109" t="s">
        <v>212</v>
      </c>
      <c r="C8" s="64">
        <v>2453637831</v>
      </c>
      <c r="D8" s="32" t="s">
        <v>213</v>
      </c>
    </row>
    <row r="9" spans="1:4" x14ac:dyDescent="0.35">
      <c r="A9" t="s">
        <v>214</v>
      </c>
      <c r="B9" s="110" t="s">
        <v>215</v>
      </c>
      <c r="C9" s="64">
        <v>546484315</v>
      </c>
      <c r="D9" s="32" t="s">
        <v>216</v>
      </c>
    </row>
    <row r="10" spans="1:4" x14ac:dyDescent="0.35">
      <c r="C10" s="64"/>
      <c r="D10" s="32"/>
    </row>
    <row r="11" spans="1:4" x14ac:dyDescent="0.35">
      <c r="C11" s="64"/>
      <c r="D11" s="32"/>
    </row>
    <row r="12" spans="1:4" x14ac:dyDescent="0.35">
      <c r="C12" s="64"/>
      <c r="D12" s="32"/>
    </row>
    <row r="13" spans="1:4" x14ac:dyDescent="0.35">
      <c r="C13" s="64"/>
      <c r="D13" s="32"/>
    </row>
    <row r="14" spans="1:4" x14ac:dyDescent="0.35">
      <c r="C14" s="64"/>
      <c r="D14" s="32"/>
    </row>
    <row r="15" spans="1:4" x14ac:dyDescent="0.35">
      <c r="C15" s="64"/>
      <c r="D15" s="32"/>
    </row>
    <row r="16" spans="1:4" x14ac:dyDescent="0.35">
      <c r="C16" s="64"/>
      <c r="D16" s="32"/>
    </row>
    <row r="17" spans="3:4" x14ac:dyDescent="0.35">
      <c r="C17" s="64"/>
      <c r="D17" s="32"/>
    </row>
    <row r="18" spans="3:4" x14ac:dyDescent="0.35">
      <c r="C18" s="64"/>
      <c r="D18" s="32"/>
    </row>
    <row r="19" spans="3:4" x14ac:dyDescent="0.35">
      <c r="C19" s="64"/>
      <c r="D19" s="32"/>
    </row>
    <row r="20" spans="3:4" x14ac:dyDescent="0.35">
      <c r="C20" s="64"/>
      <c r="D20" s="32"/>
    </row>
    <row r="21" spans="3:4" x14ac:dyDescent="0.35">
      <c r="C21" s="64"/>
      <c r="D21" s="32"/>
    </row>
    <row r="22" spans="3:4" x14ac:dyDescent="0.35">
      <c r="C22" s="64"/>
      <c r="D22" s="32"/>
    </row>
    <row r="23" spans="3:4" x14ac:dyDescent="0.35">
      <c r="C23" s="64"/>
      <c r="D23" s="32"/>
    </row>
    <row r="24" spans="3:4" x14ac:dyDescent="0.35">
      <c r="C24" s="64"/>
    </row>
    <row r="25" spans="3:4" x14ac:dyDescent="0.35">
      <c r="C25" s="64"/>
    </row>
    <row r="26" spans="3:4" x14ac:dyDescent="0.35">
      <c r="C26" s="64"/>
    </row>
    <row r="27" spans="3:4" x14ac:dyDescent="0.35">
      <c r="C27" s="64"/>
    </row>
    <row r="28" spans="3:4" x14ac:dyDescent="0.35">
      <c r="C28" s="64"/>
    </row>
    <row r="29" spans="3:4" x14ac:dyDescent="0.35">
      <c r="C29" s="64"/>
    </row>
    <row r="30" spans="3:4" x14ac:dyDescent="0.35">
      <c r="C30" s="64"/>
    </row>
    <row r="31" spans="3:4" x14ac:dyDescent="0.35">
      <c r="C31" s="64"/>
    </row>
    <row r="32" spans="3:4" x14ac:dyDescent="0.35">
      <c r="C32" s="64"/>
    </row>
    <row r="33" spans="3:3" x14ac:dyDescent="0.35">
      <c r="C33" s="64"/>
    </row>
    <row r="34" spans="3:3" x14ac:dyDescent="0.35">
      <c r="C34" s="64"/>
    </row>
    <row r="35" spans="3:3" x14ac:dyDescent="0.35">
      <c r="C35" s="64"/>
    </row>
    <row r="36" spans="3:3" x14ac:dyDescent="0.35">
      <c r="C36" s="64"/>
    </row>
    <row r="37" spans="3:3" x14ac:dyDescent="0.35">
      <c r="C37" s="64"/>
    </row>
    <row r="38" spans="3:3" x14ac:dyDescent="0.35">
      <c r="C38" s="64"/>
    </row>
    <row r="39" spans="3:3" x14ac:dyDescent="0.35">
      <c r="C39" s="64"/>
    </row>
    <row r="40" spans="3:3" x14ac:dyDescent="0.35">
      <c r="C40" s="64"/>
    </row>
    <row r="41" spans="3:3" x14ac:dyDescent="0.35">
      <c r="C41" s="64"/>
    </row>
    <row r="42" spans="3:3" x14ac:dyDescent="0.35">
      <c r="C42" s="64"/>
    </row>
    <row r="43" spans="3:3" x14ac:dyDescent="0.35">
      <c r="C43" s="64"/>
    </row>
    <row r="44" spans="3:3" x14ac:dyDescent="0.35">
      <c r="C44" s="64"/>
    </row>
    <row r="45" spans="3:3" x14ac:dyDescent="0.35">
      <c r="C45" s="64"/>
    </row>
    <row r="46" spans="3:3" x14ac:dyDescent="0.35">
      <c r="C46" s="64"/>
    </row>
    <row r="47" spans="3:3" x14ac:dyDescent="0.35">
      <c r="C47" s="64"/>
    </row>
    <row r="48" spans="3:3" x14ac:dyDescent="0.35">
      <c r="C48" s="64"/>
    </row>
    <row r="49" spans="3:3" x14ac:dyDescent="0.35">
      <c r="C49" s="64"/>
    </row>
    <row r="50" spans="3:3" x14ac:dyDescent="0.35">
      <c r="C50" s="64"/>
    </row>
    <row r="51" spans="3:3" x14ac:dyDescent="0.35">
      <c r="C51" s="64"/>
    </row>
    <row r="52" spans="3:3" x14ac:dyDescent="0.35">
      <c r="C52" s="64"/>
    </row>
    <row r="53" spans="3:3" x14ac:dyDescent="0.35">
      <c r="C53" s="64"/>
    </row>
    <row r="54" spans="3:3" x14ac:dyDescent="0.35">
      <c r="C54" s="64"/>
    </row>
    <row r="55" spans="3:3" x14ac:dyDescent="0.35">
      <c r="C55" s="64"/>
    </row>
    <row r="56" spans="3:3" x14ac:dyDescent="0.35">
      <c r="C56" s="64"/>
    </row>
    <row r="57" spans="3:3" x14ac:dyDescent="0.35">
      <c r="C57" s="64"/>
    </row>
    <row r="58" spans="3:3" x14ac:dyDescent="0.35">
      <c r="C58" s="64"/>
    </row>
    <row r="59" spans="3:3" x14ac:dyDescent="0.35">
      <c r="C59" s="64"/>
    </row>
    <row r="60" spans="3:3" x14ac:dyDescent="0.35">
      <c r="C60" s="64"/>
    </row>
    <row r="61" spans="3:3" x14ac:dyDescent="0.35">
      <c r="C61" s="64"/>
    </row>
    <row r="62" spans="3:3" x14ac:dyDescent="0.35">
      <c r="C62" s="64"/>
    </row>
    <row r="63" spans="3:3" x14ac:dyDescent="0.35">
      <c r="C63" s="64"/>
    </row>
    <row r="64" spans="3:3" x14ac:dyDescent="0.35">
      <c r="C64" s="64"/>
    </row>
    <row r="65" spans="3:3" x14ac:dyDescent="0.35">
      <c r="C65" s="64"/>
    </row>
    <row r="66" spans="3:3" x14ac:dyDescent="0.35">
      <c r="C66" s="64"/>
    </row>
    <row r="67" spans="3:3" x14ac:dyDescent="0.35">
      <c r="C67" s="64"/>
    </row>
    <row r="68" spans="3:3" x14ac:dyDescent="0.35">
      <c r="C68" s="64"/>
    </row>
  </sheetData>
  <mergeCells count="1">
    <mergeCell ref="A1:D1"/>
  </mergeCells>
  <conditionalFormatting sqref="A3:D68">
    <cfRule type="expression" dxfId="0" priority="1">
      <formula>AND($A$3&lt;&gt;"",MOD(ROW(),2)=0)</formula>
    </cfRule>
  </conditionalFormatting>
  <hyperlinks>
    <hyperlink ref="B8" r:id="rId1" xr:uid="{E0443C6B-7E3F-426D-BC78-F51879981524}"/>
    <hyperlink ref="B9" r:id="rId2" xr:uid="{4DA6F0CE-137B-407C-AFED-686418D1B3E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djustDB"/>
  <dimension ref="A1:AW301"/>
  <sheetViews>
    <sheetView topLeftCell="A41" workbookViewId="0">
      <selection activeCell="G58" sqref="G58"/>
    </sheetView>
  </sheetViews>
  <sheetFormatPr defaultRowHeight="14.5" x14ac:dyDescent="0.35"/>
  <cols>
    <col min="1" max="1" width="6.81640625" bestFit="1" customWidth="1"/>
    <col min="2" max="2" width="8.1796875" bestFit="1" customWidth="1"/>
    <col min="3" max="3" width="21.54296875" bestFit="1" customWidth="1"/>
    <col min="4" max="4" width="12" bestFit="1" customWidth="1"/>
    <col min="5" max="5" width="9.7265625" bestFit="1" customWidth="1"/>
    <col min="6" max="6" width="10.453125" customWidth="1"/>
    <col min="7" max="8" width="19.453125" customWidth="1"/>
    <col min="10" max="12" width="2.54296875" customWidth="1"/>
    <col min="14" max="16" width="4.453125" customWidth="1"/>
    <col min="17" max="17" width="9.7265625" bestFit="1" customWidth="1"/>
    <col min="18" max="18" width="7.54296875" bestFit="1" customWidth="1"/>
    <col min="19" max="19" width="12.453125" bestFit="1" customWidth="1"/>
    <col min="20" max="20" width="8.1796875" bestFit="1" customWidth="1"/>
    <col min="21" max="21" width="12.453125" bestFit="1" customWidth="1"/>
    <col min="22" max="22" width="4.81640625" bestFit="1" customWidth="1"/>
  </cols>
  <sheetData>
    <row r="1" spans="1:49" x14ac:dyDescent="0.35">
      <c r="A1" s="152" t="s">
        <v>192</v>
      </c>
      <c r="B1" s="152"/>
      <c r="C1" s="152"/>
      <c r="D1" s="152"/>
      <c r="E1" s="152"/>
      <c r="F1" s="152"/>
      <c r="G1" s="152"/>
      <c r="H1" s="152"/>
      <c r="I1" s="152"/>
      <c r="M1" s="92" t="s">
        <v>166</v>
      </c>
      <c r="Q1" s="153" t="s">
        <v>165</v>
      </c>
      <c r="R1" s="153"/>
      <c r="S1" s="153"/>
      <c r="T1" s="153"/>
      <c r="U1" s="153"/>
      <c r="V1" s="153"/>
    </row>
    <row r="2" spans="1:49" x14ac:dyDescent="0.35">
      <c r="A2" s="87" t="s">
        <v>193</v>
      </c>
      <c r="B2" s="87" t="s">
        <v>44</v>
      </c>
      <c r="C2" s="87" t="s">
        <v>45</v>
      </c>
      <c r="D2" s="87" t="s">
        <v>102</v>
      </c>
      <c r="E2" s="87" t="s">
        <v>194</v>
      </c>
      <c r="F2" s="87" t="s">
        <v>47</v>
      </c>
      <c r="G2" s="87" t="s">
        <v>49</v>
      </c>
      <c r="H2" s="87" t="s">
        <v>57</v>
      </c>
      <c r="I2" s="87" t="s">
        <v>48</v>
      </c>
      <c r="M2" s="87" t="s">
        <v>44</v>
      </c>
      <c r="Q2" s="87" t="s">
        <v>194</v>
      </c>
      <c r="R2" s="87" t="s">
        <v>57</v>
      </c>
      <c r="S2" s="87" t="s">
        <v>102</v>
      </c>
      <c r="T2" s="87" t="s">
        <v>47</v>
      </c>
      <c r="U2" s="87" t="s">
        <v>49</v>
      </c>
      <c r="V2" s="87" t="s">
        <v>48</v>
      </c>
      <c r="AW2">
        <v>1</v>
      </c>
    </row>
    <row r="3" spans="1:49" x14ac:dyDescent="0.35">
      <c r="A3" s="2">
        <v>1</v>
      </c>
      <c r="B3" s="2">
        <v>1</v>
      </c>
      <c r="C3" s="2" t="s">
        <v>108</v>
      </c>
      <c r="D3" s="2" t="s">
        <v>23</v>
      </c>
      <c r="E3" s="91">
        <v>44200</v>
      </c>
      <c r="F3" s="98">
        <v>-0.05</v>
      </c>
      <c r="G3" s="2" t="s">
        <v>23</v>
      </c>
      <c r="H3" s="2"/>
      <c r="I3" s="2">
        <f>ROW()</f>
        <v>3</v>
      </c>
      <c r="M3" s="93">
        <f>'Asset Mgr'!B3</f>
        <v>40</v>
      </c>
      <c r="Q3" s="91"/>
      <c r="R3" s="2"/>
      <c r="S3" s="2"/>
      <c r="T3" s="98"/>
      <c r="U3" s="2"/>
      <c r="V3" s="2"/>
      <c r="AW3">
        <v>2</v>
      </c>
    </row>
    <row r="4" spans="1:49" x14ac:dyDescent="0.35">
      <c r="A4" s="2">
        <v>2</v>
      </c>
      <c r="B4" s="2">
        <v>3</v>
      </c>
      <c r="C4" s="2" t="s">
        <v>110</v>
      </c>
      <c r="D4" s="2" t="s">
        <v>56</v>
      </c>
      <c r="E4" s="91">
        <v>44443</v>
      </c>
      <c r="F4" s="98">
        <v>10</v>
      </c>
      <c r="G4" s="2" t="s">
        <v>56</v>
      </c>
      <c r="H4" s="2"/>
      <c r="I4" s="2">
        <f>ROW()</f>
        <v>4</v>
      </c>
      <c r="Q4" s="91"/>
      <c r="R4" s="2"/>
      <c r="S4" s="2"/>
      <c r="T4" s="100"/>
      <c r="U4" s="2"/>
      <c r="V4" s="2"/>
      <c r="AW4">
        <v>3</v>
      </c>
    </row>
    <row r="5" spans="1:49" x14ac:dyDescent="0.35">
      <c r="A5" s="2">
        <v>3</v>
      </c>
      <c r="B5" s="2">
        <v>1</v>
      </c>
      <c r="C5" s="2" t="s">
        <v>112</v>
      </c>
      <c r="D5" s="2" t="s">
        <v>56</v>
      </c>
      <c r="E5" s="91">
        <v>44259</v>
      </c>
      <c r="F5" s="98">
        <v>4.375</v>
      </c>
      <c r="G5" s="2" t="s">
        <v>56</v>
      </c>
      <c r="H5" s="2"/>
      <c r="I5" s="2">
        <f>ROW()</f>
        <v>5</v>
      </c>
      <c r="Q5" s="91"/>
      <c r="R5" s="2"/>
      <c r="S5" s="2"/>
      <c r="T5" s="98"/>
      <c r="U5" s="2"/>
      <c r="V5" s="2"/>
    </row>
    <row r="6" spans="1:49" x14ac:dyDescent="0.35">
      <c r="A6" s="2">
        <v>4</v>
      </c>
      <c r="B6" s="2">
        <v>1</v>
      </c>
      <c r="C6" s="2" t="s">
        <v>108</v>
      </c>
      <c r="D6" s="2" t="s">
        <v>23</v>
      </c>
      <c r="E6" s="91">
        <v>44231</v>
      </c>
      <c r="F6" s="98">
        <v>-6</v>
      </c>
      <c r="G6" s="2" t="s">
        <v>23</v>
      </c>
      <c r="H6" s="2"/>
      <c r="I6" s="2">
        <f>ROW()</f>
        <v>6</v>
      </c>
      <c r="Q6" s="91"/>
      <c r="R6" s="2"/>
      <c r="S6" s="2"/>
      <c r="T6" s="98"/>
      <c r="U6" s="2"/>
      <c r="V6" s="2"/>
    </row>
    <row r="7" spans="1:49" x14ac:dyDescent="0.35">
      <c r="A7" s="2">
        <v>5</v>
      </c>
      <c r="B7" s="2">
        <v>2</v>
      </c>
      <c r="C7" s="2" t="s">
        <v>109</v>
      </c>
      <c r="D7" s="2" t="s">
        <v>23</v>
      </c>
      <c r="E7" s="91">
        <v>44443</v>
      </c>
      <c r="F7" s="98">
        <v>-5</v>
      </c>
      <c r="G7" s="2" t="s">
        <v>23</v>
      </c>
      <c r="H7" s="2"/>
      <c r="I7" s="2">
        <f>ROW()</f>
        <v>7</v>
      </c>
      <c r="Q7" s="91"/>
      <c r="R7" s="2"/>
      <c r="S7" s="2"/>
      <c r="T7" s="98"/>
      <c r="U7" s="2"/>
      <c r="V7" s="2"/>
    </row>
    <row r="8" spans="1:49" x14ac:dyDescent="0.35">
      <c r="A8" s="2">
        <v>6</v>
      </c>
      <c r="B8" s="2">
        <v>1</v>
      </c>
      <c r="C8" s="2" t="s">
        <v>108</v>
      </c>
      <c r="D8" s="2" t="s">
        <v>23</v>
      </c>
      <c r="E8" s="91">
        <v>44320</v>
      </c>
      <c r="F8" s="98">
        <v>-5</v>
      </c>
      <c r="G8" s="2" t="s">
        <v>23</v>
      </c>
      <c r="H8" s="2"/>
      <c r="I8" s="2">
        <f>ROW()</f>
        <v>8</v>
      </c>
      <c r="Q8" s="91"/>
      <c r="R8" s="2"/>
      <c r="S8" s="2"/>
      <c r="T8" s="98"/>
      <c r="U8" s="2"/>
      <c r="V8" s="2"/>
    </row>
    <row r="9" spans="1:49" x14ac:dyDescent="0.35">
      <c r="A9" s="2">
        <v>7</v>
      </c>
      <c r="B9" s="2">
        <v>1</v>
      </c>
      <c r="C9" s="2" t="s">
        <v>112</v>
      </c>
      <c r="D9" s="2" t="s">
        <v>56</v>
      </c>
      <c r="E9" s="91">
        <v>44351</v>
      </c>
      <c r="F9" s="98">
        <v>10</v>
      </c>
      <c r="G9" s="2" t="s">
        <v>56</v>
      </c>
      <c r="H9" s="2"/>
      <c r="I9" s="2">
        <f>ROW()</f>
        <v>9</v>
      </c>
      <c r="Q9" s="91"/>
      <c r="R9" s="2"/>
      <c r="S9" s="2"/>
      <c r="T9" s="98"/>
      <c r="U9" s="2"/>
      <c r="V9" s="2"/>
    </row>
    <row r="10" spans="1:49" x14ac:dyDescent="0.35">
      <c r="A10" s="2">
        <v>8</v>
      </c>
      <c r="B10" s="2">
        <v>1</v>
      </c>
      <c r="C10" s="2" t="s">
        <v>113</v>
      </c>
      <c r="D10" s="2" t="s">
        <v>23</v>
      </c>
      <c r="E10" s="91">
        <v>44381</v>
      </c>
      <c r="F10" s="98">
        <v>-5.0750000000000002</v>
      </c>
      <c r="G10" s="2" t="s">
        <v>23</v>
      </c>
      <c r="H10" s="2"/>
      <c r="I10" s="2">
        <f>ROW()</f>
        <v>10</v>
      </c>
      <c r="Q10" s="91"/>
      <c r="R10" s="2"/>
      <c r="S10" s="2"/>
      <c r="T10" s="100"/>
      <c r="U10" s="2"/>
      <c r="V10" s="2"/>
    </row>
    <row r="11" spans="1:49" x14ac:dyDescent="0.35">
      <c r="A11" s="2">
        <v>9</v>
      </c>
      <c r="B11" s="2">
        <v>2</v>
      </c>
      <c r="C11" s="2" t="s">
        <v>109</v>
      </c>
      <c r="D11" s="2" t="s">
        <v>23</v>
      </c>
      <c r="E11" s="91">
        <v>44443</v>
      </c>
      <c r="F11" s="98">
        <v>-2.8850605000000002</v>
      </c>
      <c r="G11" s="2" t="s">
        <v>23</v>
      </c>
      <c r="H11" s="2"/>
      <c r="I11" s="2">
        <f>ROW()</f>
        <v>11</v>
      </c>
      <c r="Q11" s="91"/>
      <c r="R11" s="2"/>
      <c r="S11" s="2"/>
      <c r="T11" s="100"/>
      <c r="U11" s="2"/>
      <c r="V11" s="2"/>
    </row>
    <row r="12" spans="1:49" x14ac:dyDescent="0.35">
      <c r="A12" s="2">
        <v>10</v>
      </c>
      <c r="B12" s="2">
        <v>4</v>
      </c>
      <c r="C12" s="2" t="s">
        <v>111</v>
      </c>
      <c r="D12" s="2" t="s">
        <v>23</v>
      </c>
      <c r="E12" s="91">
        <v>44443</v>
      </c>
      <c r="F12" s="98">
        <v>-1.5750000000000002</v>
      </c>
      <c r="G12" s="2" t="s">
        <v>23</v>
      </c>
      <c r="H12" s="2"/>
      <c r="I12" s="2">
        <f>ROW()</f>
        <v>12</v>
      </c>
      <c r="Q12" s="91"/>
      <c r="R12" s="2"/>
      <c r="S12" s="2"/>
      <c r="T12" s="98"/>
      <c r="U12" s="2"/>
      <c r="V12" s="2"/>
    </row>
    <row r="13" spans="1:49" x14ac:dyDescent="0.35">
      <c r="A13" s="2">
        <v>11</v>
      </c>
      <c r="B13" s="2">
        <v>1</v>
      </c>
      <c r="C13" s="2" t="s">
        <v>113</v>
      </c>
      <c r="D13" s="2" t="s">
        <v>23</v>
      </c>
      <c r="E13" s="91">
        <v>44412</v>
      </c>
      <c r="F13" s="98">
        <v>-4.8973750000000011</v>
      </c>
      <c r="G13" s="2" t="s">
        <v>23</v>
      </c>
      <c r="H13" s="2"/>
      <c r="I13" s="2">
        <f>ROW()</f>
        <v>13</v>
      </c>
    </row>
    <row r="14" spans="1:49" x14ac:dyDescent="0.35">
      <c r="A14" s="2">
        <v>12</v>
      </c>
      <c r="B14" s="2">
        <v>2</v>
      </c>
      <c r="C14" s="2" t="s">
        <v>109</v>
      </c>
      <c r="D14" s="2" t="s">
        <v>23</v>
      </c>
      <c r="E14" s="91">
        <v>44443</v>
      </c>
      <c r="F14" s="98">
        <v>-2.7840820000000002</v>
      </c>
      <c r="G14" s="2" t="s">
        <v>23</v>
      </c>
      <c r="H14" s="2"/>
      <c r="I14" s="2">
        <f>ROW()</f>
        <v>14</v>
      </c>
    </row>
    <row r="15" spans="1:49" x14ac:dyDescent="0.35">
      <c r="A15" s="2">
        <v>13</v>
      </c>
      <c r="B15" s="2">
        <v>1</v>
      </c>
      <c r="C15" s="2" t="s">
        <v>108</v>
      </c>
      <c r="D15" s="2" t="s">
        <v>182</v>
      </c>
      <c r="E15" s="91">
        <v>44423</v>
      </c>
      <c r="F15" s="100">
        <v>10</v>
      </c>
      <c r="G15" s="2" t="s">
        <v>197</v>
      </c>
      <c r="H15" s="2" t="s">
        <v>175</v>
      </c>
      <c r="I15" s="2">
        <f>ROW()</f>
        <v>15</v>
      </c>
    </row>
    <row r="16" spans="1:49" x14ac:dyDescent="0.35">
      <c r="A16" s="2">
        <v>14</v>
      </c>
      <c r="B16" s="2">
        <v>1</v>
      </c>
      <c r="C16" s="2" t="s">
        <v>108</v>
      </c>
      <c r="D16" s="2" t="s">
        <v>182</v>
      </c>
      <c r="E16" s="91">
        <v>44423</v>
      </c>
      <c r="F16" s="100">
        <v>25</v>
      </c>
      <c r="G16" s="2" t="s">
        <v>201</v>
      </c>
      <c r="H16" s="2" t="s">
        <v>176</v>
      </c>
      <c r="I16" s="2">
        <f>ROW()</f>
        <v>16</v>
      </c>
    </row>
    <row r="17" spans="1:9" x14ac:dyDescent="0.35">
      <c r="A17" s="2">
        <v>16</v>
      </c>
      <c r="B17" s="2">
        <v>10</v>
      </c>
      <c r="C17" s="2" t="s">
        <v>117</v>
      </c>
      <c r="D17" s="2" t="s">
        <v>53</v>
      </c>
      <c r="E17" s="91">
        <v>44443</v>
      </c>
      <c r="F17" s="98">
        <v>30.900000000000002</v>
      </c>
      <c r="G17" s="2" t="s">
        <v>53</v>
      </c>
      <c r="H17" s="2"/>
      <c r="I17" s="2">
        <f>ROW()</f>
        <v>17</v>
      </c>
    </row>
    <row r="18" spans="1:9" x14ac:dyDescent="0.35">
      <c r="A18" s="2">
        <v>17</v>
      </c>
      <c r="B18" s="2">
        <v>13</v>
      </c>
      <c r="C18" s="2" t="s">
        <v>120</v>
      </c>
      <c r="D18" s="2" t="s">
        <v>53</v>
      </c>
      <c r="E18" s="91">
        <v>44443</v>
      </c>
      <c r="F18" s="98">
        <v>4.9000000000000004</v>
      </c>
      <c r="G18" s="2" t="s">
        <v>53</v>
      </c>
      <c r="H18" s="2"/>
      <c r="I18" s="2">
        <f>ROW()</f>
        <v>18</v>
      </c>
    </row>
    <row r="19" spans="1:9" x14ac:dyDescent="0.35">
      <c r="A19" s="2">
        <v>18</v>
      </c>
      <c r="B19" s="2">
        <v>3</v>
      </c>
      <c r="C19" s="2" t="s">
        <v>110</v>
      </c>
      <c r="D19" s="2" t="s">
        <v>183</v>
      </c>
      <c r="E19" s="91">
        <v>44412</v>
      </c>
      <c r="F19" s="100">
        <v>15</v>
      </c>
      <c r="G19" s="2" t="s">
        <v>203</v>
      </c>
      <c r="H19" s="2" t="s">
        <v>175</v>
      </c>
      <c r="I19" s="2">
        <f>ROW()</f>
        <v>19</v>
      </c>
    </row>
    <row r="20" spans="1:9" x14ac:dyDescent="0.35">
      <c r="A20" s="2">
        <v>19</v>
      </c>
      <c r="B20" s="2">
        <v>18</v>
      </c>
      <c r="C20" s="2" t="s">
        <v>123</v>
      </c>
      <c r="D20" s="2" t="s">
        <v>182</v>
      </c>
      <c r="E20" s="91">
        <v>44928</v>
      </c>
      <c r="F20" s="100">
        <v>30</v>
      </c>
      <c r="G20" s="2" t="s">
        <v>204</v>
      </c>
      <c r="H20" s="2" t="s">
        <v>175</v>
      </c>
      <c r="I20" s="2">
        <f>ROW()</f>
        <v>20</v>
      </c>
    </row>
    <row r="21" spans="1:9" x14ac:dyDescent="0.35">
      <c r="A21" s="2">
        <v>20</v>
      </c>
      <c r="B21" s="2">
        <v>2</v>
      </c>
      <c r="C21" s="2" t="s">
        <v>109</v>
      </c>
      <c r="D21" s="2" t="s">
        <v>23</v>
      </c>
      <c r="E21" s="91">
        <v>45250</v>
      </c>
      <c r="F21" s="98">
        <v>-2.6162815000000004</v>
      </c>
      <c r="G21" s="2" t="s">
        <v>23</v>
      </c>
      <c r="H21" s="2"/>
      <c r="I21" s="2">
        <f>ROW()</f>
        <v>21</v>
      </c>
    </row>
    <row r="22" spans="1:9" x14ac:dyDescent="0.35">
      <c r="A22" s="2">
        <v>21</v>
      </c>
      <c r="B22" s="2">
        <v>3</v>
      </c>
      <c r="C22" s="2" t="s">
        <v>110</v>
      </c>
      <c r="D22" s="2" t="s">
        <v>56</v>
      </c>
      <c r="E22" s="91">
        <v>45250</v>
      </c>
      <c r="F22" s="98">
        <v>11.16</v>
      </c>
      <c r="G22" s="2" t="s">
        <v>56</v>
      </c>
      <c r="H22" s="2"/>
      <c r="I22" s="2">
        <f>ROW()</f>
        <v>22</v>
      </c>
    </row>
    <row r="23" spans="1:9" x14ac:dyDescent="0.35">
      <c r="A23" s="2">
        <v>22</v>
      </c>
      <c r="B23" s="2">
        <v>4</v>
      </c>
      <c r="C23" s="2" t="s">
        <v>111</v>
      </c>
      <c r="D23" s="2" t="s">
        <v>53</v>
      </c>
      <c r="E23" s="91">
        <v>45250</v>
      </c>
      <c r="F23" s="98">
        <v>0.86849999999999994</v>
      </c>
      <c r="G23" s="2" t="s">
        <v>53</v>
      </c>
      <c r="H23" s="2"/>
      <c r="I23" s="2">
        <f>ROW()</f>
        <v>23</v>
      </c>
    </row>
    <row r="24" spans="1:9" x14ac:dyDescent="0.35">
      <c r="A24" s="2">
        <v>23</v>
      </c>
      <c r="B24" s="2">
        <v>5</v>
      </c>
      <c r="C24" s="2" t="s">
        <v>112</v>
      </c>
      <c r="D24" s="2" t="s">
        <v>56</v>
      </c>
      <c r="E24" s="91">
        <v>45250</v>
      </c>
      <c r="F24" s="98">
        <v>4.375</v>
      </c>
      <c r="G24" s="2" t="s">
        <v>56</v>
      </c>
      <c r="H24" s="2"/>
      <c r="I24" s="2">
        <f>ROW()</f>
        <v>24</v>
      </c>
    </row>
    <row r="25" spans="1:9" x14ac:dyDescent="0.35">
      <c r="A25" s="2">
        <v>24</v>
      </c>
      <c r="B25" s="2">
        <v>6</v>
      </c>
      <c r="C25" s="2" t="s">
        <v>113</v>
      </c>
      <c r="D25" s="2" t="s">
        <v>23</v>
      </c>
      <c r="E25" s="91">
        <v>45250</v>
      </c>
      <c r="F25" s="98">
        <v>-5.0750000000000002</v>
      </c>
      <c r="G25" s="2" t="s">
        <v>23</v>
      </c>
      <c r="H25" s="2"/>
      <c r="I25" s="2">
        <f>ROW()</f>
        <v>25</v>
      </c>
    </row>
    <row r="26" spans="1:9" x14ac:dyDescent="0.35">
      <c r="A26" s="2">
        <v>25</v>
      </c>
      <c r="B26" s="2">
        <v>7</v>
      </c>
      <c r="C26" s="2" t="s">
        <v>114</v>
      </c>
      <c r="D26" s="2" t="s">
        <v>53</v>
      </c>
      <c r="E26" s="91">
        <v>45250</v>
      </c>
      <c r="F26" s="98">
        <v>2.04</v>
      </c>
      <c r="G26" s="2" t="s">
        <v>53</v>
      </c>
      <c r="H26" s="2"/>
      <c r="I26" s="2">
        <f>ROW()</f>
        <v>26</v>
      </c>
    </row>
    <row r="27" spans="1:9" x14ac:dyDescent="0.35">
      <c r="A27" s="2">
        <v>26</v>
      </c>
      <c r="B27" s="2">
        <v>8</v>
      </c>
      <c r="C27" s="2" t="s">
        <v>115</v>
      </c>
      <c r="D27" s="2" t="s">
        <v>56</v>
      </c>
      <c r="E27" s="91">
        <v>45250</v>
      </c>
      <c r="F27" s="98">
        <v>5.3900000000000006</v>
      </c>
      <c r="G27" s="2" t="s">
        <v>56</v>
      </c>
      <c r="H27" s="2"/>
      <c r="I27" s="2">
        <f>ROW()</f>
        <v>27</v>
      </c>
    </row>
    <row r="28" spans="1:9" x14ac:dyDescent="0.35">
      <c r="A28" s="2">
        <v>27</v>
      </c>
      <c r="B28" s="2">
        <v>9</v>
      </c>
      <c r="C28" s="2" t="s">
        <v>116</v>
      </c>
      <c r="D28" s="2" t="s">
        <v>23</v>
      </c>
      <c r="E28" s="91">
        <v>45250</v>
      </c>
      <c r="F28" s="98">
        <v>-2.2750000000000004</v>
      </c>
      <c r="G28" s="2" t="s">
        <v>23</v>
      </c>
      <c r="H28" s="2"/>
      <c r="I28" s="2">
        <f>ROW()</f>
        <v>28</v>
      </c>
    </row>
    <row r="29" spans="1:9" x14ac:dyDescent="0.35">
      <c r="A29" s="2">
        <v>28</v>
      </c>
      <c r="B29" s="2">
        <v>10</v>
      </c>
      <c r="C29" s="2" t="s">
        <v>108</v>
      </c>
      <c r="D29" s="2" t="s">
        <v>53</v>
      </c>
      <c r="E29" s="91">
        <v>45250</v>
      </c>
      <c r="F29" s="98">
        <v>30.900000000000002</v>
      </c>
      <c r="G29" s="2" t="s">
        <v>53</v>
      </c>
      <c r="H29" s="2"/>
      <c r="I29" s="2">
        <f>ROW()</f>
        <v>29</v>
      </c>
    </row>
    <row r="30" spans="1:9" x14ac:dyDescent="0.35">
      <c r="A30" s="2">
        <v>29</v>
      </c>
      <c r="B30" s="2">
        <v>11</v>
      </c>
      <c r="C30" s="2" t="s">
        <v>118</v>
      </c>
      <c r="D30" s="2" t="s">
        <v>56</v>
      </c>
      <c r="E30" s="91">
        <v>45250</v>
      </c>
      <c r="F30" s="98">
        <v>82.320000000000007</v>
      </c>
      <c r="G30" s="2" t="s">
        <v>56</v>
      </c>
      <c r="H30" s="2"/>
      <c r="I30" s="2">
        <f>ROW()</f>
        <v>30</v>
      </c>
    </row>
    <row r="31" spans="1:9" x14ac:dyDescent="0.35">
      <c r="A31" s="2">
        <v>30</v>
      </c>
      <c r="B31" s="2">
        <v>12</v>
      </c>
      <c r="C31" s="2" t="s">
        <v>119</v>
      </c>
      <c r="D31" s="2" t="s">
        <v>23</v>
      </c>
      <c r="E31" s="91">
        <v>45250</v>
      </c>
      <c r="F31" s="98">
        <v>-5.0750000000000002</v>
      </c>
      <c r="G31" s="2" t="s">
        <v>23</v>
      </c>
      <c r="H31" s="2"/>
      <c r="I31" s="2">
        <f>ROW()</f>
        <v>31</v>
      </c>
    </row>
    <row r="32" spans="1:9" x14ac:dyDescent="0.35">
      <c r="A32" s="2">
        <v>31</v>
      </c>
      <c r="B32" s="2">
        <v>13</v>
      </c>
      <c r="C32" s="2" t="s">
        <v>120</v>
      </c>
      <c r="D32" s="2" t="s">
        <v>53</v>
      </c>
      <c r="E32" s="91">
        <v>45250</v>
      </c>
      <c r="F32" s="98">
        <v>4.9000000000000004</v>
      </c>
      <c r="G32" s="2" t="s">
        <v>53</v>
      </c>
      <c r="H32" s="2"/>
      <c r="I32" s="2">
        <f>ROW()</f>
        <v>32</v>
      </c>
    </row>
    <row r="33" spans="1:9" x14ac:dyDescent="0.35">
      <c r="A33" s="2">
        <v>32</v>
      </c>
      <c r="B33" s="2">
        <v>14</v>
      </c>
      <c r="C33" s="2" t="s">
        <v>121</v>
      </c>
      <c r="D33" s="2" t="s">
        <v>56</v>
      </c>
      <c r="E33" s="91">
        <v>45250</v>
      </c>
      <c r="F33" s="98">
        <v>10.325000000000001</v>
      </c>
      <c r="G33" s="2" t="s">
        <v>56</v>
      </c>
      <c r="H33" s="2"/>
      <c r="I33" s="2">
        <f>ROW()</f>
        <v>33</v>
      </c>
    </row>
    <row r="34" spans="1:9" x14ac:dyDescent="0.35">
      <c r="A34" s="2">
        <v>33</v>
      </c>
      <c r="B34" s="2">
        <v>15</v>
      </c>
      <c r="C34" s="2" t="s">
        <v>122</v>
      </c>
      <c r="D34" s="2" t="s">
        <v>23</v>
      </c>
      <c r="E34" s="91">
        <v>45250</v>
      </c>
      <c r="F34" s="98">
        <v>-5.0750000000000002</v>
      </c>
      <c r="G34" s="2" t="s">
        <v>23</v>
      </c>
      <c r="H34" s="2"/>
      <c r="I34" s="2">
        <f>ROW()</f>
        <v>34</v>
      </c>
    </row>
    <row r="35" spans="1:9" x14ac:dyDescent="0.35">
      <c r="A35" s="2">
        <v>34</v>
      </c>
      <c r="B35" s="2">
        <v>30</v>
      </c>
      <c r="C35" s="2" t="s">
        <v>217</v>
      </c>
      <c r="D35" s="2"/>
      <c r="E35" s="91">
        <v>45251</v>
      </c>
      <c r="F35" s="98">
        <v>0</v>
      </c>
      <c r="G35" s="2"/>
      <c r="H35" s="2"/>
      <c r="I35" s="2">
        <f>ROW()</f>
        <v>35</v>
      </c>
    </row>
    <row r="36" spans="1:9" x14ac:dyDescent="0.35">
      <c r="A36" s="2">
        <v>35</v>
      </c>
      <c r="B36" s="2">
        <v>14</v>
      </c>
      <c r="C36" s="2" t="s">
        <v>121</v>
      </c>
      <c r="D36" s="2" t="s">
        <v>56</v>
      </c>
      <c r="E36" s="91">
        <v>44958</v>
      </c>
      <c r="F36" s="100">
        <v>200</v>
      </c>
      <c r="G36" s="2" t="s">
        <v>223</v>
      </c>
      <c r="H36" s="2"/>
      <c r="I36" s="2">
        <f>ROW()</f>
        <v>36</v>
      </c>
    </row>
    <row r="37" spans="1:9" x14ac:dyDescent="0.35">
      <c r="A37" s="2">
        <v>36</v>
      </c>
      <c r="B37" s="2">
        <v>30</v>
      </c>
      <c r="C37" s="2" t="s">
        <v>217</v>
      </c>
      <c r="D37" s="2"/>
      <c r="E37" s="91">
        <v>45264</v>
      </c>
      <c r="F37" s="98">
        <v>0</v>
      </c>
      <c r="G37" s="2"/>
      <c r="H37" s="2"/>
      <c r="I37" s="2">
        <f>ROW()</f>
        <v>37</v>
      </c>
    </row>
    <row r="38" spans="1:9" x14ac:dyDescent="0.35">
      <c r="A38" s="2">
        <v>37</v>
      </c>
      <c r="B38" s="2">
        <v>31</v>
      </c>
      <c r="C38" s="2" t="s">
        <v>227</v>
      </c>
      <c r="D38" s="2"/>
      <c r="E38" s="91">
        <v>45264</v>
      </c>
      <c r="F38" s="98">
        <v>0</v>
      </c>
      <c r="G38" s="2"/>
      <c r="H38" s="2"/>
      <c r="I38" s="2">
        <f>ROW()</f>
        <v>38</v>
      </c>
    </row>
    <row r="39" spans="1:9" x14ac:dyDescent="0.35">
      <c r="A39" s="2">
        <v>38</v>
      </c>
      <c r="B39" s="2">
        <v>32</v>
      </c>
      <c r="C39" s="2" t="s">
        <v>233</v>
      </c>
      <c r="D39" s="2"/>
      <c r="E39" s="91">
        <v>45264</v>
      </c>
      <c r="F39" s="98">
        <v>0</v>
      </c>
      <c r="G39" s="2"/>
      <c r="H39" s="2"/>
      <c r="I39" s="2">
        <f>ROW()</f>
        <v>39</v>
      </c>
    </row>
    <row r="40" spans="1:9" x14ac:dyDescent="0.35">
      <c r="A40" s="2">
        <v>39</v>
      </c>
      <c r="B40" s="2">
        <v>33</v>
      </c>
      <c r="C40" s="2" t="s">
        <v>237</v>
      </c>
      <c r="D40" s="2"/>
      <c r="E40" s="91">
        <v>45264</v>
      </c>
      <c r="F40" s="98">
        <v>0</v>
      </c>
      <c r="G40" s="2"/>
      <c r="H40" s="2"/>
      <c r="I40" s="2">
        <f>ROW()</f>
        <v>40</v>
      </c>
    </row>
    <row r="41" spans="1:9" x14ac:dyDescent="0.35">
      <c r="A41" s="2">
        <v>40</v>
      </c>
      <c r="B41" s="2">
        <v>34</v>
      </c>
      <c r="C41" s="2" t="s">
        <v>238</v>
      </c>
      <c r="D41" s="2"/>
      <c r="E41" s="91">
        <v>45264</v>
      </c>
      <c r="F41" s="98">
        <v>0</v>
      </c>
      <c r="G41" s="2"/>
      <c r="H41" s="2"/>
      <c r="I41" s="2">
        <f>ROW()</f>
        <v>41</v>
      </c>
    </row>
    <row r="42" spans="1:9" x14ac:dyDescent="0.35">
      <c r="A42" s="2">
        <v>41</v>
      </c>
      <c r="B42" s="2">
        <v>35</v>
      </c>
      <c r="C42" s="2" t="s">
        <v>245</v>
      </c>
      <c r="D42" s="2"/>
      <c r="E42" s="91">
        <v>45264</v>
      </c>
      <c r="F42" s="98">
        <v>0</v>
      </c>
      <c r="G42" s="2"/>
      <c r="H42" s="2"/>
      <c r="I42" s="2">
        <f>ROW()</f>
        <v>42</v>
      </c>
    </row>
    <row r="43" spans="1:9" x14ac:dyDescent="0.35">
      <c r="A43" s="2"/>
      <c r="B43" s="2"/>
      <c r="C43" s="2"/>
      <c r="D43" s="2"/>
      <c r="E43" s="91"/>
      <c r="F43" s="98"/>
      <c r="G43" s="2"/>
      <c r="H43" s="2"/>
      <c r="I43" s="2"/>
    </row>
    <row r="44" spans="1:9" x14ac:dyDescent="0.35">
      <c r="A44" s="2"/>
      <c r="B44" s="2"/>
      <c r="C44" s="2"/>
      <c r="D44" s="2"/>
      <c r="E44" s="91"/>
      <c r="F44" s="98"/>
      <c r="G44" s="2"/>
      <c r="H44" s="2"/>
      <c r="I44" s="2"/>
    </row>
    <row r="45" spans="1:9" x14ac:dyDescent="0.35">
      <c r="A45" s="2"/>
      <c r="B45" s="2"/>
      <c r="C45" s="2"/>
      <c r="D45" s="2"/>
      <c r="E45" s="91"/>
      <c r="F45" s="98"/>
      <c r="G45" s="2"/>
      <c r="H45" s="2"/>
      <c r="I45" s="2"/>
    </row>
    <row r="46" spans="1:9" x14ac:dyDescent="0.35">
      <c r="A46" s="2"/>
      <c r="B46" s="2"/>
      <c r="C46" s="2"/>
      <c r="D46" s="2"/>
      <c r="E46" s="91"/>
      <c r="F46" s="98"/>
      <c r="G46" s="2"/>
      <c r="H46" s="2"/>
      <c r="I46" s="2"/>
    </row>
    <row r="47" spans="1:9" x14ac:dyDescent="0.35">
      <c r="A47" s="2"/>
      <c r="B47" s="2"/>
      <c r="C47" s="2"/>
      <c r="D47" s="2"/>
      <c r="E47" s="91"/>
      <c r="F47" s="98"/>
      <c r="G47" s="2"/>
      <c r="H47" s="2"/>
      <c r="I47" s="2"/>
    </row>
    <row r="48" spans="1:9" x14ac:dyDescent="0.35">
      <c r="A48" s="2"/>
      <c r="B48" s="2"/>
      <c r="C48" s="2"/>
      <c r="D48" s="2"/>
      <c r="E48" s="91"/>
      <c r="F48" s="98"/>
      <c r="G48" s="2"/>
      <c r="H48" s="2"/>
      <c r="I48" s="2"/>
    </row>
    <row r="49" spans="1:9" x14ac:dyDescent="0.35">
      <c r="A49" s="2"/>
      <c r="B49" s="2"/>
      <c r="C49" s="2"/>
      <c r="D49" s="2"/>
      <c r="E49" s="91"/>
      <c r="F49" s="98"/>
      <c r="G49" s="2"/>
      <c r="H49" s="2"/>
      <c r="I49" s="2"/>
    </row>
    <row r="50" spans="1:9" x14ac:dyDescent="0.35">
      <c r="A50" s="2"/>
      <c r="B50" s="2"/>
      <c r="C50" s="2"/>
      <c r="D50" s="2"/>
      <c r="E50" s="91"/>
      <c r="F50" s="98"/>
      <c r="G50" s="2"/>
      <c r="H50" s="2"/>
      <c r="I50" s="2"/>
    </row>
    <row r="51" spans="1:9" x14ac:dyDescent="0.35">
      <c r="A51" s="2"/>
      <c r="B51" s="2"/>
      <c r="C51" s="2"/>
      <c r="D51" s="2"/>
      <c r="E51" s="91"/>
      <c r="F51" s="98"/>
      <c r="G51" s="2"/>
      <c r="H51" s="2"/>
      <c r="I51" s="2"/>
    </row>
    <row r="52" spans="1:9" x14ac:dyDescent="0.35">
      <c r="A52" s="2"/>
      <c r="B52" s="2"/>
      <c r="C52" s="2"/>
      <c r="D52" s="2"/>
      <c r="E52" s="91"/>
      <c r="F52" s="98"/>
      <c r="G52" s="2"/>
      <c r="H52" s="2"/>
      <c r="I52" s="2"/>
    </row>
    <row r="53" spans="1:9" x14ac:dyDescent="0.35">
      <c r="A53" s="2"/>
      <c r="B53" s="2"/>
      <c r="C53" s="2"/>
      <c r="D53" s="2"/>
      <c r="E53" s="91"/>
      <c r="F53" s="98"/>
      <c r="G53" s="2"/>
      <c r="H53" s="2"/>
      <c r="I53" s="2"/>
    </row>
    <row r="54" spans="1:9" x14ac:dyDescent="0.35">
      <c r="A54" s="2"/>
      <c r="B54" s="2"/>
      <c r="C54" s="2"/>
      <c r="D54" s="2"/>
      <c r="E54" s="91"/>
      <c r="F54" s="98"/>
      <c r="G54" s="2"/>
      <c r="H54" s="2"/>
      <c r="I54" s="2"/>
    </row>
    <row r="55" spans="1:9" x14ac:dyDescent="0.35">
      <c r="A55" s="2"/>
      <c r="B55" s="2"/>
      <c r="C55" s="2"/>
      <c r="D55" s="2"/>
      <c r="E55" s="91"/>
      <c r="F55" s="98"/>
      <c r="G55" s="2"/>
      <c r="H55" s="2"/>
      <c r="I55" s="2"/>
    </row>
    <row r="56" spans="1:9" x14ac:dyDescent="0.35">
      <c r="A56" s="2"/>
      <c r="B56" s="2"/>
      <c r="C56" s="2"/>
      <c r="D56" s="2"/>
      <c r="E56" s="91"/>
      <c r="F56" s="98"/>
      <c r="G56" s="2"/>
      <c r="H56" s="2"/>
      <c r="I56" s="2"/>
    </row>
    <row r="57" spans="1:9" x14ac:dyDescent="0.35">
      <c r="A57" s="2"/>
      <c r="B57" s="2"/>
      <c r="C57" s="2"/>
      <c r="D57" s="2"/>
      <c r="E57" s="91"/>
      <c r="F57" s="98"/>
      <c r="G57" s="2"/>
      <c r="H57" s="2"/>
      <c r="I57" s="2"/>
    </row>
    <row r="58" spans="1:9" x14ac:dyDescent="0.35">
      <c r="A58" s="2"/>
      <c r="B58" s="2"/>
      <c r="C58" s="2"/>
      <c r="D58" s="2"/>
      <c r="E58" s="91"/>
      <c r="F58" s="98"/>
      <c r="G58" s="2"/>
      <c r="H58" s="2"/>
      <c r="I58" s="2"/>
    </row>
    <row r="59" spans="1:9" x14ac:dyDescent="0.35">
      <c r="A59" s="2"/>
      <c r="B59" s="2"/>
      <c r="C59" s="2"/>
      <c r="D59" s="2"/>
      <c r="E59" s="91"/>
      <c r="F59" s="98"/>
      <c r="G59" s="2"/>
      <c r="H59" s="2"/>
      <c r="I59" s="2"/>
    </row>
    <row r="60" spans="1:9" x14ac:dyDescent="0.35">
      <c r="A60" s="2"/>
      <c r="B60" s="2"/>
      <c r="C60" s="2"/>
      <c r="D60" s="2"/>
      <c r="E60" s="91"/>
      <c r="F60" s="98"/>
      <c r="G60" s="2"/>
      <c r="H60" s="2"/>
      <c r="I60" s="2"/>
    </row>
    <row r="61" spans="1:9" x14ac:dyDescent="0.35">
      <c r="A61" s="2"/>
      <c r="B61" s="2"/>
      <c r="C61" s="2"/>
      <c r="D61" s="2"/>
      <c r="E61" s="91"/>
      <c r="F61" s="98"/>
      <c r="G61" s="2"/>
      <c r="H61" s="2"/>
      <c r="I61" s="2"/>
    </row>
    <row r="62" spans="1:9" x14ac:dyDescent="0.35">
      <c r="A62" s="2"/>
      <c r="B62" s="2"/>
      <c r="C62" s="2"/>
      <c r="D62" s="2"/>
      <c r="E62" s="91"/>
      <c r="F62" s="98"/>
      <c r="G62" s="2"/>
      <c r="H62" s="2"/>
      <c r="I62" s="2"/>
    </row>
    <row r="63" spans="1:9" x14ac:dyDescent="0.35">
      <c r="A63" s="2"/>
      <c r="B63" s="2"/>
      <c r="C63" s="2"/>
      <c r="D63" s="2"/>
      <c r="E63" s="91"/>
      <c r="F63" s="98"/>
      <c r="G63" s="2"/>
      <c r="H63" s="2"/>
      <c r="I63" s="2"/>
    </row>
    <row r="64" spans="1:9" x14ac:dyDescent="0.35">
      <c r="A64" s="2"/>
      <c r="B64" s="2"/>
      <c r="C64" s="2"/>
      <c r="D64" s="2"/>
      <c r="E64" s="91"/>
      <c r="F64" s="98"/>
      <c r="G64" s="2"/>
      <c r="H64" s="2"/>
      <c r="I64" s="2"/>
    </row>
    <row r="65" spans="1:9" x14ac:dyDescent="0.35">
      <c r="A65" s="2"/>
      <c r="B65" s="2"/>
      <c r="C65" s="2"/>
      <c r="D65" s="2"/>
      <c r="E65" s="91"/>
      <c r="F65" s="98"/>
      <c r="G65" s="2"/>
      <c r="H65" s="2"/>
      <c r="I65" s="2"/>
    </row>
    <row r="66" spans="1:9" x14ac:dyDescent="0.35">
      <c r="A66" s="2"/>
      <c r="B66" s="2"/>
      <c r="C66" s="2"/>
      <c r="D66" s="2"/>
      <c r="E66" s="91"/>
      <c r="F66" s="98"/>
      <c r="G66" s="2"/>
      <c r="H66" s="2"/>
      <c r="I66" s="2"/>
    </row>
    <row r="67" spans="1:9" x14ac:dyDescent="0.35">
      <c r="A67" s="2"/>
      <c r="B67" s="2"/>
      <c r="C67" s="2"/>
      <c r="D67" s="2"/>
      <c r="E67" s="91"/>
      <c r="F67" s="98"/>
      <c r="G67" s="2"/>
      <c r="H67" s="2"/>
      <c r="I67" s="2"/>
    </row>
    <row r="68" spans="1:9" x14ac:dyDescent="0.35">
      <c r="A68" s="2"/>
      <c r="B68" s="2"/>
      <c r="C68" s="2"/>
      <c r="D68" s="2"/>
      <c r="E68" s="91"/>
      <c r="F68" s="98"/>
      <c r="G68" s="2"/>
      <c r="H68" s="2"/>
      <c r="I68" s="2"/>
    </row>
    <row r="69" spans="1:9" x14ac:dyDescent="0.35">
      <c r="A69" s="2"/>
      <c r="B69" s="2"/>
      <c r="C69" s="2"/>
      <c r="D69" s="2"/>
      <c r="E69" s="91"/>
      <c r="F69" s="98"/>
      <c r="G69" s="2"/>
      <c r="H69" s="2"/>
      <c r="I69" s="2"/>
    </row>
    <row r="70" spans="1:9" x14ac:dyDescent="0.35">
      <c r="A70" s="2"/>
      <c r="B70" s="2"/>
      <c r="C70" s="2"/>
      <c r="D70" s="2"/>
      <c r="E70" s="91"/>
      <c r="F70" s="98"/>
      <c r="G70" s="2"/>
      <c r="H70" s="2"/>
      <c r="I70" s="2"/>
    </row>
    <row r="71" spans="1:9" x14ac:dyDescent="0.35">
      <c r="A71" s="2"/>
      <c r="B71" s="2"/>
      <c r="C71" s="2"/>
      <c r="D71" s="2"/>
      <c r="E71" s="91"/>
      <c r="F71" s="98"/>
      <c r="G71" s="2"/>
      <c r="H71" s="2"/>
      <c r="I71" s="2"/>
    </row>
    <row r="72" spans="1:9" x14ac:dyDescent="0.35">
      <c r="A72" s="2"/>
      <c r="B72" s="2"/>
      <c r="C72" s="2"/>
      <c r="D72" s="2"/>
      <c r="E72" s="91"/>
      <c r="F72" s="98"/>
      <c r="G72" s="2"/>
      <c r="H72" s="2"/>
      <c r="I72" s="2"/>
    </row>
    <row r="73" spans="1:9" x14ac:dyDescent="0.35">
      <c r="A73" s="2"/>
      <c r="B73" s="2"/>
      <c r="C73" s="2"/>
      <c r="D73" s="2"/>
      <c r="E73" s="91"/>
      <c r="F73" s="98"/>
      <c r="G73" s="2"/>
      <c r="H73" s="2"/>
      <c r="I73" s="2"/>
    </row>
    <row r="74" spans="1:9" x14ac:dyDescent="0.35">
      <c r="A74" s="2"/>
      <c r="B74" s="2"/>
      <c r="C74" s="2"/>
      <c r="D74" s="2"/>
      <c r="E74" s="91"/>
      <c r="F74" s="98"/>
      <c r="G74" s="2"/>
      <c r="H74" s="2"/>
      <c r="I74" s="2"/>
    </row>
    <row r="75" spans="1:9" x14ac:dyDescent="0.35">
      <c r="A75" s="2"/>
      <c r="B75" s="2"/>
      <c r="C75" s="2"/>
      <c r="D75" s="2"/>
      <c r="E75" s="91"/>
      <c r="F75" s="98"/>
      <c r="G75" s="2"/>
      <c r="H75" s="2"/>
      <c r="I75" s="2"/>
    </row>
    <row r="76" spans="1:9" x14ac:dyDescent="0.35">
      <c r="A76" s="2"/>
      <c r="B76" s="2"/>
      <c r="C76" s="2"/>
      <c r="D76" s="2"/>
      <c r="E76" s="91"/>
      <c r="F76" s="98"/>
      <c r="G76" s="2"/>
      <c r="H76" s="2"/>
      <c r="I76" s="2"/>
    </row>
    <row r="77" spans="1:9" x14ac:dyDescent="0.35">
      <c r="A77" s="2"/>
      <c r="B77" s="2"/>
      <c r="C77" s="2"/>
      <c r="D77" s="2"/>
      <c r="E77" s="91"/>
      <c r="F77" s="98"/>
      <c r="G77" s="2"/>
      <c r="H77" s="2"/>
      <c r="I77" s="2"/>
    </row>
    <row r="78" spans="1:9" x14ac:dyDescent="0.35">
      <c r="A78" s="2"/>
      <c r="B78" s="2"/>
      <c r="C78" s="2"/>
      <c r="D78" s="2"/>
      <c r="E78" s="91"/>
      <c r="F78" s="98"/>
      <c r="G78" s="2"/>
      <c r="H78" s="2"/>
      <c r="I78" s="2"/>
    </row>
    <row r="79" spans="1:9" x14ac:dyDescent="0.35">
      <c r="A79" s="2"/>
      <c r="B79" s="2"/>
      <c r="C79" s="2"/>
      <c r="D79" s="2"/>
      <c r="E79" s="91"/>
      <c r="F79" s="98"/>
      <c r="G79" s="2"/>
      <c r="H79" s="2"/>
      <c r="I79" s="2"/>
    </row>
    <row r="80" spans="1:9" x14ac:dyDescent="0.35">
      <c r="A80" s="2"/>
      <c r="B80" s="2"/>
      <c r="C80" s="2"/>
      <c r="D80" s="2"/>
      <c r="E80" s="91"/>
      <c r="F80" s="98"/>
      <c r="G80" s="2"/>
      <c r="H80" s="2"/>
      <c r="I80" s="2"/>
    </row>
    <row r="81" spans="1:9" x14ac:dyDescent="0.35">
      <c r="A81" s="2"/>
      <c r="B81" s="2"/>
      <c r="C81" s="2"/>
      <c r="D81" s="2"/>
      <c r="E81" s="91"/>
      <c r="F81" s="98"/>
      <c r="G81" s="2"/>
      <c r="H81" s="2"/>
      <c r="I81" s="2"/>
    </row>
    <row r="82" spans="1:9" x14ac:dyDescent="0.35">
      <c r="A82" s="2"/>
      <c r="B82" s="2"/>
      <c r="C82" s="2"/>
      <c r="D82" s="2"/>
      <c r="E82" s="91"/>
      <c r="F82" s="98"/>
      <c r="G82" s="2"/>
      <c r="H82" s="2"/>
      <c r="I82" s="2"/>
    </row>
    <row r="83" spans="1:9" x14ac:dyDescent="0.35">
      <c r="A83" s="2"/>
      <c r="B83" s="2"/>
      <c r="C83" s="2"/>
      <c r="D83" s="2"/>
      <c r="E83" s="91"/>
      <c r="F83" s="98"/>
      <c r="G83" s="2"/>
      <c r="H83" s="2"/>
      <c r="I83" s="2"/>
    </row>
    <row r="84" spans="1:9" x14ac:dyDescent="0.35">
      <c r="A84" s="2"/>
      <c r="B84" s="2"/>
      <c r="C84" s="2"/>
      <c r="D84" s="2"/>
      <c r="E84" s="91"/>
      <c r="F84" s="98"/>
      <c r="G84" s="2"/>
      <c r="H84" s="2"/>
      <c r="I84" s="2"/>
    </row>
    <row r="85" spans="1:9" x14ac:dyDescent="0.35">
      <c r="A85" s="2"/>
      <c r="B85" s="2"/>
      <c r="C85" s="2"/>
      <c r="D85" s="2"/>
      <c r="E85" s="91"/>
      <c r="F85" s="98"/>
      <c r="G85" s="2"/>
      <c r="H85" s="2"/>
      <c r="I85" s="2"/>
    </row>
    <row r="86" spans="1:9" x14ac:dyDescent="0.35">
      <c r="A86" s="2"/>
      <c r="B86" s="2"/>
      <c r="C86" s="2"/>
      <c r="D86" s="2"/>
      <c r="E86" s="91"/>
      <c r="F86" s="98"/>
      <c r="G86" s="2"/>
      <c r="H86" s="2"/>
      <c r="I86" s="2"/>
    </row>
    <row r="87" spans="1:9" x14ac:dyDescent="0.35">
      <c r="A87" s="2"/>
      <c r="B87" s="2"/>
      <c r="C87" s="2"/>
      <c r="D87" s="2"/>
      <c r="E87" s="91"/>
      <c r="F87" s="98"/>
      <c r="G87" s="2"/>
      <c r="H87" s="2"/>
      <c r="I87" s="2"/>
    </row>
    <row r="88" spans="1:9" x14ac:dyDescent="0.35">
      <c r="A88" s="2"/>
      <c r="B88" s="2"/>
      <c r="C88" s="2"/>
      <c r="D88" s="2"/>
      <c r="E88" s="91"/>
      <c r="F88" s="98"/>
      <c r="G88" s="2"/>
      <c r="H88" s="2"/>
      <c r="I88" s="2"/>
    </row>
    <row r="89" spans="1:9" x14ac:dyDescent="0.35">
      <c r="A89" s="2"/>
      <c r="B89" s="2"/>
      <c r="C89" s="2"/>
      <c r="D89" s="2"/>
      <c r="E89" s="91"/>
      <c r="F89" s="98"/>
      <c r="G89" s="2"/>
      <c r="H89" s="2"/>
      <c r="I89" s="2"/>
    </row>
    <row r="90" spans="1:9" x14ac:dyDescent="0.35">
      <c r="A90" s="2"/>
      <c r="B90" s="2"/>
      <c r="C90" s="2"/>
      <c r="D90" s="2"/>
      <c r="E90" s="91"/>
      <c r="F90" s="98"/>
      <c r="G90" s="2"/>
      <c r="H90" s="2"/>
      <c r="I90" s="2"/>
    </row>
    <row r="91" spans="1:9" x14ac:dyDescent="0.35">
      <c r="A91" s="2"/>
      <c r="B91" s="2"/>
      <c r="C91" s="2"/>
      <c r="D91" s="2"/>
      <c r="E91" s="91"/>
      <c r="F91" s="98"/>
      <c r="G91" s="2"/>
      <c r="H91" s="2"/>
      <c r="I91" s="2"/>
    </row>
    <row r="92" spans="1:9" x14ac:dyDescent="0.35">
      <c r="A92" s="2"/>
      <c r="B92" s="2"/>
      <c r="C92" s="2"/>
      <c r="D92" s="2"/>
      <c r="E92" s="91"/>
      <c r="F92" s="98"/>
      <c r="G92" s="2"/>
      <c r="H92" s="2"/>
      <c r="I92" s="2"/>
    </row>
    <row r="93" spans="1:9" x14ac:dyDescent="0.35">
      <c r="A93" s="2"/>
      <c r="B93" s="2"/>
      <c r="C93" s="2"/>
      <c r="D93" s="2"/>
      <c r="E93" s="91"/>
      <c r="F93" s="98"/>
      <c r="G93" s="2"/>
      <c r="H93" s="2"/>
      <c r="I93" s="2"/>
    </row>
    <row r="94" spans="1:9" x14ac:dyDescent="0.35">
      <c r="A94" s="2"/>
      <c r="B94" s="2"/>
      <c r="C94" s="2"/>
      <c r="D94" s="2"/>
      <c r="E94" s="91"/>
      <c r="F94" s="98"/>
      <c r="G94" s="2"/>
      <c r="H94" s="2"/>
      <c r="I94" s="2"/>
    </row>
    <row r="95" spans="1:9" x14ac:dyDescent="0.35">
      <c r="A95" s="2"/>
      <c r="B95" s="2"/>
      <c r="C95" s="2"/>
      <c r="D95" s="2"/>
      <c r="E95" s="91"/>
      <c r="F95" s="98"/>
      <c r="G95" s="2"/>
      <c r="H95" s="2"/>
      <c r="I95" s="2"/>
    </row>
    <row r="96" spans="1:9" x14ac:dyDescent="0.35">
      <c r="A96" s="2"/>
      <c r="B96" s="2"/>
      <c r="C96" s="2"/>
      <c r="D96" s="2"/>
      <c r="E96" s="91"/>
      <c r="F96" s="98"/>
      <c r="G96" s="2"/>
      <c r="H96" s="2"/>
      <c r="I96" s="2"/>
    </row>
    <row r="97" spans="1:9" x14ac:dyDescent="0.35">
      <c r="A97" s="2"/>
      <c r="B97" s="2"/>
      <c r="C97" s="2"/>
      <c r="D97" s="2"/>
      <c r="E97" s="91"/>
      <c r="F97" s="98"/>
      <c r="G97" s="2"/>
      <c r="H97" s="2"/>
      <c r="I97" s="2"/>
    </row>
    <row r="98" spans="1:9" x14ac:dyDescent="0.35">
      <c r="A98" s="2"/>
      <c r="B98" s="2"/>
      <c r="C98" s="2"/>
      <c r="D98" s="2"/>
      <c r="E98" s="91"/>
      <c r="F98" s="98"/>
      <c r="G98" s="2"/>
      <c r="H98" s="2"/>
      <c r="I98" s="2"/>
    </row>
    <row r="99" spans="1:9" x14ac:dyDescent="0.35">
      <c r="A99" s="2"/>
      <c r="B99" s="2"/>
      <c r="C99" s="2"/>
      <c r="D99" s="2"/>
      <c r="E99" s="91"/>
      <c r="F99" s="98"/>
      <c r="G99" s="2"/>
      <c r="H99" s="2"/>
      <c r="I99" s="2"/>
    </row>
    <row r="100" spans="1:9" x14ac:dyDescent="0.35">
      <c r="A100" s="2"/>
      <c r="B100" s="2"/>
      <c r="C100" s="2"/>
      <c r="D100" s="2"/>
      <c r="E100" s="91"/>
      <c r="F100" s="98"/>
      <c r="G100" s="2"/>
      <c r="H100" s="2"/>
      <c r="I100" s="2"/>
    </row>
    <row r="101" spans="1:9" x14ac:dyDescent="0.35">
      <c r="A101" s="2"/>
      <c r="B101" s="2"/>
      <c r="C101" s="2"/>
      <c r="D101" s="2"/>
      <c r="E101" s="91"/>
      <c r="F101" s="98"/>
      <c r="G101" s="2"/>
      <c r="H101" s="2"/>
      <c r="I101" s="2"/>
    </row>
    <row r="102" spans="1:9" x14ac:dyDescent="0.35">
      <c r="A102" s="2"/>
      <c r="B102" s="2"/>
      <c r="C102" s="2"/>
      <c r="D102" s="2"/>
      <c r="E102" s="91"/>
      <c r="F102" s="98"/>
      <c r="G102" s="2"/>
      <c r="H102" s="2"/>
      <c r="I102" s="2"/>
    </row>
    <row r="103" spans="1:9" x14ac:dyDescent="0.35">
      <c r="A103" s="2"/>
      <c r="B103" s="2"/>
      <c r="C103" s="2"/>
      <c r="D103" s="2"/>
      <c r="E103" s="91"/>
      <c r="F103" s="98"/>
      <c r="G103" s="2"/>
      <c r="H103" s="2"/>
      <c r="I103" s="2"/>
    </row>
    <row r="104" spans="1:9" x14ac:dyDescent="0.35">
      <c r="A104" s="2"/>
      <c r="B104" s="2"/>
      <c r="C104" s="2"/>
      <c r="D104" s="2"/>
      <c r="E104" s="91"/>
      <c r="F104" s="98"/>
      <c r="G104" s="2"/>
      <c r="H104" s="2"/>
      <c r="I104" s="2"/>
    </row>
    <row r="105" spans="1:9" x14ac:dyDescent="0.35">
      <c r="A105" s="2"/>
      <c r="B105" s="2"/>
      <c r="C105" s="2"/>
      <c r="D105" s="2"/>
      <c r="E105" s="91"/>
      <c r="F105" s="98"/>
      <c r="G105" s="2"/>
      <c r="H105" s="2"/>
      <c r="I105" s="2"/>
    </row>
    <row r="106" spans="1:9" x14ac:dyDescent="0.35">
      <c r="A106" s="2"/>
      <c r="B106" s="2"/>
      <c r="C106" s="2"/>
      <c r="D106" s="2"/>
      <c r="E106" s="91"/>
      <c r="F106" s="98"/>
      <c r="G106" s="2"/>
      <c r="H106" s="2"/>
      <c r="I106" s="2"/>
    </row>
    <row r="107" spans="1:9" x14ac:dyDescent="0.35">
      <c r="A107" s="2"/>
      <c r="B107" s="2"/>
      <c r="C107" s="2"/>
      <c r="D107" s="2"/>
      <c r="E107" s="91"/>
      <c r="F107" s="98"/>
      <c r="G107" s="2"/>
      <c r="H107" s="2"/>
      <c r="I107" s="2"/>
    </row>
    <row r="108" spans="1:9" x14ac:dyDescent="0.35">
      <c r="A108" s="2"/>
      <c r="B108" s="2"/>
      <c r="C108" s="2"/>
      <c r="D108" s="2"/>
      <c r="E108" s="91"/>
      <c r="F108" s="98"/>
      <c r="G108" s="2"/>
      <c r="H108" s="2"/>
      <c r="I108" s="2"/>
    </row>
    <row r="109" spans="1:9" x14ac:dyDescent="0.35">
      <c r="A109" s="2"/>
      <c r="B109" s="2"/>
      <c r="C109" s="2"/>
      <c r="D109" s="2"/>
      <c r="E109" s="91"/>
      <c r="F109" s="98"/>
      <c r="G109" s="2"/>
      <c r="H109" s="2"/>
      <c r="I109" s="2"/>
    </row>
    <row r="110" spans="1:9" x14ac:dyDescent="0.35">
      <c r="A110" s="2"/>
      <c r="B110" s="2"/>
      <c r="C110" s="2"/>
      <c r="D110" s="2"/>
      <c r="E110" s="91"/>
      <c r="F110" s="98"/>
      <c r="G110" s="2"/>
      <c r="H110" s="2"/>
      <c r="I110" s="2"/>
    </row>
    <row r="111" spans="1:9" x14ac:dyDescent="0.35">
      <c r="A111" s="2"/>
      <c r="B111" s="2"/>
      <c r="C111" s="2"/>
      <c r="D111" s="2"/>
      <c r="E111" s="91"/>
      <c r="F111" s="98"/>
      <c r="G111" s="2"/>
      <c r="H111" s="2"/>
      <c r="I111" s="2"/>
    </row>
    <row r="112" spans="1:9" x14ac:dyDescent="0.35">
      <c r="A112" s="2"/>
      <c r="B112" s="2"/>
      <c r="C112" s="2"/>
      <c r="D112" s="2"/>
      <c r="E112" s="91"/>
      <c r="F112" s="98"/>
      <c r="G112" s="2"/>
      <c r="H112" s="2"/>
      <c r="I112" s="2"/>
    </row>
    <row r="113" spans="1:9" x14ac:dyDescent="0.35">
      <c r="A113" s="2"/>
      <c r="B113" s="2"/>
      <c r="C113" s="2"/>
      <c r="D113" s="2"/>
      <c r="E113" s="91"/>
      <c r="F113" s="98"/>
      <c r="G113" s="2"/>
      <c r="H113" s="2"/>
      <c r="I113" s="2"/>
    </row>
    <row r="114" spans="1:9" x14ac:dyDescent="0.35">
      <c r="A114" s="2"/>
      <c r="B114" s="2"/>
      <c r="C114" s="2"/>
      <c r="D114" s="2"/>
      <c r="E114" s="91"/>
      <c r="F114" s="98"/>
      <c r="G114" s="2"/>
      <c r="H114" s="2"/>
      <c r="I114" s="2"/>
    </row>
    <row r="115" spans="1:9" x14ac:dyDescent="0.35">
      <c r="A115" s="2"/>
      <c r="B115" s="2"/>
      <c r="C115" s="2"/>
      <c r="D115" s="2"/>
      <c r="E115" s="91"/>
      <c r="F115" s="98"/>
      <c r="G115" s="2"/>
      <c r="H115" s="2"/>
      <c r="I115" s="2"/>
    </row>
    <row r="116" spans="1:9" x14ac:dyDescent="0.35">
      <c r="A116" s="2"/>
      <c r="B116" s="2"/>
      <c r="C116" s="2"/>
      <c r="D116" s="2"/>
      <c r="E116" s="91"/>
      <c r="F116" s="98"/>
      <c r="G116" s="2"/>
      <c r="H116" s="2"/>
      <c r="I116" s="2"/>
    </row>
    <row r="117" spans="1:9" x14ac:dyDescent="0.35">
      <c r="A117" s="2"/>
      <c r="B117" s="2"/>
      <c r="C117" s="2"/>
      <c r="D117" s="2"/>
      <c r="E117" s="91"/>
      <c r="F117" s="98"/>
      <c r="G117" s="2"/>
      <c r="H117" s="2"/>
      <c r="I117" s="2"/>
    </row>
    <row r="118" spans="1:9" x14ac:dyDescent="0.35">
      <c r="A118" s="2"/>
      <c r="B118" s="2"/>
      <c r="C118" s="2"/>
      <c r="D118" s="2"/>
      <c r="E118" s="91"/>
      <c r="F118" s="98"/>
      <c r="G118" s="2"/>
      <c r="H118" s="2"/>
      <c r="I118" s="2"/>
    </row>
    <row r="119" spans="1:9" x14ac:dyDescent="0.35">
      <c r="A119" s="2"/>
      <c r="B119" s="2"/>
      <c r="C119" s="2"/>
      <c r="D119" s="2"/>
      <c r="E119" s="91"/>
      <c r="F119" s="98"/>
      <c r="G119" s="2"/>
      <c r="H119" s="2"/>
      <c r="I119" s="2"/>
    </row>
    <row r="120" spans="1:9" x14ac:dyDescent="0.35">
      <c r="A120" s="2"/>
      <c r="B120" s="2"/>
      <c r="C120" s="2"/>
      <c r="D120" s="2"/>
      <c r="E120" s="91"/>
      <c r="F120" s="98"/>
      <c r="G120" s="2"/>
      <c r="H120" s="2"/>
      <c r="I120" s="2"/>
    </row>
    <row r="121" spans="1:9" x14ac:dyDescent="0.35">
      <c r="A121" s="2"/>
      <c r="B121" s="2"/>
      <c r="C121" s="2"/>
      <c r="D121" s="2"/>
      <c r="E121" s="91"/>
      <c r="F121" s="98"/>
      <c r="G121" s="2"/>
      <c r="H121" s="2"/>
      <c r="I121" s="2"/>
    </row>
    <row r="122" spans="1:9" x14ac:dyDescent="0.35">
      <c r="A122" s="2"/>
      <c r="B122" s="2"/>
      <c r="C122" s="2"/>
      <c r="D122" s="2"/>
      <c r="E122" s="91"/>
      <c r="F122" s="98"/>
      <c r="G122" s="2"/>
      <c r="H122" s="2"/>
      <c r="I122" s="2"/>
    </row>
    <row r="123" spans="1:9" x14ac:dyDescent="0.35">
      <c r="A123" s="2"/>
      <c r="B123" s="2"/>
      <c r="C123" s="2"/>
      <c r="D123" s="2"/>
      <c r="E123" s="91"/>
      <c r="F123" s="98"/>
      <c r="G123" s="2"/>
      <c r="H123" s="2"/>
      <c r="I123" s="2"/>
    </row>
    <row r="124" spans="1:9" x14ac:dyDescent="0.35">
      <c r="A124" s="2"/>
      <c r="B124" s="2"/>
      <c r="C124" s="2"/>
      <c r="D124" s="2"/>
      <c r="E124" s="91"/>
      <c r="F124" s="98"/>
      <c r="G124" s="2"/>
      <c r="H124" s="2"/>
      <c r="I124" s="2"/>
    </row>
    <row r="125" spans="1:9" x14ac:dyDescent="0.35">
      <c r="A125" s="2"/>
      <c r="B125" s="2"/>
      <c r="C125" s="2"/>
      <c r="D125" s="2"/>
      <c r="E125" s="91"/>
      <c r="F125" s="98"/>
      <c r="G125" s="2"/>
      <c r="H125" s="2"/>
      <c r="I125" s="2"/>
    </row>
    <row r="126" spans="1:9" x14ac:dyDescent="0.35">
      <c r="A126" s="2"/>
      <c r="B126" s="2"/>
      <c r="C126" s="2"/>
      <c r="D126" s="2"/>
      <c r="E126" s="91"/>
      <c r="F126" s="98"/>
      <c r="G126" s="2"/>
      <c r="H126" s="2"/>
      <c r="I126" s="2"/>
    </row>
    <row r="127" spans="1:9" x14ac:dyDescent="0.35">
      <c r="A127" s="2"/>
      <c r="B127" s="2"/>
      <c r="C127" s="2"/>
      <c r="D127" s="2"/>
      <c r="E127" s="91"/>
      <c r="F127" s="98"/>
      <c r="G127" s="2"/>
      <c r="H127" s="2"/>
      <c r="I127" s="2"/>
    </row>
    <row r="128" spans="1:9" x14ac:dyDescent="0.35">
      <c r="A128" s="2"/>
      <c r="B128" s="2"/>
      <c r="C128" s="2"/>
      <c r="D128" s="2"/>
      <c r="E128" s="91"/>
      <c r="F128" s="98"/>
      <c r="G128" s="2"/>
      <c r="H128" s="2"/>
      <c r="I128" s="2"/>
    </row>
    <row r="129" spans="1:9" x14ac:dyDescent="0.35">
      <c r="A129" s="2"/>
      <c r="B129" s="2"/>
      <c r="C129" s="2"/>
      <c r="D129" s="2"/>
      <c r="E129" s="91"/>
      <c r="F129" s="98"/>
      <c r="G129" s="2"/>
      <c r="H129" s="2"/>
      <c r="I129" s="2"/>
    </row>
    <row r="130" spans="1:9" x14ac:dyDescent="0.35">
      <c r="A130" s="2"/>
      <c r="B130" s="2"/>
      <c r="C130" s="2"/>
      <c r="D130" s="2"/>
      <c r="E130" s="91"/>
      <c r="F130" s="98"/>
      <c r="G130" s="2"/>
      <c r="H130" s="2"/>
      <c r="I130" s="2"/>
    </row>
    <row r="131" spans="1:9" x14ac:dyDescent="0.35">
      <c r="A131" s="2"/>
      <c r="B131" s="2"/>
      <c r="C131" s="2"/>
      <c r="D131" s="2"/>
      <c r="E131" s="91"/>
      <c r="F131" s="98"/>
      <c r="G131" s="2"/>
      <c r="H131" s="2"/>
      <c r="I131" s="2"/>
    </row>
    <row r="132" spans="1:9" x14ac:dyDescent="0.35">
      <c r="A132" s="2"/>
      <c r="B132" s="2"/>
      <c r="C132" s="2"/>
      <c r="D132" s="2"/>
      <c r="E132" s="91"/>
      <c r="F132" s="98"/>
      <c r="G132" s="2"/>
      <c r="H132" s="2"/>
      <c r="I132" s="2"/>
    </row>
    <row r="133" spans="1:9" x14ac:dyDescent="0.35">
      <c r="A133" s="2"/>
      <c r="B133" s="2"/>
      <c r="C133" s="2"/>
      <c r="D133" s="2"/>
      <c r="E133" s="91"/>
      <c r="F133" s="98"/>
      <c r="G133" s="2"/>
      <c r="H133" s="2"/>
      <c r="I133" s="2"/>
    </row>
    <row r="134" spans="1:9" x14ac:dyDescent="0.35">
      <c r="A134" s="2"/>
      <c r="B134" s="2"/>
      <c r="C134" s="2"/>
      <c r="D134" s="2"/>
      <c r="E134" s="91"/>
      <c r="F134" s="98"/>
      <c r="G134" s="2"/>
      <c r="H134" s="2"/>
      <c r="I134" s="2"/>
    </row>
    <row r="135" spans="1:9" x14ac:dyDescent="0.35">
      <c r="A135" s="2"/>
      <c r="B135" s="2"/>
      <c r="C135" s="2"/>
      <c r="D135" s="2"/>
      <c r="E135" s="91"/>
      <c r="F135" s="98"/>
      <c r="G135" s="2"/>
      <c r="H135" s="2"/>
      <c r="I135" s="2"/>
    </row>
    <row r="136" spans="1:9" x14ac:dyDescent="0.35">
      <c r="A136" s="2"/>
      <c r="B136" s="2"/>
      <c r="C136" s="2"/>
      <c r="D136" s="2"/>
      <c r="E136" s="91"/>
      <c r="F136" s="98"/>
      <c r="G136" s="2"/>
      <c r="H136" s="2"/>
      <c r="I136" s="2"/>
    </row>
    <row r="137" spans="1:9" x14ac:dyDescent="0.35">
      <c r="A137" s="2"/>
      <c r="B137" s="2"/>
      <c r="C137" s="2"/>
      <c r="D137" s="2"/>
      <c r="E137" s="91"/>
      <c r="F137" s="98"/>
      <c r="G137" s="2"/>
      <c r="H137" s="2"/>
      <c r="I137" s="2"/>
    </row>
    <row r="138" spans="1:9" x14ac:dyDescent="0.35">
      <c r="A138" s="2"/>
      <c r="B138" s="2"/>
      <c r="C138" s="2"/>
      <c r="D138" s="2"/>
      <c r="E138" s="91"/>
      <c r="F138" s="98"/>
      <c r="G138" s="2"/>
      <c r="H138" s="2"/>
      <c r="I138" s="2"/>
    </row>
    <row r="139" spans="1:9" x14ac:dyDescent="0.35">
      <c r="A139" s="2"/>
      <c r="B139" s="2"/>
      <c r="C139" s="2"/>
      <c r="D139" s="2"/>
      <c r="E139" s="91"/>
      <c r="F139" s="98"/>
      <c r="G139" s="2"/>
      <c r="H139" s="2"/>
      <c r="I139" s="2"/>
    </row>
    <row r="140" spans="1:9" x14ac:dyDescent="0.35">
      <c r="A140" s="2"/>
      <c r="B140" s="2"/>
      <c r="C140" s="2"/>
      <c r="D140" s="2"/>
      <c r="E140" s="91"/>
      <c r="F140" s="98"/>
      <c r="G140" s="2"/>
      <c r="H140" s="2"/>
      <c r="I140" s="2"/>
    </row>
    <row r="141" spans="1:9" x14ac:dyDescent="0.35">
      <c r="A141" s="2"/>
      <c r="B141" s="2"/>
      <c r="C141" s="2"/>
      <c r="D141" s="2"/>
      <c r="E141" s="91"/>
      <c r="F141" s="98"/>
      <c r="G141" s="2"/>
      <c r="H141" s="2"/>
      <c r="I141" s="2"/>
    </row>
    <row r="142" spans="1:9" x14ac:dyDescent="0.35">
      <c r="A142" s="2"/>
      <c r="B142" s="2"/>
      <c r="C142" s="2"/>
      <c r="D142" s="2"/>
      <c r="E142" s="91"/>
      <c r="F142" s="98"/>
      <c r="G142" s="2"/>
      <c r="H142" s="2"/>
      <c r="I142" s="2"/>
    </row>
    <row r="143" spans="1:9" x14ac:dyDescent="0.35">
      <c r="A143" s="2"/>
      <c r="B143" s="2"/>
      <c r="C143" s="2"/>
      <c r="D143" s="2"/>
      <c r="E143" s="91"/>
      <c r="F143" s="98"/>
      <c r="G143" s="2"/>
      <c r="H143" s="2"/>
      <c r="I143" s="2"/>
    </row>
    <row r="144" spans="1:9" x14ac:dyDescent="0.35">
      <c r="A144" s="2"/>
      <c r="B144" s="2"/>
      <c r="C144" s="2"/>
      <c r="D144" s="2"/>
      <c r="E144" s="91"/>
      <c r="F144" s="98"/>
      <c r="G144" s="2"/>
      <c r="H144" s="2"/>
      <c r="I144" s="2"/>
    </row>
    <row r="145" spans="1:9" x14ac:dyDescent="0.35">
      <c r="A145" s="2"/>
      <c r="B145" s="2"/>
      <c r="C145" s="2"/>
      <c r="D145" s="2"/>
      <c r="E145" s="91"/>
      <c r="F145" s="98"/>
      <c r="G145" s="2"/>
      <c r="H145" s="2"/>
      <c r="I145" s="2"/>
    </row>
    <row r="146" spans="1:9" x14ac:dyDescent="0.35">
      <c r="A146" s="2"/>
      <c r="B146" s="2"/>
      <c r="C146" s="2"/>
      <c r="D146" s="2"/>
      <c r="E146" s="91"/>
      <c r="F146" s="98"/>
      <c r="G146" s="2"/>
      <c r="H146" s="2"/>
      <c r="I146" s="2"/>
    </row>
    <row r="147" spans="1:9" x14ac:dyDescent="0.35">
      <c r="A147" s="2"/>
      <c r="B147" s="2"/>
      <c r="C147" s="2"/>
      <c r="D147" s="2"/>
      <c r="E147" s="91"/>
      <c r="F147" s="98"/>
      <c r="G147" s="2"/>
      <c r="H147" s="2"/>
      <c r="I147" s="2"/>
    </row>
    <row r="148" spans="1:9" x14ac:dyDescent="0.35">
      <c r="A148" s="2"/>
      <c r="B148" s="2"/>
      <c r="C148" s="2"/>
      <c r="D148" s="2"/>
      <c r="E148" s="91"/>
      <c r="F148" s="98"/>
      <c r="G148" s="2"/>
      <c r="H148" s="2"/>
      <c r="I148" s="2"/>
    </row>
    <row r="149" spans="1:9" x14ac:dyDescent="0.35">
      <c r="A149" s="2"/>
      <c r="B149" s="2"/>
      <c r="C149" s="2"/>
      <c r="D149" s="2"/>
      <c r="E149" s="91"/>
      <c r="F149" s="98"/>
      <c r="G149" s="2"/>
      <c r="H149" s="2"/>
      <c r="I149" s="2"/>
    </row>
    <row r="150" spans="1:9" x14ac:dyDescent="0.35">
      <c r="A150" s="2"/>
      <c r="B150" s="2"/>
      <c r="C150" s="2"/>
      <c r="D150" s="2"/>
      <c r="E150" s="91"/>
      <c r="F150" s="98"/>
      <c r="G150" s="2"/>
      <c r="H150" s="2"/>
      <c r="I150" s="2"/>
    </row>
    <row r="151" spans="1:9" x14ac:dyDescent="0.35">
      <c r="A151" s="2"/>
      <c r="B151" s="2"/>
      <c r="C151" s="2"/>
      <c r="D151" s="2"/>
      <c r="E151" s="91"/>
      <c r="F151" s="98"/>
      <c r="G151" s="2"/>
      <c r="H151" s="2"/>
      <c r="I151" s="2"/>
    </row>
    <row r="152" spans="1:9" x14ac:dyDescent="0.35">
      <c r="A152" s="2"/>
      <c r="B152" s="2"/>
      <c r="C152" s="2"/>
      <c r="D152" s="2"/>
      <c r="E152" s="91"/>
      <c r="F152" s="98"/>
      <c r="G152" s="2"/>
      <c r="H152" s="2"/>
      <c r="I152" s="2"/>
    </row>
    <row r="153" spans="1:9" x14ac:dyDescent="0.35">
      <c r="A153" s="2"/>
      <c r="B153" s="2"/>
      <c r="C153" s="2"/>
      <c r="D153" s="2"/>
      <c r="E153" s="91"/>
      <c r="F153" s="98"/>
      <c r="G153" s="2"/>
      <c r="H153" s="2"/>
      <c r="I153" s="2"/>
    </row>
    <row r="154" spans="1:9" x14ac:dyDescent="0.35">
      <c r="A154" s="2"/>
      <c r="B154" s="2"/>
      <c r="C154" s="2"/>
      <c r="D154" s="2"/>
      <c r="E154" s="91"/>
      <c r="F154" s="98"/>
      <c r="G154" s="2"/>
      <c r="H154" s="2"/>
      <c r="I154" s="2"/>
    </row>
    <row r="155" spans="1:9" x14ac:dyDescent="0.35">
      <c r="A155" s="2"/>
      <c r="B155" s="2"/>
      <c r="C155" s="2"/>
      <c r="D155" s="2"/>
      <c r="E155" s="91"/>
      <c r="F155" s="98"/>
      <c r="G155" s="2"/>
      <c r="H155" s="2"/>
      <c r="I155" s="2"/>
    </row>
    <row r="156" spans="1:9" x14ac:dyDescent="0.35">
      <c r="A156" s="2"/>
      <c r="B156" s="2"/>
      <c r="C156" s="2"/>
      <c r="D156" s="2"/>
      <c r="E156" s="91"/>
      <c r="F156" s="98"/>
      <c r="G156" s="2"/>
      <c r="H156" s="2"/>
      <c r="I156" s="2"/>
    </row>
    <row r="157" spans="1:9" x14ac:dyDescent="0.35">
      <c r="A157" s="2"/>
      <c r="B157" s="2"/>
      <c r="C157" s="2"/>
      <c r="D157" s="2"/>
      <c r="E157" s="91"/>
      <c r="F157" s="98"/>
      <c r="G157" s="2"/>
      <c r="H157" s="2"/>
      <c r="I157" s="2"/>
    </row>
    <row r="158" spans="1:9" x14ac:dyDescent="0.35">
      <c r="A158" s="2"/>
      <c r="B158" s="2"/>
      <c r="C158" s="2"/>
      <c r="D158" s="2"/>
      <c r="E158" s="91"/>
      <c r="F158" s="98"/>
      <c r="G158" s="2"/>
      <c r="H158" s="2"/>
      <c r="I158" s="2"/>
    </row>
    <row r="159" spans="1:9" x14ac:dyDescent="0.35">
      <c r="A159" s="2"/>
      <c r="B159" s="2"/>
      <c r="C159" s="2"/>
      <c r="D159" s="2"/>
      <c r="E159" s="91"/>
      <c r="F159" s="98"/>
      <c r="G159" s="2"/>
      <c r="H159" s="2"/>
      <c r="I159" s="2"/>
    </row>
    <row r="160" spans="1:9" x14ac:dyDescent="0.35">
      <c r="A160" s="2"/>
      <c r="B160" s="2"/>
      <c r="C160" s="2"/>
      <c r="D160" s="2"/>
      <c r="E160" s="91"/>
      <c r="F160" s="98"/>
      <c r="G160" s="2"/>
      <c r="H160" s="2"/>
      <c r="I160" s="2"/>
    </row>
    <row r="161" spans="1:9" x14ac:dyDescent="0.35">
      <c r="A161" s="2"/>
      <c r="B161" s="2"/>
      <c r="C161" s="2"/>
      <c r="D161" s="2"/>
      <c r="E161" s="91"/>
      <c r="F161" s="98"/>
      <c r="G161" s="2"/>
      <c r="H161" s="2"/>
      <c r="I161" s="2"/>
    </row>
    <row r="162" spans="1:9" x14ac:dyDescent="0.35">
      <c r="A162" s="2"/>
      <c r="B162" s="2"/>
      <c r="C162" s="2"/>
      <c r="D162" s="2"/>
      <c r="E162" s="91"/>
      <c r="F162" s="98"/>
      <c r="G162" s="2"/>
      <c r="H162" s="2"/>
      <c r="I162" s="2"/>
    </row>
    <row r="163" spans="1:9" x14ac:dyDescent="0.35">
      <c r="A163" s="2"/>
      <c r="B163" s="2"/>
      <c r="C163" s="2"/>
      <c r="D163" s="2"/>
      <c r="E163" s="91"/>
      <c r="F163" s="98"/>
      <c r="G163" s="2"/>
      <c r="H163" s="2"/>
      <c r="I163" s="2"/>
    </row>
    <row r="164" spans="1:9" x14ac:dyDescent="0.35">
      <c r="A164" s="2"/>
      <c r="B164" s="2"/>
      <c r="C164" s="2"/>
      <c r="D164" s="2"/>
      <c r="E164" s="91"/>
      <c r="F164" s="98"/>
      <c r="G164" s="2"/>
      <c r="H164" s="2"/>
      <c r="I164" s="2"/>
    </row>
    <row r="165" spans="1:9" x14ac:dyDescent="0.35">
      <c r="A165" s="2"/>
      <c r="B165" s="2"/>
      <c r="C165" s="2"/>
      <c r="D165" s="2"/>
      <c r="E165" s="91"/>
      <c r="F165" s="98"/>
      <c r="G165" s="2"/>
      <c r="H165" s="2"/>
      <c r="I165" s="2"/>
    </row>
    <row r="166" spans="1:9" x14ac:dyDescent="0.35">
      <c r="A166" s="2"/>
      <c r="B166" s="2"/>
      <c r="C166" s="2"/>
      <c r="D166" s="2"/>
      <c r="E166" s="91"/>
      <c r="F166" s="98"/>
      <c r="G166" s="2"/>
      <c r="H166" s="2"/>
      <c r="I166" s="2"/>
    </row>
    <row r="167" spans="1:9" x14ac:dyDescent="0.35">
      <c r="A167" s="2"/>
      <c r="B167" s="2"/>
      <c r="C167" s="2"/>
      <c r="D167" s="2"/>
      <c r="E167" s="91"/>
      <c r="F167" s="98"/>
      <c r="G167" s="2"/>
      <c r="H167" s="2"/>
      <c r="I167" s="2"/>
    </row>
    <row r="168" spans="1:9" x14ac:dyDescent="0.35">
      <c r="A168" s="2"/>
      <c r="B168" s="2"/>
      <c r="C168" s="2"/>
      <c r="D168" s="2"/>
      <c r="E168" s="91"/>
      <c r="F168" s="98"/>
      <c r="G168" s="2"/>
      <c r="H168" s="2"/>
      <c r="I168" s="2"/>
    </row>
    <row r="169" spans="1:9" x14ac:dyDescent="0.35">
      <c r="A169" s="2"/>
      <c r="B169" s="2"/>
      <c r="C169" s="2"/>
      <c r="D169" s="2"/>
      <c r="E169" s="91"/>
      <c r="F169" s="98"/>
      <c r="G169" s="2"/>
      <c r="H169" s="2"/>
      <c r="I169" s="2"/>
    </row>
    <row r="170" spans="1:9" x14ac:dyDescent="0.35">
      <c r="A170" s="2"/>
      <c r="B170" s="2"/>
      <c r="C170" s="2"/>
      <c r="D170" s="2"/>
      <c r="E170" s="91"/>
      <c r="F170" s="98"/>
      <c r="G170" s="2"/>
      <c r="H170" s="2"/>
      <c r="I170" s="2"/>
    </row>
    <row r="171" spans="1:9" x14ac:dyDescent="0.35">
      <c r="A171" s="2"/>
      <c r="B171" s="2"/>
      <c r="C171" s="2"/>
      <c r="D171" s="2"/>
      <c r="E171" s="91"/>
      <c r="F171" s="98"/>
      <c r="G171" s="2"/>
      <c r="H171" s="2"/>
      <c r="I171" s="2"/>
    </row>
    <row r="172" spans="1:9" x14ac:dyDescent="0.35">
      <c r="A172" s="2"/>
      <c r="B172" s="2"/>
      <c r="C172" s="2"/>
      <c r="D172" s="2"/>
      <c r="E172" s="91"/>
      <c r="F172" s="98"/>
      <c r="G172" s="2"/>
      <c r="H172" s="2"/>
      <c r="I172" s="2"/>
    </row>
    <row r="173" spans="1:9" x14ac:dyDescent="0.35">
      <c r="A173" s="2"/>
      <c r="B173" s="2"/>
      <c r="C173" s="2"/>
      <c r="D173" s="2"/>
      <c r="E173" s="91"/>
      <c r="F173" s="98"/>
      <c r="G173" s="2"/>
      <c r="H173" s="2"/>
      <c r="I173" s="2"/>
    </row>
    <row r="174" spans="1:9" x14ac:dyDescent="0.35">
      <c r="A174" s="2"/>
      <c r="B174" s="2"/>
      <c r="C174" s="2"/>
      <c r="D174" s="2"/>
      <c r="E174" s="91"/>
      <c r="F174" s="98"/>
      <c r="G174" s="2"/>
      <c r="H174" s="2"/>
      <c r="I174" s="2"/>
    </row>
    <row r="175" spans="1:9" x14ac:dyDescent="0.35">
      <c r="A175" s="2"/>
      <c r="B175" s="2"/>
      <c r="C175" s="2"/>
      <c r="D175" s="2"/>
      <c r="E175" s="91"/>
      <c r="F175" s="98"/>
      <c r="G175" s="2"/>
      <c r="H175" s="2"/>
      <c r="I175" s="2"/>
    </row>
    <row r="176" spans="1:9" x14ac:dyDescent="0.35">
      <c r="A176" s="2"/>
      <c r="B176" s="2"/>
      <c r="C176" s="2"/>
      <c r="D176" s="2"/>
      <c r="E176" s="91"/>
      <c r="F176" s="98"/>
      <c r="G176" s="2"/>
      <c r="H176" s="2"/>
      <c r="I176" s="2"/>
    </row>
    <row r="177" spans="1:9" x14ac:dyDescent="0.35">
      <c r="A177" s="2"/>
      <c r="B177" s="2"/>
      <c r="C177" s="2"/>
      <c r="D177" s="2"/>
      <c r="E177" s="91"/>
      <c r="F177" s="98"/>
      <c r="G177" s="2"/>
      <c r="H177" s="2"/>
      <c r="I177" s="2"/>
    </row>
    <row r="178" spans="1:9" x14ac:dyDescent="0.35">
      <c r="A178" s="2"/>
      <c r="B178" s="2"/>
      <c r="C178" s="2"/>
      <c r="D178" s="2"/>
      <c r="E178" s="91"/>
      <c r="F178" s="98"/>
      <c r="G178" s="2"/>
      <c r="H178" s="2"/>
      <c r="I178" s="2"/>
    </row>
    <row r="179" spans="1:9" x14ac:dyDescent="0.35">
      <c r="A179" s="2"/>
      <c r="B179" s="2"/>
      <c r="C179" s="2"/>
      <c r="D179" s="2"/>
      <c r="E179" s="91"/>
      <c r="F179" s="98"/>
      <c r="G179" s="2"/>
      <c r="H179" s="2"/>
      <c r="I179" s="2"/>
    </row>
    <row r="180" spans="1:9" x14ac:dyDescent="0.35">
      <c r="A180" s="2"/>
      <c r="B180" s="2"/>
      <c r="C180" s="2"/>
      <c r="D180" s="2"/>
      <c r="E180" s="91"/>
      <c r="F180" s="98"/>
      <c r="G180" s="2"/>
      <c r="H180" s="2"/>
      <c r="I180" s="2"/>
    </row>
    <row r="181" spans="1:9" x14ac:dyDescent="0.35">
      <c r="A181" s="2"/>
      <c r="B181" s="2"/>
      <c r="C181" s="2"/>
      <c r="D181" s="2"/>
      <c r="E181" s="91"/>
      <c r="F181" s="98"/>
      <c r="G181" s="2"/>
      <c r="H181" s="2"/>
      <c r="I181" s="2"/>
    </row>
    <row r="182" spans="1:9" x14ac:dyDescent="0.35">
      <c r="A182" s="2"/>
      <c r="B182" s="2"/>
      <c r="C182" s="2"/>
      <c r="D182" s="2"/>
      <c r="E182" s="91"/>
      <c r="F182" s="98"/>
      <c r="G182" s="2"/>
      <c r="H182" s="2"/>
      <c r="I182" s="2"/>
    </row>
    <row r="183" spans="1:9" x14ac:dyDescent="0.35">
      <c r="A183" s="2"/>
      <c r="B183" s="2"/>
      <c r="C183" s="2"/>
      <c r="D183" s="2"/>
      <c r="E183" s="91"/>
      <c r="F183" s="98"/>
      <c r="G183" s="2"/>
      <c r="H183" s="2"/>
      <c r="I183" s="2"/>
    </row>
    <row r="184" spans="1:9" x14ac:dyDescent="0.35">
      <c r="A184" s="2"/>
      <c r="B184" s="2"/>
      <c r="C184" s="2"/>
      <c r="D184" s="2"/>
      <c r="E184" s="91"/>
      <c r="F184" s="98"/>
      <c r="G184" s="2"/>
      <c r="H184" s="2"/>
      <c r="I184" s="2"/>
    </row>
    <row r="185" spans="1:9" x14ac:dyDescent="0.35">
      <c r="A185" s="2"/>
      <c r="B185" s="2"/>
      <c r="C185" s="2"/>
      <c r="D185" s="2"/>
      <c r="E185" s="91"/>
      <c r="F185" s="98"/>
      <c r="G185" s="2"/>
      <c r="H185" s="2"/>
      <c r="I185" s="2"/>
    </row>
    <row r="186" spans="1:9" x14ac:dyDescent="0.35">
      <c r="A186" s="2"/>
      <c r="B186" s="2"/>
      <c r="C186" s="2"/>
      <c r="D186" s="2"/>
      <c r="E186" s="91"/>
      <c r="F186" s="98"/>
      <c r="G186" s="2"/>
      <c r="H186" s="2"/>
      <c r="I186" s="2"/>
    </row>
    <row r="187" spans="1:9" x14ac:dyDescent="0.35">
      <c r="A187" s="2"/>
      <c r="B187" s="2"/>
      <c r="C187" s="2"/>
      <c r="D187" s="2"/>
      <c r="E187" s="91"/>
      <c r="F187" s="98"/>
      <c r="G187" s="2"/>
      <c r="H187" s="2"/>
      <c r="I187" s="2"/>
    </row>
    <row r="188" spans="1:9" x14ac:dyDescent="0.35">
      <c r="A188" s="2"/>
      <c r="B188" s="2"/>
      <c r="C188" s="2"/>
      <c r="D188" s="2"/>
      <c r="E188" s="91"/>
      <c r="F188" s="98"/>
      <c r="G188" s="2"/>
      <c r="H188" s="2"/>
      <c r="I188" s="2"/>
    </row>
    <row r="189" spans="1:9" x14ac:dyDescent="0.35">
      <c r="A189" s="2"/>
      <c r="B189" s="2"/>
      <c r="C189" s="2"/>
      <c r="D189" s="2"/>
      <c r="E189" s="91"/>
      <c r="F189" s="98"/>
      <c r="G189" s="2"/>
      <c r="H189" s="2"/>
      <c r="I189" s="2"/>
    </row>
    <row r="190" spans="1:9" x14ac:dyDescent="0.35">
      <c r="A190" s="2"/>
      <c r="B190" s="2"/>
      <c r="C190" s="2"/>
      <c r="D190" s="2"/>
      <c r="E190" s="91"/>
      <c r="F190" s="98"/>
      <c r="G190" s="2"/>
      <c r="H190" s="2"/>
      <c r="I190" s="2"/>
    </row>
    <row r="191" spans="1:9" x14ac:dyDescent="0.35">
      <c r="A191" s="2"/>
      <c r="B191" s="2"/>
      <c r="C191" s="2"/>
      <c r="D191" s="2"/>
      <c r="E191" s="91"/>
      <c r="F191" s="98"/>
      <c r="G191" s="2"/>
      <c r="H191" s="2"/>
      <c r="I191" s="2"/>
    </row>
    <row r="192" spans="1:9" x14ac:dyDescent="0.35">
      <c r="A192" s="2"/>
      <c r="B192" s="2"/>
      <c r="C192" s="2"/>
      <c r="D192" s="2"/>
      <c r="E192" s="91"/>
      <c r="F192" s="98"/>
      <c r="G192" s="2"/>
      <c r="H192" s="2"/>
      <c r="I192" s="2"/>
    </row>
    <row r="193" spans="1:9" x14ac:dyDescent="0.35">
      <c r="A193" s="2"/>
      <c r="B193" s="2"/>
      <c r="C193" s="2"/>
      <c r="D193" s="2"/>
      <c r="E193" s="91"/>
      <c r="F193" s="98"/>
      <c r="G193" s="2"/>
      <c r="H193" s="2"/>
      <c r="I193" s="2"/>
    </row>
    <row r="194" spans="1:9" x14ac:dyDescent="0.35">
      <c r="A194" s="2"/>
      <c r="B194" s="2"/>
      <c r="C194" s="2"/>
      <c r="D194" s="2"/>
      <c r="E194" s="91"/>
      <c r="F194" s="98"/>
      <c r="G194" s="2"/>
      <c r="H194" s="2"/>
      <c r="I194" s="2"/>
    </row>
    <row r="195" spans="1:9" x14ac:dyDescent="0.35">
      <c r="A195" s="2"/>
      <c r="B195" s="2"/>
      <c r="C195" s="2"/>
      <c r="D195" s="2"/>
      <c r="E195" s="91"/>
      <c r="F195" s="98"/>
      <c r="G195" s="2"/>
      <c r="H195" s="2"/>
      <c r="I195" s="2"/>
    </row>
    <row r="196" spans="1:9" x14ac:dyDescent="0.35">
      <c r="A196" s="2"/>
      <c r="B196" s="2"/>
      <c r="C196" s="2"/>
      <c r="D196" s="2"/>
      <c r="E196" s="91"/>
      <c r="F196" s="98"/>
      <c r="G196" s="2"/>
      <c r="H196" s="2"/>
      <c r="I196" s="2"/>
    </row>
    <row r="197" spans="1:9" x14ac:dyDescent="0.35">
      <c r="A197" s="2"/>
      <c r="B197" s="2"/>
      <c r="C197" s="2"/>
      <c r="D197" s="2"/>
      <c r="E197" s="91"/>
      <c r="F197" s="98"/>
      <c r="G197" s="2"/>
      <c r="H197" s="2"/>
      <c r="I197" s="2"/>
    </row>
    <row r="198" spans="1:9" x14ac:dyDescent="0.35">
      <c r="A198" s="2"/>
      <c r="B198" s="2"/>
      <c r="C198" s="2"/>
      <c r="D198" s="2"/>
      <c r="E198" s="91"/>
      <c r="F198" s="98"/>
      <c r="G198" s="2"/>
      <c r="H198" s="2"/>
      <c r="I198" s="2"/>
    </row>
    <row r="199" spans="1:9" x14ac:dyDescent="0.35">
      <c r="A199" s="2"/>
      <c r="B199" s="2"/>
      <c r="C199" s="2"/>
      <c r="D199" s="2"/>
      <c r="E199" s="91"/>
      <c r="F199" s="98"/>
      <c r="G199" s="2"/>
      <c r="H199" s="2"/>
      <c r="I199" s="2"/>
    </row>
    <row r="200" spans="1:9" x14ac:dyDescent="0.35">
      <c r="A200" s="2"/>
      <c r="B200" s="2"/>
      <c r="C200" s="2"/>
      <c r="D200" s="2"/>
      <c r="E200" s="91"/>
      <c r="F200" s="98"/>
      <c r="G200" s="2"/>
      <c r="H200" s="2"/>
      <c r="I200" s="2"/>
    </row>
    <row r="201" spans="1:9" x14ac:dyDescent="0.35">
      <c r="A201" s="2"/>
      <c r="B201" s="2"/>
      <c r="C201" s="2"/>
      <c r="D201" s="2"/>
      <c r="E201" s="91"/>
      <c r="F201" s="98"/>
      <c r="G201" s="2"/>
      <c r="H201" s="2"/>
      <c r="I201" s="2"/>
    </row>
    <row r="202" spans="1:9" x14ac:dyDescent="0.35">
      <c r="A202" s="2"/>
      <c r="B202" s="2"/>
      <c r="C202" s="2"/>
      <c r="D202" s="2"/>
      <c r="E202" s="91"/>
      <c r="F202" s="98"/>
      <c r="G202" s="2"/>
      <c r="H202" s="2"/>
      <c r="I202" s="2"/>
    </row>
    <row r="203" spans="1:9" x14ac:dyDescent="0.35">
      <c r="A203" s="2"/>
      <c r="B203" s="2"/>
      <c r="C203" s="2"/>
      <c r="D203" s="2"/>
      <c r="E203" s="91"/>
      <c r="F203" s="98"/>
      <c r="G203" s="2"/>
      <c r="H203" s="2"/>
      <c r="I203" s="2"/>
    </row>
    <row r="204" spans="1:9" x14ac:dyDescent="0.35">
      <c r="A204" s="2"/>
      <c r="B204" s="2"/>
      <c r="C204" s="2"/>
      <c r="D204" s="2"/>
      <c r="E204" s="91"/>
      <c r="F204" s="98"/>
      <c r="G204" s="2"/>
      <c r="H204" s="2"/>
      <c r="I204" s="2"/>
    </row>
    <row r="205" spans="1:9" x14ac:dyDescent="0.35">
      <c r="A205" s="2"/>
      <c r="B205" s="2"/>
      <c r="C205" s="2"/>
      <c r="D205" s="2"/>
      <c r="E205" s="91"/>
      <c r="F205" s="98"/>
      <c r="G205" s="2"/>
      <c r="H205" s="2"/>
      <c r="I205" s="2"/>
    </row>
    <row r="206" spans="1:9" x14ac:dyDescent="0.35">
      <c r="A206" s="2"/>
      <c r="B206" s="2"/>
      <c r="C206" s="2"/>
      <c r="D206" s="2"/>
      <c r="E206" s="91"/>
      <c r="F206" s="98"/>
      <c r="G206" s="2"/>
      <c r="H206" s="2"/>
      <c r="I206" s="2"/>
    </row>
    <row r="207" spans="1:9" x14ac:dyDescent="0.35">
      <c r="A207" s="2"/>
      <c r="B207" s="2"/>
      <c r="C207" s="2"/>
      <c r="D207" s="2"/>
      <c r="E207" s="91"/>
      <c r="F207" s="98"/>
      <c r="G207" s="2"/>
      <c r="H207" s="2"/>
      <c r="I207" s="2"/>
    </row>
    <row r="208" spans="1:9" x14ac:dyDescent="0.35">
      <c r="A208" s="2"/>
      <c r="B208" s="2"/>
      <c r="C208" s="2"/>
      <c r="D208" s="2"/>
      <c r="E208" s="91"/>
      <c r="F208" s="98"/>
      <c r="G208" s="2"/>
      <c r="H208" s="2"/>
      <c r="I208" s="2"/>
    </row>
    <row r="209" spans="1:9" x14ac:dyDescent="0.35">
      <c r="A209" s="2"/>
      <c r="B209" s="2"/>
      <c r="C209" s="2"/>
      <c r="D209" s="2"/>
      <c r="E209" s="91"/>
      <c r="F209" s="98"/>
      <c r="G209" s="2"/>
      <c r="H209" s="2"/>
      <c r="I209" s="2"/>
    </row>
    <row r="210" spans="1:9" x14ac:dyDescent="0.35">
      <c r="A210" s="2"/>
      <c r="B210" s="2"/>
      <c r="C210" s="2"/>
      <c r="D210" s="2"/>
      <c r="E210" s="91"/>
      <c r="F210" s="98"/>
      <c r="G210" s="2"/>
      <c r="H210" s="2"/>
      <c r="I210" s="2"/>
    </row>
    <row r="211" spans="1:9" x14ac:dyDescent="0.35">
      <c r="A211" s="2"/>
      <c r="B211" s="2"/>
      <c r="C211" s="2"/>
      <c r="D211" s="2"/>
      <c r="E211" s="91"/>
      <c r="F211" s="98"/>
      <c r="G211" s="2"/>
      <c r="H211" s="2"/>
      <c r="I211" s="2"/>
    </row>
    <row r="212" spans="1:9" x14ac:dyDescent="0.35">
      <c r="A212" s="2"/>
      <c r="B212" s="2"/>
      <c r="C212" s="2"/>
      <c r="D212" s="2"/>
      <c r="E212" s="91"/>
      <c r="F212" s="98"/>
      <c r="G212" s="2"/>
      <c r="H212" s="2"/>
      <c r="I212" s="2"/>
    </row>
    <row r="213" spans="1:9" x14ac:dyDescent="0.35">
      <c r="A213" s="2"/>
      <c r="B213" s="2"/>
      <c r="C213" s="2"/>
      <c r="D213" s="2"/>
      <c r="E213" s="91"/>
      <c r="F213" s="98"/>
      <c r="G213" s="2"/>
      <c r="H213" s="2"/>
      <c r="I213" s="2"/>
    </row>
    <row r="214" spans="1:9" x14ac:dyDescent="0.35">
      <c r="A214" s="2"/>
      <c r="B214" s="2"/>
      <c r="C214" s="2"/>
      <c r="D214" s="2"/>
      <c r="E214" s="91"/>
      <c r="F214" s="98"/>
      <c r="G214" s="2"/>
      <c r="H214" s="2"/>
      <c r="I214" s="2"/>
    </row>
    <row r="215" spans="1:9" x14ac:dyDescent="0.35">
      <c r="A215" s="2"/>
      <c r="B215" s="2"/>
      <c r="C215" s="2"/>
      <c r="D215" s="2"/>
      <c r="E215" s="91"/>
      <c r="F215" s="98"/>
      <c r="G215" s="2"/>
      <c r="H215" s="2"/>
      <c r="I215" s="2"/>
    </row>
    <row r="216" spans="1:9" x14ac:dyDescent="0.35">
      <c r="A216" s="2"/>
      <c r="B216" s="2"/>
      <c r="C216" s="2"/>
      <c r="D216" s="2"/>
      <c r="E216" s="91"/>
      <c r="F216" s="98"/>
      <c r="G216" s="2"/>
      <c r="H216" s="2"/>
      <c r="I216" s="2"/>
    </row>
    <row r="217" spans="1:9" x14ac:dyDescent="0.35">
      <c r="A217" s="2"/>
      <c r="B217" s="2"/>
      <c r="C217" s="2"/>
      <c r="D217" s="2"/>
      <c r="E217" s="91"/>
      <c r="F217" s="98"/>
      <c r="G217" s="2"/>
      <c r="H217" s="2"/>
      <c r="I217" s="2"/>
    </row>
    <row r="218" spans="1:9" x14ac:dyDescent="0.35">
      <c r="A218" s="2"/>
      <c r="B218" s="2"/>
      <c r="C218" s="2"/>
      <c r="D218" s="2"/>
      <c r="E218" s="91"/>
      <c r="F218" s="98"/>
      <c r="G218" s="2"/>
      <c r="H218" s="2"/>
      <c r="I218" s="2"/>
    </row>
    <row r="219" spans="1:9" x14ac:dyDescent="0.35">
      <c r="A219" s="2"/>
      <c r="B219" s="2"/>
      <c r="C219" s="2"/>
      <c r="D219" s="2"/>
      <c r="E219" s="91"/>
      <c r="F219" s="98"/>
      <c r="G219" s="2"/>
      <c r="H219" s="2"/>
      <c r="I219" s="2"/>
    </row>
    <row r="220" spans="1:9" x14ac:dyDescent="0.35">
      <c r="A220" s="2"/>
      <c r="B220" s="2"/>
      <c r="C220" s="2"/>
      <c r="D220" s="2"/>
      <c r="E220" s="91"/>
      <c r="F220" s="98"/>
      <c r="G220" s="2"/>
      <c r="H220" s="2"/>
      <c r="I220" s="2"/>
    </row>
    <row r="221" spans="1:9" x14ac:dyDescent="0.35">
      <c r="A221" s="2"/>
      <c r="B221" s="2"/>
      <c r="C221" s="2"/>
      <c r="D221" s="2"/>
      <c r="E221" s="91"/>
      <c r="F221" s="98"/>
      <c r="G221" s="2"/>
      <c r="H221" s="2"/>
      <c r="I221" s="2"/>
    </row>
    <row r="222" spans="1:9" x14ac:dyDescent="0.35">
      <c r="A222" s="2"/>
      <c r="B222" s="2"/>
      <c r="C222" s="2"/>
      <c r="D222" s="2"/>
      <c r="E222" s="91"/>
      <c r="F222" s="98"/>
      <c r="G222" s="2"/>
      <c r="H222" s="2"/>
      <c r="I222" s="2"/>
    </row>
    <row r="223" spans="1:9" x14ac:dyDescent="0.35">
      <c r="A223" s="2"/>
      <c r="B223" s="2"/>
      <c r="C223" s="2"/>
      <c r="D223" s="2"/>
      <c r="E223" s="91"/>
      <c r="F223" s="98"/>
      <c r="G223" s="2"/>
      <c r="H223" s="2"/>
      <c r="I223" s="2"/>
    </row>
    <row r="224" spans="1:9" x14ac:dyDescent="0.35">
      <c r="A224" s="2"/>
      <c r="B224" s="2"/>
      <c r="C224" s="2"/>
      <c r="D224" s="2"/>
      <c r="E224" s="91"/>
      <c r="F224" s="98"/>
      <c r="G224" s="2"/>
      <c r="H224" s="2"/>
      <c r="I224" s="2"/>
    </row>
    <row r="225" spans="1:9" x14ac:dyDescent="0.35">
      <c r="A225" s="2"/>
      <c r="B225" s="2"/>
      <c r="C225" s="2"/>
      <c r="D225" s="2"/>
      <c r="E225" s="91"/>
      <c r="F225" s="98"/>
      <c r="G225" s="2"/>
      <c r="H225" s="2"/>
      <c r="I225" s="2"/>
    </row>
    <row r="226" spans="1:9" x14ac:dyDescent="0.35">
      <c r="A226" s="2"/>
      <c r="B226" s="2"/>
      <c r="C226" s="2"/>
      <c r="D226" s="2"/>
      <c r="E226" s="91"/>
      <c r="F226" s="98"/>
      <c r="G226" s="2"/>
      <c r="H226" s="2"/>
      <c r="I226" s="2"/>
    </row>
    <row r="227" spans="1:9" x14ac:dyDescent="0.35">
      <c r="A227" s="2"/>
      <c r="B227" s="2"/>
      <c r="C227" s="2"/>
      <c r="D227" s="2"/>
      <c r="E227" s="91"/>
      <c r="F227" s="98"/>
      <c r="G227" s="2"/>
      <c r="H227" s="2"/>
      <c r="I227" s="2"/>
    </row>
    <row r="228" spans="1:9" x14ac:dyDescent="0.35">
      <c r="A228" s="2"/>
      <c r="B228" s="2"/>
      <c r="C228" s="2"/>
      <c r="D228" s="2"/>
      <c r="E228" s="91"/>
      <c r="F228" s="98"/>
      <c r="G228" s="2"/>
      <c r="H228" s="2"/>
      <c r="I228" s="2"/>
    </row>
    <row r="229" spans="1:9" x14ac:dyDescent="0.35">
      <c r="A229" s="2"/>
      <c r="B229" s="2"/>
      <c r="C229" s="2"/>
      <c r="D229" s="2"/>
      <c r="E229" s="91"/>
      <c r="F229" s="98"/>
      <c r="G229" s="2"/>
      <c r="H229" s="2"/>
      <c r="I229" s="2"/>
    </row>
    <row r="230" spans="1:9" x14ac:dyDescent="0.35">
      <c r="A230" s="2"/>
      <c r="B230" s="2"/>
      <c r="C230" s="2"/>
      <c r="D230" s="2"/>
      <c r="E230" s="91"/>
      <c r="F230" s="98"/>
      <c r="G230" s="2"/>
      <c r="H230" s="2"/>
      <c r="I230" s="2"/>
    </row>
    <row r="231" spans="1:9" x14ac:dyDescent="0.35">
      <c r="A231" s="2"/>
      <c r="B231" s="2"/>
      <c r="C231" s="2"/>
      <c r="D231" s="2"/>
      <c r="E231" s="91"/>
      <c r="F231" s="98"/>
      <c r="G231" s="2"/>
      <c r="H231" s="2"/>
      <c r="I231" s="2"/>
    </row>
    <row r="232" spans="1:9" x14ac:dyDescent="0.35">
      <c r="A232" s="2"/>
      <c r="B232" s="2"/>
      <c r="C232" s="2"/>
      <c r="D232" s="2"/>
      <c r="E232" s="91"/>
      <c r="F232" s="98"/>
      <c r="G232" s="2"/>
      <c r="H232" s="2"/>
      <c r="I232" s="2"/>
    </row>
    <row r="233" spans="1:9" x14ac:dyDescent="0.35">
      <c r="A233" s="2"/>
      <c r="B233" s="2"/>
      <c r="C233" s="2"/>
      <c r="D233" s="2"/>
      <c r="E233" s="91"/>
      <c r="F233" s="98"/>
      <c r="G233" s="2"/>
      <c r="H233" s="2"/>
      <c r="I233" s="2"/>
    </row>
    <row r="234" spans="1:9" x14ac:dyDescent="0.35">
      <c r="A234" s="2"/>
      <c r="B234" s="2"/>
      <c r="C234" s="2"/>
      <c r="D234" s="2"/>
      <c r="E234" s="91"/>
      <c r="F234" s="98"/>
      <c r="G234" s="2"/>
      <c r="H234" s="2"/>
      <c r="I234" s="2"/>
    </row>
    <row r="235" spans="1:9" x14ac:dyDescent="0.35">
      <c r="A235" s="2"/>
      <c r="B235" s="2"/>
      <c r="C235" s="2"/>
      <c r="D235" s="2"/>
      <c r="E235" s="91"/>
      <c r="F235" s="98"/>
      <c r="G235" s="2"/>
      <c r="H235" s="2"/>
      <c r="I235" s="2"/>
    </row>
    <row r="236" spans="1:9" x14ac:dyDescent="0.35">
      <c r="A236" s="2"/>
      <c r="B236" s="2"/>
      <c r="C236" s="2"/>
      <c r="D236" s="2"/>
      <c r="E236" s="91"/>
      <c r="F236" s="98"/>
      <c r="G236" s="2"/>
      <c r="H236" s="2"/>
      <c r="I236" s="2"/>
    </row>
    <row r="237" spans="1:9" x14ac:dyDescent="0.35">
      <c r="A237" s="2"/>
      <c r="B237" s="2"/>
      <c r="C237" s="2"/>
      <c r="D237" s="2"/>
      <c r="E237" s="91"/>
      <c r="F237" s="98"/>
      <c r="G237" s="2"/>
      <c r="H237" s="2"/>
      <c r="I237" s="2"/>
    </row>
    <row r="238" spans="1:9" x14ac:dyDescent="0.35">
      <c r="A238" s="2"/>
      <c r="B238" s="2"/>
      <c r="C238" s="2"/>
      <c r="D238" s="2"/>
      <c r="E238" s="91"/>
      <c r="F238" s="98"/>
      <c r="G238" s="2"/>
      <c r="H238" s="2"/>
      <c r="I238" s="2"/>
    </row>
    <row r="239" spans="1:9" x14ac:dyDescent="0.35">
      <c r="A239" s="2"/>
      <c r="B239" s="2"/>
      <c r="C239" s="2"/>
      <c r="D239" s="2"/>
      <c r="E239" s="91"/>
      <c r="F239" s="98"/>
      <c r="G239" s="2"/>
      <c r="H239" s="2"/>
      <c r="I239" s="2"/>
    </row>
    <row r="240" spans="1:9" x14ac:dyDescent="0.35">
      <c r="A240" s="2"/>
      <c r="B240" s="2"/>
      <c r="C240" s="2"/>
      <c r="D240" s="2"/>
      <c r="E240" s="91"/>
      <c r="F240" s="98"/>
      <c r="G240" s="2"/>
      <c r="H240" s="2"/>
      <c r="I240" s="2"/>
    </row>
    <row r="241" spans="1:9" x14ac:dyDescent="0.35">
      <c r="A241" s="2"/>
      <c r="B241" s="2"/>
      <c r="C241" s="2"/>
      <c r="D241" s="2"/>
      <c r="E241" s="91"/>
      <c r="F241" s="98"/>
      <c r="G241" s="2"/>
      <c r="H241" s="2"/>
      <c r="I241" s="2"/>
    </row>
    <row r="242" spans="1:9" x14ac:dyDescent="0.35">
      <c r="A242" s="2"/>
      <c r="B242" s="2"/>
      <c r="C242" s="2"/>
      <c r="D242" s="2"/>
      <c r="E242" s="91"/>
      <c r="F242" s="98"/>
      <c r="G242" s="2"/>
      <c r="H242" s="2"/>
      <c r="I242" s="2"/>
    </row>
    <row r="243" spans="1:9" x14ac:dyDescent="0.35">
      <c r="A243" s="2"/>
      <c r="B243" s="2"/>
      <c r="C243" s="2"/>
      <c r="D243" s="2"/>
      <c r="E243" s="91"/>
      <c r="F243" s="98"/>
      <c r="G243" s="2"/>
      <c r="H243" s="2"/>
      <c r="I243" s="2"/>
    </row>
    <row r="244" spans="1:9" x14ac:dyDescent="0.35">
      <c r="A244" s="2"/>
      <c r="B244" s="2"/>
      <c r="C244" s="2"/>
      <c r="D244" s="2"/>
      <c r="E244" s="91"/>
      <c r="F244" s="98"/>
      <c r="G244" s="2"/>
      <c r="H244" s="2"/>
      <c r="I244" s="2"/>
    </row>
    <row r="245" spans="1:9" x14ac:dyDescent="0.35">
      <c r="A245" s="2"/>
      <c r="B245" s="2"/>
      <c r="C245" s="2"/>
      <c r="D245" s="2"/>
      <c r="E245" s="91"/>
      <c r="F245" s="98"/>
      <c r="G245" s="2"/>
      <c r="H245" s="2"/>
      <c r="I245" s="2"/>
    </row>
    <row r="246" spans="1:9" x14ac:dyDescent="0.35">
      <c r="A246" s="2"/>
      <c r="B246" s="2"/>
      <c r="C246" s="2"/>
      <c r="D246" s="2"/>
      <c r="E246" s="91"/>
      <c r="F246" s="98"/>
      <c r="G246" s="2"/>
      <c r="H246" s="2"/>
      <c r="I246" s="2"/>
    </row>
    <row r="247" spans="1:9" x14ac:dyDescent="0.35">
      <c r="A247" s="2"/>
      <c r="B247" s="2"/>
      <c r="C247" s="2"/>
      <c r="D247" s="2"/>
      <c r="E247" s="91"/>
      <c r="F247" s="98"/>
      <c r="G247" s="2"/>
      <c r="H247" s="2"/>
      <c r="I247" s="2"/>
    </row>
    <row r="248" spans="1:9" x14ac:dyDescent="0.35">
      <c r="A248" s="2"/>
      <c r="B248" s="2"/>
      <c r="C248" s="2"/>
      <c r="D248" s="2"/>
      <c r="E248" s="91"/>
      <c r="F248" s="98"/>
      <c r="G248" s="2"/>
      <c r="H248" s="2"/>
      <c r="I248" s="2"/>
    </row>
    <row r="249" spans="1:9" x14ac:dyDescent="0.35">
      <c r="A249" s="2"/>
      <c r="B249" s="2"/>
      <c r="C249" s="2"/>
      <c r="D249" s="2"/>
      <c r="E249" s="91"/>
      <c r="F249" s="98"/>
      <c r="G249" s="2"/>
      <c r="H249" s="2"/>
      <c r="I249" s="2"/>
    </row>
    <row r="250" spans="1:9" x14ac:dyDescent="0.35">
      <c r="A250" s="2"/>
      <c r="B250" s="2"/>
      <c r="C250" s="2"/>
      <c r="D250" s="2"/>
      <c r="E250" s="91"/>
      <c r="F250" s="98"/>
      <c r="G250" s="2"/>
      <c r="H250" s="2"/>
      <c r="I250" s="2"/>
    </row>
    <row r="251" spans="1:9" x14ac:dyDescent="0.35">
      <c r="A251" s="2"/>
      <c r="B251" s="2"/>
      <c r="C251" s="2"/>
      <c r="D251" s="2"/>
      <c r="E251" s="91"/>
      <c r="F251" s="98"/>
      <c r="G251" s="2"/>
      <c r="H251" s="2"/>
      <c r="I251" s="2"/>
    </row>
    <row r="252" spans="1:9" x14ac:dyDescent="0.35">
      <c r="A252" s="2"/>
      <c r="B252" s="2"/>
      <c r="C252" s="2"/>
      <c r="D252" s="2"/>
      <c r="E252" s="91"/>
      <c r="F252" s="98"/>
      <c r="G252" s="2"/>
      <c r="H252" s="2"/>
      <c r="I252" s="2"/>
    </row>
    <row r="253" spans="1:9" x14ac:dyDescent="0.35">
      <c r="A253" s="2"/>
      <c r="B253" s="2"/>
      <c r="C253" s="2"/>
      <c r="D253" s="2"/>
      <c r="E253" s="91"/>
      <c r="F253" s="98"/>
      <c r="G253" s="2"/>
      <c r="H253" s="2"/>
      <c r="I253" s="2"/>
    </row>
    <row r="254" spans="1:9" x14ac:dyDescent="0.35">
      <c r="A254" s="2"/>
      <c r="B254" s="2"/>
      <c r="C254" s="2"/>
      <c r="D254" s="2"/>
      <c r="E254" s="91"/>
      <c r="F254" s="98"/>
      <c r="G254" s="2"/>
      <c r="H254" s="2"/>
      <c r="I254" s="2"/>
    </row>
    <row r="255" spans="1:9" x14ac:dyDescent="0.35">
      <c r="A255" s="2"/>
      <c r="B255" s="2"/>
      <c r="C255" s="2"/>
      <c r="D255" s="2"/>
      <c r="E255" s="91"/>
      <c r="F255" s="98"/>
      <c r="G255" s="2"/>
      <c r="H255" s="2"/>
      <c r="I255" s="2"/>
    </row>
    <row r="256" spans="1:9" x14ac:dyDescent="0.35">
      <c r="A256" s="2"/>
      <c r="B256" s="2"/>
      <c r="C256" s="2"/>
      <c r="D256" s="2"/>
      <c r="E256" s="91"/>
      <c r="F256" s="98"/>
      <c r="G256" s="2"/>
      <c r="H256" s="2"/>
      <c r="I256" s="2"/>
    </row>
    <row r="257" spans="1:9" x14ac:dyDescent="0.35">
      <c r="A257" s="2"/>
      <c r="B257" s="2"/>
      <c r="C257" s="2"/>
      <c r="D257" s="2"/>
      <c r="E257" s="91"/>
      <c r="F257" s="98"/>
      <c r="G257" s="2"/>
      <c r="H257" s="2"/>
      <c r="I257" s="2"/>
    </row>
    <row r="258" spans="1:9" x14ac:dyDescent="0.35">
      <c r="A258" s="2"/>
      <c r="B258" s="2"/>
      <c r="C258" s="2"/>
      <c r="D258" s="2"/>
      <c r="E258" s="91"/>
      <c r="F258" s="98"/>
      <c r="G258" s="2"/>
      <c r="H258" s="2"/>
      <c r="I258" s="2"/>
    </row>
    <row r="259" spans="1:9" x14ac:dyDescent="0.35">
      <c r="A259" s="2"/>
      <c r="B259" s="2"/>
      <c r="C259" s="2"/>
      <c r="D259" s="2"/>
      <c r="E259" s="91"/>
      <c r="F259" s="98"/>
      <c r="G259" s="2"/>
      <c r="H259" s="2"/>
      <c r="I259" s="2"/>
    </row>
    <row r="260" spans="1:9" x14ac:dyDescent="0.35">
      <c r="A260" s="2"/>
      <c r="B260" s="2"/>
      <c r="C260" s="2"/>
      <c r="D260" s="2"/>
      <c r="E260" s="91"/>
      <c r="F260" s="98"/>
      <c r="G260" s="2"/>
      <c r="H260" s="2"/>
      <c r="I260" s="2"/>
    </row>
    <row r="261" spans="1:9" x14ac:dyDescent="0.35">
      <c r="A261" s="2"/>
      <c r="B261" s="2"/>
      <c r="C261" s="2"/>
      <c r="D261" s="2"/>
      <c r="E261" s="91"/>
      <c r="F261" s="98"/>
      <c r="G261" s="2"/>
      <c r="H261" s="2"/>
      <c r="I261" s="2"/>
    </row>
    <row r="262" spans="1:9" x14ac:dyDescent="0.35">
      <c r="A262" s="2"/>
      <c r="B262" s="2"/>
      <c r="C262" s="2"/>
      <c r="D262" s="2"/>
      <c r="E262" s="91"/>
      <c r="F262" s="98"/>
      <c r="G262" s="2"/>
      <c r="H262" s="2"/>
      <c r="I262" s="2"/>
    </row>
    <row r="263" spans="1:9" x14ac:dyDescent="0.35">
      <c r="A263" s="2"/>
      <c r="B263" s="2"/>
      <c r="C263" s="2"/>
      <c r="D263" s="2"/>
      <c r="E263" s="91"/>
      <c r="F263" s="98"/>
      <c r="G263" s="2"/>
      <c r="H263" s="2"/>
      <c r="I263" s="2"/>
    </row>
    <row r="264" spans="1:9" x14ac:dyDescent="0.35">
      <c r="A264" s="2"/>
      <c r="B264" s="2"/>
      <c r="C264" s="2"/>
      <c r="D264" s="2"/>
      <c r="E264" s="91"/>
      <c r="F264" s="98"/>
      <c r="G264" s="2"/>
      <c r="H264" s="2"/>
      <c r="I264" s="2"/>
    </row>
    <row r="265" spans="1:9" x14ac:dyDescent="0.35">
      <c r="A265" s="2"/>
      <c r="B265" s="2"/>
      <c r="C265" s="2"/>
      <c r="D265" s="2"/>
      <c r="E265" s="91"/>
      <c r="F265" s="98"/>
      <c r="G265" s="2"/>
      <c r="H265" s="2"/>
      <c r="I265" s="2"/>
    </row>
    <row r="266" spans="1:9" x14ac:dyDescent="0.35">
      <c r="A266" s="2"/>
      <c r="B266" s="2"/>
      <c r="C266" s="2"/>
      <c r="D266" s="2"/>
      <c r="E266" s="91"/>
      <c r="F266" s="98"/>
      <c r="G266" s="2"/>
      <c r="H266" s="2"/>
      <c r="I266" s="2"/>
    </row>
    <row r="267" spans="1:9" x14ac:dyDescent="0.35">
      <c r="A267" s="2"/>
      <c r="B267" s="2"/>
      <c r="C267" s="2"/>
      <c r="D267" s="2"/>
      <c r="E267" s="91"/>
      <c r="F267" s="98"/>
      <c r="G267" s="2"/>
      <c r="H267" s="2"/>
      <c r="I267" s="2"/>
    </row>
    <row r="268" spans="1:9" x14ac:dyDescent="0.35">
      <c r="A268" s="2"/>
      <c r="B268" s="2"/>
      <c r="C268" s="2"/>
      <c r="D268" s="2"/>
      <c r="E268" s="91"/>
      <c r="F268" s="98"/>
      <c r="G268" s="2"/>
      <c r="H268" s="2"/>
      <c r="I268" s="2"/>
    </row>
    <row r="269" spans="1:9" x14ac:dyDescent="0.35">
      <c r="A269" s="2"/>
      <c r="B269" s="2"/>
      <c r="C269" s="2"/>
      <c r="D269" s="2"/>
      <c r="E269" s="91"/>
      <c r="F269" s="98"/>
      <c r="G269" s="2"/>
      <c r="H269" s="2"/>
      <c r="I269" s="2"/>
    </row>
    <row r="270" spans="1:9" x14ac:dyDescent="0.35">
      <c r="E270" s="25"/>
      <c r="F270" s="48"/>
    </row>
    <row r="271" spans="1:9" x14ac:dyDescent="0.35">
      <c r="E271" s="25"/>
      <c r="F271" s="48"/>
    </row>
    <row r="272" spans="1:9" x14ac:dyDescent="0.35">
      <c r="E272" s="25"/>
      <c r="F272" s="48"/>
    </row>
    <row r="273" spans="5:6" x14ac:dyDescent="0.35">
      <c r="E273" s="25"/>
      <c r="F273" s="48"/>
    </row>
    <row r="274" spans="5:6" x14ac:dyDescent="0.35">
      <c r="E274" s="25"/>
      <c r="F274" s="48"/>
    </row>
    <row r="275" spans="5:6" x14ac:dyDescent="0.35">
      <c r="E275" s="25"/>
      <c r="F275" s="48"/>
    </row>
    <row r="276" spans="5:6" x14ac:dyDescent="0.35">
      <c r="E276" s="25"/>
      <c r="F276" s="48"/>
    </row>
    <row r="277" spans="5:6" x14ac:dyDescent="0.35">
      <c r="E277" s="25"/>
      <c r="F277" s="48"/>
    </row>
    <row r="278" spans="5:6" x14ac:dyDescent="0.35">
      <c r="E278" s="25"/>
      <c r="F278" s="48"/>
    </row>
    <row r="279" spans="5:6" x14ac:dyDescent="0.35">
      <c r="E279" s="25"/>
      <c r="F279" s="48"/>
    </row>
    <row r="280" spans="5:6" x14ac:dyDescent="0.35">
      <c r="E280" s="25"/>
      <c r="F280" s="48"/>
    </row>
    <row r="281" spans="5:6" x14ac:dyDescent="0.35">
      <c r="E281" s="25"/>
      <c r="F281" s="48"/>
    </row>
    <row r="282" spans="5:6" x14ac:dyDescent="0.35">
      <c r="E282" s="25"/>
      <c r="F282" s="48"/>
    </row>
    <row r="283" spans="5:6" x14ac:dyDescent="0.35">
      <c r="E283" s="25"/>
      <c r="F283" s="48"/>
    </row>
    <row r="284" spans="5:6" x14ac:dyDescent="0.35">
      <c r="E284" s="25"/>
      <c r="F284" s="48"/>
    </row>
    <row r="285" spans="5:6" x14ac:dyDescent="0.35">
      <c r="E285" s="25"/>
      <c r="F285" s="48"/>
    </row>
    <row r="286" spans="5:6" x14ac:dyDescent="0.35">
      <c r="E286" s="25"/>
      <c r="F286" s="48"/>
    </row>
    <row r="287" spans="5:6" x14ac:dyDescent="0.35">
      <c r="E287" s="25"/>
      <c r="F287" s="48"/>
    </row>
    <row r="288" spans="5:6" x14ac:dyDescent="0.35">
      <c r="E288" s="25"/>
      <c r="F288" s="48"/>
    </row>
    <row r="289" spans="5:6" x14ac:dyDescent="0.35">
      <c r="E289" s="25"/>
      <c r="F289" s="48"/>
    </row>
    <row r="290" spans="5:6" x14ac:dyDescent="0.35">
      <c r="E290" s="25"/>
      <c r="F290" s="48"/>
    </row>
    <row r="291" spans="5:6" x14ac:dyDescent="0.35">
      <c r="E291" s="25"/>
      <c r="F291" s="48"/>
    </row>
    <row r="292" spans="5:6" x14ac:dyDescent="0.35">
      <c r="E292" s="25"/>
      <c r="F292" s="48"/>
    </row>
    <row r="293" spans="5:6" x14ac:dyDescent="0.35">
      <c r="E293" s="25"/>
      <c r="F293" s="48"/>
    </row>
    <row r="294" spans="5:6" x14ac:dyDescent="0.35">
      <c r="E294" s="25"/>
      <c r="F294" s="48"/>
    </row>
    <row r="295" spans="5:6" x14ac:dyDescent="0.35">
      <c r="E295" s="25"/>
      <c r="F295" s="48"/>
    </row>
    <row r="296" spans="5:6" x14ac:dyDescent="0.35">
      <c r="E296" s="25"/>
      <c r="F296" s="48"/>
    </row>
    <row r="297" spans="5:6" x14ac:dyDescent="0.35">
      <c r="E297" s="25"/>
      <c r="F297" s="48"/>
    </row>
    <row r="298" spans="5:6" x14ac:dyDescent="0.35">
      <c r="E298" s="25"/>
      <c r="F298" s="48"/>
    </row>
    <row r="299" spans="5:6" x14ac:dyDescent="0.35">
      <c r="E299" s="25"/>
      <c r="F299" s="48"/>
    </row>
    <row r="300" spans="5:6" x14ac:dyDescent="0.35">
      <c r="E300" s="25"/>
      <c r="F300" s="48"/>
    </row>
    <row r="301" spans="5:6" x14ac:dyDescent="0.35">
      <c r="E301" s="25"/>
    </row>
  </sheetData>
  <mergeCells count="2">
    <mergeCell ref="A1:I1"/>
    <mergeCell ref="Q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Admin</vt:lpstr>
      <vt:lpstr>Asset Mgr</vt:lpstr>
      <vt:lpstr>AssetDB</vt:lpstr>
      <vt:lpstr>Staff</vt:lpstr>
      <vt:lpstr>Adjustments-Repairs</vt:lpstr>
      <vt:lpstr>AppType</vt:lpstr>
      <vt:lpstr>AssetData</vt:lpstr>
      <vt:lpstr>'Adjustments-Repairs'!Criteria</vt:lpstr>
      <vt:lpstr>AssetDB!Criteria</vt:lpstr>
      <vt:lpstr>DepType</vt:lpstr>
      <vt:lpstr>'Adjustments-Repairs'!Extract</vt:lpstr>
      <vt:lpstr>AssetDB!Extract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KUSEAMO RICHARD</cp:lastModifiedBy>
  <dcterms:created xsi:type="dcterms:W3CDTF">2021-09-01T06:30:04Z</dcterms:created>
  <dcterms:modified xsi:type="dcterms:W3CDTF">2024-01-30T14:57:56Z</dcterms:modified>
</cp:coreProperties>
</file>