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filterPrivacy="1" defaultThemeVersion="124226"/>
  <xr:revisionPtr revIDLastSave="0" documentId="13_ncr:1_{9EE0E8BA-AB79-F34A-A191-AD0569748B92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2" l="1"/>
  <c r="Q18" i="2"/>
  <c r="C9" i="2"/>
  <c r="C15" i="2"/>
  <c r="F22" i="2"/>
  <c r="E20" i="2"/>
  <c r="F20" i="2"/>
  <c r="G20" i="2"/>
  <c r="E19" i="2"/>
  <c r="F19" i="2"/>
  <c r="G19" i="2"/>
  <c r="E18" i="2"/>
  <c r="F18" i="2"/>
  <c r="G18" i="2"/>
  <c r="D20" i="2"/>
  <c r="D19" i="2"/>
  <c r="D18" i="2"/>
  <c r="E14" i="2"/>
  <c r="F14" i="2"/>
  <c r="F21" i="2" s="1"/>
  <c r="D14" i="2"/>
  <c r="C14" i="2"/>
  <c r="C13" i="2"/>
  <c r="C12" i="2"/>
  <c r="C11" i="2"/>
  <c r="C31" i="2" l="1"/>
  <c r="E22" i="2"/>
  <c r="G21" i="2"/>
  <c r="D22" i="2"/>
  <c r="E21" i="2"/>
  <c r="G22" i="2"/>
  <c r="D21" i="2"/>
  <c r="C20" i="2"/>
  <c r="C21" i="2"/>
  <c r="C22" i="2"/>
  <c r="C19" i="2"/>
  <c r="C18" i="2"/>
  <c r="E27" i="2" l="1"/>
  <c r="F27" i="2"/>
  <c r="G27" i="2"/>
  <c r="D27" i="2"/>
  <c r="C27" i="2"/>
  <c r="G28" i="2"/>
  <c r="E28" i="2"/>
  <c r="F28" i="2"/>
  <c r="D28" i="2"/>
  <c r="E30" i="2"/>
  <c r="F30" i="2"/>
  <c r="G30" i="2"/>
  <c r="D30" i="2"/>
  <c r="C29" i="2"/>
  <c r="F29" i="2"/>
  <c r="G29" i="2"/>
  <c r="D29" i="2"/>
  <c r="C28" i="2"/>
  <c r="E29" i="2"/>
  <c r="F31" i="2"/>
  <c r="D31" i="2"/>
  <c r="E31" i="2"/>
  <c r="C30" i="2"/>
  <c r="G31" i="2"/>
  <c r="D25" i="2"/>
  <c r="F25" i="2"/>
  <c r="E25" i="2"/>
  <c r="G25" i="2"/>
</calcChain>
</file>

<file path=xl/sharedStrings.xml><?xml version="1.0" encoding="utf-8"?>
<sst xmlns="http://schemas.openxmlformats.org/spreadsheetml/2006/main" count="52" uniqueCount="13">
  <si>
    <t>Weight</t>
  </si>
  <si>
    <t>Robot Prototype</t>
  </si>
  <si>
    <t>Archer</t>
  </si>
  <si>
    <t>Bowler</t>
  </si>
  <si>
    <t>Corner</t>
  </si>
  <si>
    <t>Deviant</t>
  </si>
  <si>
    <t>Carrying Capacity(L) - Max</t>
  </si>
  <si>
    <t>Battery SIze(hours) - Max</t>
  </si>
  <si>
    <t>Average Speed(km/h) - Max</t>
  </si>
  <si>
    <t>Cost Per unit (GBP) - Min</t>
  </si>
  <si>
    <t>Reliability (h) - Max</t>
  </si>
  <si>
    <t>Corner more</t>
  </si>
  <si>
    <t>Archer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</si>
</sst>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8" tint="0.39997558519241921"/>
      </top>
      <bottom/>
      <diagonal/>
    </border>
    <border>
      <left style="medium">
        <color rgb="FFFFFFFF"/>
      </left>
      <right/>
      <top style="thick">
        <color rgb="FFFFFFFF"/>
      </top>
      <bottom/>
      <diagonal/>
    </border>
    <border>
      <left style="medium">
        <color rgb="FFFFFFFF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1" xfId="0" applyFont="1" applyFill="1" applyBorder="1" applyAlignment="1">
      <alignment horizontal="center" vertical="center" wrapText="1" readingOrder="1"/>
    </xf>
    <xf numFmtId="9" fontId="2" fillId="4" borderId="2" xfId="0" applyNumberFormat="1" applyFont="1" applyFill="1" applyBorder="1" applyAlignment="1">
      <alignment horizontal="center" vertical="center" wrapText="1" readingOrder="1"/>
    </xf>
    <xf numFmtId="9" fontId="2" fillId="4" borderId="3" xfId="0" applyNumberFormat="1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5" borderId="1" xfId="0" applyFont="1" applyFill="1" applyBorder="1" applyAlignment="1">
      <alignment vertical="top" wrapText="1"/>
    </xf>
    <xf numFmtId="0" fontId="3" fillId="5" borderId="4" xfId="0" applyFont="1" applyFill="1" applyBorder="1" applyAlignment="1">
      <alignment vertical="top" wrapText="1"/>
    </xf>
    <xf numFmtId="0" fontId="1" fillId="3" borderId="4" xfId="0" applyFont="1" applyFill="1" applyBorder="1" applyAlignment="1">
      <alignment horizontal="center" vertical="center" wrapText="1" readingOrder="1"/>
    </xf>
    <xf numFmtId="0" fontId="1" fillId="5" borderId="4" xfId="0" applyFont="1" applyFill="1" applyBorder="1" applyAlignment="1">
      <alignment horizontal="center" vertical="center" wrapText="1" readingOrder="1"/>
    </xf>
    <xf numFmtId="0" fontId="1" fillId="5" borderId="5" xfId="0" applyFont="1" applyFill="1" applyBorder="1" applyAlignment="1">
      <alignment horizontal="center" vertical="center" wrapText="1" readingOrder="1"/>
    </xf>
    <xf numFmtId="9" fontId="2" fillId="4" borderId="6" xfId="0" applyNumberFormat="1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9" fontId="2" fillId="4" borderId="4" xfId="0" applyNumberFormat="1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2" fontId="2" fillId="4" borderId="2" xfId="0" applyNumberFormat="1" applyFont="1" applyFill="1" applyBorder="1" applyAlignment="1">
      <alignment horizontal="center" vertical="center" wrapText="1" readingOrder="1"/>
    </xf>
    <xf numFmtId="0" fontId="2" fillId="6" borderId="4" xfId="0" applyFont="1" applyFill="1" applyBorder="1" applyAlignment="1">
      <alignment horizontal="left" vertical="center" wrapText="1" readingOrder="1"/>
    </xf>
    <xf numFmtId="0" fontId="2" fillId="6" borderId="4" xfId="0" applyFont="1" applyFill="1" applyBorder="1" applyAlignment="1">
      <alignment horizontal="center" vertical="center" wrapText="1" readingOrder="1"/>
    </xf>
    <xf numFmtId="0" fontId="2" fillId="6" borderId="8" xfId="0" applyFont="1" applyFill="1" applyBorder="1" applyAlignment="1">
      <alignment horizontal="left" vertical="center" wrapText="1" readingOrder="1"/>
    </xf>
    <xf numFmtId="0" fontId="2" fillId="6" borderId="8" xfId="0" applyFont="1" applyFill="1" applyBorder="1" applyAlignment="1">
      <alignment horizontal="center" vertical="center" wrapText="1" readingOrder="1"/>
    </xf>
    <xf numFmtId="9" fontId="2" fillId="7" borderId="8" xfId="0" applyNumberFormat="1" applyFont="1" applyFill="1" applyBorder="1" applyAlignment="1">
      <alignment horizontal="center" vertical="center" wrapText="1" readingOrder="1"/>
    </xf>
    <xf numFmtId="9" fontId="2" fillId="7" borderId="4" xfId="0" applyNumberFormat="1" applyFont="1" applyFill="1" applyBorder="1" applyAlignment="1">
      <alignment horizontal="center" vertical="center" wrapText="1" readingOrder="1"/>
    </xf>
    <xf numFmtId="9" fontId="2" fillId="7" borderId="3" xfId="0" applyNumberFormat="1" applyFont="1" applyFill="1" applyBorder="1" applyAlignment="1">
      <alignment horizontal="center" vertical="center" wrapText="1" readingOrder="1"/>
    </xf>
    <xf numFmtId="2" fontId="2" fillId="7" borderId="2" xfId="0" applyNumberFormat="1" applyFont="1" applyFill="1" applyBorder="1" applyAlignment="1">
      <alignment horizontal="center" vertical="center" wrapText="1" readingOrder="1"/>
    </xf>
    <xf numFmtId="0" fontId="2" fillId="6" borderId="2" xfId="0" applyFont="1" applyFill="1" applyBorder="1" applyAlignment="1">
      <alignment horizontal="center" vertical="center" wrapText="1" readingOrder="1"/>
    </xf>
    <xf numFmtId="0" fontId="0" fillId="8" borderId="0" xfId="0" applyFill="1"/>
    <xf numFmtId="0" fontId="0" fillId="2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2" fillId="2" borderId="0" xfId="0" applyFont="1" applyFill="1" applyAlignment="1">
      <alignment horizontal="left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0" fontId="0" fillId="2" borderId="0" xfId="0" applyFill="1" applyAlignment="1">
      <alignment horizontal="center"/>
    </xf>
    <xf numFmtId="9" fontId="2" fillId="4" borderId="0" xfId="0" applyNumberFormat="1" applyFont="1" applyFill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left" vertical="center" wrapText="1" readingOrder="1"/>
    </xf>
    <xf numFmtId="0" fontId="2" fillId="2" borderId="4" xfId="0" applyFont="1" applyFill="1" applyBorder="1" applyAlignment="1">
      <alignment horizontal="left" vertical="center" wrapText="1" readingOrder="1"/>
    </xf>
    <xf numFmtId="9" fontId="0" fillId="0" borderId="0" xfId="0" applyNumberFormat="1"/>
    <xf numFmtId="0" fontId="4" fillId="9" borderId="0" xfId="0" applyFont="1" applyFill="1"/>
    <xf numFmtId="0" fontId="0" fillId="6" borderId="0" xfId="0" applyFill="1" applyAlignment="1">
      <alignment horizontal="center"/>
    </xf>
    <xf numFmtId="0" fontId="2" fillId="10" borderId="0" xfId="0" applyFont="1" applyFill="1" applyAlignment="1">
      <alignment horizontal="left" vertical="center" wrapText="1" readingOrder="1"/>
    </xf>
    <xf numFmtId="2" fontId="2" fillId="10" borderId="0" xfId="0" applyNumberFormat="1" applyFont="1" applyFill="1" applyAlignment="1">
      <alignment horizontal="center" vertical="center" wrapText="1" readingOrder="1"/>
    </xf>
    <xf numFmtId="0" fontId="0" fillId="10" borderId="0" xfId="0" applyFill="1"/>
    <xf numFmtId="2" fontId="2" fillId="10" borderId="0" xfId="0" applyNumberFormat="1" applyFont="1" applyFill="1" applyBorder="1" applyAlignment="1">
      <alignment horizontal="center" vertical="center" wrapText="1" readingOrder="1"/>
    </xf>
    <xf numFmtId="0" fontId="2" fillId="10" borderId="9" xfId="0" applyFont="1" applyFill="1" applyBorder="1" applyAlignment="1">
      <alignment horizontal="center" vertical="center" wrapText="1" readingOrder="1"/>
    </xf>
    <xf numFmtId="0" fontId="2" fillId="10" borderId="1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WSM</a:t>
            </a:r>
            <a:r>
              <a:rPr lang="en-GB" baseline="0"/>
              <a:t> Scores</a:t>
            </a:r>
          </a:p>
        </c:rich>
      </c:tx>
      <c:layout>
        <c:manualLayout>
          <c:xMode val="edge"/>
          <c:yMode val="edge"/>
          <c:x val="0.35761683566532598"/>
          <c:y val="2.7682545864202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Sheet1!$D$17:$G$17</c:f>
              <c:strCache>
                <c:ptCount val="4"/>
                <c:pt idx="0">
                  <c:v>Archer</c:v>
                </c:pt>
                <c:pt idx="1">
                  <c:v>Bowler</c:v>
                </c:pt>
                <c:pt idx="2">
                  <c:v>Corner</c:v>
                </c:pt>
                <c:pt idx="3">
                  <c:v>Deviant</c:v>
                </c:pt>
              </c:strCache>
            </c:strRef>
          </c:cat>
          <c:val>
            <c:numRef>
              <c:f>Sheet1!$D$25:$G$25</c:f>
              <c:numCache>
                <c:formatCode>General</c:formatCode>
                <c:ptCount val="4"/>
                <c:pt idx="0">
                  <c:v>0.24162396139039899</c:v>
                </c:pt>
                <c:pt idx="1">
                  <c:v>0.22742877286023377</c:v>
                </c:pt>
                <c:pt idx="2">
                  <c:v>0.24303076978154031</c:v>
                </c:pt>
                <c:pt idx="3">
                  <c:v>0.28791439302412031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54C-92C2-0C4944ACD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6966720"/>
        <c:axId val="1607417712"/>
      </c:barChart>
      <c:catAx>
        <c:axId val="160696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17712"/>
        <c:crosses val="autoZero"/>
        <c:auto val="1"/>
        <c:lblAlgn val="ctr"/>
        <c:lblOffset val="100"/>
        <c:noMultiLvlLbl val="0"/>
      </c:catAx>
      <c:valAx>
        <c:axId val="16074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Weighted</a:t>
            </a:r>
            <a:r>
              <a:rPr lang="en-GB" baseline="0"/>
              <a:t> Normalised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Carrying Capacity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Sheet1!$D$26:$G$26</c:f>
              <c:strCache>
                <c:ptCount val="4"/>
                <c:pt idx="0">
                  <c:v>Archer</c:v>
                </c:pt>
                <c:pt idx="1">
                  <c:v>Bowler</c:v>
                </c:pt>
                <c:pt idx="2">
                  <c:v>Corner</c:v>
                </c:pt>
                <c:pt idx="3">
                  <c:v>Deviant</c:v>
                </c:pt>
              </c:strCache>
            </c:strRef>
          </c:cat>
          <c:val>
            <c:numRef>
              <c:f>Sheet1!$D$27:$G$27</c:f>
              <c:numCache>
                <c:formatCode>General</c:formatCode>
                <c:ptCount val="4"/>
                <c:pt idx="0">
                  <c:v>3.2307692307692315E-2</c:v>
                </c:pt>
                <c:pt idx="1">
                  <c:v>3.5897435897435895E-2</c:v>
                </c:pt>
                <c:pt idx="2">
                  <c:v>4.3076923076923082E-2</c:v>
                </c:pt>
                <c:pt idx="3">
                  <c:v>2.8717948717948721E-2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1-BB43-B293-2DADFB263FA3}"/>
            </c:ext>
          </c:extLst>
        </c:ser>
        <c:ser>
          <c:idx val="1"/>
          <c:order val="1"/>
          <c:tx>
            <c:v>Battery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Sheet1!$D$26:$G$26</c:f>
              <c:strCache>
                <c:ptCount val="4"/>
                <c:pt idx="0">
                  <c:v>Archer</c:v>
                </c:pt>
                <c:pt idx="1">
                  <c:v>Bowler</c:v>
                </c:pt>
                <c:pt idx="2">
                  <c:v>Corner</c:v>
                </c:pt>
                <c:pt idx="3">
                  <c:v>Deviant</c:v>
                </c:pt>
              </c:strCache>
            </c:strRef>
          </c:cat>
          <c:val>
            <c:numRef>
              <c:f>Sheet1!$D$28:$G$28</c:f>
              <c:numCache>
                <c:formatCode>General</c:formatCode>
                <c:ptCount val="4"/>
                <c:pt idx="0">
                  <c:v>0.04</c:v>
                </c:pt>
                <c:pt idx="1">
                  <c:v>0.04</c:v>
                </c:pt>
                <c:pt idx="2">
                  <c:v>2.6666666666666665E-2</c:v>
                </c:pt>
                <c:pt idx="3">
                  <c:v>5.333333333333333E-2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1-BB43-B293-2DADFB263FA3}"/>
            </c:ext>
          </c:extLst>
        </c:ser>
        <c:ser>
          <c:idx val="2"/>
          <c:order val="2"/>
          <c:tx>
            <c:v>Average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Sheet1!$D$26:$G$26</c:f>
              <c:strCache>
                <c:ptCount val="4"/>
                <c:pt idx="0">
                  <c:v>Archer</c:v>
                </c:pt>
                <c:pt idx="1">
                  <c:v>Bowler</c:v>
                </c:pt>
                <c:pt idx="2">
                  <c:v>Corner</c:v>
                </c:pt>
                <c:pt idx="3">
                  <c:v>Deviant</c:v>
                </c:pt>
              </c:strCache>
            </c:strRef>
          </c:cat>
          <c:val>
            <c:numRef>
              <c:f>Sheet1!$D$29:$G$29</c:f>
              <c:numCache>
                <c:formatCode>General</c:formatCode>
                <c:ptCount val="4"/>
                <c:pt idx="0">
                  <c:v>3.7499999999999999E-2</c:v>
                </c:pt>
                <c:pt idx="1">
                  <c:v>2.4999999999999998E-2</c:v>
                </c:pt>
                <c:pt idx="2">
                  <c:v>2.4999999999999998E-2</c:v>
                </c:pt>
                <c:pt idx="3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1-BB43-B293-2DADFB263FA3}"/>
            </c:ext>
          </c:extLst>
        </c:ser>
        <c:ser>
          <c:idx val="3"/>
          <c:order val="3"/>
          <c:tx>
            <c:v>Cost Per Unit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Sheet1!$D$26:$G$26</c:f>
              <c:strCache>
                <c:ptCount val="4"/>
                <c:pt idx="0">
                  <c:v>Archer</c:v>
                </c:pt>
                <c:pt idx="1">
                  <c:v>Bowler</c:v>
                </c:pt>
                <c:pt idx="2">
                  <c:v>Corner</c:v>
                </c:pt>
                <c:pt idx="3">
                  <c:v>Deviant</c:v>
                </c:pt>
              </c:strCache>
            </c:strRef>
          </c:cat>
          <c:val>
            <c:numRef>
              <c:f>Sheet1!$D$30:$G$30</c:f>
              <c:numCache>
                <c:formatCode>General</c:formatCode>
                <c:ptCount val="4"/>
                <c:pt idx="0">
                  <c:v>6.7110840305859079E-2</c:v>
                </c:pt>
                <c:pt idx="1">
                  <c:v>5.594359647896413E-2</c:v>
                </c:pt>
                <c:pt idx="2">
                  <c:v>7.7699439554116845E-2</c:v>
                </c:pt>
                <c:pt idx="3">
                  <c:v>4.9246123661059973E-2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1-BB43-B293-2DADFB263FA3}"/>
            </c:ext>
          </c:extLst>
        </c:ser>
        <c:ser>
          <c:idx val="4"/>
          <c:order val="4"/>
          <c:tx>
            <c:v>Reliability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Sheet1!$D$26:$G$26</c:f>
              <c:strCache>
                <c:ptCount val="4"/>
                <c:pt idx="0">
                  <c:v>Archer</c:v>
                </c:pt>
                <c:pt idx="1">
                  <c:v>Bowler</c:v>
                </c:pt>
                <c:pt idx="2">
                  <c:v>Corner</c:v>
                </c:pt>
                <c:pt idx="3">
                  <c:v>Deviant</c:v>
                </c:pt>
              </c:strCache>
            </c:strRef>
          </c:cat>
          <c:val>
            <c:numRef>
              <c:f>Sheet1!$D$31:$G$31</c:f>
              <c:numCache>
                <c:formatCode>General</c:formatCode>
                <c:ptCount val="4"/>
                <c:pt idx="0">
                  <c:v>6.4705428776847596E-2</c:v>
                </c:pt>
                <c:pt idx="1">
                  <c:v>7.0587740483833747E-2</c:v>
                </c:pt>
                <c:pt idx="2">
                  <c:v>7.0587740483833747E-2</c:v>
                </c:pt>
                <c:pt idx="3">
                  <c:v>9.4116987311778325E-2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51-BB43-B293-2DADFB263F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2198224"/>
        <c:axId val="2095858240"/>
      </c:barChart>
      <c:catAx>
        <c:axId val="144219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9525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58240"/>
        <c:crosses val="autoZero"/>
        <c:auto val="1"/>
        <c:lblAlgn val="ctr"/>
        <c:lblOffset val="100"/>
        <c:noMultiLvlLbl val="0"/>
      </c:catAx>
      <c:valAx>
        <c:axId val="20958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9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7</xdr:row>
      <xdr:rowOff>117096</xdr:rowOff>
    </xdr:from>
    <xdr:to>
      <xdr:col>12</xdr:col>
      <xdr:colOff>571500</xdr:colOff>
      <xdr:row>20</xdr:row>
      <xdr:rowOff>202733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69325C-0C60-0102-14DA-C4F6014BE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270062</xdr:colOff>
      <xdr:row>3</xdr:row>
      <xdr:rowOff>65368</xdr:rowOff>
    </xdr:from>
    <xdr:to>
      <xdr:col>28</xdr:col>
      <xdr:colOff>140074</xdr:colOff>
      <xdr:row>26</xdr:row>
      <xdr:rowOff>56030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DA126A-966E-E591-26A8-743B47C33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0DDB-61AD-4761-B3F0-E588B7B819F5}">
  <dimension ref="B2:Q43"/>
  <sheetViews>
    <sheetView tabSelected="1" zoomScale="134" zoomScaleNormal="90" workbookViewId="0">
      <selection activeCell="C9" sqref="C9"/>
    </sheetView>
  </sheetViews>
  <sheetFormatPr baseColWidth="10" defaultColWidth="8.83203125" defaultRowHeight="15" x14ac:dyDescent="0.2"/>
  <cols>
    <col min="2" max="2" width="27.33203125" customWidth="1"/>
    <col min="3" max="3" width="12.83203125" customWidth="1"/>
    <col min="4" max="4" width="10.1640625" customWidth="1"/>
    <col min="5" max="5" width="11.1640625" customWidth="1"/>
    <col min="6" max="6" width="12.33203125" customWidth="1"/>
    <col min="7" max="7" width="12.5" customWidth="1"/>
  </cols>
  <sheetData>
    <row r="2" spans="2:17" ht="16" thickBot="1" x14ac:dyDescent="0.25"/>
    <row r="3" spans="2:17" ht="16" thickBot="1" x14ac:dyDescent="0.25">
      <c r="B3" s="6" t="s">
        <v>1</v>
      </c>
      <c r="C3" s="7" t="s">
        <v>0</v>
      </c>
      <c r="D3" s="8" t="s">
        <v>2</v>
      </c>
      <c r="E3" s="8" t="s">
        <v>3</v>
      </c>
      <c r="F3" s="8" t="s">
        <v>4</v>
      </c>
      <c r="G3" s="8" t="s">
        <v>5</v>
      </c>
    </row>
    <row r="4" spans="2:17" ht="17" thickTop="1" thickBot="1" x14ac:dyDescent="0.25">
      <c r="B4" s="31" t="s">
        <v>6</v>
      </c>
      <c r="C4" s="10">
        <v>0.14000000000000001</v>
      </c>
      <c r="D4" s="11">
        <v>45</v>
      </c>
      <c r="E4" s="11">
        <v>50</v>
      </c>
      <c r="F4" s="11">
        <v>60</v>
      </c>
      <c r="G4" s="11">
        <v>40</v>
      </c>
    </row>
    <row r="5" spans="2:17" ht="16" thickBot="1" x14ac:dyDescent="0.25">
      <c r="B5" s="15" t="s">
        <v>7</v>
      </c>
      <c r="C5" s="20">
        <v>0.16</v>
      </c>
      <c r="D5" s="16">
        <v>18</v>
      </c>
      <c r="E5" s="16">
        <v>18</v>
      </c>
      <c r="F5" s="16">
        <v>12</v>
      </c>
      <c r="G5" s="16">
        <v>24</v>
      </c>
    </row>
    <row r="6" spans="2:17" ht="16" thickBot="1" x14ac:dyDescent="0.25">
      <c r="B6" s="32" t="s">
        <v>8</v>
      </c>
      <c r="C6" s="12">
        <v>0.15</v>
      </c>
      <c r="D6" s="13">
        <v>6</v>
      </c>
      <c r="E6" s="13">
        <v>4</v>
      </c>
      <c r="F6" s="13">
        <v>4</v>
      </c>
      <c r="G6" s="13">
        <v>10</v>
      </c>
      <c r="Q6" s="9" t="s">
        <v>5</v>
      </c>
    </row>
    <row r="7" spans="2:17" ht="16" thickBot="1" x14ac:dyDescent="0.25">
      <c r="B7" s="17" t="s">
        <v>9</v>
      </c>
      <c r="C7" s="19">
        <v>0.25</v>
      </c>
      <c r="D7" s="18">
        <v>5210</v>
      </c>
      <c r="E7" s="18">
        <v>6250</v>
      </c>
      <c r="F7" s="18">
        <v>4500</v>
      </c>
      <c r="G7" s="18">
        <v>7100</v>
      </c>
      <c r="Q7" s="29">
        <v>40</v>
      </c>
    </row>
    <row r="8" spans="2:17" x14ac:dyDescent="0.2">
      <c r="B8" s="27" t="s">
        <v>10</v>
      </c>
      <c r="C8" s="30">
        <v>0.3</v>
      </c>
      <c r="D8" s="28">
        <v>22</v>
      </c>
      <c r="E8" s="28">
        <v>24</v>
      </c>
      <c r="F8" s="28">
        <v>24</v>
      </c>
      <c r="G8" s="28">
        <v>32</v>
      </c>
      <c r="Q8" s="35">
        <v>24</v>
      </c>
    </row>
    <row r="9" spans="2:17" ht="16" thickBot="1" x14ac:dyDescent="0.25">
      <c r="C9" s="33">
        <f>SUM(C4:C8)</f>
        <v>1</v>
      </c>
      <c r="Q9" s="29">
        <v>10</v>
      </c>
    </row>
    <row r="10" spans="2:17" ht="16" thickBot="1" x14ac:dyDescent="0.25">
      <c r="B10" s="5" t="s">
        <v>1</v>
      </c>
      <c r="C10" s="1" t="s">
        <v>0</v>
      </c>
      <c r="D10" s="8" t="s">
        <v>2</v>
      </c>
      <c r="E10" s="8" t="s">
        <v>3</v>
      </c>
      <c r="F10" s="8" t="s">
        <v>4</v>
      </c>
      <c r="G10" s="8" t="s">
        <v>5</v>
      </c>
      <c r="Q10" s="35">
        <v>7100</v>
      </c>
    </row>
    <row r="11" spans="2:17" ht="17" thickTop="1" thickBot="1" x14ac:dyDescent="0.25">
      <c r="B11" s="31" t="s">
        <v>6</v>
      </c>
      <c r="C11" s="2">
        <f>C4</f>
        <v>0.14000000000000001</v>
      </c>
      <c r="D11" s="11">
        <v>45</v>
      </c>
      <c r="E11" s="11">
        <v>50</v>
      </c>
      <c r="F11" s="11">
        <v>60</v>
      </c>
      <c r="G11" s="11">
        <v>40</v>
      </c>
      <c r="Q11" s="29">
        <v>32</v>
      </c>
    </row>
    <row r="12" spans="2:17" ht="16" thickBot="1" x14ac:dyDescent="0.25">
      <c r="B12" s="15" t="s">
        <v>7</v>
      </c>
      <c r="C12" s="21">
        <f>C5</f>
        <v>0.16</v>
      </c>
      <c r="D12" s="16">
        <v>18</v>
      </c>
      <c r="E12" s="16">
        <v>18</v>
      </c>
      <c r="F12" s="16">
        <v>12</v>
      </c>
      <c r="G12" s="16">
        <v>24</v>
      </c>
    </row>
    <row r="13" spans="2:17" ht="16" thickBot="1" x14ac:dyDescent="0.25">
      <c r="B13" s="32" t="s">
        <v>8</v>
      </c>
      <c r="C13" s="3">
        <f>C6</f>
        <v>0.15</v>
      </c>
      <c r="D13" s="13">
        <v>6</v>
      </c>
      <c r="E13" s="13">
        <v>4</v>
      </c>
      <c r="F13" s="13">
        <v>4</v>
      </c>
      <c r="G13" s="13">
        <v>10</v>
      </c>
    </row>
    <row r="14" spans="2:17" ht="16" thickBot="1" x14ac:dyDescent="0.25">
      <c r="B14" s="17" t="s">
        <v>9</v>
      </c>
      <c r="C14" s="21">
        <f>C7</f>
        <v>0.25</v>
      </c>
      <c r="D14" s="18">
        <f>D7^-1</f>
        <v>1.9193857965451057E-4</v>
      </c>
      <c r="E14" s="18">
        <f t="shared" ref="E14:F14" si="0">E7^-1</f>
        <v>1.6000000000000001E-4</v>
      </c>
      <c r="F14" s="18">
        <f t="shared" si="0"/>
        <v>2.2222222222222223E-4</v>
      </c>
      <c r="G14" s="18">
        <f>G7^-1</f>
        <v>1.4084507042253522E-4</v>
      </c>
      <c r="Q14" s="9" t="s">
        <v>5</v>
      </c>
    </row>
    <row r="15" spans="2:17" x14ac:dyDescent="0.2">
      <c r="B15" s="27" t="s">
        <v>10</v>
      </c>
      <c r="C15" s="30">
        <f>C8</f>
        <v>0.3</v>
      </c>
      <c r="D15" s="28">
        <v>22</v>
      </c>
      <c r="E15" s="28">
        <v>24</v>
      </c>
      <c r="F15" s="28">
        <v>24</v>
      </c>
      <c r="G15" s="28">
        <v>32</v>
      </c>
      <c r="Q15" s="25">
        <v>40</v>
      </c>
    </row>
    <row r="16" spans="2:17" ht="16" thickBot="1" x14ac:dyDescent="0.25">
      <c r="Q16" s="26">
        <v>24</v>
      </c>
    </row>
    <row r="17" spans="2:17" ht="16" thickBot="1" x14ac:dyDescent="0.25">
      <c r="B17" s="5" t="s">
        <v>1</v>
      </c>
      <c r="C17" s="1" t="s">
        <v>0</v>
      </c>
      <c r="D17" s="8" t="s">
        <v>2</v>
      </c>
      <c r="E17" s="8" t="s">
        <v>3</v>
      </c>
      <c r="F17" s="8" t="s">
        <v>4</v>
      </c>
      <c r="G17" s="9" t="s">
        <v>5</v>
      </c>
      <c r="Q17" s="25">
        <v>10</v>
      </c>
    </row>
    <row r="18" spans="2:17" ht="17" thickTop="1" thickBot="1" x14ac:dyDescent="0.25">
      <c r="B18" s="31" t="s">
        <v>6</v>
      </c>
      <c r="C18" s="14">
        <f>C11/(SUM($C$11:$C$15))</f>
        <v>0.14000000000000001</v>
      </c>
      <c r="D18" s="4">
        <f>D11/(SUM($D$11:$G$11))</f>
        <v>0.23076923076923078</v>
      </c>
      <c r="E18" s="4">
        <f t="shared" ref="E18:G18" si="1">E11/(SUM($D$11:$G$11))</f>
        <v>0.25641025641025639</v>
      </c>
      <c r="F18" s="4">
        <f t="shared" si="1"/>
        <v>0.30769230769230771</v>
      </c>
      <c r="G18" s="4">
        <f t="shared" si="1"/>
        <v>0.20512820512820512</v>
      </c>
      <c r="Q18" s="18" t="e">
        <f>AA14^-1</f>
        <v>#DIV/0!</v>
      </c>
    </row>
    <row r="19" spans="2:17" ht="17" thickTop="1" thickBot="1" x14ac:dyDescent="0.25">
      <c r="B19" s="15" t="s">
        <v>7</v>
      </c>
      <c r="C19" s="22">
        <f>C12/(SUM($C$11:$C$15))</f>
        <v>0.16</v>
      </c>
      <c r="D19" s="23">
        <f>D12/(SUM($D$12:$G$12))</f>
        <v>0.25</v>
      </c>
      <c r="E19" s="23">
        <f t="shared" ref="E19:G19" si="2">E12/(SUM($D$12:$G$12))</f>
        <v>0.25</v>
      </c>
      <c r="F19" s="23">
        <f t="shared" si="2"/>
        <v>0.16666666666666666</v>
      </c>
      <c r="G19" s="23">
        <f t="shared" si="2"/>
        <v>0.33333333333333331</v>
      </c>
      <c r="Q19" s="29">
        <v>32</v>
      </c>
    </row>
    <row r="20" spans="2:17" ht="17" thickTop="1" thickBot="1" x14ac:dyDescent="0.25">
      <c r="B20" s="32" t="s">
        <v>8</v>
      </c>
      <c r="C20" s="14">
        <f>C13/(SUM($C$11:$C$15))</f>
        <v>0.15</v>
      </c>
      <c r="D20" s="4">
        <f>D13/(SUM($D$13:$G$13))</f>
        <v>0.25</v>
      </c>
      <c r="E20" s="4">
        <f t="shared" ref="E20:G20" si="3">E13/(SUM($D$13:$G$13))</f>
        <v>0.16666666666666666</v>
      </c>
      <c r="F20" s="4">
        <f t="shared" si="3"/>
        <v>0.16666666666666666</v>
      </c>
      <c r="G20" s="4">
        <f t="shared" si="3"/>
        <v>0.41666666666666669</v>
      </c>
    </row>
    <row r="21" spans="2:17" ht="17" thickTop="1" thickBot="1" x14ac:dyDescent="0.25">
      <c r="B21" s="17" t="s">
        <v>9</v>
      </c>
      <c r="C21" s="22">
        <f>C14/(SUM($C$11:$C$15))</f>
        <v>0.25</v>
      </c>
      <c r="D21" s="23">
        <f>D14/(SUM($D$14:$G$14))</f>
        <v>0.26844336122343632</v>
      </c>
      <c r="E21" s="23">
        <f t="shared" ref="E21:G21" si="4">E14/(SUM($D$14:$G$14))</f>
        <v>0.22377438591585652</v>
      </c>
      <c r="F21" s="23">
        <f t="shared" si="4"/>
        <v>0.31079775821646738</v>
      </c>
      <c r="G21" s="23">
        <f t="shared" si="4"/>
        <v>0.19698449464423989</v>
      </c>
    </row>
    <row r="22" spans="2:17" ht="17" thickTop="1" thickBot="1" x14ac:dyDescent="0.25">
      <c r="B22" s="27" t="s">
        <v>10</v>
      </c>
      <c r="C22" s="14">
        <f>C15/(SUM($C$11:$C$15))</f>
        <v>0.3</v>
      </c>
      <c r="D22" s="4">
        <f>D15/(SUM($D$14:$G$15))</f>
        <v>0.21568476258949201</v>
      </c>
      <c r="E22" s="4">
        <f t="shared" ref="E22:G22" si="5">E15/(SUM($D$14:$G$15))</f>
        <v>0.23529246827944583</v>
      </c>
      <c r="F22" s="4">
        <f t="shared" si="5"/>
        <v>0.23529246827944583</v>
      </c>
      <c r="G22" s="4">
        <f t="shared" si="5"/>
        <v>0.31372329103926111</v>
      </c>
    </row>
    <row r="23" spans="2:17" s="38" customFormat="1" ht="16" thickBot="1" x14ac:dyDescent="0.25">
      <c r="B23" s="36"/>
      <c r="C23" s="39"/>
      <c r="D23" s="40"/>
      <c r="E23" s="40"/>
      <c r="F23" s="40"/>
      <c r="G23" s="41"/>
    </row>
    <row r="24" spans="2:17" s="38" customFormat="1" x14ac:dyDescent="0.2">
      <c r="B24" s="36"/>
      <c r="C24" s="37"/>
      <c r="D24" s="8" t="s">
        <v>2</v>
      </c>
      <c r="E24" s="8" t="s">
        <v>3</v>
      </c>
      <c r="F24" s="8" t="s">
        <v>4</v>
      </c>
      <c r="G24" s="9" t="s">
        <v>5</v>
      </c>
    </row>
    <row r="25" spans="2:17" ht="16" thickBot="1" x14ac:dyDescent="0.25">
      <c r="D25" s="24">
        <f>(D18*$C$18)+(D19*$C$19)+(D20*$C$20)+(D21*$C$21)+(D22*$C$22)</f>
        <v>0.24162396139039899</v>
      </c>
      <c r="E25" s="24">
        <f>(E18*$C$18)+(E19*$C$19)+(E20*$C$20)+(E21*$C$21)+(E22*$C$22)</f>
        <v>0.22742877286023377</v>
      </c>
      <c r="F25" s="24">
        <f>(F18*$C$18)+(F19*$C$19)+(F20*$C$20)+(F21*$C$21)+(F22*$C$22)</f>
        <v>0.24303076978154031</v>
      </c>
      <c r="G25" s="24">
        <f>(G18*$C$18)+(G19*$C$19)+(G20*$C$20)+(G21*$C$21)+(G22*$C$22)</f>
        <v>0.28791439302412031</v>
      </c>
    </row>
    <row r="26" spans="2:17" ht="16" thickBot="1" x14ac:dyDescent="0.25">
      <c r="B26" s="5" t="s">
        <v>1</v>
      </c>
      <c r="C26" s="1" t="s">
        <v>0</v>
      </c>
      <c r="D26" s="8" t="s">
        <v>2</v>
      </c>
      <c r="E26" s="8" t="s">
        <v>3</v>
      </c>
      <c r="F26" s="8" t="s">
        <v>4</v>
      </c>
      <c r="G26" s="9" t="s">
        <v>5</v>
      </c>
    </row>
    <row r="27" spans="2:17" ht="17" thickTop="1" thickBot="1" x14ac:dyDescent="0.25">
      <c r="B27" s="31" t="s">
        <v>6</v>
      </c>
      <c r="C27" s="14">
        <f>C19/(SUM($C$11:$C$15))</f>
        <v>0.16</v>
      </c>
      <c r="D27" s="4">
        <f>D18*$C$18</f>
        <v>3.2307692307692315E-2</v>
      </c>
      <c r="E27" s="4">
        <f t="shared" ref="E27:G27" si="6">E18*$C$18</f>
        <v>3.5897435897435895E-2</v>
      </c>
      <c r="F27" s="4">
        <f t="shared" si="6"/>
        <v>4.3076923076923082E-2</v>
      </c>
      <c r="G27" s="4">
        <f t="shared" si="6"/>
        <v>2.8717948717948721E-2</v>
      </c>
    </row>
    <row r="28" spans="2:17" ht="17" thickTop="1" thickBot="1" x14ac:dyDescent="0.25">
      <c r="B28" s="15" t="s">
        <v>7</v>
      </c>
      <c r="C28" s="22">
        <f>C20/(SUM($C$11:$C$15))</f>
        <v>0.15</v>
      </c>
      <c r="D28" s="23">
        <f>D19*$C$19</f>
        <v>0.04</v>
      </c>
      <c r="E28" s="23">
        <f t="shared" ref="E28:G28" si="7">E19*$C$19</f>
        <v>0.04</v>
      </c>
      <c r="F28" s="23">
        <f t="shared" si="7"/>
        <v>2.6666666666666665E-2</v>
      </c>
      <c r="G28" s="23">
        <f t="shared" si="7"/>
        <v>5.333333333333333E-2</v>
      </c>
    </row>
    <row r="29" spans="2:17" ht="17" thickTop="1" thickBot="1" x14ac:dyDescent="0.25">
      <c r="B29" s="32" t="s">
        <v>8</v>
      </c>
      <c r="C29" s="14">
        <f>C21/(SUM($C$11:$C$15))</f>
        <v>0.25</v>
      </c>
      <c r="D29" s="4">
        <f>D20*$C$20</f>
        <v>3.7499999999999999E-2</v>
      </c>
      <c r="E29" s="4">
        <f t="shared" ref="E29:G29" si="8">E20*$C$20</f>
        <v>2.4999999999999998E-2</v>
      </c>
      <c r="F29" s="4">
        <f t="shared" si="8"/>
        <v>2.4999999999999998E-2</v>
      </c>
      <c r="G29" s="4">
        <f t="shared" si="8"/>
        <v>6.25E-2</v>
      </c>
    </row>
    <row r="30" spans="2:17" ht="17" thickTop="1" thickBot="1" x14ac:dyDescent="0.25">
      <c r="B30" s="17" t="s">
        <v>9</v>
      </c>
      <c r="C30" s="22">
        <f>C22/(SUM($C$11:$C$15))</f>
        <v>0.3</v>
      </c>
      <c r="D30" s="23">
        <f>D21*$C$21</f>
        <v>6.7110840305859079E-2</v>
      </c>
      <c r="E30" s="23">
        <f t="shared" ref="E30:G30" si="9">E21*$C$21</f>
        <v>5.594359647896413E-2</v>
      </c>
      <c r="F30" s="23">
        <f t="shared" si="9"/>
        <v>7.7699439554116845E-2</v>
      </c>
      <c r="G30" s="23">
        <f t="shared" si="9"/>
        <v>4.9246123661059973E-2</v>
      </c>
    </row>
    <row r="31" spans="2:17" ht="17" thickTop="1" thickBot="1" x14ac:dyDescent="0.25">
      <c r="B31" s="27" t="s">
        <v>10</v>
      </c>
      <c r="C31" s="14">
        <f>C24/(SUM($C$11:$C$15))</f>
        <v>0</v>
      </c>
      <c r="D31" s="4">
        <f>D22*$C$22</f>
        <v>6.4705428776847596E-2</v>
      </c>
      <c r="E31" s="4">
        <f t="shared" ref="E31:G31" si="10">E22*$C$22</f>
        <v>7.0587740483833747E-2</v>
      </c>
      <c r="F31" s="4">
        <f t="shared" si="10"/>
        <v>7.0587740483833747E-2</v>
      </c>
      <c r="G31" s="4">
        <f t="shared" si="10"/>
        <v>9.4116987311778325E-2</v>
      </c>
    </row>
    <row r="37" spans="5:6" x14ac:dyDescent="0.2">
      <c r="E37" t="s">
        <v>12</v>
      </c>
      <c r="F37" s="34" t="s">
        <v>11</v>
      </c>
    </row>
    <row r="38" spans="5:6" ht="16" thickBot="1" x14ac:dyDescent="0.25">
      <c r="F38" s="34"/>
    </row>
    <row r="39" spans="5:6" ht="17" thickTop="1" thickBot="1" x14ac:dyDescent="0.25">
      <c r="E39" s="10">
        <v>0.12</v>
      </c>
      <c r="F39" s="10">
        <v>0.14000000000000001</v>
      </c>
    </row>
    <row r="40" spans="5:6" ht="16" thickBot="1" x14ac:dyDescent="0.25">
      <c r="E40" s="20">
        <v>0.2</v>
      </c>
      <c r="F40" s="20">
        <v>0.16</v>
      </c>
    </row>
    <row r="41" spans="5:6" ht="16" thickBot="1" x14ac:dyDescent="0.25">
      <c r="E41" s="12">
        <v>0.16</v>
      </c>
      <c r="F41" s="12">
        <v>0.15</v>
      </c>
    </row>
    <row r="42" spans="5:6" ht="16" thickBot="1" x14ac:dyDescent="0.25">
      <c r="E42" s="19">
        <v>0.25</v>
      </c>
      <c r="F42" s="19">
        <v>0.25</v>
      </c>
    </row>
    <row r="43" spans="5:6" x14ac:dyDescent="0.2">
      <c r="E43" s="30">
        <v>0.27</v>
      </c>
      <c r="F43" s="30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2023-12-27T20:26:55Z</dcterms:modified>
</cp:coreProperties>
</file>